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00 - Vedlejší a ostatní ..." sheetId="2" r:id="rId2"/>
    <sheet name="001 - Příprava území" sheetId="3" r:id="rId3"/>
    <sheet name="D.1.3.3 - Přípojka vodovodu" sheetId="4" r:id="rId4"/>
    <sheet name="D.1.4.1 - Veřejné osvětlení" sheetId="5" r:id="rId5"/>
    <sheet name="D.1.4.2 - Přeložka I. Tel..." sheetId="6" r:id="rId6"/>
    <sheet name="D.1.5 - Přeložka plynovodu" sheetId="7" r:id="rId7"/>
    <sheet name="SO101 - Komunikace" sheetId="8" r:id="rId8"/>
    <sheet name="SO102 - Úprava autobusové..." sheetId="9" r:id="rId9"/>
    <sheet name="SO103 - Oplocení" sheetId="10" r:id="rId10"/>
    <sheet name="SO201 - Protihluková stěna" sheetId="11" r:id="rId11"/>
    <sheet name="SO301 - Přeložka dešťové ..." sheetId="12" r:id="rId12"/>
    <sheet name="SO302 - Přeložka vodovodu" sheetId="13" r:id="rId13"/>
    <sheet name="SO304 - Přeložka splaškov..." sheetId="14" r:id="rId14"/>
    <sheet name="SO801 - Sadové úpravy" sheetId="15" r:id="rId15"/>
  </sheets>
  <definedNames>
    <definedName name="_xlnm.Print_Area" localSheetId="0">'Rekapitulace stavby'!$D$4:$AO$76,'Rekapitulace stavby'!$C$82:$AQ$109</definedName>
    <definedName name="_xlnm._FilterDatabase" localSheetId="1" hidden="1">'000 - Vedlejší a ostatní ...'!$C$122:$K$170</definedName>
    <definedName name="_xlnm.Print_Area" localSheetId="1">'000 - Vedlejší a ostatní ...'!$C$4:$J$76,'000 - Vedlejší a ostatní ...'!$C$82:$J$104,'000 - Vedlejší a ostatní ...'!$C$110:$K$170</definedName>
    <definedName name="_xlnm._FilterDatabase" localSheetId="2" hidden="1">'001 - Příprava území'!$C$119:$K$188</definedName>
    <definedName name="_xlnm.Print_Area" localSheetId="2">'001 - Příprava území'!$C$4:$J$76,'001 - Příprava území'!$C$82:$J$101,'001 - Příprava území'!$C$107:$K$188</definedName>
    <definedName name="_xlnm._FilterDatabase" localSheetId="3" hidden="1">'D.1.3.3 - Přípojka vodovodu'!$C$126:$K$299</definedName>
    <definedName name="_xlnm.Print_Area" localSheetId="3">'D.1.3.3 - Přípojka vodovodu'!$C$4:$J$76,'D.1.3.3 - Přípojka vodovodu'!$C$82:$J$108,'D.1.3.3 - Přípojka vodovodu'!$C$114:$K$299</definedName>
    <definedName name="_xlnm._FilterDatabase" localSheetId="4" hidden="1">'D.1.4.1 - Veřejné osvětlení'!$C$117:$K$122</definedName>
    <definedName name="_xlnm.Print_Area" localSheetId="4">'D.1.4.1 - Veřejné osvětlení'!$C$4:$J$76,'D.1.4.1 - Veřejné osvětlení'!$C$82:$J$99,'D.1.4.1 - Veřejné osvětlení'!$C$105:$K$122</definedName>
    <definedName name="_xlnm._FilterDatabase" localSheetId="5" hidden="1">'D.1.4.2 - Přeložka I. Tel...'!$C$117:$K$122</definedName>
    <definedName name="_xlnm.Print_Area" localSheetId="5">'D.1.4.2 - Přeložka I. Tel...'!$C$4:$J$76,'D.1.4.2 - Přeložka I. Tel...'!$C$82:$J$99,'D.1.4.2 - Přeložka I. Tel...'!$C$105:$K$122</definedName>
    <definedName name="_xlnm._FilterDatabase" localSheetId="6" hidden="1">'D.1.5 - Přeložka plynovodu'!$C$124:$K$249</definedName>
    <definedName name="_xlnm.Print_Area" localSheetId="6">'D.1.5 - Přeložka plynovodu'!$C$4:$J$76,'D.1.5 - Přeložka plynovodu'!$C$82:$J$106,'D.1.5 - Přeložka plynovodu'!$C$112:$K$249</definedName>
    <definedName name="_xlnm._FilterDatabase" localSheetId="7" hidden="1">'SO101 - Komunikace'!$C$130:$K$675</definedName>
    <definedName name="_xlnm.Print_Area" localSheetId="7">'SO101 - Komunikace'!$C$4:$J$76,'SO101 - Komunikace'!$C$82:$J$112,'SO101 - Komunikace'!$C$118:$K$675</definedName>
    <definedName name="_xlnm._FilterDatabase" localSheetId="8" hidden="1">'SO102 - Úprava autobusové...'!$C$125:$K$216</definedName>
    <definedName name="_xlnm.Print_Area" localSheetId="8">'SO102 - Úprava autobusové...'!$C$4:$J$76,'SO102 - Úprava autobusové...'!$C$82:$J$107,'SO102 - Úprava autobusové...'!$C$113:$K$216</definedName>
    <definedName name="_xlnm._FilterDatabase" localSheetId="9" hidden="1">'SO103 - Oplocení'!$C$118:$K$149</definedName>
    <definedName name="_xlnm.Print_Area" localSheetId="9">'SO103 - Oplocení'!$C$4:$J$76,'SO103 - Oplocení'!$C$82:$J$100,'SO103 - Oplocení'!$C$106:$K$149</definedName>
    <definedName name="_xlnm._FilterDatabase" localSheetId="10" hidden="1">'SO201 - Protihluková stěna'!$C$122:$K$203</definedName>
    <definedName name="_xlnm.Print_Area" localSheetId="10">'SO201 - Protihluková stěna'!$C$4:$J$76,'SO201 - Protihluková stěna'!$C$82:$J$104,'SO201 - Protihluková stěna'!$C$110:$K$203</definedName>
    <definedName name="_xlnm._FilterDatabase" localSheetId="11" hidden="1">'SO301 - Přeložka dešťové ...'!$C$123:$K$292</definedName>
    <definedName name="_xlnm.Print_Area" localSheetId="11">'SO301 - Přeložka dešťové ...'!$C$4:$J$76,'SO301 - Přeložka dešťové ...'!$C$82:$J$105,'SO301 - Přeložka dešťové ...'!$C$111:$K$292</definedName>
    <definedName name="_xlnm._FilterDatabase" localSheetId="12" hidden="1">'SO302 - Přeložka vodovodu'!$C$126:$K$307</definedName>
    <definedName name="_xlnm.Print_Area" localSheetId="12">'SO302 - Přeložka vodovodu'!$C$4:$J$76,'SO302 - Přeložka vodovodu'!$C$82:$J$108,'SO302 - Přeložka vodovodu'!$C$114:$K$307</definedName>
    <definedName name="_xlnm._FilterDatabase" localSheetId="13" hidden="1">'SO304 - Přeložka splaškov...'!$C$122:$K$239</definedName>
    <definedName name="_xlnm.Print_Area" localSheetId="13">'SO304 - Přeložka splaškov...'!$C$4:$J$76,'SO304 - Přeložka splaškov...'!$C$82:$J$104,'SO304 - Přeložka splaškov...'!$C$110:$K$239</definedName>
    <definedName name="_xlnm._FilterDatabase" localSheetId="14" hidden="1">'SO801 - Sadové úpravy'!$C$117:$K$122</definedName>
    <definedName name="_xlnm.Print_Area" localSheetId="14">'SO801 - Sadové úpravy'!$C$4:$J$76,'SO801 - Sadové úpravy'!$C$82:$J$99,'SO801 - Sadové úpravy'!$C$105:$K$122</definedName>
    <definedName name="_xlnm.Print_Titles" localSheetId="0">'Rekapitulace stavby'!$92:$92</definedName>
    <definedName name="_xlnm.Print_Titles" localSheetId="1">'000 - Vedlejší a ostatní ...'!$122:$122</definedName>
    <definedName name="_xlnm.Print_Titles" localSheetId="2">'001 - Příprava území'!$119:$119</definedName>
    <definedName name="_xlnm.Print_Titles" localSheetId="3">'D.1.3.3 - Přípojka vodovodu'!$126:$126</definedName>
    <definedName name="_xlnm.Print_Titles" localSheetId="4">'D.1.4.1 - Veřejné osvětlení'!$117:$117</definedName>
    <definedName name="_xlnm.Print_Titles" localSheetId="5">'D.1.4.2 - Přeložka I. Tel...'!$117:$117</definedName>
    <definedName name="_xlnm.Print_Titles" localSheetId="6">'D.1.5 - Přeložka plynovodu'!$124:$124</definedName>
    <definedName name="_xlnm.Print_Titles" localSheetId="7">'SO101 - Komunikace'!$130:$130</definedName>
    <definedName name="_xlnm.Print_Titles" localSheetId="8">'SO102 - Úprava autobusové...'!$125:$125</definedName>
    <definedName name="_xlnm.Print_Titles" localSheetId="9">'SO103 - Oplocení'!$118:$118</definedName>
    <definedName name="_xlnm.Print_Titles" localSheetId="10">'SO201 - Protihluková stěna'!$122:$122</definedName>
    <definedName name="_xlnm.Print_Titles" localSheetId="11">'SO301 - Přeložka dešťové ...'!$123:$123</definedName>
    <definedName name="_xlnm.Print_Titles" localSheetId="12">'SO302 - Přeložka vodovodu'!$126:$126</definedName>
    <definedName name="_xlnm.Print_Titles" localSheetId="13">'SO304 - Přeložka splaškov...'!$122:$122</definedName>
    <definedName name="_xlnm.Print_Titles" localSheetId="14">'SO801 - Sadové úpravy'!$117:$117</definedName>
  </definedNames>
  <calcPr fullCalcOnLoad="1"/>
</workbook>
</file>

<file path=xl/sharedStrings.xml><?xml version="1.0" encoding="utf-8"?>
<sst xmlns="http://schemas.openxmlformats.org/spreadsheetml/2006/main" count="16161" uniqueCount="2417">
  <si>
    <t>Export Komplet</t>
  </si>
  <si>
    <t/>
  </si>
  <si>
    <t>2.0</t>
  </si>
  <si>
    <t>ZAMOK</t>
  </si>
  <si>
    <t>False</t>
  </si>
  <si>
    <t>{4344a2a3-5f7b-4d27-8999-6dd4b2cbd6b7}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</si>
  <si>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</si>
  <si>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</si>
  <si>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</si>
  <si>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</si>
  <si>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</si>
  <si>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</si>
  <si>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</si>
  <si>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</si>
  <si>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2018-000130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</si>
  <si>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</si>
  <si>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</si>
  <si>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Místní komunikace Jamská - Nákupní park</t>
  </si>
  <si>
    <t>KSO:</t>
  </si>
  <si>
    <t>CC-CZ:</t>
  </si>
  <si>
    <t>Místo:</t>
  </si>
  <si>
    <t>Žďár nad Sázavou</t>
  </si>
  <si>
    <t>Datum:</t>
  </si>
  <si>
    <t>17. 9. 2021</t>
  </si>
  <si>
    <t>Zadavatel:</t>
  </si>
  <si>
    <t>IČ:</t>
  </si>
  <si>
    <t>00295841</t>
  </si>
  <si>
    <t>Město Žďár nad Sázavou</t>
  </si>
  <si>
    <t>DIČ:</t>
  </si>
  <si>
    <t>CZ00295841</t>
  </si>
  <si>
    <t>Uchazeč:</t>
  </si>
  <si>
    <t>Vyplň údaj</t>
  </si>
  <si>
    <t>Projektant:</t>
  </si>
  <si>
    <t>18198228</t>
  </si>
  <si>
    <t>PROfi Jihlava spol. s r.o.</t>
  </si>
  <si>
    <t>CZ18198228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</si>
  <si>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</si>
  <si>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</si>
  <si>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</si>
  <si>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</si>
  <si>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</si>
  <si>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</si>
  <si>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</si>
  <si>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</si>
  <si>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</si>
  <si>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</si>
  <si>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</si>
  <si>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</si>
  <si>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</si>
  <si>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</si>
  <si>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</si>
  <si>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</si>
  <si>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</si>
  <si>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</si>
  <si>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</si>
  <si>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</si>
  <si>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</si>
  <si>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</si>
  <si>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</si>
  <si>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</si>
  <si>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</si>
  <si>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</si>
  <si>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</si>
  <si>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</si>
  <si>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</si>
  <si>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</si>
  <si>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</si>
  <si>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</si>
  <si>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</si>
  <si>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</si>
  <si>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</si>
  <si>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</si>
  <si>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</si>
  <si>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</si>
  <si>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</si>
  <si>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</si>
  <si>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</si>
  <si>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</si>
  <si>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</si>
  <si>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</si>
  <si>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</si>
  <si>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</si>
  <si>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</si>
  <si>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</si>
  <si>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000</t>
  </si>
  <si>
    <t>Vedlejší a ostatní náklady</t>
  </si>
  <si>
    <t>STA</t>
  </si>
  <si>
    <t>1</t>
  </si>
  <si>
    <t>{3ad3a3c0-f2ca-410a-985c-cdc467466d96}</t>
  </si>
  <si>
    <t>2</t>
  </si>
  <si>
    <t>001</t>
  </si>
  <si>
    <t>Příprava území</t>
  </si>
  <si>
    <t>{3d5cb33d-eedc-42bb-bee9-7a472b9afc9f}</t>
  </si>
  <si>
    <t>D.1.3.3</t>
  </si>
  <si>
    <t>Přípojka vodovodu</t>
  </si>
  <si>
    <t>{af2e5614-6ff8-4f59-b8cb-37ba4fa70c49}</t>
  </si>
  <si>
    <t>D.1.4.1</t>
  </si>
  <si>
    <t>Veřejné osvětlení</t>
  </si>
  <si>
    <t>{e2288389-b341-48c1-a7f9-40946f684eea}</t>
  </si>
  <si>
    <t>D.1.4.2</t>
  </si>
  <si>
    <t>Přeložka I. Telefonní</t>
  </si>
  <si>
    <t>{b2ec94a7-4c88-4c49-ac71-342e82efccea}</t>
  </si>
  <si>
    <t>D.1.5</t>
  </si>
  <si>
    <t>Přeložka plynovodu</t>
  </si>
  <si>
    <t>{a3417f18-db12-4365-92ab-f795908b6b6a}</t>
  </si>
  <si>
    <t>SO101</t>
  </si>
  <si>
    <t>Komunikace</t>
  </si>
  <si>
    <t>{5076b31a-64c8-4c93-8b67-19ba834a3b3a}</t>
  </si>
  <si>
    <t>SO102</t>
  </si>
  <si>
    <t>Úprava autobusové zastávky</t>
  </si>
  <si>
    <t>{8b3fa97a-18bd-4c17-817d-a60a90ad2796}</t>
  </si>
  <si>
    <t>SO103</t>
  </si>
  <si>
    <t>Oplocení</t>
  </si>
  <si>
    <t>{e564d4f5-dffd-485c-b660-bda5f9dad315}</t>
  </si>
  <si>
    <t>SO201</t>
  </si>
  <si>
    <t>Protihluková stěna</t>
  </si>
  <si>
    <t>{ec6c5885-9b40-458f-a24b-6f47431bca22}</t>
  </si>
  <si>
    <t>SO301</t>
  </si>
  <si>
    <t>Přeložka dešťové kanalizace</t>
  </si>
  <si>
    <t>{9346a1dd-8ea6-485d-886d-721077b48c48}</t>
  </si>
  <si>
    <t>SO302</t>
  </si>
  <si>
    <t>Přeložka vodovodu</t>
  </si>
  <si>
    <t>{80a444f0-8b50-4651-8b9d-c901b30f661b}</t>
  </si>
  <si>
    <t>SO304</t>
  </si>
  <si>
    <t>Přeložka splaškové kanalizace</t>
  </si>
  <si>
    <t>{bffaf7a6-e0a9-431b-83d6-a092a2386a8f}</t>
  </si>
  <si>
    <t>SO801</t>
  </si>
  <si>
    <t>Sadové úpravy</t>
  </si>
  <si>
    <t>{ef88be29-34e6-47d7-9c36-dd504053b165}</t>
  </si>
  <si>
    <t>KRYCÍ LIST SOUPISU PRACÍ</t>
  </si>
  <si>
    <t>Objekt:</t>
  </si>
  <si>
    <t>000 - Vedlejší a ostatní náklady</t>
  </si>
  <si>
    <t>REKAPITULACE ČLENĚNÍ SOUPISU PRACÍ</t>
  </si>
  <si>
    <t>Kód dílu - Popis</t>
  </si>
  <si>
    <t>Cena celkem [CZK]</t>
  </si>
  <si>
    <t>Náklady ze soupisu prací</t>
  </si>
  <si>
    <t>-1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</si>
  <si>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</si>
  <si>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</si>
  <si>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</si>
  <si>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</si>
  <si>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VRN6 - Územní vlivy</t>
  </si>
  <si>
    <t xml:space="preserve">    VRN7 - Provozní vlivy</t>
  </si>
  <si>
    <t xml:space="preserve">    VRN9 -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</si>
  <si>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</si>
  <si>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</si>
  <si>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</si>
  <si>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</si>
  <si>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</si>
  <si>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</si>
  <si>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</si>
  <si>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</si>
  <si>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</si>
  <si>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</si>
  <si>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</si>
  <si>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</si>
  <si>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</si>
  <si>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VRN</t>
  </si>
  <si>
    <t>Vedlejší rozpočtové náklady</t>
  </si>
  <si>
    <t>5</t>
  </si>
  <si>
    <t>ROZPOCET</t>
  </si>
  <si>
    <t>VRN1</t>
  </si>
  <si>
    <t>Průzkumné, geodetické a projektové práce</t>
  </si>
  <si>
    <t>K</t>
  </si>
  <si>
    <t>012002000</t>
  </si>
  <si>
    <t>Náklady na vytyčení stáv. sítí</t>
  </si>
  <si>
    <t>kpl</t>
  </si>
  <si>
    <t>CS ÚRS 2021 01</t>
  </si>
  <si>
    <t>1024</t>
  </si>
  <si>
    <t>1788210676</t>
  </si>
  <si>
    <t>PP</t>
  </si>
  <si>
    <t xml:space="preserve">Zajištění vytýčení veškerých stávajících inženýrských sítí (včetně úhrady za vytýčení), odpovědnost za jejich neporušení během výstavby a zpětné předání jejich správcům
</t>
  </si>
  <si>
    <t>P</t>
  </si>
  <si>
    <t xml:space="preserve">Poznámka k položce:
Zajištění vytýčení veškerých stávajících inženýrských sítí (včetně úhrady za vytýčení), odpovědnost za jejich neporušení během výstavby a zpětné předání jejich správcům
</t>
  </si>
  <si>
    <t>012303000</t>
  </si>
  <si>
    <t>Náklady na zhotovení geodet. zaměření provedeného díla</t>
  </si>
  <si>
    <t>1728038549</t>
  </si>
  <si>
    <t>Poznámka k položce:
Zhotovení zaměření provedeného díla vč. zaměření sítí pro VaK.</t>
  </si>
  <si>
    <t>3</t>
  </si>
  <si>
    <t>013103000</t>
  </si>
  <si>
    <t>Náklady na provedení geometrického plánu.</t>
  </si>
  <si>
    <t>-1997820994</t>
  </si>
  <si>
    <t>4</t>
  </si>
  <si>
    <t>013254000</t>
  </si>
  <si>
    <t>Dokumentace skutečného provedení stavby</t>
  </si>
  <si>
    <t>1742061138</t>
  </si>
  <si>
    <t>VRN3</t>
  </si>
  <si>
    <t>Zařízení staveniště</t>
  </si>
  <si>
    <t>030001000</t>
  </si>
  <si>
    <t>-1210975143</t>
  </si>
  <si>
    <t xml:space="preserve">Náklady spojené s případným zřízením přípojek energií k objektům zařízení staveniště, vybudování měřících odběrných míst a zřízení příp. příprava území pro objekty zařízení staveniště a vlastní vybudování objektů zařízení staveniště.
</t>
  </si>
  <si>
    <t xml:space="preserve">Poznámka k položce:
Náklady spojené s případným zřízením přípojek energií k objektům zařízení staveniště, vybudování měřících odběrných míst a zřízení příp. příprava území pro objekty zařízení staveniště a vlastní vybudování objektů zařízení staveniště.
</t>
  </si>
  <si>
    <t>6</t>
  </si>
  <si>
    <t>032002000</t>
  </si>
  <si>
    <t>Vybavení staveniště</t>
  </si>
  <si>
    <t>1529806628</t>
  </si>
  <si>
    <t>Náklady na vybavení objektů zařízení staveniště, náklady na energie spotřebované dodavatelem v rámci provozu zařízení staveniště, náklady na potřebný úklid v prostorách zařízení staveniště, náklady na nutnou údržbu a opravy na objektech zařízení staveniště.</t>
  </si>
  <si>
    <t>Poznámka k položce:
Náklady na vybavení objektů zařízení staveniště, náklady na energie spotřebované dodavatelem v rámci provozu zařízení staveniště, náklady na potřebný úklid v prostorách zařízení staveniště, náklady na nutnou údržbu a opravy na objektech zařízení staveniště.</t>
  </si>
  <si>
    <t>7</t>
  </si>
  <si>
    <t>034002000</t>
  </si>
  <si>
    <t>Zabezpečení staveniště</t>
  </si>
  <si>
    <t>-1822120590</t>
  </si>
  <si>
    <t>Náklady na oplocení staveniště a zabezpečení proti vniku nepovolaných osob do prostoru staveniště.</t>
  </si>
  <si>
    <t>Poznámka k položce:
Náklady na oplocení staveniště a zabezpečení proti vniku nepovolaných osob do prostoru staveniště.</t>
  </si>
  <si>
    <t>8</t>
  </si>
  <si>
    <t>039002000</t>
  </si>
  <si>
    <t>Zrušení zařízení staveniště</t>
  </si>
  <si>
    <t>45472681</t>
  </si>
  <si>
    <t xml:space="preserve">Náklady na odstranění objektů zařízení staveniště vč. přípojek a jejich odvoz. Náklady na úpravu povrchů po odstranění zařízení staveniště a úklid ploch, na kterých bylo zařízení staveniště provozováno
</t>
  </si>
  <si>
    <t xml:space="preserve">Poznámka k položce:
Náklady na odstranění objektů zařízení staveniště vč. přípojek a jejich odvoz. Náklady na úpravu povrchů po odstranění zařízení staveniště a úklid ploch, na kterých bylo zařízení staveniště provozováno
</t>
  </si>
  <si>
    <t>VRN4</t>
  </si>
  <si>
    <t>Inženýrská činnost</t>
  </si>
  <si>
    <t>9</t>
  </si>
  <si>
    <t>043002001</t>
  </si>
  <si>
    <t>Zaměření kam. před záhozem</t>
  </si>
  <si>
    <t>m</t>
  </si>
  <si>
    <t>2128792709</t>
  </si>
  <si>
    <t>Hlavní tituly průvodních činností a nákladů inženýrská činnost zkoušky a ostatní měření</t>
  </si>
  <si>
    <t>Poznámka k položce:
Kamerová prohlídka kanalizace včetně vyhodnocení a závěrečné zprávy.</t>
  </si>
  <si>
    <t>VV</t>
  </si>
  <si>
    <t>120+77+50</t>
  </si>
  <si>
    <t>10</t>
  </si>
  <si>
    <t>043103000</t>
  </si>
  <si>
    <t>Zkoušky bez rozlišení</t>
  </si>
  <si>
    <t>1136847080</t>
  </si>
  <si>
    <t xml:space="preserve">Poznámka k položce:
náklady na revize, měření a předepsané zkoušky vč. zpracování KZP
kontrolní zkoušky zhutnění zásypu v komunikaci po 50m
</t>
  </si>
  <si>
    <t>VRN6</t>
  </si>
  <si>
    <t>Územní vlivy</t>
  </si>
  <si>
    <t>11</t>
  </si>
  <si>
    <t>061002000.R</t>
  </si>
  <si>
    <t>Přepojení přeložky plynovodu na stávající řad vč. přípojek pracovníky správce plynovodu</t>
  </si>
  <si>
    <t>ks</t>
  </si>
  <si>
    <t>-1252047981</t>
  </si>
  <si>
    <t>Hlavní tituly průvodních činností a nákladů územní vlivy vliv klimatických podmínek</t>
  </si>
  <si>
    <t>12</t>
  </si>
  <si>
    <t>061002001.R</t>
  </si>
  <si>
    <t>Přepojení přeložky vodovodu na stávající řad vč. přípojek pracovníky správce vodovodu</t>
  </si>
  <si>
    <t>-2135561433</t>
  </si>
  <si>
    <t>Poznámka k položce:
položka zahrnuje i opravu izolačního nátěru na ocelovém potrubí DN500 v místě přepojení.</t>
  </si>
  <si>
    <t>VRN7</t>
  </si>
  <si>
    <t>Provozní vlivy</t>
  </si>
  <si>
    <t>13</t>
  </si>
  <si>
    <t>070001000</t>
  </si>
  <si>
    <t>Náklady na zpracování DIO a dočasné dopravní značení</t>
  </si>
  <si>
    <t>-1486693957</t>
  </si>
  <si>
    <t xml:space="preserve">zpracování DIO, vč. zřízení a odstranění přechodného dopravního značení
Zajištění vydání všech potřebných rozhodnutí a stanovení pro přechodnou úpravu provozu na pozemních komunikacích dle zpracované projektové dokumentace a dle vyjádření dotčených orgánů;
-Soustavnou péči zhotovitele o kvalitní přechodné značení 
-Zabezpečení změny dopravního značení
</t>
  </si>
  <si>
    <t xml:space="preserve">Poznámka k položce:
zpracování DIO, vč. zřízení a odstranění přechodného dopravního značení
Zajištění vydání všech potřebných rozhodnutí a stanovení pro přechodnou úpravu provozu na pozemních komunikacích dle zpracované projektové dokumentace a dle vyjádření dotčených orgánů;
-Soustavnou péči zhotovitele o kvalitní přechodné značení 
-Zabezpečení změny dopravního značení
</t>
  </si>
  <si>
    <t>14</t>
  </si>
  <si>
    <t>071203000</t>
  </si>
  <si>
    <t>Náhradní zásobování vodou</t>
  </si>
  <si>
    <t>-1112968319</t>
  </si>
  <si>
    <t>Provozní vlivy provoz investora, třetích osob provoz dalšího subjektu</t>
  </si>
  <si>
    <t>Poznámka k položce:
Položka zahrnuje zajištìní náhradního zásobování vody pomocí cisterny s pitnou vodou po dobu přepojování vodovodních řadů.</t>
  </si>
  <si>
    <t>VRN9</t>
  </si>
  <si>
    <t>Ostatní náklady</t>
  </si>
  <si>
    <t>094002000</t>
  </si>
  <si>
    <t>Oprava komunikace po odstranění stávajících poklopů</t>
  </si>
  <si>
    <t>-1929811788</t>
  </si>
  <si>
    <t>Ostatní náklady související s výstavbou</t>
  </si>
  <si>
    <t>Poznámka k položce:
Položka zahrnuje odstranění stávajícího poklopu vč. nutných konstrukčních vrstev komunikace na rušené kanalizační stoce.Předání poklopu správci kanalizace. Po zabetonování kanalizační stoky doplnění asfaltových vrstev vozovky a zalití spár pružnou asfaltovou zálivkou.</t>
  </si>
  <si>
    <t>001 - Příprava území</t>
  </si>
  <si>
    <t>HSV - Práce a dodávky HSV</t>
  </si>
  <si>
    <t xml:space="preserve">    1 - Zemní práce</t>
  </si>
  <si>
    <t xml:space="preserve">    9 - Ostatní konstrukce a práce, bourání</t>
  </si>
  <si>
    <t xml:space="preserve">    997 - Přesun sutě</t>
  </si>
  <si>
    <t>HSV</t>
  </si>
  <si>
    <t>Práce a dodávky HSV</t>
  </si>
  <si>
    <t>Zemní práce</t>
  </si>
  <si>
    <t>111251102</t>
  </si>
  <si>
    <t>Odstranění křovin a stromů průměru kmene do 100 mm i s kořeny sklonu terénu do 1:5 z celkové plochy přes 100 do 500 m2 strojně</t>
  </si>
  <si>
    <t>m2</t>
  </si>
  <si>
    <t>135374048</t>
  </si>
  <si>
    <t>Odstranění křovin a stromů s odstraněním kořenů strojně průměru kmene do 100 mm v rovině nebo ve svahu sklonu terénu do 1:5, při celkové ploše přes 100 do 500 m2</t>
  </si>
  <si>
    <t>111251111.R</t>
  </si>
  <si>
    <t>Drcení ořezaných větví D do 100 mm s odvozem do 1 km</t>
  </si>
  <si>
    <t>m3</t>
  </si>
  <si>
    <t>1150537343</t>
  </si>
  <si>
    <t>Drcení ořezaných větví strojně - (štěpkování) s naložením na dopravní prostředek a odvozem drtě do 20 km a se složením o průměru větví do 100 mm</t>
  </si>
  <si>
    <t>0,2*72</t>
  </si>
  <si>
    <t>112101102</t>
  </si>
  <si>
    <t>Odstranění stromů listnatých průměru kmene do 500 mm</t>
  </si>
  <si>
    <t>kus</t>
  </si>
  <si>
    <t>357423092</t>
  </si>
  <si>
    <t>Odstranění stromů s odřezáním kmene a s odvětvením listnatých, průměru kmene přes 300 do 500 mm</t>
  </si>
  <si>
    <t>Poznámka k položce:
2x průměr 40cm
1x průměr 50cm</t>
  </si>
  <si>
    <t>112211112</t>
  </si>
  <si>
    <t>Spálení pařezu D do 0,5 m</t>
  </si>
  <si>
    <t>335980270</t>
  </si>
  <si>
    <t>Spálení pařezů na hromadách  průměru přes 0,30 do 0,50 m</t>
  </si>
  <si>
    <t>112251102</t>
  </si>
  <si>
    <t>Odstranění pařezů D do 500 mm</t>
  </si>
  <si>
    <t>1204581069</t>
  </si>
  <si>
    <t>Odstranění pařezů strojně s jejich vykopáním, vytrháním nebo odstřelením průměru přes 300 do 500 mm</t>
  </si>
  <si>
    <t>113151111</t>
  </si>
  <si>
    <t>Rozebrání zpevněných ploch ze silničních dílců</t>
  </si>
  <si>
    <t>-1633702624</t>
  </si>
  <si>
    <t>Rozebírání zpevněných ploch  s přemístěním na skládku na vzdálenost do 20 m nebo s naložením na dopravní prostředek ze silničních panelů</t>
  </si>
  <si>
    <t>110*1,5</t>
  </si>
  <si>
    <t>121151123</t>
  </si>
  <si>
    <t>Sejmutí ornice plochy přes 500 m2 tl vrstvy do 200 mm strojně</t>
  </si>
  <si>
    <t>-386069260</t>
  </si>
  <si>
    <t>Sejmutí ornice strojně při souvislé ploše přes 500 m2, tl. vrstvy do 200 mm</t>
  </si>
  <si>
    <t>162751117</t>
  </si>
  <si>
    <t>Vodorovné přemístění výkopku/sypaniny z horniny třídy těžitelnosti I, skupiny 1 až 3 na skládku zhotovitele.</t>
  </si>
  <si>
    <t>1839191059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</si>
  <si>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</si>
  <si>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Poznámka k položce:
Vodorovná doprava ornice na mezideponii nebo na pozemky určené ke zúrodnění.</t>
  </si>
  <si>
    <t>7442*0,1</t>
  </si>
  <si>
    <t>167151111</t>
  </si>
  <si>
    <t>Nakládání výkopku z hornin třídy těžitelnosti I, skupiny 1 až 3 přes 100 m3</t>
  </si>
  <si>
    <t>1987312924</t>
  </si>
  <si>
    <t>Nakládání, skládání a překládání neulehlého výkopku nebo sypaniny strojně nakládání, množství přes 100 m3, z hornin třídy těžitelnosti I, skupiny 1 až 3</t>
  </si>
  <si>
    <t>Poznámka k položce:
Naložení ornice z mezideponie</t>
  </si>
  <si>
    <t>4584*0,1</t>
  </si>
  <si>
    <t>171201201</t>
  </si>
  <si>
    <t>Uložení sypaniny na skládky</t>
  </si>
  <si>
    <t>CS ÚRS 2019 01</t>
  </si>
  <si>
    <t>-2069678760</t>
  </si>
  <si>
    <t>Uložení sypaniny  na skládky</t>
  </si>
  <si>
    <t>Poznámka k položce:
vč. poplatků za pronájem mezideponie.</t>
  </si>
  <si>
    <t>184818232</t>
  </si>
  <si>
    <t>Ochrana kmene průměru přes 300 do 500 mm bedněním výšky do 2 m</t>
  </si>
  <si>
    <t>1681040389</t>
  </si>
  <si>
    <t>Ochrana kmene bedněním před poškozením stavebním provozem zřízení včetně odstranění výšky bednění do 2 m průměru kmene přes 300 do 500 mm</t>
  </si>
  <si>
    <t>Ostatní konstrukce a práce, bourání</t>
  </si>
  <si>
    <t>911381823</t>
  </si>
  <si>
    <t>Odstranění silničního betonového svodidla délky 4 m výšky 1,0 m</t>
  </si>
  <si>
    <t>721294063</t>
  </si>
  <si>
    <t>Odstranění silničního betonového svodidla  s naložením na dopravní prostředek délky 4 m, výšky 1,0 m</t>
  </si>
  <si>
    <t>4*4</t>
  </si>
  <si>
    <t>960111221</t>
  </si>
  <si>
    <t>Bourání vodních staveb z dílců prefabrikovaných betonových a železobetonových, z vodní hladiny</t>
  </si>
  <si>
    <t>-247179505</t>
  </si>
  <si>
    <t>Bourání konstrukcí vodních staveb  z hladiny, s naložením vybouraných hmot a suti na dopravní prostředek nebo s odklizením na hromady do vzdálenosti 20 m z dílců prefabrikovaných betonových a železobetonových</t>
  </si>
  <si>
    <t>Poznámka k položce:
Odstranění provizorního přemostění vodního toku na pěší trase.</t>
  </si>
  <si>
    <t>5,5*1*0,5</t>
  </si>
  <si>
    <t>966008211</t>
  </si>
  <si>
    <t>Bourání odvodňovacího žlabu z betonových příkopových tvárnic š do 500 mm</t>
  </si>
  <si>
    <t>-2027404174</t>
  </si>
  <si>
    <t>Bourání odvodňovacího žlabu s odklizením a uložením vybouraného materiálu na skládku na vzdálenost do 10 m nebo s naložením na dopravní prostředek z betonových příkopových tvárnic nebo desek šířky do 500 mm</t>
  </si>
  <si>
    <t>30+30+3,5*2</t>
  </si>
  <si>
    <t>966071711</t>
  </si>
  <si>
    <t>Bourání sloupků a vzpěr plotových ocelových do 2,5 m zabetonovaných</t>
  </si>
  <si>
    <t>-1392156082</t>
  </si>
  <si>
    <t>Bourání plotových sloupků a vzpěr ocelových trubkových nebo profilovaných výšky do 2,50 m zabetonovaných</t>
  </si>
  <si>
    <t>172/3</t>
  </si>
  <si>
    <t>16</t>
  </si>
  <si>
    <t>966071822</t>
  </si>
  <si>
    <t>Rozebrání oplocení z drátěného pletiva se čtvercovými oky výšky do 2,0 m</t>
  </si>
  <si>
    <t>-925480130</t>
  </si>
  <si>
    <t>Rozebrání oplocení z pletiva drátěného se čtvercovými oky, výšky přes 1,6 do 2,0 m</t>
  </si>
  <si>
    <t>17</t>
  </si>
  <si>
    <t>981011112(R)</t>
  </si>
  <si>
    <t>Demolice budov dřevěných ostatních oboustranně obitých nebo omítnutých postupným rozebíráním</t>
  </si>
  <si>
    <t>-879418893</t>
  </si>
  <si>
    <t>Demolice budov  postupným rozebíráním dřevěných ostatních, oboustranně obitých, případně omítnutých</t>
  </si>
  <si>
    <t>Poznámka k položce:
Odstranění objektů vybavení zahrádek např. skleník, kůlna apod.</t>
  </si>
  <si>
    <t>997</t>
  </si>
  <si>
    <t>Přesun sutě</t>
  </si>
  <si>
    <t>18</t>
  </si>
  <si>
    <t>997013601</t>
  </si>
  <si>
    <t>Poplatek za uložení na skládce (skládkovné) stavebního odpadu betonového kód odpadu 17 01 01</t>
  </si>
  <si>
    <t>t</t>
  </si>
  <si>
    <t>200083572</t>
  </si>
  <si>
    <t>Poplatek za uložení stavebního odpadu na skládce (skládkovné) z prostého betonu zatříděného do Katalogu odpadů pod kódem 17 01 01</t>
  </si>
  <si>
    <t>58,575+10,928+16,75</t>
  </si>
  <si>
    <t>19</t>
  </si>
  <si>
    <t>997013602</t>
  </si>
  <si>
    <t>Poplatek za uložení na skládce (skládkovné) stavebního odpadu železobetonového kód odpadu 17 01 01</t>
  </si>
  <si>
    <t>1736609062</t>
  </si>
  <si>
    <t>Poplatek za uložení stavebního odpadu na skládce (skládkovné) z armovaného betonu zatříděného do Katalogu odpadů pod kódem 17 01 01</t>
  </si>
  <si>
    <t>6,729</t>
  </si>
  <si>
    <t>20</t>
  </si>
  <si>
    <t>997013631</t>
  </si>
  <si>
    <t>Poplatek za uložení na skládce (skládkovné) stavebního odpadu směsného kód odpadu 17 09 04</t>
  </si>
  <si>
    <t>493599906</t>
  </si>
  <si>
    <t>Poplatek za uložení stavebního odpadu na skládce (skládkovné) směsného stavebního a demoličního zatříděného do Katalogu odpadů pod kódem 17 09 04</t>
  </si>
  <si>
    <t>9,46+4,44</t>
  </si>
  <si>
    <t>997221561</t>
  </si>
  <si>
    <t>Vodorovná doprava suti z kusových materiálů do 1 km</t>
  </si>
  <si>
    <t>-690651568</t>
  </si>
  <si>
    <t>Vodorovná doprava suti  bez naložení, ale se složením a s hrubým urovnáním z kusových materiálů, na vzdálenost do 1 km</t>
  </si>
  <si>
    <t>22</t>
  </si>
  <si>
    <t>997221569</t>
  </si>
  <si>
    <t>Příplatek ZKD 1 km u vodorovné dopravy suti z kusových materiálů</t>
  </si>
  <si>
    <t>1098761544</t>
  </si>
  <si>
    <t>Vodorovná doprava suti  bez naložení, ale se složením a s hrubým urovnáním Příplatek k ceně za každý další i započatý 1 km přes 1 km</t>
  </si>
  <si>
    <t>107,309*15 'Přepočtené koeficientem množství</t>
  </si>
  <si>
    <t>23</t>
  </si>
  <si>
    <t>997221611</t>
  </si>
  <si>
    <t>Nakládání suti na dopravní prostředky pro vodorovnou dopravu</t>
  </si>
  <si>
    <t>1563781544</t>
  </si>
  <si>
    <t>Nakládání na dopravní prostředky  pro vodorovnou dopravu suti</t>
  </si>
  <si>
    <t>D.1.3.3 - Přípojka vodovodu</t>
  </si>
  <si>
    <t xml:space="preserve">    3 - Svislé a kompletní konstrukce</t>
  </si>
  <si>
    <t xml:space="preserve">    4 - Vodorovné konstrukce</t>
  </si>
  <si>
    <t xml:space="preserve">    8 - Trubní vedení</t>
  </si>
  <si>
    <t xml:space="preserve">    998 - Přesun hmot</t>
  </si>
  <si>
    <t>PSV - Práce a dodávky PSV</t>
  </si>
  <si>
    <t xml:space="preserve">    722 - Zdravotechnika - vnitřní vodovod</t>
  </si>
  <si>
    <t>M - Práce a dodávky M</t>
  </si>
  <si>
    <t xml:space="preserve">    23-M - Montáže potrubí</t>
  </si>
  <si>
    <t>115101201</t>
  </si>
  <si>
    <t>Čerpání vody na dopravní výšku do 10 m průměrný přítok do 500 l/min</t>
  </si>
  <si>
    <t>hod</t>
  </si>
  <si>
    <t>-952740200</t>
  </si>
  <si>
    <t>Čerpání vody na dopravní výšku do 10 m s uvažovaným průměrným přítokem do 500 l/min</t>
  </si>
  <si>
    <t>7*24</t>
  </si>
  <si>
    <t>115101202</t>
  </si>
  <si>
    <t>Čerpání vody na dopravní výšku do 10 m průměrný přítok do 1000 l/min</t>
  </si>
  <si>
    <t>-729274607</t>
  </si>
  <si>
    <t>Čerpání vody na dopravní výšku do 10 m s uvažovaným průměrným přítokem přes 500 do 1 000 l/min</t>
  </si>
  <si>
    <t>132254203</t>
  </si>
  <si>
    <t>Hloubení zapažených rýh š do 2000 mm v hornině třídy těžitelnosti I, skupiny 3 objem do 100 m3</t>
  </si>
  <si>
    <t>474163382</t>
  </si>
  <si>
    <t>Hloubení zapažených rýh šířky přes 800 do 2 000 mm strojně s urovnáním dna do předepsaného profilu a spádu v hornině třídy těžitelnosti I skupiny 3 přes 50 do 100 m3</t>
  </si>
  <si>
    <t>34*0.9*1.8</t>
  </si>
  <si>
    <t>139001101</t>
  </si>
  <si>
    <t>Příplatek za ztížení vykopávky v blízkosti podzemního vedení</t>
  </si>
  <si>
    <t>-433718796</t>
  </si>
  <si>
    <t>Příplatek k cenám hloubených vykopávek za ztížení vykopávky v blízkosti podzemního vedení nebo výbušnin pro jakoukoliv třídu horniny</t>
  </si>
  <si>
    <t>Poznámka k položce:
vč. zajištění podzemního vedení výkopem dotčeného po dobu stavby</t>
  </si>
  <si>
    <t>55.08*0.5</t>
  </si>
  <si>
    <t>151811132</t>
  </si>
  <si>
    <t>Osazení pažicího boxu hl výkopu do 4 m š do 2,5 m</t>
  </si>
  <si>
    <t>-917514159</t>
  </si>
  <si>
    <t>Zřízení pažicích boxů pro pažení a rozepření stěn rýh podzemního vedení hloubka výkopu do 4 m, šířka přes 1,2 do 2,5 m</t>
  </si>
  <si>
    <t>34*1.8*2</t>
  </si>
  <si>
    <t>151811232</t>
  </si>
  <si>
    <t>Odstranění pažicího boxu hl výkopu do 4 m š do 2,5 m</t>
  </si>
  <si>
    <t>-295348959</t>
  </si>
  <si>
    <t>Odstranění pažicích boxů pro pažení a rozepření stěn rýh podzemního vedení hloubka výkopu do 4 m, šířka přes 1,2 do 2,5 m</t>
  </si>
  <si>
    <t>348002618</t>
  </si>
  <si>
    <t>Poznámka k položce:
Odvoz nevhodné zeminy na skládku</t>
  </si>
  <si>
    <t>13.77+3.06</t>
  </si>
  <si>
    <t>-1512828973</t>
  </si>
  <si>
    <t>171201211</t>
  </si>
  <si>
    <t>Poplatek za uložení stavebního odpadu - zeminy a kameniva na skládce</t>
  </si>
  <si>
    <t>1767773938</t>
  </si>
  <si>
    <t>Poplatek za uložení stavebního odpadu na skládce (skládkovné) zeminy a kameniva zatříděného do Katalogu odpadů pod kódem 170 504</t>
  </si>
  <si>
    <t>16,83*2 'Přepočtené koeficientem množství</t>
  </si>
  <si>
    <t>174151101</t>
  </si>
  <si>
    <t>Zásyp jam, šachet rýh nebo kolem objektů sypaninou se zhutněním</t>
  </si>
  <si>
    <t>-755731254</t>
  </si>
  <si>
    <t>Zásyp sypaninou z jakékoliv horniny strojně s uložením výkopku ve vrstvách se zhutněním jam, šachet, rýh nebo kolem objektů v těchto vykopávkách</t>
  </si>
  <si>
    <t>55.08-3.06-13.77</t>
  </si>
  <si>
    <t>174251101</t>
  </si>
  <si>
    <t>Zásyp jam, šachet rýh nebo kolem objektů sypaninou bez zhutnění</t>
  </si>
  <si>
    <t>-551905876</t>
  </si>
  <si>
    <t>Zásyp sypaninou z jakékoliv horniny strojně s uložením výkopku ve vrstvách bez zhutnění jam, šachet, rýh nebo kolem objektů v těchto vykopávkách</t>
  </si>
  <si>
    <t>Poznámka k položce:
Štěrkový dranážní blok kalosvodu</t>
  </si>
  <si>
    <t>1*1*1</t>
  </si>
  <si>
    <t>M</t>
  </si>
  <si>
    <t>58343959</t>
  </si>
  <si>
    <t>kamenivo drcené hrubé frakce 32/63</t>
  </si>
  <si>
    <t>1843139682</t>
  </si>
  <si>
    <t>(1*1*1)*1.7</t>
  </si>
  <si>
    <t>175151101</t>
  </si>
  <si>
    <t>Obsypání potrubí strojně sypaninou bez prohození, uloženou do 3 m</t>
  </si>
  <si>
    <t>-464995813</t>
  </si>
  <si>
    <t>Obsypání potrubí strojně sypaninou z vhodných třídy těžitelnosti I a II, skupiny 1 až 4 nebo materiálem připraveným podél výkopu ve vzdálenosti do 3 m od jeho kraje, pro jakoukoliv hloubku výkopu a míru zhutnění bez prohození sypaniny</t>
  </si>
  <si>
    <t>34*0.9*0.45</t>
  </si>
  <si>
    <t>58337302</t>
  </si>
  <si>
    <t>štěrkopísek frakce 0/16</t>
  </si>
  <si>
    <t>-488491118</t>
  </si>
  <si>
    <t>13,77*2 'Přepočtené koeficientem množství</t>
  </si>
  <si>
    <t>Svislé a kompletní konstrukce</t>
  </si>
  <si>
    <t>369317312(R)</t>
  </si>
  <si>
    <t>Výplň rušeného vodovodu cementopopílkovou suspenzí.</t>
  </si>
  <si>
    <t>-390672499</t>
  </si>
  <si>
    <t>Výplň z popílkocementové suspenze za rubem nosné obezdívky  délky štoly, do 200 m, v hornině mokré</t>
  </si>
  <si>
    <t>Poznámka k položce:
CEM II/B-S 32,5 R</t>
  </si>
  <si>
    <t>48*0.018</t>
  </si>
  <si>
    <t>Vodorovné konstrukce</t>
  </si>
  <si>
    <t>451573111</t>
  </si>
  <si>
    <t>Lože pod potrubí otevřený výkop ze štěrkopísku</t>
  </si>
  <si>
    <t>1228858050</t>
  </si>
  <si>
    <t>Lože pod potrubí, stoky a drobné objekty v otevřeném výkopu z písku a štěrkopísku do 63 mm</t>
  </si>
  <si>
    <t>34*0.9*0.1</t>
  </si>
  <si>
    <t>452313141</t>
  </si>
  <si>
    <t>Podkladní bloky z betonu prostého tř. C 16/20 otevřený výkop</t>
  </si>
  <si>
    <t>1894957014</t>
  </si>
  <si>
    <t>Podkladní a zajišťovací konstrukce z betonu prostého v otevřeném výkopu bloky pro potrubí z betonu tř. C 16/20</t>
  </si>
  <si>
    <t>0.5*0,6*0,6+0.5*0.35*0.5+0.5*0.5*0.26</t>
  </si>
  <si>
    <t>465513127</t>
  </si>
  <si>
    <t>Dlažba z lomového kamene na cementovou maltu s vyspárováním tl 200 mm</t>
  </si>
  <si>
    <t>-1572739942</t>
  </si>
  <si>
    <t>Dlažba z lomového kamene lomařsky upraveného  na cementovou maltu, s vyspárováním cementovou maltou, tl. kamene 200 mm</t>
  </si>
  <si>
    <t>"odláždění na vyústění z kalosvodu" 2*2</t>
  </si>
  <si>
    <t>Trubní vedení</t>
  </si>
  <si>
    <t>850311811</t>
  </si>
  <si>
    <t>Bourání stávajícího potrubí z trub litinových DN 150</t>
  </si>
  <si>
    <t>-1154004698</t>
  </si>
  <si>
    <t>Bourání stávajícího potrubí z trub litinových hrdlových nebo přírubových v otevřeném výkopu DN do 150</t>
  </si>
  <si>
    <t>857242122</t>
  </si>
  <si>
    <t>Montáž litinových tvarovek jednoosých přírubových otevřený výkop DN 80</t>
  </si>
  <si>
    <t>-206695228</t>
  </si>
  <si>
    <t>Montáž litinových tvarovek na potrubí litinovém tlakovém jednoosých na potrubí z trub přírubových v otevřeném výkopu, kanálu nebo v šachtě DN 80</t>
  </si>
  <si>
    <t>55250642</t>
  </si>
  <si>
    <t>koleno přírubové s patkou PP litinové DN 80</t>
  </si>
  <si>
    <t>1580939650</t>
  </si>
  <si>
    <t>55251322.1(R)</t>
  </si>
  <si>
    <t>Otočná příruba d 90 PN16</t>
  </si>
  <si>
    <t>414001403</t>
  </si>
  <si>
    <t>příruba pro tvarovku vodovodní vícefunkční DN 150</t>
  </si>
  <si>
    <t>28653135</t>
  </si>
  <si>
    <t>nákružek lemový PE 100 SDR11 90mm</t>
  </si>
  <si>
    <t>1473654783</t>
  </si>
  <si>
    <t>24</t>
  </si>
  <si>
    <t>857312122</t>
  </si>
  <si>
    <t>Montáž litinových tvarovek jednoosých přírubových otevřený výkop DN 150</t>
  </si>
  <si>
    <t>-1466459160</t>
  </si>
  <si>
    <t>Montáž litinových tvarovek na potrubí litinovém tlakovém jednoosých na potrubí z trub přírubových v otevřeném výkopu, kanálu nebo v šachtě DN 150</t>
  </si>
  <si>
    <t>25</t>
  </si>
  <si>
    <t>55251322.2(R)</t>
  </si>
  <si>
    <t>Otočná příruba d 160 PN16</t>
  </si>
  <si>
    <t>1062645833</t>
  </si>
  <si>
    <t>26</t>
  </si>
  <si>
    <t>55251322(R)</t>
  </si>
  <si>
    <t>Přírubová spojka DN150 na PVC</t>
  </si>
  <si>
    <t>-1869412249</t>
  </si>
  <si>
    <t xml:space="preserve">Poznámka k položce:
+ 2x nerez. výztužná spojka d160
</t>
  </si>
  <si>
    <t>27</t>
  </si>
  <si>
    <t>55251204(R)</t>
  </si>
  <si>
    <t>X příruba DN 150</t>
  </si>
  <si>
    <t>-313600384</t>
  </si>
  <si>
    <t>víko koncové DN 160</t>
  </si>
  <si>
    <t>28</t>
  </si>
  <si>
    <t>28653139</t>
  </si>
  <si>
    <t>nákružek lemový PE 100 SDR11 160mm</t>
  </si>
  <si>
    <t>-957463136</t>
  </si>
  <si>
    <t>29</t>
  </si>
  <si>
    <t>55251325(R)</t>
  </si>
  <si>
    <t>Multitoleranční spojka s přírubou jištěná proti posunu DN150</t>
  </si>
  <si>
    <t>-1952388312</t>
  </si>
  <si>
    <t>spoj těsnící pro tvarovku vodovodní vícefunkční DN 150</t>
  </si>
  <si>
    <t>30</t>
  </si>
  <si>
    <t>871321211</t>
  </si>
  <si>
    <t>Montáž potrubí z PE100 SDR 11 otevřený výkop svařovaných elektrotvarovkou D 160 x 14,6 mm</t>
  </si>
  <si>
    <t>1061306649</t>
  </si>
  <si>
    <t>Montáž vodovodního potrubí z plastů v otevřeném výkopu z polyetylenu PE 100 svařovaných elektrotvarovkou SDR 11/PN16 D 160 x 14,6 mm</t>
  </si>
  <si>
    <t>31</t>
  </si>
  <si>
    <t>28613560</t>
  </si>
  <si>
    <t>potrubí dvouvrstvé PE100 RC SDR11 160x14,6 dl 12m</t>
  </si>
  <si>
    <t>944382003</t>
  </si>
  <si>
    <t>Poznámka k položce:
Potrubí přípojky + kalosvod</t>
  </si>
  <si>
    <t>40*1,015 'Přepočtené koeficientem množství</t>
  </si>
  <si>
    <t>32</t>
  </si>
  <si>
    <t>871351212</t>
  </si>
  <si>
    <t>Montáž potrubí z PE100 SDR 11 otevřený výkop svařovaných elektrotvarovkou D 225 x 20,5 mm</t>
  </si>
  <si>
    <t>-784913838</t>
  </si>
  <si>
    <t>Montáž vodovodního potrubí z plastů v otevřeném výkopu z polyetylenu PE 100 svařovaných elektrotvarovkou SDR 11/PN16 D 225 x 20,5 mm</t>
  </si>
  <si>
    <t>Poznámka k položce:
chránička</t>
  </si>
  <si>
    <t>33</t>
  </si>
  <si>
    <t>28613563</t>
  </si>
  <si>
    <t>potrubí dvouvrstvé PE100 RC SDR11 225x20,5 dl 100m</t>
  </si>
  <si>
    <t>1801928975</t>
  </si>
  <si>
    <t>5*1,015 'Přepočtené koeficientem množství</t>
  </si>
  <si>
    <t>34</t>
  </si>
  <si>
    <t>871351811</t>
  </si>
  <si>
    <t>Bourání stávajícího potrubí z polyetylenu D 225 mm</t>
  </si>
  <si>
    <t>-284262336</t>
  </si>
  <si>
    <t>Bourání stávajícího potrubí z polyetylenu v otevřeném výkopu D přes 140 do 225 mm</t>
  </si>
  <si>
    <t>35</t>
  </si>
  <si>
    <t>877321101</t>
  </si>
  <si>
    <t>Montáž elektrospojek na vodovodním potrubí z PE trub d 160</t>
  </si>
  <si>
    <t>-536942655</t>
  </si>
  <si>
    <t>Montáž tvarovek na vodovodním plastovém potrubí z polyetylenu PE 100 elektrotvarovek SDR 11/PN16 spojek, oblouků nebo redukcí d 160</t>
  </si>
  <si>
    <t>36</t>
  </si>
  <si>
    <t>28614923</t>
  </si>
  <si>
    <t>elektrospojka SDR17 PE 100 PN16 D 160mm</t>
  </si>
  <si>
    <t>878085205</t>
  </si>
  <si>
    <t>elektrospojka SDR17 PE 100 PN10 D 160mm</t>
  </si>
  <si>
    <t>37</t>
  </si>
  <si>
    <t>877321112</t>
  </si>
  <si>
    <t>Montáž elektrokolen 90° na vodovodním potrubí z PE trub d 160</t>
  </si>
  <si>
    <t>-462035866</t>
  </si>
  <si>
    <t>Montáž tvarovek na vodovodním plastovém potrubí z polyetylenu PE 100 elektrotvarovek SDR 11/PN16 kolen 90° d 160</t>
  </si>
  <si>
    <t>38</t>
  </si>
  <si>
    <t>28614939</t>
  </si>
  <si>
    <t>elektrokoleno 90° PE 100 PN16 D 160mm</t>
  </si>
  <si>
    <t>-94499583</t>
  </si>
  <si>
    <t>39</t>
  </si>
  <si>
    <t>877241112</t>
  </si>
  <si>
    <t>Montáž elektrokolen 90° na vodovodním potrubí z PE trub d 90</t>
  </si>
  <si>
    <t>-1533720223</t>
  </si>
  <si>
    <t>Montáž tvarovek na vodovodním plastovém potrubí z polyetylenu PE 100 elektrotvarovek SDR 11/PN16 kolen 90° d 90</t>
  </si>
  <si>
    <t>40</t>
  </si>
  <si>
    <t>28653060</t>
  </si>
  <si>
    <t>elektrokoleno 90° PE 100 D 90mm</t>
  </si>
  <si>
    <t>1397740690</t>
  </si>
  <si>
    <t>41</t>
  </si>
  <si>
    <t>877321113</t>
  </si>
  <si>
    <t>Montáž elektro T-kusů na vodovodním potrubí z PE trub d 160</t>
  </si>
  <si>
    <t>-1651223006</t>
  </si>
  <si>
    <t>Montáž tvarovek na vodovodním plastovém potrubí z polyetylenu PE 100 elektrotvarovek SDR 11/PN16 T-kusů d 160</t>
  </si>
  <si>
    <t>42</t>
  </si>
  <si>
    <t>877321115</t>
  </si>
  <si>
    <t>Montáž elektro T-kusů redukovaných na vodovodním potrubí z PE trub d 160/90</t>
  </si>
  <si>
    <t>2006996495</t>
  </si>
  <si>
    <t>Montáž tvarovek na vodovodním plastovém potrubí z polyetylenu PE 100 elektrotvarovek SDR 11/PN16 T-kusů redukovaných d 160/90</t>
  </si>
  <si>
    <t>43</t>
  </si>
  <si>
    <t>28614969</t>
  </si>
  <si>
    <t>elektrotvarovka T-kus redukovaný PE 100 PN16 D 160-90mm</t>
  </si>
  <si>
    <t>-636474538</t>
  </si>
  <si>
    <t>44</t>
  </si>
  <si>
    <t>877321201</t>
  </si>
  <si>
    <t>Montáž oblouků svařovaných na tupo na vodovodním potrubí z PE trub d 160</t>
  </si>
  <si>
    <t>98928107</t>
  </si>
  <si>
    <t>Montáž tvarovek na vodovodním plastovém potrubí z polyetylenu PE 100 svařovaných na tupo SDR 11/PN16 oblouků nebo redukcí d 160</t>
  </si>
  <si>
    <t>45</t>
  </si>
  <si>
    <t>28614914(R)</t>
  </si>
  <si>
    <t>oblouk 30° SDR17 PE 100 RC PN16 D 160mm</t>
  </si>
  <si>
    <t>828079124</t>
  </si>
  <si>
    <t>oblouk 45° SDR17 PE 100 RC PN10 D 160mm</t>
  </si>
  <si>
    <t>46</t>
  </si>
  <si>
    <t>28614901(R)</t>
  </si>
  <si>
    <t>oblouk 11° SDR17 PE 100 RC PN16 D 160mm</t>
  </si>
  <si>
    <t>-2066063687</t>
  </si>
  <si>
    <t>oblouk 45° SDR11 PE 100 RC PN16 D 160mm</t>
  </si>
  <si>
    <t>47</t>
  </si>
  <si>
    <t>877241201</t>
  </si>
  <si>
    <t>Montáž oblouků svařovaných na tupo na vodovodním potrubí z PE trub d 90</t>
  </si>
  <si>
    <t>-1378834977</t>
  </si>
  <si>
    <t>Montáž tvarovek na vodovodním plastovém potrubí z polyetylenu PE 100 svařovaných na tupo SDR 11/PN16 oblouků nebo redukcí d 90</t>
  </si>
  <si>
    <t>48</t>
  </si>
  <si>
    <t>28614910(R)</t>
  </si>
  <si>
    <t>oblouk 11° SDR17 PE 100 RC PN16 D 90mm</t>
  </si>
  <si>
    <t>486022208</t>
  </si>
  <si>
    <t>oblouk 45° SDR17 PE 100 RC PN10 D 90mm</t>
  </si>
  <si>
    <t>49</t>
  </si>
  <si>
    <t>891241112</t>
  </si>
  <si>
    <t>Montáž vodovodních šoupátek otevřený výkop DN 80</t>
  </si>
  <si>
    <t>-1272953373</t>
  </si>
  <si>
    <t>Montáž vodovodních armatur na potrubí šoupátek nebo klapek uzavíracích v otevřeném výkopu nebo v šachtách s osazením zemní soupravy (bez poklopů) DN 80</t>
  </si>
  <si>
    <t>50</t>
  </si>
  <si>
    <t>42221232</t>
  </si>
  <si>
    <t>šoupě přírubové vodovodní dlouhá stavební dl DN 80 PN10-16</t>
  </si>
  <si>
    <t>-598009182</t>
  </si>
  <si>
    <t>51</t>
  </si>
  <si>
    <t>42291079</t>
  </si>
  <si>
    <t>souprava zemní pro šoupátka DN 65-80mm Rd 2,0m</t>
  </si>
  <si>
    <t>470230039</t>
  </si>
  <si>
    <t>52</t>
  </si>
  <si>
    <t>891311112</t>
  </si>
  <si>
    <t>Montáž vodovodních šoupátek otevřený výkop DN 150</t>
  </si>
  <si>
    <t>1759098010</t>
  </si>
  <si>
    <t>Montáž vodovodních armatur na potrubí šoupátek nebo klapek uzavíracích v otevřeném výkopu nebo v šachtách s osazením zemní soupravy (bez poklopů) DN 150</t>
  </si>
  <si>
    <t>53</t>
  </si>
  <si>
    <t>42221235</t>
  </si>
  <si>
    <t>šoupě přírubové vodovodní dlouhá stavební dl DN 150 PN10-16</t>
  </si>
  <si>
    <t>-1464346286</t>
  </si>
  <si>
    <t>54</t>
  </si>
  <si>
    <t>42291080</t>
  </si>
  <si>
    <t>souprava zemní pro šoupátka DN 100-150m Rd 2,0m</t>
  </si>
  <si>
    <t>-1703876276</t>
  </si>
  <si>
    <t>55</t>
  </si>
  <si>
    <t>895641111</t>
  </si>
  <si>
    <t>Zřízení drenážní vyústě z betonových prefabrikátů dvoudílné</t>
  </si>
  <si>
    <t>1612116424</t>
  </si>
  <si>
    <t>Zřízení drenážní výustě typové z betonových prefabrikovaných dílců  dvoudílné</t>
  </si>
  <si>
    <t>56</t>
  </si>
  <si>
    <t>59213005(R)</t>
  </si>
  <si>
    <t>Výtokové čelo vnějčí prefabrikované</t>
  </si>
  <si>
    <t>-560043501</t>
  </si>
  <si>
    <t>Poznámka k položce:
dle výkresu č. D.1.3.3.5</t>
  </si>
  <si>
    <t>0,5*2 'Přepočtené koeficientem množství</t>
  </si>
  <si>
    <t>57</t>
  </si>
  <si>
    <t>899401112</t>
  </si>
  <si>
    <t>Osazení poklopů litinových šoupátkových</t>
  </si>
  <si>
    <t>1696423849</t>
  </si>
  <si>
    <t>58</t>
  </si>
  <si>
    <t>42291352</t>
  </si>
  <si>
    <t>poklop litinový šoupátkový pro zemní soupravy osazení do terénu a do vozovky</t>
  </si>
  <si>
    <t>718262811</t>
  </si>
  <si>
    <t>59</t>
  </si>
  <si>
    <t>899721112</t>
  </si>
  <si>
    <t>Signalizační vodič DN nad 150 mm na potrubí CYY 6mm2</t>
  </si>
  <si>
    <t>-201721873</t>
  </si>
  <si>
    <t>Signalizační vodič na potrubí DN nad 150 mm</t>
  </si>
  <si>
    <t>60</t>
  </si>
  <si>
    <t>899722113</t>
  </si>
  <si>
    <t>Krytí potrubí z plastů výstražnou fólií z PVC 34cm nápis "VODA"</t>
  </si>
  <si>
    <t>1954648677</t>
  </si>
  <si>
    <t>Krytí potrubí z plastů výstražnou fólií z PVC šířky 34 cm</t>
  </si>
  <si>
    <t>61</t>
  </si>
  <si>
    <t>997002511.R</t>
  </si>
  <si>
    <t>Vodorovné přemístění suti a vybouraných hmot bez naložení ale se složením a urovnáním na skládku zhotovitele</t>
  </si>
  <si>
    <t>-1805955892</t>
  </si>
  <si>
    <t>62</t>
  </si>
  <si>
    <t>997013813(R)</t>
  </si>
  <si>
    <t xml:space="preserve">Poplatek za uložení na skládce (skládkovné) stavebního odpadu z plastických, litinových a ocelových hmot </t>
  </si>
  <si>
    <t>-1039004745</t>
  </si>
  <si>
    <t>Poplatek za uložení stavebního odpadu na skládce (skládkovné) z plastických hmot zatříděného do Katalogu odpadů pod kódem 17 02 03</t>
  </si>
  <si>
    <t>998</t>
  </si>
  <si>
    <t>Přesun hmot</t>
  </si>
  <si>
    <t>63</t>
  </si>
  <si>
    <t>998276101</t>
  </si>
  <si>
    <t>Přesun hmot pro trubní vedení z trub z plastických hmot otevřený výkop</t>
  </si>
  <si>
    <t>165573204</t>
  </si>
  <si>
    <t>Přesun hmot pro trubní vedení hloubené z trub z plastických hmot nebo sklolaminátových pro vodovody nebo kanalizace v otevřeném výkopu dopravní vzdálenost do 15 m</t>
  </si>
  <si>
    <t>PSV</t>
  </si>
  <si>
    <t>Práce a dodávky PSV</t>
  </si>
  <si>
    <t>722</t>
  </si>
  <si>
    <t>Zdravotechnika - vnitřní vodovod</t>
  </si>
  <si>
    <t>64</t>
  </si>
  <si>
    <t>722290218</t>
  </si>
  <si>
    <t>Zkouška těsnosti vodovodního potrubí hrdlového nebo přírubového do DN 200</t>
  </si>
  <si>
    <t>1351439704</t>
  </si>
  <si>
    <t>Zkoušky, proplach a desinfekce vodovodního potrubí  zkoušky těsnosti vodovodního potrubí hrdlového nebo přírubového přes DN 100 do DN 200</t>
  </si>
  <si>
    <t>65</t>
  </si>
  <si>
    <t>722290237</t>
  </si>
  <si>
    <t>Proplach a dezinfekce vodovodního potrubí do DN 200</t>
  </si>
  <si>
    <t>396878811</t>
  </si>
  <si>
    <t>Zkoušky, proplach a desinfekce vodovodního potrubí  proplach a desinfekce vodovodního potrubí přes DN 80 do DN 200</t>
  </si>
  <si>
    <t>Práce a dodávky M</t>
  </si>
  <si>
    <t>23-M</t>
  </si>
  <si>
    <t>Montáže potrubí</t>
  </si>
  <si>
    <t>66</t>
  </si>
  <si>
    <t>230220011(R)</t>
  </si>
  <si>
    <t xml:space="preserve">Montáž orientačního sloupku </t>
  </si>
  <si>
    <t>2084183213</t>
  </si>
  <si>
    <t>Montáž příslušenství plynovodů  sloupku orientačního</t>
  </si>
  <si>
    <t>Poznámka k položce:
vč. dodání sloupku poplastovaného barva modrobílá, popisové tabulky a ukotvení do bet. základové patky.</t>
  </si>
  <si>
    <t>D.1.4.1 - Veřejné osvětlení</t>
  </si>
  <si>
    <t xml:space="preserve">    46-M - Zemní práce při extr.mont.pracích</t>
  </si>
  <si>
    <t>46-M</t>
  </si>
  <si>
    <t>Zemní práce při extr.mont.pracích</t>
  </si>
  <si>
    <t>460171112(R)</t>
  </si>
  <si>
    <t>D.1.4.1_Veřejné osvětlení - viz. samostatný položkový soupis prací</t>
  </si>
  <si>
    <t>-755902266</t>
  </si>
  <si>
    <t>Hloubení nezapažených kabelových rýh strojně včetně urovnání dna s přemístěním výkopku do vzdálenosti 3 m od okraje jámy nebo s naložením na dopravní prostředek šířky 35 cm hloubky 20 cm v hornině třídy těžitelnosti I skupiny 3</t>
  </si>
  <si>
    <t>D.1.4.2 - Přeložka I. Telefonní</t>
  </si>
  <si>
    <t>D.1.4.2_Přeložka kabelu 1. telefonní - viz. samostatný položkový soupis prací</t>
  </si>
  <si>
    <t>-246702086</t>
  </si>
  <si>
    <t>D.1.5 - Přeložka plynovodu</t>
  </si>
  <si>
    <t>1287766329</t>
  </si>
  <si>
    <t>130001101</t>
  </si>
  <si>
    <t>1224583481</t>
  </si>
  <si>
    <t>Příplatek k cenám hloubených vykopávek za ztížení vykopávky  v blízkosti podzemního vedení nebo výbušnin pro jakoukoliv třídu horniny</t>
  </si>
  <si>
    <t>116,475*0.5</t>
  </si>
  <si>
    <t>132254204</t>
  </si>
  <si>
    <t>Hloubení zapažených rýh š do 2000 mm v hornině třídy těžitelnosti I, skupiny 3 objem do 500 m3</t>
  </si>
  <si>
    <t>-881692348</t>
  </si>
  <si>
    <t>Hloubení zapažených rýh šířky přes 800 do 2 000 mm strojně s urovnáním dna do předepsaného profilu a spádu v hornině třídy těžitelnosti I skupiny 3 přes 100 do 500 m3</t>
  </si>
  <si>
    <t>62,5*1*1+63,5*0,85*1+16*0,85*1</t>
  </si>
  <si>
    <t>237293786</t>
  </si>
  <si>
    <t>62,5*1*2+63,5*1*2+16*1*2</t>
  </si>
  <si>
    <t>-954360763</t>
  </si>
  <si>
    <t>284</t>
  </si>
  <si>
    <t>2115067794</t>
  </si>
  <si>
    <t>67,91+13,01</t>
  </si>
  <si>
    <t>1885852790</t>
  </si>
  <si>
    <t>80,92</t>
  </si>
  <si>
    <t>2062665546</t>
  </si>
  <si>
    <t>80,92*2 'Přepočtené koeficientem množství</t>
  </si>
  <si>
    <t>1646267233</t>
  </si>
  <si>
    <t>130,075-13,01-67,91</t>
  </si>
  <si>
    <t>-1482247082</t>
  </si>
  <si>
    <t>62,5*1*0,6+63,5*0,85*0,45+16*0,85*0,45</t>
  </si>
  <si>
    <t>1451382479</t>
  </si>
  <si>
    <t>61,789*2 'Přepočtené koeficientem množství</t>
  </si>
  <si>
    <t>Výplň rušeného plynovodu cementopopílkovou suspenzí.</t>
  </si>
  <si>
    <t>762862151</t>
  </si>
  <si>
    <t>60.4*0.196+72*0.049</t>
  </si>
  <si>
    <t>713842949</t>
  </si>
  <si>
    <t>62,5*1*0,1+63,5*0,85*0,1+16*0,85*0,1</t>
  </si>
  <si>
    <t>850421811(R)</t>
  </si>
  <si>
    <t>Bourání stávajícího potrubí z trub ocelových DN přes 400 do 500</t>
  </si>
  <si>
    <t>-211863735</t>
  </si>
  <si>
    <t>Bourání stávajícího potrubí z trub litinových hrdlových nebo přírubových v otevřeném výkopu DN přes 400 do 500</t>
  </si>
  <si>
    <t>4*2</t>
  </si>
  <si>
    <t>-457420019</t>
  </si>
  <si>
    <t>62,5+63,5+1,6*2+16</t>
  </si>
  <si>
    <t>Krytí potrubí výstražnou fólií z PVC 34cm nápis "PLYN"</t>
  </si>
  <si>
    <t>-360939200</t>
  </si>
  <si>
    <t>126+16</t>
  </si>
  <si>
    <t>-724423463</t>
  </si>
  <si>
    <t>-190411362</t>
  </si>
  <si>
    <t>998272201</t>
  </si>
  <si>
    <t>Přesun hmot pro trubní vedení z ocelových trub svařovaných otevřený výkop</t>
  </si>
  <si>
    <t>943191740</t>
  </si>
  <si>
    <t>Přesun hmot pro trubní vedení z ocelových trub svařovaných pro vodovody, plynovody, teplovody, shybky, produktovody v otevřeném výkopu dopravní vzdálenost do 15 m</t>
  </si>
  <si>
    <t>230086147</t>
  </si>
  <si>
    <t>Demontáž plastového potrubí dn přes 225 do 315 mm</t>
  </si>
  <si>
    <t>CS ÚRS 2022 01</t>
  </si>
  <si>
    <t>1498341566</t>
  </si>
  <si>
    <t>Demontáž plastového potrubí dn přes 225 do 315 mm, vč. odvozu, uložení na skládku a polatku za skládku</t>
  </si>
  <si>
    <t>Poznámka k položce:
Demontáž plastového potrubí dn přes 225 do 315 mm, vč. odvozu, uložení na skládku a polatku za skládku</t>
  </si>
  <si>
    <t>23020012(R)</t>
  </si>
  <si>
    <t>Nasunutí potrubní sekce do PE chráničky DN 150</t>
  </si>
  <si>
    <t>1848401877</t>
  </si>
  <si>
    <t>Nasunutí potrubní sekce do chráničky jmenovitá světlost nasouvaného potrubí DN 150</t>
  </si>
  <si>
    <t>230200123(R)</t>
  </si>
  <si>
    <t>Nasunutí potrubní sekce do PE chráničky DN 300</t>
  </si>
  <si>
    <t>-275979210</t>
  </si>
  <si>
    <t>Nasunutí potrubní sekce do chráničky jmenovitá světlost nasouvaného potrubí DN 300</t>
  </si>
  <si>
    <t>15+16</t>
  </si>
  <si>
    <t>230200312</t>
  </si>
  <si>
    <t>Jednostranné přerušení průtoku plynu 2 balony vloženými pomocí zaváděcích komor v ocelovém potrubí DN do 200 mm</t>
  </si>
  <si>
    <t>1618934608</t>
  </si>
  <si>
    <t>Přerušení průtoku plynu balony vloženými pomocí zaváděcích komor jednostranné v ocelovém potrubí DN do 200 mm</t>
  </si>
  <si>
    <t>2+1</t>
  </si>
  <si>
    <t>230200313</t>
  </si>
  <si>
    <t>Jednostranné přerušení průtoku plynu 2 balony vloženými pomocí zaváděcích komor v ocelovém potrubí DN do 300 mm</t>
  </si>
  <si>
    <t>114644618</t>
  </si>
  <si>
    <t>Přerušení průtoku plynu balony vloženými pomocí zaváděcích komor jednostranné v ocelovém potrubí DN do 300 mm</t>
  </si>
  <si>
    <t>230205126</t>
  </si>
  <si>
    <t>Montáž potrubí plastového svařovaného na tupo nebo elektrospojkou dn 160 mm en 14,6 mm</t>
  </si>
  <si>
    <t>-1463426509</t>
  </si>
  <si>
    <t>Montáž potrubí PE průměru přes 110 mm Ø 160, tl. stěny 14,6 mm</t>
  </si>
  <si>
    <t>Poznámka k položce:
vč. montáže veškerých nutných tvarovek a armatur.</t>
  </si>
  <si>
    <t>28613488</t>
  </si>
  <si>
    <t>potrubí plynovodní PE100 SDR 11 návin se signalizační vrstvou 160x14,6mm</t>
  </si>
  <si>
    <t>128</t>
  </si>
  <si>
    <t>261037768</t>
  </si>
  <si>
    <t>Poznámka k položce:
vč. dodávky veškerých nutných tvarovek a armatur.</t>
  </si>
  <si>
    <t>230205142</t>
  </si>
  <si>
    <t>Montáž potrubí plastového svařovaného na tupo nebo elektrospojkou dn 225 mm en 12,8 mm</t>
  </si>
  <si>
    <t>2083281038</t>
  </si>
  <si>
    <t>Montáž potrubí PE průměru přes 110 mm Ø 225, tl. stěny 12,8 mm</t>
  </si>
  <si>
    <t>2861347(R)</t>
  </si>
  <si>
    <t>potrubí plynovodní PE100 SDR 17, tyče 12 m, 225x12,8 mm</t>
  </si>
  <si>
    <t>-220431060</t>
  </si>
  <si>
    <t>230205156</t>
  </si>
  <si>
    <t>Montáž potrubí plastového svařovaného na tupo nebo elektrospojkou dn 315 mm en 18,7mm</t>
  </si>
  <si>
    <t>2123305742</t>
  </si>
  <si>
    <t>Montáž potrubí PE průměru přes 110 mm Ø 315</t>
  </si>
  <si>
    <t>Poznámka k položce:
vč. dodání a montáže kluzných objímek 1ks á 1,5m (na konci chráničky vždy po dvou kusech bezprostředně za sebou)  a těsnících manžet na koncích chráničky</t>
  </si>
  <si>
    <t>"chránička PE100 RC SDR 17,5 dn 315x18,7 mm"  12+16</t>
  </si>
  <si>
    <t>28613473</t>
  </si>
  <si>
    <t>potrubí plynovodní PE100 SDR 17, tyče 12 m, 315x18,7 mm</t>
  </si>
  <si>
    <t>1492117313</t>
  </si>
  <si>
    <t>230205157</t>
  </si>
  <si>
    <t>Montáž potrubí plastového svařovaného na tupo nebo elektrospojkou dn 315 mm en 28,6 mm</t>
  </si>
  <si>
    <t>1875507984</t>
  </si>
  <si>
    <t>Montáž potrubí PE průměru přes 110 mm Ø 315, tl. stěny 28,6 mm</t>
  </si>
  <si>
    <t>28613489(R)</t>
  </si>
  <si>
    <t>potrubí plynovodní PE100 SDR 11 návin se signalizační vrstvou 315x28,6mm</t>
  </si>
  <si>
    <t>427721571</t>
  </si>
  <si>
    <t>potrubí plynovodní PE100 SDR 11 návin se signalizační vrstvou 180x16,4mm</t>
  </si>
  <si>
    <t>230205166</t>
  </si>
  <si>
    <t>Montáž potrubí plastového svařovaného na tupo nebo elektrospojkou dn 400 mm en 23,7 mm</t>
  </si>
  <si>
    <t>1201411535</t>
  </si>
  <si>
    <t>Montáž potrubí PE průměru přes 110 mm Ø 400, tl. stěny 22,7 mm</t>
  </si>
  <si>
    <t>"chránička PE100 RC SDR 17,5 dn 400x23,7 mm"   15</t>
  </si>
  <si>
    <t>28613473(R)</t>
  </si>
  <si>
    <t>potrubí plynovodní PE100 SDR 17, tyče 12 m, 400x23,7 mm</t>
  </si>
  <si>
    <t>688056031</t>
  </si>
  <si>
    <t>potrubí plynovodní PE100 SDR 17, tyče 12 m, 400x23,7mm</t>
  </si>
  <si>
    <t>321378877</t>
  </si>
  <si>
    <t>Poznámka k položce:
vč. dodání sloupku poplastovaného barva žlutočerná, popisové tabulky a ukotvení do bet. základové patky.</t>
  </si>
  <si>
    <t>230220031</t>
  </si>
  <si>
    <t>Montáž čichačky na chráničku PN 38 6724</t>
  </si>
  <si>
    <t>-1212073720</t>
  </si>
  <si>
    <t>Montáž příslušenství plynovodů  čichačky na chráničku plynovodu</t>
  </si>
  <si>
    <t>4+2</t>
  </si>
  <si>
    <t>230230035</t>
  </si>
  <si>
    <t>Hlavní tlaková zkouška vzduchem 2,5 MPa DN 150</t>
  </si>
  <si>
    <t>926195058</t>
  </si>
  <si>
    <t>Tlakové zkoušky hlavní  vzduchem 2,5 MPa DN 150</t>
  </si>
  <si>
    <t>230230038</t>
  </si>
  <si>
    <t>Hlavní tlaková zkouška vzduchem 2,5 MPa DN 300</t>
  </si>
  <si>
    <t>-84829788</t>
  </si>
  <si>
    <t>Tlakové zkoušky hlavní  vzduchem 2,5 MPa DN 300</t>
  </si>
  <si>
    <t>62,5+16</t>
  </si>
  <si>
    <t>230230076</t>
  </si>
  <si>
    <t>Čištění potrubí PN 38 6416 DN 150</t>
  </si>
  <si>
    <t>-1534941971</t>
  </si>
  <si>
    <t>Čištění potrubí  DN 200</t>
  </si>
  <si>
    <t>230230078</t>
  </si>
  <si>
    <t>Čištění potrubí PN 38 6416 DN 300</t>
  </si>
  <si>
    <t>1463636373</t>
  </si>
  <si>
    <t>Čištění potrubí  DN 300</t>
  </si>
  <si>
    <t>SO101 - Komunikace</t>
  </si>
  <si>
    <t xml:space="preserve">    2 - Zakládání</t>
  </si>
  <si>
    <t xml:space="preserve">    5 - Komunikace pozemní</t>
  </si>
  <si>
    <t xml:space="preserve">    6 - Úpravy povrchů, podlahy a osazování výplní</t>
  </si>
  <si>
    <t xml:space="preserve">    767 - Konstrukce zámečnické</t>
  </si>
  <si>
    <t xml:space="preserve">    22-M - Montáže technologických zařízení pro dopravní stavby</t>
  </si>
  <si>
    <t>113106144</t>
  </si>
  <si>
    <t>Rozebrání dlažeb ze zámkových dlaždic komunikací pro pěší strojně pl přes 50 m2</t>
  </si>
  <si>
    <t>-794386585</t>
  </si>
  <si>
    <t>Rozebrání dlažeb komunikací pro pěší s přemístěním hmot na skládku na vzdálenost do 3 m nebo s naložením na dopravní prostředek s ložem z kameniva nebo živice a s jakoukoliv výplní spár strojně plochy jednotlivě přes 50 m2 ze zámkové dlažby</t>
  </si>
  <si>
    <t>57+4*0,4</t>
  </si>
  <si>
    <t>113107222</t>
  </si>
  <si>
    <t>Odstranění podkladu z kameniva drceného tl 200 mm strojně pl přes 200 m2</t>
  </si>
  <si>
    <t>413202497</t>
  </si>
  <si>
    <t>Odstranění podkladů nebo krytů strojně plochy jednotlivě přes 200 m2 s přemístěním hmot na skládku na vzdálenost do 20 m nebo s naložením na dopravní prostředek z kameniva hrubého drceného, o tl. vrstvy přes 100 do 200 mm</t>
  </si>
  <si>
    <t>"stávající asfaltové vozovky"144+1282</t>
  </si>
  <si>
    <t>"stávající chodník podél protihlukové stěny" 57</t>
  </si>
  <si>
    <t>113107241</t>
  </si>
  <si>
    <t>Odstranění podkladu živičného tl 50 mm strojně pl přes 200 m2</t>
  </si>
  <si>
    <t>-1568488505</t>
  </si>
  <si>
    <t>Odstranění podkladů nebo krytů strojně plochy jednotlivě přes 200 m2 s přemístěním hmot na skládku na vzdálenost do 20 m nebo s naložením na dopravní prostředek živičných, o tl. vrstvy do 50 mm</t>
  </si>
  <si>
    <t>Poznámka k položce:
Asfaltový chodník podél ul. Jamská</t>
  </si>
  <si>
    <t>260</t>
  </si>
  <si>
    <t>113154354</t>
  </si>
  <si>
    <t>Frézování živičného podkladu tl 100 mm pruh š 1 m pl do 10000 m2 s překážkami v trase</t>
  </si>
  <si>
    <t>1894795120</t>
  </si>
  <si>
    <t>Frézování živičného podkladu nebo krytu  s naložením na dopravní prostředek plochy přes 1 000 do 10 000 m2 s překážkami v trase pruhu šířky do 1 m, tloušťky vrstvy 100 mm</t>
  </si>
  <si>
    <t>144+1282</t>
  </si>
  <si>
    <t>113154363</t>
  </si>
  <si>
    <t>Frézování živičného krytu tl 50 mm pruh š 2 m pl do 10000 m2 s překážkami v trase</t>
  </si>
  <si>
    <t>239759081</t>
  </si>
  <si>
    <t>Frézování živičného podkladu nebo krytu  s naložením na dopravní prostředek plochy přes 1 000 do 10 000 m2 s překážkami v trase pruhu šířky přes 1 m do 2 m, tloušťky vrstvy 50 mm</t>
  </si>
  <si>
    <t>144+3*0,5+1282+30,3*0,5</t>
  </si>
  <si>
    <t>113202111</t>
  </si>
  <si>
    <t>Vytrhání obrub krajníků obrubníků stojatých</t>
  </si>
  <si>
    <t>-1190171092</t>
  </si>
  <si>
    <t>Vytrhání obrub  s vybouráním lože, s přemístěním hmot na skládku na vzdálenost do 3 m nebo s naložením na dopravní prostředek z krajníků nebo obrubníků stojatých</t>
  </si>
  <si>
    <t>obrubník siniční</t>
  </si>
  <si>
    <t>5+8+127</t>
  </si>
  <si>
    <t xml:space="preserve">krajník </t>
  </si>
  <si>
    <t>127</t>
  </si>
  <si>
    <t>obrubník chodníkový</t>
  </si>
  <si>
    <t>123+125+30</t>
  </si>
  <si>
    <t>115001105</t>
  </si>
  <si>
    <t>Převedení vody potrubím DN do 600</t>
  </si>
  <si>
    <t>1892929087</t>
  </si>
  <si>
    <t>Převedení vody potrubím průměru DN přes 300 do 600</t>
  </si>
  <si>
    <t>935541396</t>
  </si>
  <si>
    <t>122252206</t>
  </si>
  <si>
    <t>Odkopávky a prokopávky nezapažené pro silnice a dálnice v hornině třídy těžitelnosti I objem do 5000 m3 strojně</t>
  </si>
  <si>
    <t>902970801</t>
  </si>
  <si>
    <t>Odkopávky a prokopávky nezapažené pro silnice a dálnice strojně v hornině třídy těžitelnosti I přes 1 000 do 5 000 m3</t>
  </si>
  <si>
    <t>Poznámka k položce:
Odkopávky pro štěrkový polštář</t>
  </si>
  <si>
    <t>Odkopávky pro štěrkový polštář</t>
  </si>
  <si>
    <t>(2484+200*2)*0,8</t>
  </si>
  <si>
    <t>Odkopávky v místě okružní křižovatky a rozšíření ul. Jamská</t>
  </si>
  <si>
    <t>545*0,55+180*0,55+78*0,55+177*0,5</t>
  </si>
  <si>
    <t>131151100</t>
  </si>
  <si>
    <t>Hloubení jam nezapažených v hornině třídy těžitelnosti I, skupiny 1 a 2 objem do 20 m3 strojně</t>
  </si>
  <si>
    <t>-831303904</t>
  </si>
  <si>
    <t>Hloubení nezapažených jam a zářezů strojně s urovnáním dna do předepsaného profilu a spádu v hornině třídy těžitelnosti I skupiny 1 a 2 do 20 m3</t>
  </si>
  <si>
    <t xml:space="preserve">Poznámka k položce:
Vsakovací jáma
</t>
  </si>
  <si>
    <t>(1*1*1)*7</t>
  </si>
  <si>
    <t>132251252</t>
  </si>
  <si>
    <t>Hloubení rýh nezapažených š do 2000 mm v hornině třídy těžitelnosti I, skupiny 3 objem do 50 m3 strojně</t>
  </si>
  <si>
    <t>-1756941355</t>
  </si>
  <si>
    <t>Hloubení nezapažených rýh šířky přes 800 do 2 000 mm strojně s urovnáním dna do předepsaného profilu a spádu v hornině třídy těžitelnosti I skupiny 3 přes 20 do 50 m3</t>
  </si>
  <si>
    <t>Poznámka k položce:
Připojení uličních vpustí a liniového žlabu.</t>
  </si>
  <si>
    <t>12,5*1*2</t>
  </si>
  <si>
    <t>139951121</t>
  </si>
  <si>
    <t>Bourání kcí v hloubených vykopávkách ze zdiva z betonu prostého strojně</t>
  </si>
  <si>
    <t>-250560030</t>
  </si>
  <si>
    <t>Bourání konstrukcí v hloubených vykopávkách strojně s přemístěním suti na hromady na vzdálenost do 20 m nebo s naložením na dopravní prostředek z betonu prostého neprokládaného</t>
  </si>
  <si>
    <t>Vybourání kónusů stávajících šachet</t>
  </si>
  <si>
    <t>5*0,25</t>
  </si>
  <si>
    <t>vybourání stávající uliční vpusti</t>
  </si>
  <si>
    <t>1*0,2</t>
  </si>
  <si>
    <t>1517712241</t>
  </si>
  <si>
    <t>7+1,5+4,5+2837.35</t>
  </si>
  <si>
    <t>162751117.1</t>
  </si>
  <si>
    <t>Vodorovné přemístění vhodné zeminy do násypů na stavbu dle dispozic zhotovitele</t>
  </si>
  <si>
    <t>-1785880442</t>
  </si>
  <si>
    <t>Poznámka k položce:
vč. nákupu vhodné zeminy a strukturálního substrátu do násypu.</t>
  </si>
  <si>
    <t>2184.5+1178</t>
  </si>
  <si>
    <t>-815421080</t>
  </si>
  <si>
    <t>171152101</t>
  </si>
  <si>
    <t>Uložení sypaniny z hornin soudržných do násypů zhutněných silnic a dálnic</t>
  </si>
  <si>
    <t>-1082408530</t>
  </si>
  <si>
    <t>Uložení sypaniny do zhutněných násypů pro silnice, dálnice a letiště s rozprostřením sypaniny ve vrstvách, s hrubým urovnáním a uzavřením povrchu násypu z hornin soudržných</t>
  </si>
  <si>
    <t>Poznámka k položce:
Násyp z vhodné zeminy SW, CW, G-F</t>
  </si>
  <si>
    <t>Komunikace B</t>
  </si>
  <si>
    <t>1275*0,5</t>
  </si>
  <si>
    <t>Komunikace A</t>
  </si>
  <si>
    <t>1547 "viz kubaturní list"</t>
  </si>
  <si>
    <t>171152101(R)</t>
  </si>
  <si>
    <t>Uložení sypaniny ze strukturálního substrátu do násypů pod smíšenou stezku pro chodce a cyklisty</t>
  </si>
  <si>
    <t>1011572328</t>
  </si>
  <si>
    <t>1502 "viz kubaturní list" -216*1*1,5</t>
  </si>
  <si>
    <t>1862943606</t>
  </si>
  <si>
    <t>-2076313623</t>
  </si>
  <si>
    <t>2850,35*2 'Přepočtené koeficientem množství</t>
  </si>
  <si>
    <t>171152121</t>
  </si>
  <si>
    <t>Uložení sypaniny z hornin nesoudržných kamenitých do násypů zhutněných silnic a dálnic</t>
  </si>
  <si>
    <t>1136624479</t>
  </si>
  <si>
    <t>Uložení sypaniny do zhutněných násypů pro silnice, dálnice a letiště s rozprostřením sypaniny ve vrstvách, s hrubým urovnáním a uzavřením povrchu násypu z hornin nesoudržných kamenitých</t>
  </si>
  <si>
    <t>Poznámka k položce:
Vsakovací prostor v místě smíšené stezky pro chodce a cyklisty.</t>
  </si>
  <si>
    <t>1790*0,4+216*1*1,5</t>
  </si>
  <si>
    <t>1139067674</t>
  </si>
  <si>
    <t>Poznámka k položce:
Vsakovací jáma</t>
  </si>
  <si>
    <t>vsakovací jáma</t>
  </si>
  <si>
    <t>připojení uličních vpustí a liniového žlabu</t>
  </si>
  <si>
    <t>25-4,5-1,5</t>
  </si>
  <si>
    <t>1607463884</t>
  </si>
  <si>
    <t>"vsakovací jámy" 7*1,7</t>
  </si>
  <si>
    <t>"vsakovací prostor" 1040*1,7</t>
  </si>
  <si>
    <t>-1156307794</t>
  </si>
  <si>
    <t>Poznámka k položce:
prodloužení průpustků stávajících</t>
  </si>
  <si>
    <t>3*1.4*0.75+4*1.5*1.3</t>
  </si>
  <si>
    <t>58331200</t>
  </si>
  <si>
    <t>štěrkopísek netříděný zásypový</t>
  </si>
  <si>
    <t>1753836800</t>
  </si>
  <si>
    <t>10,95*2 'Přepočtené koeficientem množství</t>
  </si>
  <si>
    <t>175151101.1</t>
  </si>
  <si>
    <t>-1616685105</t>
  </si>
  <si>
    <t>12,5*0.8*0.45</t>
  </si>
  <si>
    <t>507809672</t>
  </si>
  <si>
    <t>1,62*2 'Přepočtené koeficientem množství</t>
  </si>
  <si>
    <t>181252305</t>
  </si>
  <si>
    <t>Úprava pláně pro silnice a dálnice na násypech se zhutněním</t>
  </si>
  <si>
    <t>1878798621</t>
  </si>
  <si>
    <t>Úprava pláně na stavbách silnic a dálnic strojně na násypech se zhutněním</t>
  </si>
  <si>
    <t>4924,4+1112</t>
  </si>
  <si>
    <t>181951111</t>
  </si>
  <si>
    <t>Úprava pláně v hornině třídy těžitelnosti I, skupiny 1 až 3 bez zhutnění strojně</t>
  </si>
  <si>
    <t>-1413539420</t>
  </si>
  <si>
    <t>Úprava pláně vyrovnáním výškových rozdílů strojně v hornině třídy těžitelnosti I, skupiny 1 až 3 bez zhutnění</t>
  </si>
  <si>
    <t xml:space="preserve">Poznámka k položce:
Terénní úprava v okolí úpravy koryta vodního toku. Příprava pro osázení navrženou zelení dle SO801. </t>
  </si>
  <si>
    <t>182151111</t>
  </si>
  <si>
    <t>Svahování v zářezech v hornině třídy těžitelnosti I, skupiny 1 až 3 strojně</t>
  </si>
  <si>
    <t>238203132</t>
  </si>
  <si>
    <t>Svahování trvalých svahů do projektovaných profilů strojně s potřebným přemístěním výkopku při svahování v zářezech v hornině třídy těžitelnosti I, skupiny 1 až 3</t>
  </si>
  <si>
    <t>Poznámka k položce:
Upravené koryto malého vodního toku.</t>
  </si>
  <si>
    <t>182251101</t>
  </si>
  <si>
    <t>Svahování násypů strojně</t>
  </si>
  <si>
    <t>862006730</t>
  </si>
  <si>
    <t>Svahování trvalých svahů do projektovaných profilů strojně s potřebným přemístěním výkopku při svahování násypů v jakékoliv hornině</t>
  </si>
  <si>
    <t>182351133</t>
  </si>
  <si>
    <t>Rozprostření ornice pl přes 500 m2 ve svahu nad 1:5 tl vrstvy do 200 mm strojně</t>
  </si>
  <si>
    <t>777821977</t>
  </si>
  <si>
    <t>Rozprostření a urovnání ornice ve svahu sklonu přes 1:5 strojně při souvislé ploše přes 500 m2, tl. vrstvy do 200 mm</t>
  </si>
  <si>
    <t>Zakládání</t>
  </si>
  <si>
    <t>212752101</t>
  </si>
  <si>
    <t>Trativod z drenážních trubek korugovaných PE-HD SN 4 perforace 360° včetně lože otevřený výkop DN 100 pro liniové stavby</t>
  </si>
  <si>
    <t>49889031</t>
  </si>
  <si>
    <t>Trativody z drenážních trubek pro liniové stavby a komunikace se zřízením štěrkového lože pod trubky a s jejich obsypem v otevřeném výkopu trubka korugovaná sendvičová PE-HD SN 4 celoperforovaná 360° DN 100</t>
  </si>
  <si>
    <t>Poznámka k položce:
Propojení revizního dílu s podélnou drenáží ve vsakovacím prostoru</t>
  </si>
  <si>
    <t>28*1</t>
  </si>
  <si>
    <t>212752102</t>
  </si>
  <si>
    <t>Trativod z drenážních trubek korugovaných PE-HD SN 4 perforace 360° včetně lože otevřený výkop DN 150 pro liniové stavby</t>
  </si>
  <si>
    <t>-1563496544</t>
  </si>
  <si>
    <t>Trativody z drenážních trubek pro liniové stavby a komunikace se zřízením štěrkového lože pod trubky a s jejich obsypem v otevřeném výkopu trubka korugovaná sendvičová PE-HD SN 4 celoperforovaná 360° DN 150</t>
  </si>
  <si>
    <t>216+8+7+7+6,5+7+9+10+216+165</t>
  </si>
  <si>
    <t>213141112</t>
  </si>
  <si>
    <t>Zřízení vrstvy z geotextilie v rovině nebo ve sklonu do 1:5 š do 6 m</t>
  </si>
  <si>
    <t>605829901</t>
  </si>
  <si>
    <t>Zřízení vrstvy z geotextilie  filtrační, separační, odvodňovací, ochranné, výztužné nebo protierozní v rovině nebo ve sklonu do 1:5, šířky přes 3 do 6 m</t>
  </si>
  <si>
    <t>Poznámka k položce:
Separační geotextýlie CBR min 2,0 KN</t>
  </si>
  <si>
    <t>2484*2+200*0,8*2+200*1+1790</t>
  </si>
  <si>
    <t>69311068</t>
  </si>
  <si>
    <t>geotextilie netkaná separační, ochranná, filtrační, drenážní PP 300g/m2</t>
  </si>
  <si>
    <t>-1632347264</t>
  </si>
  <si>
    <t>6328,69565217391*1,15 'Přepočtené koeficientem množství</t>
  </si>
  <si>
    <t>275311126</t>
  </si>
  <si>
    <t>Základové patky a bloky z betonu prostého C 20/25</t>
  </si>
  <si>
    <t>-1521148934</t>
  </si>
  <si>
    <t>Základové konstrukce z betonu prostého patky a bloky ve výkopu nebo na hlavách pilot C 20/25</t>
  </si>
  <si>
    <t>(6*0.5*0.8)*2</t>
  </si>
  <si>
    <t>317322611</t>
  </si>
  <si>
    <t>Římsy nebo žlabové římsy ze ŽB tř. C 30/37</t>
  </si>
  <si>
    <t>1705541031</t>
  </si>
  <si>
    <t>Římsy nebo žlabové římsy z betonu železového (bez výztuže)  tř. C 30/37</t>
  </si>
  <si>
    <t>Poznámka k položce:
C30/37 XF4</t>
  </si>
  <si>
    <t>(0.7*0.2*6+0.5*0.2*6)*2</t>
  </si>
  <si>
    <t>317351105</t>
  </si>
  <si>
    <t>Zřízení bednění říms a žlabových říms v do 6 m</t>
  </si>
  <si>
    <t>-1610128543</t>
  </si>
  <si>
    <t>Bednění klenbových pásů, říms nebo překladů říms nebo žlabových říms včetně podpěrné konstrukce vzepřené nebo podepřené jakéhokoliv tvaru a délky vyložení při výšce spodní hrany konstrukce do 6 m nad nejblíže nižší podlahou zřízení</t>
  </si>
  <si>
    <t>(0.2+0.5+0.2)*12+(0.7*0.5)*4</t>
  </si>
  <si>
    <t>317351106</t>
  </si>
  <si>
    <t>Odstranění bednění říms a žlabových říms v do 6 m</t>
  </si>
  <si>
    <t>-1519611164</t>
  </si>
  <si>
    <t>Bednění klenbových pásů, říms nebo překladů říms nebo žlabových říms včetně podpěrné konstrukce vzepřené nebo podepřené jakéhokoliv tvaru a délky vyložení při výšce spodní hrany konstrukce do 6 m nad nejblíže nižší podlahou odstranění</t>
  </si>
  <si>
    <t>317361821</t>
  </si>
  <si>
    <t>Výztuž překladů a říms z betonářské oceli 10 505</t>
  </si>
  <si>
    <t>727092630</t>
  </si>
  <si>
    <t>Výztuž překladů, říms, žlabů, žlabových říms, klenbových pásů  z betonářské oceli 10 505 (R) nebo BSt 500</t>
  </si>
  <si>
    <t>2.88*0.15</t>
  </si>
  <si>
    <t>358325114</t>
  </si>
  <si>
    <t>Bourání stoky kompletní nebo vybourání otvorů z železobetonu plochy do 4 m2</t>
  </si>
  <si>
    <t>1514630491</t>
  </si>
  <si>
    <t>Bourání stoky kompletní nebo vybourání otvorů průřezové plochy do 4 m2 ve stokách ze zdiva z železobetonu</t>
  </si>
  <si>
    <t>Poznámka k položce:
vybourání bet. čela propustku DN500</t>
  </si>
  <si>
    <t>1,7*0,5*1</t>
  </si>
  <si>
    <t>389121111</t>
  </si>
  <si>
    <t>Osazení dílců rámové konstrukce propustků a podchodů hmotnosti do 5 t</t>
  </si>
  <si>
    <t>1429710818</t>
  </si>
  <si>
    <t>Osazení dílců rámové konstrukce propustků a podchodů  hmotnosti jednotlivě do 5 t</t>
  </si>
  <si>
    <t>59383451(R)</t>
  </si>
  <si>
    <t>propust rámová 2,44x1,06x1,52m</t>
  </si>
  <si>
    <t>-293431435</t>
  </si>
  <si>
    <t>propust rámová 1,00x2,00x2,00m</t>
  </si>
  <si>
    <t>59383452(R)</t>
  </si>
  <si>
    <t>ŽB rám svahové křídlo rovnoběžné</t>
  </si>
  <si>
    <t>888922398</t>
  </si>
  <si>
    <t>propust rámová 1,00x1,50x2,00m</t>
  </si>
  <si>
    <t>451315134</t>
  </si>
  <si>
    <t>Podkladní nebo výplňová vrstva z betonu C 12/15 tl do 200 mm</t>
  </si>
  <si>
    <t>-736752899</t>
  </si>
  <si>
    <t>Podkladní a výplňové vrstvy z betonu prostého  tloušťky do 200 mm, z betonu C 12/15</t>
  </si>
  <si>
    <t>19*3,64</t>
  </si>
  <si>
    <t>1885627127</t>
  </si>
  <si>
    <t>12,5*0.8*0.15</t>
  </si>
  <si>
    <t>451577777(R)</t>
  </si>
  <si>
    <t>Podklad nebo lože pod bet. desky zastávky z kameniva těženého tl do 100 mm</t>
  </si>
  <si>
    <t>-119973039</t>
  </si>
  <si>
    <t>Podklad nebo lože pod dlažbu (přídlažbu)  v ploše vodorovné nebo ve sklonu do 1:5, tloušťky od 30 do 100 mm z kameniva těženého</t>
  </si>
  <si>
    <t>Poznámka k položce:
Podklad pod bet. desky zastávkového zálivu tl. 50mm fr. 2/4</t>
  </si>
  <si>
    <t>452312131</t>
  </si>
  <si>
    <t>Sedlové lože z betonu prostého tř. C 12/15 otevřený výkop</t>
  </si>
  <si>
    <t>1940954439</t>
  </si>
  <si>
    <t>Podkladní a zajišťovací konstrukce z betonu prostého v otevřeném výkopu sedlové lože pod potrubí z betonu tř. C 12/15</t>
  </si>
  <si>
    <t>3*1.4*0.2+4*1.5*0.2</t>
  </si>
  <si>
    <t>-499330655</t>
  </si>
  <si>
    <t>Poznámka k položce:
vč. podkladní beton C20/25nXF1 tl. 100mm. Vyspárováno cementovou maltou M25-XF1</t>
  </si>
  <si>
    <t>"odláždění svahů propustků" 27+17+8</t>
  </si>
  <si>
    <t>Komunikace pozemní</t>
  </si>
  <si>
    <t>561121112</t>
  </si>
  <si>
    <t>Podklad z mechanicky zpevněné zeminy MZ tl 200 mm</t>
  </si>
  <si>
    <t>1489697829</t>
  </si>
  <si>
    <t>Zřízení podkladu nebo ochranné vrstvy vozovky z mechanicky zpevněné zeminy MZ  bez přidání pojiva nebo vylepšovacího materiálu, s rozprostřením, vlhčením, promísením a zhutněním, tloušťka po zhutnění 200 mm</t>
  </si>
  <si>
    <t>Poznámka k položce:
Prstenec OK a dopravní stín</t>
  </si>
  <si>
    <t>164</t>
  </si>
  <si>
    <t>564761111</t>
  </si>
  <si>
    <t>Podklad z kameniva hrubého drceného vel. 32-63 mm tl 200 mm</t>
  </si>
  <si>
    <t>-194455727</t>
  </si>
  <si>
    <t>Podklad nebo kryt z kameniva hrubého drceného  vel. 32-63 mm s rozprostřením a zhutněním, po zhutnění tl. 200 mm</t>
  </si>
  <si>
    <t>Poznámka k položce:
Štěrkový polštář tl. 2x 400mm</t>
  </si>
  <si>
    <t>2484*4</t>
  </si>
  <si>
    <t>564851111</t>
  </si>
  <si>
    <t>Podklad ze štěrkodrtě ŠD tl 150 mm</t>
  </si>
  <si>
    <t>-610202706</t>
  </si>
  <si>
    <t>Podklad ze štěrkodrti ŠD  s rozprostřením a zhutněním, po zhutnění tl. 150 mm</t>
  </si>
  <si>
    <t>Poznámka k položce:
stezka pro pěší a cyklisty
ŠDa 0-63</t>
  </si>
  <si>
    <t>1203</t>
  </si>
  <si>
    <t>564851111.1</t>
  </si>
  <si>
    <t>-624261957</t>
  </si>
  <si>
    <t>Poznámka k položce:
záliv zastávky pod bet. deskami
ŠDb 0-32</t>
  </si>
  <si>
    <t>49*2</t>
  </si>
  <si>
    <t>564861111</t>
  </si>
  <si>
    <t>Podklad ze štěrkodrtě ŠD tl 200 mm</t>
  </si>
  <si>
    <t>-1156064189</t>
  </si>
  <si>
    <t>Podklad ze štěrkodrti ŠD  s rozprostřením a zhutněním, po zhutnění tl. 200 mm</t>
  </si>
  <si>
    <t>Poznámka k položce:
ŠDb fr. 0-63 mm</t>
  </si>
  <si>
    <t>4163*0,1+4163</t>
  </si>
  <si>
    <t>564861111.1</t>
  </si>
  <si>
    <t>2014160001</t>
  </si>
  <si>
    <t>Poznámka k položce:
komunikace
ŠDa 0-32</t>
  </si>
  <si>
    <t>4163*0,05+4163</t>
  </si>
  <si>
    <t>564871111</t>
  </si>
  <si>
    <t>Podklad ze štěrkodrtě ŠD tl 250 mm</t>
  </si>
  <si>
    <t>-1317238170</t>
  </si>
  <si>
    <t>Podklad ze štěrkodrti ŠD s rozprostřením a zhutněním, po zhutnění tl. 250 mm</t>
  </si>
  <si>
    <t xml:space="preserve">Poznámka k položce:
fr. 0-63
</t>
  </si>
  <si>
    <t>564911511</t>
  </si>
  <si>
    <t>Podklad z R-materiálu tl 50 mm</t>
  </si>
  <si>
    <t>-332950205</t>
  </si>
  <si>
    <t>Podklad nebo podsyp z R-materiálu s rozprostřením a zhutněním, po zhutnění tl. 50 mm</t>
  </si>
  <si>
    <t>565135111</t>
  </si>
  <si>
    <t>Asfaltový beton vrstva podkladní ACP 16+ tl 50 mm š do 3 m</t>
  </si>
  <si>
    <t>-794024479</t>
  </si>
  <si>
    <t>Asfaltový beton vrstva podkladní ACP 16 (obalované kamenivo střednězrnné - OKS)  s rozprostřením a zhutněním v pruhu šířky přes 1,5 do 3 m, po zhutnění tl. 50 mm</t>
  </si>
  <si>
    <t>567122111</t>
  </si>
  <si>
    <t>Podklad ze směsi stmelené cementem SC C 8/10 (KSC I) tl 100 mm</t>
  </si>
  <si>
    <t>-1093639653</t>
  </si>
  <si>
    <t>Podklad ze směsi stmelené cementem SC bez dilatačních spár, s rozprostřením a zhutněním SC C 8/10 (KSC I), po zhutnění tl. 120 mm</t>
  </si>
  <si>
    <t>Poznámka k položce:
chodník a stezka pro pěší a cyklisty</t>
  </si>
  <si>
    <t>567142111</t>
  </si>
  <si>
    <t>Podklad ze směsi stmelené cementem SC C 8/10 (KSC I) tl 210 mm</t>
  </si>
  <si>
    <t>1173227518</t>
  </si>
  <si>
    <t>Podklad ze směsi stmelené cementem SC bez dilatačních spár, s rozprostřením a zhutněním SC C 8/10 (KSC I), po zhutnění tl. 210 mm</t>
  </si>
  <si>
    <t>Poznámka k položce:
prstenec OK a dopravní stín</t>
  </si>
  <si>
    <t>569903311</t>
  </si>
  <si>
    <t>Zřízení zemních krajnic se zhutněním</t>
  </si>
  <si>
    <t>-287072366</t>
  </si>
  <si>
    <t>Zřízení zemních krajnic z hornin jakékoliv třídy se zhutněním</t>
  </si>
  <si>
    <t>0.2*91</t>
  </si>
  <si>
    <t>569951133</t>
  </si>
  <si>
    <t>Zpevnění krajnic asfaltovým recyklátem tl 150 mm</t>
  </si>
  <si>
    <t>234308583</t>
  </si>
  <si>
    <t>Zpevnění krajnic nebo komunikací pro pěší  s rozprostřením a zhutněním, po zhutnění asfaltovým recyklátem tl. 150 mm</t>
  </si>
  <si>
    <t>(59+11+21)*0.5</t>
  </si>
  <si>
    <t>573111111(R)</t>
  </si>
  <si>
    <t>Postřik živičný infiltrační s posypem z katioaktivní emulze PI-E v množství 0,60 kg/m2</t>
  </si>
  <si>
    <t>-1300044427</t>
  </si>
  <si>
    <t>Postřik infiltrační PI z asfaltu silničního s posypem kamenivem, v množství 0,60 kg/m2</t>
  </si>
  <si>
    <t>573231107(R)</t>
  </si>
  <si>
    <t>Postřik živičný spojovací modifikovaný z katioaktivní emulze PS-EP v množství 0,35 kg/m2</t>
  </si>
  <si>
    <t>-780402965</t>
  </si>
  <si>
    <t>Postřik spojovací PS bez posypu kamenivem ze silniční emulze, v množství 0,40 kg/m2</t>
  </si>
  <si>
    <t>4163*2</t>
  </si>
  <si>
    <t>573452113</t>
  </si>
  <si>
    <t>Dvojitý nátěr ze silniční emulze v množství 2,4 kg/m2 s posypem</t>
  </si>
  <si>
    <t>-373900501</t>
  </si>
  <si>
    <t>Dvojitý nátěr DN s posypem kamenivem a se zaválcováním z emulze silniční, v množství 2,4 kg/m2</t>
  </si>
  <si>
    <t>577134141</t>
  </si>
  <si>
    <t>Asfaltový beton vrstva obrusná ACO 11 (ABS) tř. I tl 40 mm š přes 3 m z modifikovaného asfaltu</t>
  </si>
  <si>
    <t>-1336022753</t>
  </si>
  <si>
    <t>Asfaltový beton vrstva obrusná ACO 11 (ABS)  s rozprostřením a se zhutněním z modifikovaného asfaltu v pruhu šířky přes 3 m, po zhutnění tl. 40 mm</t>
  </si>
  <si>
    <t>4163+"napojení u OC"144+"podél žlabu u HZS" 30,3*0,5+"v místě přechodu u OC" 3*0,5</t>
  </si>
  <si>
    <t>67</t>
  </si>
  <si>
    <t>577155132</t>
  </si>
  <si>
    <t>Asfaltový beton vrstva ložní ACL 16+ tl 60 mm š do 3 m z modifikovaného asfaltu</t>
  </si>
  <si>
    <t>-2063839508</t>
  </si>
  <si>
    <t>Asfaltový beton vrstva ložní ACL 16 (ABH)  s rozprostřením a zhutněním z modifikovaného asfaltu v pruhu šířky přes 1,5 do 3 m, po zhutnění tl. 60 mm</t>
  </si>
  <si>
    <t>68</t>
  </si>
  <si>
    <t>584121108(R)</t>
  </si>
  <si>
    <t>Osazení silničních dílců z ŽB do lože z kameniva těženého tl 40 mm plochy do 15 m2</t>
  </si>
  <si>
    <t>-172233632</t>
  </si>
  <si>
    <t>Osazení silničních dílců ze železového betonu  s podkladem z kameniva těženého do tl. 40 mm jakéhokoliv druhu a velikosti, na plochu jednotlivě do 15 m2</t>
  </si>
  <si>
    <t>Poznámka k položce:
Montáž prefabrikovaných zastávkových panelů.</t>
  </si>
  <si>
    <t>5*6+1,92+1,96+3*1,5+2*2,18</t>
  </si>
  <si>
    <t>69</t>
  </si>
  <si>
    <t>59381136(R)</t>
  </si>
  <si>
    <t>základní panel s nástupní hranou 16 cm  420x2950x2150mm</t>
  </si>
  <si>
    <t>3801929</t>
  </si>
  <si>
    <t>panel silniční 2,00x1,00x0,15m</t>
  </si>
  <si>
    <t>10,7913669064748*0,278 'Přepočtené koeficientem množství</t>
  </si>
  <si>
    <t>70</t>
  </si>
  <si>
    <t>59381009(R)</t>
  </si>
  <si>
    <t>nájezdový panel s nástupní hranou 16 cm 420x2950x2000mm</t>
  </si>
  <si>
    <t>-473844352</t>
  </si>
  <si>
    <t>panel silniční 3,00x1,00x0,15m</t>
  </si>
  <si>
    <t>3,59712230215827*0,278 'Přepočtené koeficientem množství</t>
  </si>
  <si>
    <t>71</t>
  </si>
  <si>
    <t>59381008(R)</t>
  </si>
  <si>
    <t>výjezdový panel s nástupní hranou 16 cm 420x2950x2150mm</t>
  </si>
  <si>
    <t>-641775090</t>
  </si>
  <si>
    <t>panel silniční 3,00x1,00x0,18m</t>
  </si>
  <si>
    <t>72</t>
  </si>
  <si>
    <t>59381006(R)</t>
  </si>
  <si>
    <t>přechodová deska</t>
  </si>
  <si>
    <t>-676645149</t>
  </si>
  <si>
    <t>panel silniční 3,00x1,00x0,215m</t>
  </si>
  <si>
    <t>25,1798561151079*0,278 'Přepočtené koeficientem množství</t>
  </si>
  <si>
    <t>73</t>
  </si>
  <si>
    <t>591141111</t>
  </si>
  <si>
    <t>Kladení dlažby z kostek velkých z kamene na MC tl 50 mm</t>
  </si>
  <si>
    <t>-2069273163</t>
  </si>
  <si>
    <t>Kladení dlažby z kostek  s provedením lože do tl. 50 mm, s vyplněním spár, s dvojím beraněním a se smetením přebytečného materiálu na krajnici velkých z kamene, do lože z cementové malty</t>
  </si>
  <si>
    <t>Poznámka k položce:
Prstenec středu OK dopravní stín. Výplň spár  MC 25 XF4. Lože beton C16/20nXF1.</t>
  </si>
  <si>
    <t>26+138</t>
  </si>
  <si>
    <t>74</t>
  </si>
  <si>
    <t>58381008</t>
  </si>
  <si>
    <t>kostka dlažební žula velká 15/17</t>
  </si>
  <si>
    <t>-1876247413</t>
  </si>
  <si>
    <t>54,04*1,02 'Přepočtené koeficientem množství</t>
  </si>
  <si>
    <t>75</t>
  </si>
  <si>
    <t>591241111</t>
  </si>
  <si>
    <t>Kladení dlažby z kostek drobných z kamene na MC tl 50 mm</t>
  </si>
  <si>
    <t>-1094667069</t>
  </si>
  <si>
    <t>Kladení dlažby z kostek  s provedením lože do tl. 50 mm, s vyplněním spár, s dvojím beraněním a se smetením přebytečného materiálu na krajnici drobných z kamene, do lože z cementové malty</t>
  </si>
  <si>
    <t>Poznámka k položce:
Dvojřádek kostek 10x10 podél odvodňovacího obruníku. Výplň spár  MC 25 XF4. Lože beton C16/20nXF1.</t>
  </si>
  <si>
    <t>(222,7+65,33-18)*0,2</t>
  </si>
  <si>
    <t>76</t>
  </si>
  <si>
    <t>58381007</t>
  </si>
  <si>
    <t>kostka dlažební žula drobná 8/10</t>
  </si>
  <si>
    <t>-512075710</t>
  </si>
  <si>
    <t>270,03*0,2</t>
  </si>
  <si>
    <t>54,006*1,02 'Přepočtené koeficientem množství</t>
  </si>
  <si>
    <t>77</t>
  </si>
  <si>
    <t>596212213</t>
  </si>
  <si>
    <t>Kladení zámkové dlažby pozemních komunikací tl 80 mm skupiny A pl přes 300 m2</t>
  </si>
  <si>
    <t>1157455752</t>
  </si>
  <si>
    <t>Kladení dlažby z betonových zámkových dlaždic pozemních komunikací s ložem z kameniva těženého nebo drceného tl. do 50 mm, s vyplněním spár, s dvojitým hutněním vibrováním a se smetením přebytečného materiálu na krajnici tl. 80 mm skupiny A, pro plochy př</t>
  </si>
  <si>
    <t>1203+4*0,4</t>
  </si>
  <si>
    <t>78</t>
  </si>
  <si>
    <t>59245020</t>
  </si>
  <si>
    <t>dlažba tvar obdélník betonová 200x100x80mm přírodní</t>
  </si>
  <si>
    <t>794827352</t>
  </si>
  <si>
    <t>1103,84*1,01 'Přepočtené koeficientem množství</t>
  </si>
  <si>
    <t>79</t>
  </si>
  <si>
    <t>59245225(R)</t>
  </si>
  <si>
    <t>dlažba tvar obdélník betonová pro nevidomé 200x200x80mm barevná</t>
  </si>
  <si>
    <t>1559210657</t>
  </si>
  <si>
    <t>dlažba tvar obdélník betonová pro nevidomé 200x100x80mm přírodní</t>
  </si>
  <si>
    <t>"umělá vodící linie" 249*0.2</t>
  </si>
  <si>
    <t>49,8*1,01 'Přepočtené koeficientem množství</t>
  </si>
  <si>
    <t>80</t>
  </si>
  <si>
    <t>59245226</t>
  </si>
  <si>
    <t>dlažba tvar obdélník betonová pro nevidomé 200x100x80mm barevná</t>
  </si>
  <si>
    <t>-151641204</t>
  </si>
  <si>
    <t>"signální a varovné pásy" 49.36+4*0,4</t>
  </si>
  <si>
    <t>Úpravy povrchů, podlahy a osazování výplní</t>
  </si>
  <si>
    <t>81</t>
  </si>
  <si>
    <t>628612201</t>
  </si>
  <si>
    <t>Nátěr zábradlí polyuretanový jednonásobný vrchní</t>
  </si>
  <si>
    <t>CS ÚRS 2017 01</t>
  </si>
  <si>
    <t>-1296605740</t>
  </si>
  <si>
    <t>Nátěr mostního zábradlí polyuretanový 1x vrchní</t>
  </si>
  <si>
    <t>(0,17*24+0,22*22.8)*2</t>
  </si>
  <si>
    <t>82</t>
  </si>
  <si>
    <t>810441811</t>
  </si>
  <si>
    <t>Bourání stávajícího potrubí z betonu DN přes 400 do 600</t>
  </si>
  <si>
    <t>-516643071</t>
  </si>
  <si>
    <t>Bourání stávajícího potrubí z betonu v otevřeném výkopu DN přes 400 do 600</t>
  </si>
  <si>
    <t>"DN500" 1</t>
  </si>
  <si>
    <t>83</t>
  </si>
  <si>
    <t>810491811</t>
  </si>
  <si>
    <t>Bourání stávajícího potrubí z betonu DN přes 800 do 1000</t>
  </si>
  <si>
    <t>462821603</t>
  </si>
  <si>
    <t>Bourání stávajícího potrubí z betonu v otevřeném výkopu DN přes 800 do 1000</t>
  </si>
  <si>
    <t>"DN1000" 1</t>
  </si>
  <si>
    <t>84</t>
  </si>
  <si>
    <t>812422121</t>
  </si>
  <si>
    <t>Montáž potrubí z trub TBH těsněných pryžovými kroužky otevřený výkop sklon do 20 % DN 500</t>
  </si>
  <si>
    <t>783026018</t>
  </si>
  <si>
    <t>Montáž potrubí z trub betonových hrdlových  v otevřeném výkopu ve sklonu do 20 % z trub těsněných pryžovými kroužky DN 500</t>
  </si>
  <si>
    <t>85</t>
  </si>
  <si>
    <t>59223022</t>
  </si>
  <si>
    <t>trouba betonová hrdlová DN 500</t>
  </si>
  <si>
    <t>442033481</t>
  </si>
  <si>
    <t>2*1,01 'Přepočtené koeficientem množství</t>
  </si>
  <si>
    <t>86</t>
  </si>
  <si>
    <t>812492121</t>
  </si>
  <si>
    <t>Montáž potrubí z trub TBH těsněných pryžovými kroužky otevřený výkop sklon do 20 % DN 1000</t>
  </si>
  <si>
    <t>-1386588621</t>
  </si>
  <si>
    <t>Montáž potrubí z trub betonových hrdlových  v otevřeném výkopu ve sklonu do 20 % z trub těsněných pryžovými kroužky DN 1000</t>
  </si>
  <si>
    <t>87</t>
  </si>
  <si>
    <t>59223015</t>
  </si>
  <si>
    <t>trouba betonová hrdlová DN 1000</t>
  </si>
  <si>
    <t>1597629169</t>
  </si>
  <si>
    <t>4*1,01 'Přepočtené koeficientem množství</t>
  </si>
  <si>
    <t>88</t>
  </si>
  <si>
    <t>817314111(R)</t>
  </si>
  <si>
    <t xml:space="preserve">Zaústění do stávající kanalizace </t>
  </si>
  <si>
    <t>2099825938</t>
  </si>
  <si>
    <t>Montáž betonových útesů s hrdlem  na potrubí betonovém a železobetonovém DN 150</t>
  </si>
  <si>
    <t>Poznámka k položce:
Zřízení napojení na stávající kanalizační potrubí (vyříznutí otvoru DN 150, připojení nového potrubí PVC DN150, utěsnění a zapravení)</t>
  </si>
  <si>
    <t>89</t>
  </si>
  <si>
    <t>871315221</t>
  </si>
  <si>
    <t>Kanalizační potrubí z tvrdého PVC jednovrstvé tuhost třídy SN8 DN 160</t>
  </si>
  <si>
    <t>-1711946058</t>
  </si>
  <si>
    <t>Kanalizační potrubí z tvrdého PVC v otevřeném výkopu ve sklonu do 20 %, hladkého plnostěnného jednovrstvého, tuhost třídy SN 8 DN 160</t>
  </si>
  <si>
    <t>4,5+1+4+3</t>
  </si>
  <si>
    <t>90</t>
  </si>
  <si>
    <t>28611175</t>
  </si>
  <si>
    <t>trubka kanalizační PVC DN 160x6000mm SN10</t>
  </si>
  <si>
    <t>-651217877</t>
  </si>
  <si>
    <t>91</t>
  </si>
  <si>
    <t>894411121</t>
  </si>
  <si>
    <t>Zřízení šachet kanalizačních z betonových dílců na potrubí DN nad 200 do 300 dno beton tř. C 25/30</t>
  </si>
  <si>
    <t>1321519924</t>
  </si>
  <si>
    <t>Zřízení šachet kanalizačních z betonových dílců výšky vstupu do 1,50 m s obložením dna betonem tř. C 25/30, na potrubí DN přes 200 do 300</t>
  </si>
  <si>
    <t>Poznámka k položce:
Zvýšení šachty do úrovně upraveného terénu na stávající stoce osazením betonových dílců</t>
  </si>
  <si>
    <t>92</t>
  </si>
  <si>
    <t>894411131</t>
  </si>
  <si>
    <t>Zřízení šachet kanalizačních z betonových dílců na potrubí DN nad 300 do 400 dno beton tř. C 25/30</t>
  </si>
  <si>
    <t>1829270369</t>
  </si>
  <si>
    <t>Zřízení šachet kanalizačních z betonových dílců výšky vstupu do 1,50 m s obložením dna betonem tř. C 25/30, na potrubí DN přes 300 do 400</t>
  </si>
  <si>
    <t>93</t>
  </si>
  <si>
    <t>894411151(R)</t>
  </si>
  <si>
    <t>Zřízení šachet kanalizačních z betonových dílců na potrubí DN 1000 dno beton tř. C 25/30</t>
  </si>
  <si>
    <t>-1944145878</t>
  </si>
  <si>
    <t>Zřízení šachet kanalizačních z betonových dílců výšky vstupu do 1,50 m s obložením dna betonem tř. C 25/30, na potrubí DN 600</t>
  </si>
  <si>
    <t>Poznámka k položce:
Zvýšení šachty do úrovně upraveného terénu na stávající stoce osazením betonových dílců vč. jejich dodání. Upravený terén je cca +1,3m nad stávajícím terénem.</t>
  </si>
  <si>
    <t>94</t>
  </si>
  <si>
    <t>59224066</t>
  </si>
  <si>
    <t>skruž betonová DN 1000x250 PS, 100x25x12cm</t>
  </si>
  <si>
    <t>-99973454</t>
  </si>
  <si>
    <t>95</t>
  </si>
  <si>
    <t>59224056</t>
  </si>
  <si>
    <t>kónus pro kanalizační šachty s kapsovým stupadlem 100/62,5x67x12cm</t>
  </si>
  <si>
    <t>1273813810</t>
  </si>
  <si>
    <t>96</t>
  </si>
  <si>
    <t>59224010</t>
  </si>
  <si>
    <t>prstenec šachtový vyrovnávací betonový 625x100x40mm</t>
  </si>
  <si>
    <t>959329115</t>
  </si>
  <si>
    <t>97</t>
  </si>
  <si>
    <t>59224068</t>
  </si>
  <si>
    <t>skruž betonová DN 1000x500 PS, 100x50x12cm</t>
  </si>
  <si>
    <t>-1284972004</t>
  </si>
  <si>
    <t>98</t>
  </si>
  <si>
    <t>894812112</t>
  </si>
  <si>
    <t>Revizní a čistící šachta z PP šachtové dno DN 315/150 pravý nebo levý přítok</t>
  </si>
  <si>
    <t>1471260813</t>
  </si>
  <si>
    <t>Revizní a čistící šachta z polypropylenu PP pro hladké trouby DN 315 šachtové dno (DN šachty / DN trubního vedení) DN 315/150 pravý nebo levý přítok</t>
  </si>
  <si>
    <t>99</t>
  </si>
  <si>
    <t>894812135</t>
  </si>
  <si>
    <t>Revizní a čistící šachta z PP DN 315 šachtová roura korugovaná s hrdlem světlé hloubky 3000 mm</t>
  </si>
  <si>
    <t>-1058713007</t>
  </si>
  <si>
    <t>Revizní a čistící šachta z polypropylenu PP pro hladké trouby DN 315 roura šachtová korugovaná s hrdlem, světlé hloubky 3000 mm</t>
  </si>
  <si>
    <t>100</t>
  </si>
  <si>
    <t>894812149</t>
  </si>
  <si>
    <t>Příplatek k rourám revizní a čistící šachty z PP DN 315 za uříznutí šachtové roury</t>
  </si>
  <si>
    <t>1503529273</t>
  </si>
  <si>
    <t>Revizní a čistící šachta z polypropylenu PP pro hladké trouby DN 315 roura šachtová korugovaná Příplatek k cenám 2131 - 2142 za uříznutí šachtové roury</t>
  </si>
  <si>
    <t>101</t>
  </si>
  <si>
    <t>894812257</t>
  </si>
  <si>
    <t>Revizní a čistící šachta z PP DN 425 poklop plastový pochůzí pro třídu zatížení A15</t>
  </si>
  <si>
    <t>122399936</t>
  </si>
  <si>
    <t>Revizní a čistící šachta z polypropylenu PP pro hladké trouby DN 425 poklop plastový (pro třídu zatížení) pochůzí (A15)</t>
  </si>
  <si>
    <t>102</t>
  </si>
  <si>
    <t>895941111(R)</t>
  </si>
  <si>
    <t>Zřízení vpusti kanalizační uliční z betonových dílců typ UV-50 normální</t>
  </si>
  <si>
    <t>1297794589</t>
  </si>
  <si>
    <t>Zřízení vpusti kanalizační  uliční z betonových dílců typ UV-50 normální</t>
  </si>
  <si>
    <t>Poznámka k položce:
vč. dodání bet. dílců pro sestavení vpusti</t>
  </si>
  <si>
    <t>103</t>
  </si>
  <si>
    <t>899104112</t>
  </si>
  <si>
    <t>Osazení poklopů litinových nebo ocelových včetně rámů pro třídu zatížení D400, E600</t>
  </si>
  <si>
    <t>-2020098793</t>
  </si>
  <si>
    <t>Osazení poklopů litinových a ocelových včetně rámů pro třídu zatížení D400, E600</t>
  </si>
  <si>
    <t>104</t>
  </si>
  <si>
    <t>55241014</t>
  </si>
  <si>
    <t>poklop šachtový třída D400, kruhový rám 785, vstup 600mm, bez ventilace</t>
  </si>
  <si>
    <t>-1715941165</t>
  </si>
  <si>
    <t>Poznámka k položce:
Poklop bude celolitinový samonivelační s rámem z tvárné litiny. Výška rámu 160mm. Víko poklopu bez odvětrání s logem SVK Žďársko třídy D400 s bezpečnostní aretací víka při otevření v 90°.</t>
  </si>
  <si>
    <t>105</t>
  </si>
  <si>
    <t>899204112</t>
  </si>
  <si>
    <t>Osazení mříží litinových včetně rámů a košů na bahno pro třídu zatížení D400, E600</t>
  </si>
  <si>
    <t>-1328532314</t>
  </si>
  <si>
    <t>106</t>
  </si>
  <si>
    <t>55242320</t>
  </si>
  <si>
    <t>mříž vtoková litinová plochá 500x500mm</t>
  </si>
  <si>
    <t>-1537933236</t>
  </si>
  <si>
    <t>107</t>
  </si>
  <si>
    <t>899331111</t>
  </si>
  <si>
    <t>Výšková úprava uličního vstupu nebo vpusti do 200 mm zvýšením poklopu</t>
  </si>
  <si>
    <t>-1374101368</t>
  </si>
  <si>
    <t>Výšková úprava uličního vstupu nebo vpusti do 200 mm  zvýšením poklopu</t>
  </si>
  <si>
    <t>108</t>
  </si>
  <si>
    <t>911111111</t>
  </si>
  <si>
    <t>Montáž zábradlí ocelového zabetonovaného</t>
  </si>
  <si>
    <t>-1347600837</t>
  </si>
  <si>
    <t>2*6</t>
  </si>
  <si>
    <t>109</t>
  </si>
  <si>
    <t>140110440</t>
  </si>
  <si>
    <t>trubka ocelová bezešvá hladká jakost 11 353, 70 x 5,0 mm</t>
  </si>
  <si>
    <t>1177107248</t>
  </si>
  <si>
    <t>12+6*1.8</t>
  </si>
  <si>
    <t>110</t>
  </si>
  <si>
    <t>140110320</t>
  </si>
  <si>
    <t>trubka ocelová bezešvá hladká jakost 11 353, 54 x 4 mm</t>
  </si>
  <si>
    <t>-1115939467</t>
  </si>
  <si>
    <t>trubka ocelová bezešvá hladká jakost 11 353, 57 x 3,2 mm</t>
  </si>
  <si>
    <t>12*2</t>
  </si>
  <si>
    <t>111</t>
  </si>
  <si>
    <t>912411222</t>
  </si>
  <si>
    <t>Pružný výstražný maják plastový D 600 mm prosvětlený pozinkovaný ostrůvek</t>
  </si>
  <si>
    <t>-300705509</t>
  </si>
  <si>
    <t>Pružný výstražný maják plastový  průměru 600 mm pozinkovaný ostrůvek prosvětlený</t>
  </si>
  <si>
    <t>112</t>
  </si>
  <si>
    <t>914111111</t>
  </si>
  <si>
    <t>Montáž svislé dopravní značky do velikosti 1 m2 objímkami na sloupek nebo konzolu</t>
  </si>
  <si>
    <t>19791052</t>
  </si>
  <si>
    <t>Montáž svislé dopravní značky základní velikosti do 1 m2 objímkami na sloupky nebo konzoly</t>
  </si>
  <si>
    <t>"C9b" 3</t>
  </si>
  <si>
    <t>"C9a" 3</t>
  </si>
  <si>
    <t>"P4"4</t>
  </si>
  <si>
    <t>"C1"3</t>
  </si>
  <si>
    <t>"IP6"6</t>
  </si>
  <si>
    <t>"IS1b"1</t>
  </si>
  <si>
    <t>"IS2b"5</t>
  </si>
  <si>
    <t>"IS4b"2</t>
  </si>
  <si>
    <t>"IJ4c " 1</t>
  </si>
  <si>
    <t>"IS20" 1</t>
  </si>
  <si>
    <t>"IP19" 1</t>
  </si>
  <si>
    <t>113</t>
  </si>
  <si>
    <t>40445643(R)</t>
  </si>
  <si>
    <t>informativní značky jiné IJ1-IJ3, IJ4c-IJ16 500x700mm</t>
  </si>
  <si>
    <t>2024849385</t>
  </si>
  <si>
    <t>Poznámka k položce:
Svislé označení zastávky veřejné i neveřejné dopravy - rozměr 3000 x 500 mm.
Tabulka s označením hromadné dopravy, tabulka pro umístění jízního řádu.
Nosný sloupek je z eloxovaného hliníku ve stříbrné barvě.
Informační tabulka je z čirého plexiskla, na kterém je polep, celá je osazena do hliníkového rámu.</t>
  </si>
  <si>
    <t>114</t>
  </si>
  <si>
    <t>40445630</t>
  </si>
  <si>
    <t>informativní značky směrové IS1b, IS2b, IS3b, IS4b, IS19b 1100x500mm</t>
  </si>
  <si>
    <t>1305332768</t>
  </si>
  <si>
    <t>115</t>
  </si>
  <si>
    <t>40445637</t>
  </si>
  <si>
    <t>informativní značky směrové IS15a, IS20 700x500mm</t>
  </si>
  <si>
    <t>279687741</t>
  </si>
  <si>
    <t>Poznámka k položce:
IS20</t>
  </si>
  <si>
    <t>116</t>
  </si>
  <si>
    <t>40445620</t>
  </si>
  <si>
    <t>zákazové, příkazové dopravní značky B1-B34, C1-15 700mm</t>
  </si>
  <si>
    <t>-1247880839</t>
  </si>
  <si>
    <t>117</t>
  </si>
  <si>
    <t>40445621</t>
  </si>
  <si>
    <t>informativní značky provozní IP1-IP3, IP4b-IP7, IP10a, b 500x500mm</t>
  </si>
  <si>
    <t>295730527</t>
  </si>
  <si>
    <t>118</t>
  </si>
  <si>
    <t>40445627</t>
  </si>
  <si>
    <t>informativní značky provozní IP14-IP29, IP31 1000x1500mm</t>
  </si>
  <si>
    <t>-1581080647</t>
  </si>
  <si>
    <t>119</t>
  </si>
  <si>
    <t>40445609</t>
  </si>
  <si>
    <t>značky upravující přednost P1, P4 900mm</t>
  </si>
  <si>
    <t>-1790769742</t>
  </si>
  <si>
    <t>120</t>
  </si>
  <si>
    <t>914211112</t>
  </si>
  <si>
    <t>Montáž svislé dopravní značky velkoplošné velikosti do 12 m2</t>
  </si>
  <si>
    <t>-1965129781</t>
  </si>
  <si>
    <t>Montáž svislé dopravní značky velkoplošné  velikosti do 12 m2</t>
  </si>
  <si>
    <t>Poznámka k položce:
vč. montáže a dodávky příhradové konstrukce pro osazení velkoplošné značky</t>
  </si>
  <si>
    <t>121</t>
  </si>
  <si>
    <t>40445635</t>
  </si>
  <si>
    <t>informativní značky směrové IS9b</t>
  </si>
  <si>
    <t>-18380311</t>
  </si>
  <si>
    <t>informativní značky směrové IS9-IS11a 1000x1500mm</t>
  </si>
  <si>
    <t>122</t>
  </si>
  <si>
    <t>914511112</t>
  </si>
  <si>
    <t>Montáž sloupku dopravních značek délky do 3,5 m s betonovým základem a patkou</t>
  </si>
  <si>
    <t>1301472578</t>
  </si>
  <si>
    <t>Montáž sloupku dopravních značek  délky do 3,5 m do hliníkové patky</t>
  </si>
  <si>
    <t>123</t>
  </si>
  <si>
    <t>40445225</t>
  </si>
  <si>
    <t>sloupek pro dopravní značku Zn D 60mm v 3,5m</t>
  </si>
  <si>
    <t>1270666457</t>
  </si>
  <si>
    <t>124</t>
  </si>
  <si>
    <t>404452400</t>
  </si>
  <si>
    <t>patka hliníková HP 60</t>
  </si>
  <si>
    <t>1824250536</t>
  </si>
  <si>
    <t>patka hliníková pro sloupek D 60 mm</t>
  </si>
  <si>
    <t>125</t>
  </si>
  <si>
    <t>404452530</t>
  </si>
  <si>
    <t>víčko plastové na sloupek 60</t>
  </si>
  <si>
    <t>-1307905890</t>
  </si>
  <si>
    <t>126</t>
  </si>
  <si>
    <t>404452560</t>
  </si>
  <si>
    <t>upínací svorka na sloupek US 60</t>
  </si>
  <si>
    <t>1661276433</t>
  </si>
  <si>
    <t>upínací svorka na sloupek D 60 mm</t>
  </si>
  <si>
    <t>20*2</t>
  </si>
  <si>
    <t>914511112(R)</t>
  </si>
  <si>
    <t>Přemístění dopravních značek vč. sloupku s betonovým základem a patkou</t>
  </si>
  <si>
    <t>2036543016</t>
  </si>
  <si>
    <t>Poznámka k položce:
Demontáž, uskladnění po dobu stavby a opětovná montáž na nové místo.</t>
  </si>
  <si>
    <t>915111112</t>
  </si>
  <si>
    <t>Vodorovné dopravní značení dělící čáry souvislé š 125 mm retroreflexní bílá barva</t>
  </si>
  <si>
    <t>1229348953</t>
  </si>
  <si>
    <t>Vodorovné dopravní značení stříkané barvou  dělící čára šířky 125 mm souvislá bílá retroreflexní</t>
  </si>
  <si>
    <t>"V1a" 43+30+43+9.4+42+68+35+35+50+14+28+43+26</t>
  </si>
  <si>
    <t>129</t>
  </si>
  <si>
    <t>915111122</t>
  </si>
  <si>
    <t>Vodorovné dopravní značení dělící čáry přerušované š 125 mm retroreflexní bílá barva</t>
  </si>
  <si>
    <t>1622061634</t>
  </si>
  <si>
    <t>Vodorovné dopravní značení stříkané barvou  dělící čára šířky 125 mm přerušovaná bílá retroreflexní</t>
  </si>
  <si>
    <t>"V2b (3/1.5/0.125)" 37+30+35</t>
  </si>
  <si>
    <t>130</t>
  </si>
  <si>
    <t>915121112</t>
  </si>
  <si>
    <t>Vodorovné dopravní značení vodící čáry souvislé š 250 mm retroreflexní bílá barva</t>
  </si>
  <si>
    <t>1488693047</t>
  </si>
  <si>
    <t>Vodorovné dopravní značení stříkané barvou  vodící čára bílá šířky 250 mm souvislá retroreflexní</t>
  </si>
  <si>
    <t>"V4" 292+42+12+202+131.5</t>
  </si>
  <si>
    <t>131</t>
  </si>
  <si>
    <t>915121122</t>
  </si>
  <si>
    <t>Vodorovné dopravní značení vodící čáry přerušované š 250 mm retroreflexní bílá barva</t>
  </si>
  <si>
    <t>49239772</t>
  </si>
  <si>
    <t>Vodorovné dopravní značení stříkané barvou  vodící čára bílá šířky 250 mm přerušovaná retroreflexní</t>
  </si>
  <si>
    <t>"V4 (0.5/0.5/0.25)" 31+20+10+35+10+12</t>
  </si>
  <si>
    <t>"V2b (1/1.5/0.25)" 9+11+6+7+6.5+10.4</t>
  </si>
  <si>
    <t>132</t>
  </si>
  <si>
    <t>915131112</t>
  </si>
  <si>
    <t>Vodorovné dopravní značení přechody pro chodce, šipky, symboly retroreflexní bílá barva</t>
  </si>
  <si>
    <t>-1386956139</t>
  </si>
  <si>
    <t>Vodorovné dopravní značení stříkané barvou  přechody pro chodce, šipky, symboly bílé retroreflexní</t>
  </si>
  <si>
    <t>"V13" (25+13+13+13)*0.3</t>
  </si>
  <si>
    <t>"V7a" (13+17+17+15+12+14)*0.5</t>
  </si>
  <si>
    <t>"V9" 5*0.5*12</t>
  </si>
  <si>
    <t>133</t>
  </si>
  <si>
    <t>915131116</t>
  </si>
  <si>
    <t>Vodorovné dopravní značení přechody pro chodce, šipky, symboly retroreflexní žlutá barva</t>
  </si>
  <si>
    <t>-2117214177</t>
  </si>
  <si>
    <t>Vodorovné dopravní značení stříkané barvou  přechody pro chodce, šipky, symboly žluté retroreflexní</t>
  </si>
  <si>
    <t>"V11a" 40*0.1</t>
  </si>
  <si>
    <t>134</t>
  </si>
  <si>
    <t>916131213</t>
  </si>
  <si>
    <t>Osazení silničního obrubníku betonového stojatého s boční opěrou do lože z betonu prostého</t>
  </si>
  <si>
    <t>1448727247</t>
  </si>
  <si>
    <t>Osazení silničního obrubníku betonového se zřízením lože, s vyplněním a zatřením spár cementovou maltou stojatého s boční opěrou z betonu prostého, do lože z betonu prostého</t>
  </si>
  <si>
    <t>zvýšený</t>
  </si>
  <si>
    <t>206+63+41+25+24+24</t>
  </si>
  <si>
    <t>snížený</t>
  </si>
  <si>
    <t>6+3+4,7+3+3</t>
  </si>
  <si>
    <t>přechodový</t>
  </si>
  <si>
    <t>3+1+2+1+2</t>
  </si>
  <si>
    <t>Odvodňovací</t>
  </si>
  <si>
    <t>222,7+65,33</t>
  </si>
  <si>
    <t>oblouk R 1</t>
  </si>
  <si>
    <t>oblouk R 0,5</t>
  </si>
  <si>
    <t>135</t>
  </si>
  <si>
    <t>59217031</t>
  </si>
  <si>
    <t>obrubník betonový silniční 1000x150x250mm</t>
  </si>
  <si>
    <t>-1982528313</t>
  </si>
  <si>
    <t>Poznámka k položce:
Přímý - 383 ks
R 1m - 6ks
R0,5m -  6ks</t>
  </si>
  <si>
    <t>383+6+6</t>
  </si>
  <si>
    <t>395*1,02 'Přepočtené koeficientem množství</t>
  </si>
  <si>
    <t>136</t>
  </si>
  <si>
    <t>59217029</t>
  </si>
  <si>
    <t>obrubník betonový silniční nájezdový 1000x150x150mm</t>
  </si>
  <si>
    <t>1484337297</t>
  </si>
  <si>
    <t>19,3137254901961*1,02 'Přepočtené koeficientem množství</t>
  </si>
  <si>
    <t>137</t>
  </si>
  <si>
    <t>59217030</t>
  </si>
  <si>
    <t>obrubník betonový silniční přechodový 1000x150x150-250mm</t>
  </si>
  <si>
    <t>-958117857</t>
  </si>
  <si>
    <t>8,82352941176471*1,02 'Přepočtené koeficientem množství</t>
  </si>
  <si>
    <t>138</t>
  </si>
  <si>
    <t>59217034(R)</t>
  </si>
  <si>
    <t>obrubník betonový silniční odvodňovací dl. 0,5m</t>
  </si>
  <si>
    <t>1765026773</t>
  </si>
  <si>
    <t>obrubník betonový silniční 1000x150x300mm</t>
  </si>
  <si>
    <t>Poznámka k položce:
Obrubník s odvodňovacími otvory.</t>
  </si>
  <si>
    <t>222,7+65,33-28*0,5-18</t>
  </si>
  <si>
    <t>revizní kus</t>
  </si>
  <si>
    <t>28*0,5</t>
  </si>
  <si>
    <t>270,03*1,02 'Přepočtené koeficientem množství</t>
  </si>
  <si>
    <t>139</t>
  </si>
  <si>
    <t>916241113</t>
  </si>
  <si>
    <t>Osazení obrubníku kamenného ležatého s boční opěrou do lože z betonu prostého</t>
  </si>
  <si>
    <t>-1084046043</t>
  </si>
  <si>
    <t>Osazení obrubníku kamenného se zřízením lože, s vyplněním a zatřením spár cementovou maltou ležatého s boční opěrou z betonu prostého, do lože z betonu prostého</t>
  </si>
  <si>
    <t>76+28</t>
  </si>
  <si>
    <t>140</t>
  </si>
  <si>
    <t>58380003</t>
  </si>
  <si>
    <t>obrubník kamenný žulový přímý OP2 1000x300x200mm</t>
  </si>
  <si>
    <t>-1642466100</t>
  </si>
  <si>
    <t>obrubník kamenný žulový přímý 1000x300x200mm</t>
  </si>
  <si>
    <t>104*1,02 'Přepočtené koeficientem množství</t>
  </si>
  <si>
    <t>141</t>
  </si>
  <si>
    <t>916231213</t>
  </si>
  <si>
    <t>Osazení chodníkového obrubníku betonového stojatého s boční opěrou do lože z betonu prostého</t>
  </si>
  <si>
    <t>2109234909</t>
  </si>
  <si>
    <t>Osazení chodníkového obrubníku betonového se zřízením lože, s vyplněním a zatřením spár cementovou maltou stojatého s boční opěrou z betonu prostého, do lože z betonu prostého</t>
  </si>
  <si>
    <t>251,6+40,5+139,6+57,5+17,8+21,8+2,5+2+2,5+2+2,5+2+30+135+63</t>
  </si>
  <si>
    <t>142</t>
  </si>
  <si>
    <t>59217016</t>
  </si>
  <si>
    <t>obrubník betonový chodníkový 1000x80x250mm</t>
  </si>
  <si>
    <t>2096807152</t>
  </si>
  <si>
    <t>770,3*1,02 'Přepočtené koeficientem množství</t>
  </si>
  <si>
    <t>143</t>
  </si>
  <si>
    <t>916431112</t>
  </si>
  <si>
    <t>Osazení bezbariérového betonového obrubníku do betonového lože tl 150 mm s boční opěrou</t>
  </si>
  <si>
    <t>1266683954</t>
  </si>
  <si>
    <t>Osazení betonového bezbariérového obrubníku  s ložem betonovým tl. 150 mm úložná šířka do 400 mm s boční opěrou</t>
  </si>
  <si>
    <t>144</t>
  </si>
  <si>
    <t>59217040</t>
  </si>
  <si>
    <t>obrubník betonový bezbariérový náběhový</t>
  </si>
  <si>
    <t>2110342278</t>
  </si>
  <si>
    <t>2*1,02 'Přepočtené koeficientem množství</t>
  </si>
  <si>
    <t>145</t>
  </si>
  <si>
    <t>59217040.1(R)</t>
  </si>
  <si>
    <t>obrubník betonový bezbariérový přechodový</t>
  </si>
  <si>
    <t>2145833129</t>
  </si>
  <si>
    <t>146</t>
  </si>
  <si>
    <t>59217040.2(R)</t>
  </si>
  <si>
    <t>obrubník betonový bezbariérový oblouk</t>
  </si>
  <si>
    <t>-1375564088</t>
  </si>
  <si>
    <t>147</t>
  </si>
  <si>
    <t>919721131</t>
  </si>
  <si>
    <t>Geomříž pro stabilizaci podkladu tuhá trojosá z PP</t>
  </si>
  <si>
    <t>737186774</t>
  </si>
  <si>
    <t>Geomříž pro stabilizaci podkladu tuhá trojosá z polypropylenu</t>
  </si>
  <si>
    <t>Poznámka k položce:
390KN/m</t>
  </si>
  <si>
    <t>2484*2</t>
  </si>
  <si>
    <t>148</t>
  </si>
  <si>
    <t>919732211</t>
  </si>
  <si>
    <t>Styčná spára napojení nového živičného povrchu na stávající za tepla š 15 mm hl 25 mm s prořezáním</t>
  </si>
  <si>
    <t>-972637176</t>
  </si>
  <si>
    <t>Styčná pracovní spára při napojení nového živičného povrchu na stávající se zalitím za tepla modifikovanou asfaltovou hmotou s posypem vápenným hydrátem šířky do 15 mm, hloubky do 25 mm včetně prořezání spáry</t>
  </si>
  <si>
    <t>149</t>
  </si>
  <si>
    <t>919735112</t>
  </si>
  <si>
    <t>Řezání stávajícího živičného krytu hl do 100 mm</t>
  </si>
  <si>
    <t>-361736598</t>
  </si>
  <si>
    <t>Řezání stávajícího živičného krytu nebo podkladu  hloubky přes 50 do 100 mm</t>
  </si>
  <si>
    <t>7+7+30,3+32</t>
  </si>
  <si>
    <t>150</t>
  </si>
  <si>
    <t>931996213</t>
  </si>
  <si>
    <t>Krytí hydroizolace mostní konstrukce z desek z pryže volně položených vodorovně nebo svisle</t>
  </si>
  <si>
    <t>1014225523</t>
  </si>
  <si>
    <t>Krytí hydroizolace mostní konstrukce  z desek z recyklované pryže nepropustných se zámkem tloušťky 18 mm volně položených vodorovně nebo svisle</t>
  </si>
  <si>
    <t>19*(1.52+1.52+2.44)</t>
  </si>
  <si>
    <t>151</t>
  </si>
  <si>
    <t>935113112.R</t>
  </si>
  <si>
    <t>Osazení odvodňovacího žlabu polymerbetonového šířky 400 mm</t>
  </si>
  <si>
    <t>CS ÚRS 2020 01</t>
  </si>
  <si>
    <t>225881052</t>
  </si>
  <si>
    <t>Osazení odvodňovacího žlabu polymerbetonového monolitického šířky 400 mm</t>
  </si>
  <si>
    <t>Poznámka k položce:
žlab polymerbetonový monolitický vč. 2x žlabová vpusť.</t>
  </si>
  <si>
    <t>30,3</t>
  </si>
  <si>
    <t>152</t>
  </si>
  <si>
    <t>59227011.R</t>
  </si>
  <si>
    <t>Odvodňovací žlab polymerbetonový šířky 400 mm</t>
  </si>
  <si>
    <t>-1274734737</t>
  </si>
  <si>
    <t>Poznámka k položce:
světlá šířka 300mm, výška 595mm tř. zatížení E600 + 2x žlabová vpusť.
polymerbetonový monolitický</t>
  </si>
  <si>
    <t>153</t>
  </si>
  <si>
    <t>966008222</t>
  </si>
  <si>
    <t>Bourání betonového nebo polymerbetonového odvodňovacího žlabu š přes 200 mm</t>
  </si>
  <si>
    <t>-392767354</t>
  </si>
  <si>
    <t>Bourání odvodňovacího žlabu s odklizením a uložením vybouraného materiálu na skládku na vzdálenost do 10 m nebo s naložením na dopravní prostředek betonového nebo polymerbetonového s krycím roštem šířky přes 200 mm</t>
  </si>
  <si>
    <t>154</t>
  </si>
  <si>
    <t>997002511(R)</t>
  </si>
  <si>
    <t>Vodorovné přemístění suti a vybouraných hmot bez naložení ale se složením a urovnáním</t>
  </si>
  <si>
    <t>-460238256</t>
  </si>
  <si>
    <t>Poznámka k položce:
Na skládku dle dispozic zhotovitele.</t>
  </si>
  <si>
    <t>155</t>
  </si>
  <si>
    <t>-1151839590</t>
  </si>
  <si>
    <t>15,236+111.725+3,19+0.7+1.3+6,4</t>
  </si>
  <si>
    <t>156</t>
  </si>
  <si>
    <t>-1138240025</t>
  </si>
  <si>
    <t>2.04</t>
  </si>
  <si>
    <t>157</t>
  </si>
  <si>
    <t>997013645</t>
  </si>
  <si>
    <t>Poplatek za uložení na skládce (skládkovné) odpadu asfaltového bez dehtu kód odpadu 17 03 02</t>
  </si>
  <si>
    <t>1423979046</t>
  </si>
  <si>
    <t>Poplatek za uložení stavebního odpadu na skládce (skládkovné) asfaltového bez obsahu dehtu zatříděného do Katalogu odpadů pod kódem 17 03 02</t>
  </si>
  <si>
    <t>327.98+165.905+25.48</t>
  </si>
  <si>
    <t>158</t>
  </si>
  <si>
    <t>997013655</t>
  </si>
  <si>
    <t>Poplatek za uložení na skládce (skládkovné) zeminy a kamení kód odpadu 17 05 04</t>
  </si>
  <si>
    <t>666344921</t>
  </si>
  <si>
    <t>Poplatek za uložení stavebního odpadu na skládce (skládkovné) zeminy a kamení zatříděného do Katalogu odpadů pod kódem 17 05 04</t>
  </si>
  <si>
    <t>430.07</t>
  </si>
  <si>
    <t>767</t>
  </si>
  <si>
    <t>Konstrukce zámečnické</t>
  </si>
  <si>
    <t>159</t>
  </si>
  <si>
    <t>767995116(R)</t>
  </si>
  <si>
    <t>Montáž zastávkového přístřešku.</t>
  </si>
  <si>
    <t>-159181515</t>
  </si>
  <si>
    <t>Montáž ostatních atypických zámečnických konstrukcí  hmotnosti přes 100 do 250 kg</t>
  </si>
  <si>
    <t>Poznámka k položce:
montáž vč. dodání materiálu.</t>
  </si>
  <si>
    <t>22-M</t>
  </si>
  <si>
    <t>Montáže technologických zařízení pro dopravní stavby</t>
  </si>
  <si>
    <t>160</t>
  </si>
  <si>
    <t>220960113(R)</t>
  </si>
  <si>
    <t>Montáž dopravního návěstidla VPV ("výjezd požárních vozidel")</t>
  </si>
  <si>
    <t>-1123386257</t>
  </si>
  <si>
    <t>Montáž signalizačního zařízení pro nevidomé na návěstidlo</t>
  </si>
  <si>
    <t>Poznámka k položce:
Montáž dopravního návěstidla VPV ("výjezd požárních vozidel") vč. dodatkové tabulky "E4" na sloupy VO vč. uložení kabelu výstrahy - CYKY-J 5x4/HDPE75 + HDPE110 do rýhy kabelu pro VO. 
Kabel bude vyveden a ukončen v ochrané trubce HDPE před budovou HZS jako příprava propojení s ovládacím pultem uvnitř hasičské stanice. 
Propojení na ovládací pult není součástí PD.</t>
  </si>
  <si>
    <t>161</t>
  </si>
  <si>
    <t>460751111</t>
  </si>
  <si>
    <t>Osazení kabelových kanálů do rýhy z prefabrikovaných betonových žlabů vnější šířky do 20 cm</t>
  </si>
  <si>
    <t>-1961418498</t>
  </si>
  <si>
    <t>Osazení kabelových kanálů včetně utěsnění, vyspárování a zakrytí víkem z prefabrikovaných betonových žlabů do rýhy, bez výkopových prací vnější šířky do 20 cm</t>
  </si>
  <si>
    <t>162</t>
  </si>
  <si>
    <t>59213011</t>
  </si>
  <si>
    <t>žlab kabelový betonový k ochraně zemního drátovodného vedení 100x23x19cm</t>
  </si>
  <si>
    <t>586968274</t>
  </si>
  <si>
    <t>163</t>
  </si>
  <si>
    <t>59213345</t>
  </si>
  <si>
    <t>poklop kabelového žlabu betonový 500x230x40mm</t>
  </si>
  <si>
    <t>1307189744</t>
  </si>
  <si>
    <t>SO102 - Úprava autobusové zastávky</t>
  </si>
  <si>
    <t>113106187(R)</t>
  </si>
  <si>
    <t>Rozebrání dlažeb vozovek ze zámkové dlažby s ložem z bet. strojně pl do 50 m2</t>
  </si>
  <si>
    <t>-792052984</t>
  </si>
  <si>
    <t>Rozebrání dlažeb a dílců vozovek a ploch s přemístěním hmot na skládku na vzdálenost do 3 m nebo s naložením na dopravní prostředek, s jakoukoliv výplní spár strojně plochy jednotlivě do 50 m2 ze zámkové dlažby s ložem z kameniva</t>
  </si>
  <si>
    <t>"záliv zastávky" 2,5</t>
  </si>
  <si>
    <t>113106187</t>
  </si>
  <si>
    <t>Rozebrání dlažeb vozovek ze zámkové dlažby s ložem z kameniva strojně pl do 50 m2</t>
  </si>
  <si>
    <t>-1262715546</t>
  </si>
  <si>
    <t>"chodník" 5,6+5,6</t>
  </si>
  <si>
    <t>113107322</t>
  </si>
  <si>
    <t>Odstranění podkladu z kameniva drceného tl 200 mm strojně pl do 50 m2</t>
  </si>
  <si>
    <t>1298739606</t>
  </si>
  <si>
    <t>Odstranění podkladů nebo krytů strojně plochy jednotlivě do 50 m2 s přemístěním hmot na skládku na vzdálenost do 3 m nebo s naložením na dopravní prostředek z kameniva hrubého drceného, o tl. vrstvy přes 100 do 200 mm</t>
  </si>
  <si>
    <t>113107442</t>
  </si>
  <si>
    <t>Odstranění podkladu živičných tl 100 mm při překopech strojně pl do 15 m2</t>
  </si>
  <si>
    <t>-488928031</t>
  </si>
  <si>
    <t>Odstranění podkladů nebo krytů při překopech inženýrských sítí s přemístěním hmot na skládku ve vzdálenosti do 3 m nebo s naložením na dopravní prostředek strojně plochy jednotlivě do 15 m2 živičných, o tl. vrstvy přes 50 do 100 mm</t>
  </si>
  <si>
    <t>"obrus" 7,5*0,5</t>
  </si>
  <si>
    <t>"podklad" 7,5*0,25</t>
  </si>
  <si>
    <t>-161113022</t>
  </si>
  <si>
    <t>122252203</t>
  </si>
  <si>
    <t>Odkopávky a prokopávky nezapažené pro silnice a dálnice v hornině třídy těžitelnosti I objem do 100 m3 strojně</t>
  </si>
  <si>
    <t>-800635496</t>
  </si>
  <si>
    <t>Odkopávky a prokopávky nezapažené pro silnice a dálnice strojně v hornině třídy těžitelnosti I do 100 m3</t>
  </si>
  <si>
    <t>5,6*0,6</t>
  </si>
  <si>
    <t>-79089778</t>
  </si>
  <si>
    <t>171201221</t>
  </si>
  <si>
    <t>71780809</t>
  </si>
  <si>
    <t>3,36*2 'Přepočtené koeficientem množství</t>
  </si>
  <si>
    <t>171251201</t>
  </si>
  <si>
    <t>Uložení sypaniny na skládky nebo meziskládky</t>
  </si>
  <si>
    <t>2130855001</t>
  </si>
  <si>
    <t>Uložení sypaniny na skládky nebo meziskládky bez hutnění s upravením uložené sypaniny do předepsaného tvaru</t>
  </si>
  <si>
    <t>273362021</t>
  </si>
  <si>
    <t>Výztuž základových desek svařovanými sítěmi Kari</t>
  </si>
  <si>
    <t>-1552722496</t>
  </si>
  <si>
    <t>Výztuž základů desek ze svařovaných sítí z drátů typu KARI</t>
  </si>
  <si>
    <t>451317777</t>
  </si>
  <si>
    <t>Podklad nebo lože pod dlažbu vodorovný nebo do sklonu 1:5 z betonu prostého tl. 70 mm</t>
  </si>
  <si>
    <t>411255259</t>
  </si>
  <si>
    <t>Podklad nebo lože pod dlažbu (přídlažbu)  v ploše vodorovné nebo ve sklonu do 1:5, tloušťky od 50 do 100 mm z betonu prostého</t>
  </si>
  <si>
    <t>564770111</t>
  </si>
  <si>
    <t>Podklad z kameniva hrubého drceného vel. 16-32 mm tl 250 mm</t>
  </si>
  <si>
    <t>425695784</t>
  </si>
  <si>
    <t>Podklad nebo kryt z kameniva hrubého drceného  vel. 16-32 mm s rozprostřením a zhutněním, po zhutnění tl. 250 mm</t>
  </si>
  <si>
    <t>-1289204815</t>
  </si>
  <si>
    <t>565135101</t>
  </si>
  <si>
    <t>Asfaltový beton vrstva podkladní ACP 16 (obalované kamenivo OKS) tl 50 mm š do 1,5 m</t>
  </si>
  <si>
    <t>1762207926</t>
  </si>
  <si>
    <t>Asfaltový beton vrstva podkladní ACP 16 (obalované kamenivo střednězrnné - OKS)  s rozprostřením a zhutněním v pruhu šířky do 1,5 m, po zhutnění tl. 50 mm</t>
  </si>
  <si>
    <t>573211111</t>
  </si>
  <si>
    <t>Postřik živičný spojovací z asfaltu v množství 0,60 kg/m2</t>
  </si>
  <si>
    <t>-170619736</t>
  </si>
  <si>
    <t>Postřik spojovací PS bez posypu kamenivem z asfaltu silničního, v množství 0,60 kg/m2</t>
  </si>
  <si>
    <t>577144111</t>
  </si>
  <si>
    <t>Asfaltový beton vrstva obrusná ACO 11 (ABS) tř. I tl 50 mm š do 3 m z nemodifikovaného asfaltu</t>
  </si>
  <si>
    <t>-597768435</t>
  </si>
  <si>
    <t>Asfaltový beton vrstva obrusná ACO 11 (ABS)  s rozprostřením a se zhutněním z nemodifikovaného asfaltu v pruhu šířky do 3 m tř. I, po zhutnění tl. 50 mm</t>
  </si>
  <si>
    <t>581131115(R)</t>
  </si>
  <si>
    <t>Podklad ze ŽB desky C12/16, tl 200 mm</t>
  </si>
  <si>
    <t>544929412</t>
  </si>
  <si>
    <t>Kryt cementobetonový silničních komunikací  skupiny CB I tl. 200 mm</t>
  </si>
  <si>
    <t>Poznámka k položce:
vč. prořezání dilatačních spár a vyplnění pružnou asf. hmotou</t>
  </si>
  <si>
    <t>596211110</t>
  </si>
  <si>
    <t>Kladení zámkové dlažby komunikací pro pěší tl 60 mm skupiny A pl do 50 m2</t>
  </si>
  <si>
    <t>1326255671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</si>
  <si>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do 50 m2</t>
  </si>
  <si>
    <t>5,6+5,6</t>
  </si>
  <si>
    <t>59245018</t>
  </si>
  <si>
    <t>dlažba tvar obdélník betonová 200x100x60mm přírodní</t>
  </si>
  <si>
    <t>-1519189814</t>
  </si>
  <si>
    <t>11,2*1,03 'Přepočtené koeficientem množství</t>
  </si>
  <si>
    <t>-1245573298</t>
  </si>
  <si>
    <t>8,1*1,03 'Přepočtené koeficientem množství</t>
  </si>
  <si>
    <t>596212210</t>
  </si>
  <si>
    <t>Kladení zámkové dlažby pozemních komunikací tl 80 mm skupiny A pl do 50 m2</t>
  </si>
  <si>
    <t>998334816</t>
  </si>
  <si>
    <t>Kladení dlažby z betonových zámkových dlaždic pozemních komunikací s ložem z kameniva těženého nebo drceného tl. do 50 mm, s vyplněním spár, s dvojitým hutněním vibrováním a se smetením přebytečného materiálu na krajnici tl. 80 mm skupiny A, pro plochy do 50 m2</t>
  </si>
  <si>
    <t>-1090799485</t>
  </si>
  <si>
    <t>19+4,5</t>
  </si>
  <si>
    <t>2076546852</t>
  </si>
  <si>
    <t>23,5*1,02 'Přepočtené koeficientem množství</t>
  </si>
  <si>
    <t>200717110</t>
  </si>
  <si>
    <t>-1992676110</t>
  </si>
  <si>
    <t>-1515827366</t>
  </si>
  <si>
    <t>Vodorovné přemístění suti a vybouraných hmot  bez naložení, se složením a hrubým urovnáním na vzdálenost</t>
  </si>
  <si>
    <t>360249035</t>
  </si>
  <si>
    <t>0,738+3,304+4,408</t>
  </si>
  <si>
    <t>-1548075836</t>
  </si>
  <si>
    <t>1,238</t>
  </si>
  <si>
    <t>1245286760</t>
  </si>
  <si>
    <t>1,624</t>
  </si>
  <si>
    <t>998225111</t>
  </si>
  <si>
    <t>Přesun hmot pro pozemní komunikace s krytem z kamene, monolitickým betonovým nebo živičným</t>
  </si>
  <si>
    <t>-1944957517</t>
  </si>
  <si>
    <t>Přesun hmot pro komunikace s krytem z kameniva, monolitickým betonovým nebo živičným  dopravní vzdálenost do 200 m jakékoliv délky objektu</t>
  </si>
  <si>
    <t>-1272233866</t>
  </si>
  <si>
    <t>SO103 - Oplocení</t>
  </si>
  <si>
    <t>131252502</t>
  </si>
  <si>
    <t>Hloubení jamek do 0,5 m3 v hornině třídy těžitelnosti I, skupiny 1 až 3 strojně</t>
  </si>
  <si>
    <t>-1138480544</t>
  </si>
  <si>
    <t>Hloubení jamek strojně objemu do 0,5 m3 s odhozením výkopku do 3 m nebo naložením na dopravní prostředek v hornině třídy těžitelnosti I, skupiny 1 až 3</t>
  </si>
  <si>
    <t>(0.4*0.4*0.4)*52</t>
  </si>
  <si>
    <t>171251101</t>
  </si>
  <si>
    <t>Uložení sypaniny do násypů nezhutněných strojně</t>
  </si>
  <si>
    <t>641157456</t>
  </si>
  <si>
    <t>Uložení sypanin do násypů strojně s rozprostřením sypaniny ve vrstvách a s hrubým urovnáním nezhutněných jakékoliv třídy těžitelnosti</t>
  </si>
  <si>
    <t>Poznámka k položce:
Zásyp jamek sloupků po zabetonování a rozprostření přebytku zeminy v místě výkopu.</t>
  </si>
  <si>
    <t>348401130</t>
  </si>
  <si>
    <t>Montáž oplocení ze strojového pletiva s napínacími dráty výšky do 2,0 m</t>
  </si>
  <si>
    <t>1376673691</t>
  </si>
  <si>
    <t>Montáž oplocení z pletiva strojového s napínacími dráty přes 1,6 do 2,0 m</t>
  </si>
  <si>
    <t>31327514</t>
  </si>
  <si>
    <t>pletivo drátěné plastifikované se čtvercovými oky 55/2,5mm v 1800mm</t>
  </si>
  <si>
    <t>-1331896995</t>
  </si>
  <si>
    <t>15619200</t>
  </si>
  <si>
    <t>drát poplastovaný kruhový vázací 1,1/1,5mm</t>
  </si>
  <si>
    <t>-1875660304</t>
  </si>
  <si>
    <t>15619210</t>
  </si>
  <si>
    <t>krytka plastová D 38/48mm</t>
  </si>
  <si>
    <t>1321434400</t>
  </si>
  <si>
    <t>338171113</t>
  </si>
  <si>
    <t>Osazování sloupků a vzpěr plotových ocelových v do 2,00 m se zabetonováním</t>
  </si>
  <si>
    <t>1099869798</t>
  </si>
  <si>
    <t>Montáž sloupků a vzpěr plotových ocelových trubkových nebo profilovaných výšky do 2,00 m se zabetonováním do 0,08 m3 do připravených jamek</t>
  </si>
  <si>
    <t>40+12</t>
  </si>
  <si>
    <t>55342185</t>
  </si>
  <si>
    <t>plotový profilovaný sloupek D 60-70mm dl 2,0-2,5m pro svařované pletivo v návinu povrchová úprava Pz a komaxit</t>
  </si>
  <si>
    <t>-1625293947</t>
  </si>
  <si>
    <t>55342270</t>
  </si>
  <si>
    <t>vzpěra plotová 38x1,5mm včetně krytky s uchem 1500mm</t>
  </si>
  <si>
    <t>-864117396</t>
  </si>
  <si>
    <t>348401350</t>
  </si>
  <si>
    <t>Rozvinutí, montáž a napnutí napínacího drátu na oplocení</t>
  </si>
  <si>
    <t>290212189</t>
  </si>
  <si>
    <t>Montáž oplocení z pletiva rozvinutí, uchycení a napnutí drátu napínacího</t>
  </si>
  <si>
    <t>115*3</t>
  </si>
  <si>
    <t>15619100</t>
  </si>
  <si>
    <t>drát poplastovaný kruhový napínací 2,5/3,5mm</t>
  </si>
  <si>
    <t>-1434609542</t>
  </si>
  <si>
    <t>SO201 - Protihluková stěna</t>
  </si>
  <si>
    <t>129951123</t>
  </si>
  <si>
    <t>Bourání zdiva z ŽB nebo předpjatého betonu v odkopávkách nebo prokopávkách strojně</t>
  </si>
  <si>
    <t>2012761039</t>
  </si>
  <si>
    <t>Bourání konstrukcí v odkopávkách a prokopávkách strojně s přemístěním suti na hromady na vzdálenost do 20 m nebo s naložením na dopravní prostředek z betonu železového nebo předpjatého</t>
  </si>
  <si>
    <t>21*0.6*1.2*1.6+21*2*0.5*0.5</t>
  </si>
  <si>
    <t>131251203</t>
  </si>
  <si>
    <t>Hloubení jam zapažených v hornině třídy těžitelnosti I, skupiny 3 objem do 100 m3 strojně</t>
  </si>
  <si>
    <t>267860733</t>
  </si>
  <si>
    <t>Hloubení zapažených jam a zářezů strojně s urovnáním dna do předepsaného profilu a spádu v hornině třídy těžitelnosti I skupiny 3 přes 50 do 100 m3</t>
  </si>
  <si>
    <t>10*0.7*1.6*1.2+(2+2+1.2+1.4+1.6+1.4+1.3+1.3+1+0.3)*1.6*1.2</t>
  </si>
  <si>
    <t>151101101</t>
  </si>
  <si>
    <t>Zřízení příložného pažení a rozepření stěn rýh hl do 2 m</t>
  </si>
  <si>
    <t>-1241638360</t>
  </si>
  <si>
    <t>Zřízení pažení a rozepření stěn rýh pro podzemní vedení příložné pro jakoukoliv mezerovitost, hloubky do 2 m</t>
  </si>
  <si>
    <t>(20.5*1.5*2)+(20*0.5*0.5)</t>
  </si>
  <si>
    <t>151101111</t>
  </si>
  <si>
    <t>Odstranění příložného pažení a rozepření stěn rýh hl do 2 m</t>
  </si>
  <si>
    <t>-1034806879</t>
  </si>
  <si>
    <t>Odstranění pažení a rozepření stěn rýh pro podzemní vedení s uložením materiálu na vzdálenost do 3 m od kraje výkopu příložné, hloubky do 2 m</t>
  </si>
  <si>
    <t>436281270</t>
  </si>
  <si>
    <t>Poznámka k položce:
Přesun zeminy pro násypy na mezideponii</t>
  </si>
  <si>
    <t>-1181688291</t>
  </si>
  <si>
    <t>Poznámka k položce:
Přesun zeminy pro násypy z mezideponie na stavbu.</t>
  </si>
  <si>
    <t>293731546</t>
  </si>
  <si>
    <t>Poznámka k položce:
Naložení  zeminy z mezideponie.</t>
  </si>
  <si>
    <t>171151103</t>
  </si>
  <si>
    <t>Uložení sypaniny z hornin soudržných do násypů zhutněných strojně</t>
  </si>
  <si>
    <t>-2031670159</t>
  </si>
  <si>
    <t>Uložení sypanin do násypů strojně s rozprostřením sypaniny ve vrstvách a s hrubým urovnáním zhutněných z hornin soudržných jakékoliv třídy těžitelnosti</t>
  </si>
  <si>
    <t>Poznámka k položce:
Vysvahování za opěrnou zdí na původní terén. Bude použita zemina z hloubení pro základy opěrné zdi a část zeminy z objektu SO301 vhodné do násypu mimo aktivní zónu.</t>
  </si>
  <si>
    <t>4*40</t>
  </si>
  <si>
    <t>-319548641</t>
  </si>
  <si>
    <t>-866431574</t>
  </si>
  <si>
    <t>39.36-16.52-2.21</t>
  </si>
  <si>
    <t>275321116</t>
  </si>
  <si>
    <t>Základové patky a bloky ze ŽB C 20/25</t>
  </si>
  <si>
    <t>1265175462</t>
  </si>
  <si>
    <t>Základové konstrukce z betonu železového patky a bloky ve výkopu nebo na hlavách pilot C 20/25</t>
  </si>
  <si>
    <t>Poznámka k položce:
Patka pro ocelový sloup z bet. C20/25-XC2-CI</t>
  </si>
  <si>
    <t>(10*0.6*1.6*1.2)+(20*0.5*0.5)</t>
  </si>
  <si>
    <t>275351121</t>
  </si>
  <si>
    <t>Zřízení bednění základových patek</t>
  </si>
  <si>
    <t>-646081152</t>
  </si>
  <si>
    <t>Bednění základů patek zřízení</t>
  </si>
  <si>
    <t>10*0.6*1.2*2+10*0.6*1.6*2+10.5*0.5*4</t>
  </si>
  <si>
    <t>275351122</t>
  </si>
  <si>
    <t>Odstranění bednění základových patek</t>
  </si>
  <si>
    <t>-1627377550</t>
  </si>
  <si>
    <t>Bednění základů patek odstranění</t>
  </si>
  <si>
    <t>275361116</t>
  </si>
  <si>
    <t>Výztuž základových patek a bloků z betonářské oceli 10 505</t>
  </si>
  <si>
    <t>203471148</t>
  </si>
  <si>
    <t>Výztuž základových konstrukcí patek a bloků z betonářské oceli 10 505 (R) nebo BSt 500</t>
  </si>
  <si>
    <t>"viz. schéma výztuže" 0.0707</t>
  </si>
  <si>
    <t>452311131</t>
  </si>
  <si>
    <t>Podkladní desky z betonu prostého tř. C 12/15 otevřený výkop</t>
  </si>
  <si>
    <t>634361971</t>
  </si>
  <si>
    <t>Podkladní a zajišťovací konstrukce z betonu prostého v otevřeném výkopu desky pod potrubí, stoky a drobné objekty z betonu tř. C 12/15</t>
  </si>
  <si>
    <t>Poznámka k položce:
C12/15 XC0</t>
  </si>
  <si>
    <t>10*1.3*1.7*0.1</t>
  </si>
  <si>
    <t>918222112(R)</t>
  </si>
  <si>
    <t>PHS sloupek ocelový HE-A zakládaný do patky výšky od 1 do 3 m</t>
  </si>
  <si>
    <t>-700357171</t>
  </si>
  <si>
    <t>Sloupky protihlukových stěn ocelové tvaru HEA 160, zakládané do patek, výška sloupku od 1 do 3 m</t>
  </si>
  <si>
    <t>Poznámka k položce:
vč. dodání a montáže ocelové patky upevněné do bet. základu pomocí chmických kotev.</t>
  </si>
  <si>
    <t>10*3</t>
  </si>
  <si>
    <t>918241203</t>
  </si>
  <si>
    <t>PHS do profilů panel soklový betonový šířky do 4 m výšky do 1 m</t>
  </si>
  <si>
    <t>-321093644</t>
  </si>
  <si>
    <t>Panely protihlukových stěn betonové soklové výšky do 1 m, šířky, přes 2,5 do 4 m</t>
  </si>
  <si>
    <t>32*0.5</t>
  </si>
  <si>
    <t>918251112(R)</t>
  </si>
  <si>
    <t>PHS do profilů s prefabrikovaným soklem tl 110 mm z dřevěné fošny tloušťky 60 mm</t>
  </si>
  <si>
    <t>-399655128</t>
  </si>
  <si>
    <t>Panely protihlukových stěn dřevocementové s prefabrikovaným soklem tloušťky 110 mm, tloušťka desky 50 mm</t>
  </si>
  <si>
    <t>Poznámka k položce:
montáž protihlukové stěny vč. dodání materiálu výplně mezi sloupky a dřevěných zarážek ze zadní strany sloupku</t>
  </si>
  <si>
    <t>32*3</t>
  </si>
  <si>
    <t>966006531</t>
  </si>
  <si>
    <t>Odstranění PHS sloupek ocelový zakládaný do patky nebo do piloty</t>
  </si>
  <si>
    <t>1759711241</t>
  </si>
  <si>
    <t>Odstranění sloupků protihlukových stěn založených do patek nebo do pilot ocelových</t>
  </si>
  <si>
    <t>21*3</t>
  </si>
  <si>
    <t>966006641(R)</t>
  </si>
  <si>
    <t>Odstranění PHS do profilů z panelů z dřevěných fošen odrazivých š do 4 m</t>
  </si>
  <si>
    <t>881245485</t>
  </si>
  <si>
    <t>30*3</t>
  </si>
  <si>
    <t>67844377</t>
  </si>
  <si>
    <t>-1457467609</t>
  </si>
  <si>
    <t>954583201</t>
  </si>
  <si>
    <t>57,565*15 'Přepočtené koeficientem množství</t>
  </si>
  <si>
    <t>-1341985230</t>
  </si>
  <si>
    <t>998232131(R)</t>
  </si>
  <si>
    <t>Přesun hmot pro opěrnou zeď z ocel nosníků a dřevěné výplně v do 3 m</t>
  </si>
  <si>
    <t>-1452759105</t>
  </si>
  <si>
    <t>Přesun hmot pro oplocení  se svislou nosnou konstrukcí monolitickou betonovou tyčovou nebo plošnou vodorovná dopravní vzdálenost do 50 m, pro oplocení výšky do 3 m</t>
  </si>
  <si>
    <t>SO301 - Přeložka dešťové kanalizace</t>
  </si>
  <si>
    <t>113107183</t>
  </si>
  <si>
    <t>Odstranění podkladu živičného tl 150 mm strojně pl přes 50 do 200 m2</t>
  </si>
  <si>
    <t>761257038</t>
  </si>
  <si>
    <t>Odstranění podkladů nebo krytů strojně plochy jednotlivě přes 50 m2 do 200 m2 s přemístěním hmot na skládku na vzdálenost do 20 m nebo s naložením na dopravní prostředek živičných, o tl. vrstvy přes 100 do 150 mm</t>
  </si>
  <si>
    <t>-946160733</t>
  </si>
  <si>
    <t>-53619167</t>
  </si>
  <si>
    <t>132254205</t>
  </si>
  <si>
    <t>Hloubení zapažených rýh š do 2000 mm v hornině třídy těžitelnosti I, skupiny 3 objem do 1000 m3</t>
  </si>
  <si>
    <t>1518209635</t>
  </si>
  <si>
    <t>Hloubení zapažených rýh šířky přes 800 do 2 000 mm strojně s urovnáním dna do předepsaného profilu a spádu v hornině třídy těžitelnosti I skupiny 3 přes 500 do 1 000 m3</t>
  </si>
  <si>
    <t>"odměřeno z podélného profilu" 530*2.15</t>
  </si>
  <si>
    <t>-1690578296</t>
  </si>
  <si>
    <t>1139.5*0.8</t>
  </si>
  <si>
    <t>151811142</t>
  </si>
  <si>
    <t>Osazení pažicího boxu hl výkopu do 6 m š do 2,5 m</t>
  </si>
  <si>
    <t>1389374714</t>
  </si>
  <si>
    <t>Zřízení pažicích boxů pro pažení a rozepření stěn rýh podzemního vedení hloubka výkopu přes 4 do 6 m, šířka přes 1,2 do 2,5 m</t>
  </si>
  <si>
    <t>530*2</t>
  </si>
  <si>
    <t>151811242</t>
  </si>
  <si>
    <t>Odstranění pažicího boxu hl výkopu do 6 m š do 2,5 m</t>
  </si>
  <si>
    <t>1363719143</t>
  </si>
  <si>
    <t>Odstranění pažicích boxů pro pažení a rozepření stěn rýh podzemního vedení hloubka výkopu přes 4 do 6 m, šířka přes 1,2 do 2,5 m</t>
  </si>
  <si>
    <t>-489249421</t>
  </si>
  <si>
    <t xml:space="preserve">Poznámka k položce:
Přesun zeminy pro násypy v objektu SO201 na mezideponii </t>
  </si>
  <si>
    <t>77565175</t>
  </si>
  <si>
    <t>Poznámka k položce:
Odvoz nevhodné zeminy na skládku.</t>
  </si>
  <si>
    <t>((52*2.15*1.3)+(78*2.15*1.1))+(52.78+27.95+279.5*0.08)-141,27</t>
  </si>
  <si>
    <t>-1005540121</t>
  </si>
  <si>
    <t>291,63*2 'Přepočtené koeficientem množství</t>
  </si>
  <si>
    <t>333546627</t>
  </si>
  <si>
    <t>291.63+141,27</t>
  </si>
  <si>
    <t>-2103618599</t>
  </si>
  <si>
    <t>Poznámka k položce:
Vhodnou zeminou (SW, GW, G-F)</t>
  </si>
  <si>
    <t>1139.5-((52*2.15*1.3)+(78*2.15*1.1))-(52.78+27.95+279.5*0.08)</t>
  </si>
  <si>
    <t>174191200</t>
  </si>
  <si>
    <t>(52*2.15*1.3)-(52*0.785)-27.04</t>
  </si>
  <si>
    <t>(78*2.15*1.1)-(78*0.503)-25.74</t>
  </si>
  <si>
    <t>-390227230</t>
  </si>
  <si>
    <t>196,976*2 'Přepočtené koeficientem množství</t>
  </si>
  <si>
    <t>181411122</t>
  </si>
  <si>
    <t>Založení lučního trávníku výsevem plochy do 1000 m2 ve svahu do 1:2</t>
  </si>
  <si>
    <t>1509503624</t>
  </si>
  <si>
    <t>Založení trávníku na půdě předem připravené plochy do 1000 m2 výsevem včetně utažení lučního na svahu přes 1:5 do 1:2</t>
  </si>
  <si>
    <t>127*2</t>
  </si>
  <si>
    <t>00572100</t>
  </si>
  <si>
    <t>osivo jetelotráva intenzivní víceletá</t>
  </si>
  <si>
    <t>kg</t>
  </si>
  <si>
    <t>-1586952208</t>
  </si>
  <si>
    <t>254*0,02 'Přepočtené koeficientem množství</t>
  </si>
  <si>
    <t>451315114</t>
  </si>
  <si>
    <t>Podkladní nebo výplňová vrstva z betonu C 12/15 tl do 100 mm</t>
  </si>
  <si>
    <t>451495598</t>
  </si>
  <si>
    <t>Podkladní a výplňové vrstvy z betonu prostého  tloušťky do 100 mm, z betonu C 12/15</t>
  </si>
  <si>
    <t>130*2.15</t>
  </si>
  <si>
    <t>451541111</t>
  </si>
  <si>
    <t>Lože pod potrubí otevřený výkop ze štěrkodrtě</t>
  </si>
  <si>
    <t>-1580635230</t>
  </si>
  <si>
    <t>Lože pod potrubí, stoky a drobné objekty v otevřeném výkopu ze štěrkodrtě 0-63 mm</t>
  </si>
  <si>
    <t>130*2.15*0.1</t>
  </si>
  <si>
    <t>452111121</t>
  </si>
  <si>
    <t>Osazení betonových pražců otevřený výkop pl do 50000 mm2</t>
  </si>
  <si>
    <t>210895799</t>
  </si>
  <si>
    <t>Osazení betonových dílců pražců pod potrubí v otevřeném výkopu, průřezové plochy přes 25000 do 50000 mm2</t>
  </si>
  <si>
    <t>Poznámka k položce:
pod potrubí DN500 vč. dodání bet. pražců</t>
  </si>
  <si>
    <t>452111131</t>
  </si>
  <si>
    <t>Osazení betonových pražců otevřený výkop pl do 75000 mm2</t>
  </si>
  <si>
    <t>-205848565</t>
  </si>
  <si>
    <t>Osazení betonových dílců pražců pod potrubí v otevřeném výkopu, průřezové plochy přes 50000 do 75000 mm2</t>
  </si>
  <si>
    <t>Poznámka k položce:
pod potrubí DN800 vč. dodání bet. pražců</t>
  </si>
  <si>
    <t>452111141</t>
  </si>
  <si>
    <t>Osazení betonových pražců otevřený výkop pl nad 75000 mm2</t>
  </si>
  <si>
    <t>1370644687</t>
  </si>
  <si>
    <t>Osazení betonových dílců pražců pod potrubí v otevřeném výkopu, průřezové plochy přes 75000 mm2</t>
  </si>
  <si>
    <t>Poznámka k položce:
pod potrubí DN1000 vč. dodání bet. pražců</t>
  </si>
  <si>
    <t>-2116376376</t>
  </si>
  <si>
    <t>52*1.3*0.4</t>
  </si>
  <si>
    <t>78*1.1*0.3</t>
  </si>
  <si>
    <t>-1533019060</t>
  </si>
  <si>
    <t>362125827</t>
  </si>
  <si>
    <t>Poznámka k položce:
ŠDa fr. 0-32mm</t>
  </si>
  <si>
    <t>720252317</t>
  </si>
  <si>
    <t>-378105029</t>
  </si>
  <si>
    <t>2093933602</t>
  </si>
  <si>
    <t>100*2</t>
  </si>
  <si>
    <t>-1747840505</t>
  </si>
  <si>
    <t>432733674</t>
  </si>
  <si>
    <t>"DN500" 4+2</t>
  </si>
  <si>
    <t>2057039334</t>
  </si>
  <si>
    <t>"DN1000" 3</t>
  </si>
  <si>
    <t>"DN800" 3</t>
  </si>
  <si>
    <t>-1253044282</t>
  </si>
  <si>
    <t>Poznámka k položce:
Přepojení stávajícíh přípojek DN500 na přeloženou stoku. Vč. montáže a dodávky flexi spojek a vyrovnávacích kroužků</t>
  </si>
  <si>
    <t>2*1.2</t>
  </si>
  <si>
    <t>59222025(R)</t>
  </si>
  <si>
    <t>trouba ŽB propojovací s čedičovou výstelkou DN 500</t>
  </si>
  <si>
    <t>-909339082</t>
  </si>
  <si>
    <t>trouba ŽB propojovací DN 500</t>
  </si>
  <si>
    <t>812472121</t>
  </si>
  <si>
    <t>Montáž potrubí z trub TBH těsněných pryžovými kroužky otevřený výkop sklon do 20 % DN 800</t>
  </si>
  <si>
    <t>-1564334903</t>
  </si>
  <si>
    <t>Montáž potrubí z trub betonových hrdlových  v otevřeném výkopu ve sklonu do 20 % z trub těsněných pryžovými kroužky DN 800</t>
  </si>
  <si>
    <t>Poznámka k položce:
vč. montáže a dodávky flexi spojek a vyrovnávacích kroužků</t>
  </si>
  <si>
    <t>77+1.2</t>
  </si>
  <si>
    <t>59222007</t>
  </si>
  <si>
    <t>trouba ŽB hrdlová s čedičovou výstelkou DN 800</t>
  </si>
  <si>
    <t>-68493337</t>
  </si>
  <si>
    <t>59222026.1(R)</t>
  </si>
  <si>
    <t>trouba ŽB propojovací s čedičovou výstelkou DN 800</t>
  </si>
  <si>
    <t>550603920</t>
  </si>
  <si>
    <t>trouba ŽB propojovací DN 600</t>
  </si>
  <si>
    <t>2*0.6</t>
  </si>
  <si>
    <t>-1592044357</t>
  </si>
  <si>
    <t>50+2.4</t>
  </si>
  <si>
    <t>59222008</t>
  </si>
  <si>
    <t>trouba ŽB hrdlová s čedičovou výstelkou DN 1000</t>
  </si>
  <si>
    <t>-1479503881</t>
  </si>
  <si>
    <t>59222026(R)</t>
  </si>
  <si>
    <t>trouba ŽB propojovací s čedičovou výstelkou DN 1000</t>
  </si>
  <si>
    <t>-1737227042</t>
  </si>
  <si>
    <t>4*0.6</t>
  </si>
  <si>
    <t>1663077214</t>
  </si>
  <si>
    <t>Poznámka k položce:
Zřízení napojení stávající přípojky PVC DN250 na kanalizační potrubí bet. DN800 (vyvrtání otvoru, připojení nového potrubí, utěsnění a zapravení)</t>
  </si>
  <si>
    <t>892471111</t>
  </si>
  <si>
    <t>Tlaková zkouška vodou potrubí DN 800</t>
  </si>
  <si>
    <t>-1496635991</t>
  </si>
  <si>
    <t>Tlakové zkoušky vodou na potrubí DN 800</t>
  </si>
  <si>
    <t>892482111</t>
  </si>
  <si>
    <t>Zabezpečení konců potrubí DN nad 600 do 900 při tlakových zkouškách vodou</t>
  </si>
  <si>
    <t>-817401265</t>
  </si>
  <si>
    <t>Tlakové zkoušky vodou zabezpečení konců potrubí při tlakových zkouškách DN přes 600 do 900</t>
  </si>
  <si>
    <t>892491111</t>
  </si>
  <si>
    <t>Tlaková zkouška vodou potrubí DN 1000</t>
  </si>
  <si>
    <t>479180532</t>
  </si>
  <si>
    <t>Tlakové zkoušky vodou na potrubí DN 1000</t>
  </si>
  <si>
    <t>892522111</t>
  </si>
  <si>
    <t>Zabezpečení konců potrubí DN nad 900 při tlakových zkouškách vodou</t>
  </si>
  <si>
    <t>18019794</t>
  </si>
  <si>
    <t>Tlakové zkoušky vodou zabezpečení konců potrubí při tlakových zkouškách DN přes 900</t>
  </si>
  <si>
    <t>894221115</t>
  </si>
  <si>
    <t>Šachty kanalizační z bet se zvýš nároky C 25/30 na stokách kruhových DN 800 nebo 900 dno bet C 25/30</t>
  </si>
  <si>
    <t>239038899</t>
  </si>
  <si>
    <t>Šachty kanalizační z prostého betonu se zvýšenými nároky na prostředí tř. C 25/30 výšky vstupu do 1,50 m na stokách kruhových s obložením dna betonem tř. C 25/30 DN 800 nebo 900</t>
  </si>
  <si>
    <t xml:space="preserve">Poznámka k položce:
vč. dodání veškerých dílců, těsnění, stupadel dle projektové dokumentace.
</t>
  </si>
  <si>
    <t>894221116</t>
  </si>
  <si>
    <t>Šachty kanalizační z bet se zvýš nároky C 25/30 na stokách kruhových DN 1000 dno beton tř. C 25/30</t>
  </si>
  <si>
    <t>149251355</t>
  </si>
  <si>
    <t>Šachty kanalizační z prostého betonu se zvýšenými nároky na prostředí tř. C 25/30 výšky vstupu do 1,50 m na stokách kruhových s obložením dna betonem tř. C 25/30 DN 1000</t>
  </si>
  <si>
    <t>55241406</t>
  </si>
  <si>
    <t>poklop šachtový s rámem DN 600 třída D400 s odvětráním</t>
  </si>
  <si>
    <t>1734993765</t>
  </si>
  <si>
    <t>Poznámka k položce:
Poklop z tvárné litiny bez ventilace kruhový těžký (kat. D) se systémem automatického zajištění víka, tlumící vložkou z PE, logem SVK Žďársko a s možností vybavení bezpeč. zámkem proti odcizení.</t>
  </si>
  <si>
    <t>55241406.1</t>
  </si>
  <si>
    <t>poklop šachtový s rámem DN 600 třída E600 s odvětráním</t>
  </si>
  <si>
    <t>61480008</t>
  </si>
  <si>
    <t>Poznámka k položce:
Poklop z tvárné litiny bez ventilace kruhový těžký (kat. E) se systémem automatického zajištění víka, tlumící vložkou z PE, logem SVK Žďársko a s možností vybavení bezpeč. zámkem proti odcizení.</t>
  </si>
  <si>
    <t>491043357</t>
  </si>
  <si>
    <t>787163765</t>
  </si>
  <si>
    <t>1067494060</t>
  </si>
  <si>
    <t>11*1,02 'Přepočtené koeficientem množství</t>
  </si>
  <si>
    <t>919735113</t>
  </si>
  <si>
    <t>Řezání stávajícího živičného krytu hl do 150 mm</t>
  </si>
  <si>
    <t>-1306687962</t>
  </si>
  <si>
    <t>Řezání stávajícího živičného krytu nebo podkladu  hloubky přes 100 do 150 mm</t>
  </si>
  <si>
    <t>22309699</t>
  </si>
  <si>
    <t>1428435379</t>
  </si>
  <si>
    <t>2.255+7.8</t>
  </si>
  <si>
    <t>-1379789303</t>
  </si>
  <si>
    <t>31.6</t>
  </si>
  <si>
    <t>-169334417</t>
  </si>
  <si>
    <t>998274101</t>
  </si>
  <si>
    <t>Přesun hmot pro trubní vedení z trub betonových otevřený výkop</t>
  </si>
  <si>
    <t>1154328144</t>
  </si>
  <si>
    <t>Přesun hmot pro trubní vedení hloubené z trub betonových nebo železobetonových pro vodovody nebo kanalizace v otevřeném výkopu dopravní vzdálenost do 15 m</t>
  </si>
  <si>
    <t>SO302 - Přeložka vodovodu</t>
  </si>
  <si>
    <t>-864521016</t>
  </si>
  <si>
    <t>1709801741</t>
  </si>
  <si>
    <t>(1.5*2*0.2)*2+(2*2*0.2)*2+(1.5*2*0.2)*2</t>
  </si>
  <si>
    <t>2127924004</t>
  </si>
  <si>
    <t>404.276*0.5</t>
  </si>
  <si>
    <t>-97944724</t>
  </si>
  <si>
    <t>75*1.5*2.1+86.5*1.05*1.85</t>
  </si>
  <si>
    <t>1622530132</t>
  </si>
  <si>
    <t>75*2.1*2+85*1.85*2</t>
  </si>
  <si>
    <t>-1690789029</t>
  </si>
  <si>
    <t>-878620594</t>
  </si>
  <si>
    <t>20.333+139.954</t>
  </si>
  <si>
    <t>-796318827</t>
  </si>
  <si>
    <t>-794671178</t>
  </si>
  <si>
    <t>160,287*2 'Přepočtené koeficientem množství</t>
  </si>
  <si>
    <t>1460329117</t>
  </si>
  <si>
    <t>404.276-20.333-139.954</t>
  </si>
  <si>
    <t>708961503</t>
  </si>
  <si>
    <t>75*1.5*0.8+86.5*1.05*0.55</t>
  </si>
  <si>
    <t>-958393300</t>
  </si>
  <si>
    <t>139,954*2 'Přepočtené koeficientem množství</t>
  </si>
  <si>
    <t>-1304369358</t>
  </si>
  <si>
    <t>-1338994502</t>
  </si>
  <si>
    <t>75*1.5*0,1+86,5*1.05*0.1</t>
  </si>
  <si>
    <t>-844104555</t>
  </si>
  <si>
    <t>(0.6*0,6*0,6)*1+0.3*0.5*0.3</t>
  </si>
  <si>
    <t>850391811</t>
  </si>
  <si>
    <t>Bourání stávajícího potrubí z trub litinových DN přes 250 do 400</t>
  </si>
  <si>
    <t>1715829593</t>
  </si>
  <si>
    <t>Bourání stávajícího potrubí z trub litinových hrdlových nebo přírubových v otevřeném výkopu DN přes 250 do 400</t>
  </si>
  <si>
    <t>-130792438</t>
  </si>
  <si>
    <t>857361131</t>
  </si>
  <si>
    <t>Montáž litinových tvarovek jednoosých hrdlových otevřený výkop s integrovaným těsněním DN 250</t>
  </si>
  <si>
    <t>-1391464945</t>
  </si>
  <si>
    <t>Montáž litinových tvarovek na potrubí litinovém tlakovém jednoosých na potrubí z trub hrdlových v otevřeném výkopu, kanálu nebo v šachtě s integrovaným těsněním DN 250</t>
  </si>
  <si>
    <t>55253945</t>
  </si>
  <si>
    <t>koleno hrdlové z tvárné litiny,práškový epoxid tl 250µm MMK-kus DN 250-45°</t>
  </si>
  <si>
    <t>1235723460</t>
  </si>
  <si>
    <t>857421131</t>
  </si>
  <si>
    <t>Montáž litinových tvarovek jednoosých hrdlových otevřený výkop s integrovaným těsněním DN 500</t>
  </si>
  <si>
    <t>662853547</t>
  </si>
  <si>
    <t>Montáž litinových tvarovek na potrubí litinovém tlakovém jednoosých na potrubí z trub hrdlových v otevřeném výkopu, kanálu nebo v šachtě s integrovaným těsněním DN 500</t>
  </si>
  <si>
    <t>55253934(R)</t>
  </si>
  <si>
    <t>koleno hrdlové z tvárné litiny,práškový epoxid tl 250µm MMK-kus DN 500-30°</t>
  </si>
  <si>
    <t>-1572887409</t>
  </si>
  <si>
    <t>koleno hrdlové z tvárné litiny,práškový epoxid tl 250µm MMK-kus DN 300-30°</t>
  </si>
  <si>
    <t>-1003106121</t>
  </si>
  <si>
    <t>851361131</t>
  </si>
  <si>
    <t>Montáž potrubí z trub litinových hrdlových s integrovaným těsněním otevřený výkop DN 250</t>
  </si>
  <si>
    <t>-564194190</t>
  </si>
  <si>
    <t>Montáž potrubí z trub litinových tlakových hrdlových v otevřeném výkopu s integrovaným těsněním DN 250</t>
  </si>
  <si>
    <t>55251363</t>
  </si>
  <si>
    <t>trubka vodovodní litinová hrdlová s návarkem povrchová ochrana Zn+Al DN 250</t>
  </si>
  <si>
    <t>2094835481</t>
  </si>
  <si>
    <t>85*1,01 'Přepočtené koeficientem množství</t>
  </si>
  <si>
    <t>851421131</t>
  </si>
  <si>
    <t>Montáž potrubí z trub litinových hrdlových s integrovaným těsněním otevřený výkop DN 500</t>
  </si>
  <si>
    <t>-270102221</t>
  </si>
  <si>
    <t>Montáž potrubí z trub litinových tlakových hrdlových v otevřeném výkopu s integrovaným těsněním DN 500</t>
  </si>
  <si>
    <t>55251368</t>
  </si>
  <si>
    <t>trubka vodovodní litinová hrdlová s návarkem povrchová ochrana Zn+Al DN 500</t>
  </si>
  <si>
    <t>-1721270121</t>
  </si>
  <si>
    <t>75*1,01 'Přepočtené koeficientem množství</t>
  </si>
  <si>
    <t>857363131</t>
  </si>
  <si>
    <t>Montáž litinových tvarovek odbočných hrdlových otevřený výkop s integrovaným těsněním DN 250</t>
  </si>
  <si>
    <t>1835240828</t>
  </si>
  <si>
    <t>Montáž litinových tvarovek na potrubí litinovém tlakovém odbočných na potrubí z trub hrdlových v otevřeném výkopu, kanálu nebo v šachtě s integrovaným těsněním DN 250</t>
  </si>
  <si>
    <t>55253541</t>
  </si>
  <si>
    <t>tvarovka přírubová litinová s přírubovou odbočkou,práškový epoxid tl 250µm T-kus DN 250/150</t>
  </si>
  <si>
    <t>884489220</t>
  </si>
  <si>
    <t>544367261</t>
  </si>
  <si>
    <t>Otočná příruba d 160 PN10</t>
  </si>
  <si>
    <t>-1412573319</t>
  </si>
  <si>
    <t>nákružek lemový PE 100 SDR17 160mm</t>
  </si>
  <si>
    <t>1735347624</t>
  </si>
  <si>
    <t>55251323(R)</t>
  </si>
  <si>
    <t>505724595</t>
  </si>
  <si>
    <t>857362122</t>
  </si>
  <si>
    <t>Montáž litinových tvarovek jednoosých přírubových otevřený výkop DN 250</t>
  </si>
  <si>
    <t>823008872</t>
  </si>
  <si>
    <t>Montáž litinových tvarovek na potrubí litinovém tlakovém jednoosých na potrubí z trub přírubových v otevřeném výkopu, kanálu nebo v šachtě DN 250</t>
  </si>
  <si>
    <t>55253986</t>
  </si>
  <si>
    <t>koleno přírubové z tvárné litiny,práškový epoxid tl 250µm FFK-kus DN 250-22,5°</t>
  </si>
  <si>
    <t>603920592</t>
  </si>
  <si>
    <t>55254001</t>
  </si>
  <si>
    <t>koleno přírubové z tvárné litiny,práškový epoxid tl 250µm FFK-kus DN 250- 30°</t>
  </si>
  <si>
    <t>1869443258</t>
  </si>
  <si>
    <t>Speciální příruba jištěná proti posunu DN250</t>
  </si>
  <si>
    <t>-420889344</t>
  </si>
  <si>
    <t>55254016</t>
  </si>
  <si>
    <t>koleno přírubové z tvárné litiny,práškový epoxid tl 250µm FFK-kus DN 250- 45°</t>
  </si>
  <si>
    <t>-1420292351</t>
  </si>
  <si>
    <t>55251324(R)</t>
  </si>
  <si>
    <t>Multitoleranční spojka s přírubou jištěná proti posunu DN250</t>
  </si>
  <si>
    <t>-629337086</t>
  </si>
  <si>
    <t>857422122</t>
  </si>
  <si>
    <t>Montáž litinových tvarovek jednoosých přírubových otevřený výkop DN 500</t>
  </si>
  <si>
    <t>606974728</t>
  </si>
  <si>
    <t>Montáž litinových tvarovek na potrubí litinovém tlakovém jednoosých na potrubí z trub přírubových v otevřeném výkopu, kanálu nebo v šachtě DN 500</t>
  </si>
  <si>
    <t>55253987(R)</t>
  </si>
  <si>
    <t>koleno přírubové z tvárné litiny,práškový epoxid tl 250µm FFK-kus DN 500-11°</t>
  </si>
  <si>
    <t>936831681</t>
  </si>
  <si>
    <t>koleno přírubové z tvárné litiny,práškový epoxid tl 250µm FFK-kus DN 300-22,5°</t>
  </si>
  <si>
    <t>552539871(R)</t>
  </si>
  <si>
    <t>koleno přírubové z tvárné litiny,práškový epoxid tl 250µm FFK-kus DN 500-22,5°</t>
  </si>
  <si>
    <t>-1609300678</t>
  </si>
  <si>
    <t>55254017(R)</t>
  </si>
  <si>
    <t>koleno přírubové z tvárné litiny,práškový epoxid tl 250µm FFK-kus DN 500- 45°</t>
  </si>
  <si>
    <t>1884819510</t>
  </si>
  <si>
    <t>koleno přírubové z tvárné litiny,práškový epoxid tl 250µm FFK-kus DN 300- 45°</t>
  </si>
  <si>
    <t>Speciální příruba jištěná proti posunu DN 500</t>
  </si>
  <si>
    <t>-1995745996</t>
  </si>
  <si>
    <t>Multitoleranční spojka s přírubou jištěná proti posunu DN500</t>
  </si>
  <si>
    <t>1926257532</t>
  </si>
  <si>
    <t>Montáž potrubí z PE100 SDR 17 otevřený výkop svařovaných elektrotvarovkou D 160 x 14,6 mm</t>
  </si>
  <si>
    <t>1395875001</t>
  </si>
  <si>
    <t>potrubí dvouvrstvé PE100 RC SDR17 160x14,6 dl 12m</t>
  </si>
  <si>
    <t>-1060604337</t>
  </si>
  <si>
    <t>1,5*1,015 'Přepočtené koeficientem množství</t>
  </si>
  <si>
    <t>13746445</t>
  </si>
  <si>
    <t>-1446047816</t>
  </si>
  <si>
    <t>1902118714</t>
  </si>
  <si>
    <t>28614914</t>
  </si>
  <si>
    <t>-557813632</t>
  </si>
  <si>
    <t>oblouk 22° SDR17 PE 100 RC PN10 D 160mm</t>
  </si>
  <si>
    <t>-945853200</t>
  </si>
  <si>
    <t>1803278629</t>
  </si>
  <si>
    <t>šoupě přírubové vodovodní dlouhá stavební dl DN 150 PN10</t>
  </si>
  <si>
    <t>1813235174</t>
  </si>
  <si>
    <t>1781156792</t>
  </si>
  <si>
    <t>891361112</t>
  </si>
  <si>
    <t>Montáž vodovodních šoupátek otevřený výkop DN 250</t>
  </si>
  <si>
    <t>1133769619</t>
  </si>
  <si>
    <t>Montáž vodovodních armatur na potrubí šoupátek nebo klapek uzavíracích v otevřeném výkopu nebo v šachtách s osazením zemní soupravy (bez poklopů) DN 250</t>
  </si>
  <si>
    <t>42221242</t>
  </si>
  <si>
    <t>šoupě přírubové vodovodní dlouhá stavební dl DN 250 PN10</t>
  </si>
  <si>
    <t>1656510352</t>
  </si>
  <si>
    <t>šoupě přírubové vodovodní dlouhá stavební dl DN 250 PN16</t>
  </si>
  <si>
    <t>42291082</t>
  </si>
  <si>
    <t>souprava zemní pro šoupátka DN 250-300mm Rd 2,0m</t>
  </si>
  <si>
    <t>926397155</t>
  </si>
  <si>
    <t>260991878</t>
  </si>
  <si>
    <t>1412689082</t>
  </si>
  <si>
    <t>621279660</t>
  </si>
  <si>
    <t>-948161146</t>
  </si>
  <si>
    <t>899914116(R)</t>
  </si>
  <si>
    <t>Montáž ocelové chráničky DN450</t>
  </si>
  <si>
    <t>-1212715404</t>
  </si>
  <si>
    <t>Montáž ocelové chráničky v otevřeném výkopu vnějšího průměru D 426 x 10 mm</t>
  </si>
  <si>
    <t>Poznámka k položce:
vč. dodání a montáže kluzných objímek 1ks á 1,5m (na konci chráničky vždy po dvou kusech bezprostředně za sebou)  a těsnících manžet na konccíh chráničky</t>
  </si>
  <si>
    <t>17+12+5</t>
  </si>
  <si>
    <t>899914116.1(R)</t>
  </si>
  <si>
    <t>Montáž ocelové chráničky DN700</t>
  </si>
  <si>
    <t>1373096546</t>
  </si>
  <si>
    <t>14033234(R)</t>
  </si>
  <si>
    <t>trubka ocelová bezešvá hladká DN450mm</t>
  </si>
  <si>
    <t>-1774296202</t>
  </si>
  <si>
    <t>trubka ocelová bezešvá hladká tl 10mm ČSN 41 1375.1 D 426mm</t>
  </si>
  <si>
    <t>14033244(R)</t>
  </si>
  <si>
    <t>trubka ocelová bezešvá hladká DN700mm</t>
  </si>
  <si>
    <t>-1677635867</t>
  </si>
  <si>
    <t>trubka ocelová bezešvá hladká tl 14,2mm ČSN 41 1375.1 D 530mm</t>
  </si>
  <si>
    <t>229296969</t>
  </si>
  <si>
    <t>-1032798123</t>
  </si>
  <si>
    <t>-516298668</t>
  </si>
  <si>
    <t>998273102</t>
  </si>
  <si>
    <t>Přesun hmot pro trubní vedení z trub litinových otevřený výkop</t>
  </si>
  <si>
    <t>-304936802</t>
  </si>
  <si>
    <t>Přesun hmot pro trubní vedení hloubené z trub litinových pro vodovody nebo kanalizace v otevřeném výkopu dopravní vzdálenost do 15 m</t>
  </si>
  <si>
    <t>722290215(R)</t>
  </si>
  <si>
    <t>Zkouška těsnosti vodovodního potrubí hrdlového nebo přírubového do DN 500</t>
  </si>
  <si>
    <t>455773910</t>
  </si>
  <si>
    <t>Zkoušky, proplach a desinfekce vodovodního potrubí  zkoušky těsnosti vodovodního potrubí hrdlového nebo přírubového do DN 100</t>
  </si>
  <si>
    <t>75+85</t>
  </si>
  <si>
    <t>722290234(R)</t>
  </si>
  <si>
    <t>Proplach a dezinfekce vodovodního potrubí do DN 500</t>
  </si>
  <si>
    <t>-1646442201</t>
  </si>
  <si>
    <t>Zkoušky, proplach a desinfekce vodovodního potrubí  proplach a desinfekce vodovodního potrubí do DN 80</t>
  </si>
  <si>
    <t>592177480</t>
  </si>
  <si>
    <t>SO304 - Přeložka splaškové kanalizace</t>
  </si>
  <si>
    <t>223219347</t>
  </si>
  <si>
    <t>"hlavní trasa (odměřeno z podélného profilu)" 519*1,3</t>
  </si>
  <si>
    <t>"napojení DN250" 2.5*2*1.3</t>
  </si>
  <si>
    <t>681.2*0.8</t>
  </si>
  <si>
    <t>519*2+5*2</t>
  </si>
  <si>
    <t>2707862</t>
  </si>
  <si>
    <t>((121.4*1.3*0.6)+(2.5*1.3*0.45)+(1*1.3*0.5))+((32.448+9.742+162.37*0.8))</t>
  </si>
  <si>
    <t>268,891*2 'Přepočtené koeficientem množství</t>
  </si>
  <si>
    <t>681.2-((121.4*1.3*0.6)+(2.5*1.3*0.45)+(1*1.3*0.5))-((32.448+9.742+162.37*0.8))</t>
  </si>
  <si>
    <t>121.4*1,3*0,6-0,126*121.4</t>
  </si>
  <si>
    <t>2.5*1.3*0.45-0.049*2.5</t>
  </si>
  <si>
    <t>1*1.3*0.5-0.071*1</t>
  </si>
  <si>
    <t>81,315*2 'Přepočtené koeficientem množství</t>
  </si>
  <si>
    <t>95*2</t>
  </si>
  <si>
    <t>190*0,02 'Přepočtené koeficientem množství</t>
  </si>
  <si>
    <t>Výplň rušené stoky cementopopílkovou suspenzí.</t>
  </si>
  <si>
    <t>1053719377</t>
  </si>
  <si>
    <t>37+39,4+7,38</t>
  </si>
  <si>
    <t>-28326228</t>
  </si>
  <si>
    <t>(121.4+2.5+1)*1.3</t>
  </si>
  <si>
    <t>-197568396</t>
  </si>
  <si>
    <t>(121.4+2.5+1)*1.3*0.06</t>
  </si>
  <si>
    <t>(121.4+2.4+1)*1,3*0.2</t>
  </si>
  <si>
    <t>830391811</t>
  </si>
  <si>
    <t>Bourání stávajícího kameninového potrubí DN přes 205 do 400</t>
  </si>
  <si>
    <t>-1455072267</t>
  </si>
  <si>
    <t>Bourání stávajícího potrubí z kameninových trub v otevřeném výkopu DN přes 250 do 400</t>
  </si>
  <si>
    <t>DN250</t>
  </si>
  <si>
    <t>DN300</t>
  </si>
  <si>
    <t>DN400</t>
  </si>
  <si>
    <t>831362121</t>
  </si>
  <si>
    <t>Montáž potrubí z trub kameninových hrdlových s integrovaným těsněním výkop sklon do 20 % DN 250</t>
  </si>
  <si>
    <t>-488515916</t>
  </si>
  <si>
    <t>Montáž potrubí z trub kameninových  hrdlových s integrovaným těsněním v otevřeném výkopu ve sklonu do 20 % DN 250</t>
  </si>
  <si>
    <t>59710846</t>
  </si>
  <si>
    <t>trouba kameninová glazovaná zkrácená DN 250 dl 60(75)cm třída 160 spojovací systém C</t>
  </si>
  <si>
    <t>-1177517444</t>
  </si>
  <si>
    <t>2*1,015 'Přepočtené koeficientem množství</t>
  </si>
  <si>
    <t>59710702</t>
  </si>
  <si>
    <t>trouba kameninová glazovaná pouze uvnitř DN 250 dl 2,50m spojovací systém C Třida 160</t>
  </si>
  <si>
    <t>678064816</t>
  </si>
  <si>
    <t>831392121</t>
  </si>
  <si>
    <t>Montáž potrubí z trub kameninových hrdlových s integrovaným těsněním výkop sklon do 20 % DN 400</t>
  </si>
  <si>
    <t>1200215775</t>
  </si>
  <si>
    <t>Montáž potrubí z trub kameninových  hrdlových s integrovaným těsněním v otevřeném výkopu ve sklonu do 20 % DN 400</t>
  </si>
  <si>
    <t>119+2,4</t>
  </si>
  <si>
    <t>59710854</t>
  </si>
  <si>
    <t>trouba kameninová glazovaná zkrácená DN 400 dl 60(75)cm třída 160 spojovací systém C</t>
  </si>
  <si>
    <t>986872061</t>
  </si>
  <si>
    <t>4*1,015 'Přepočtené koeficientem množství</t>
  </si>
  <si>
    <t>59710706</t>
  </si>
  <si>
    <t>trouba kameninová glazovaná DN 400 dl 2,50m spojovací systém C Třída 200</t>
  </si>
  <si>
    <t>1158075302</t>
  </si>
  <si>
    <t>119*1,015 'Přepočtené koeficientem množství</t>
  </si>
  <si>
    <t>831372121</t>
  </si>
  <si>
    <t>Montáž potrubí z trub kameninových hrdlových s integrovaným těsněním výkop sklon do 20 % DN 300</t>
  </si>
  <si>
    <t>418865576</t>
  </si>
  <si>
    <t>Montáž potrubí z trub kameninových  hrdlových s integrovaným těsněním v otevřeném výkopu ve sklonu do 20 % DN 300</t>
  </si>
  <si>
    <t>59710849</t>
  </si>
  <si>
    <t>trouba kameninová glazovaná zkrácená DN 300 dl 60(75)cm třída 160 spojovací systém C</t>
  </si>
  <si>
    <t>-1277248465</t>
  </si>
  <si>
    <t>1*1,015 'Přepočtené koeficientem množství</t>
  </si>
  <si>
    <t>892421111</t>
  </si>
  <si>
    <t>Tlaková zkouška vodou potrubí DN 400 nebo 500</t>
  </si>
  <si>
    <t>-469756535</t>
  </si>
  <si>
    <t>Tlakové zkoušky vodou na potrubí DN 400 nebo 500</t>
  </si>
  <si>
    <t>892442111</t>
  </si>
  <si>
    <t>Zabezpečení konců potrubí DN nad 300 do 600 při tlakových zkouškách vodou</t>
  </si>
  <si>
    <t>1418075692</t>
  </si>
  <si>
    <t>Tlakové zkoušky vodou zabezpečení konců potrubí při tlakových zkouškách DN přes 300 do 600</t>
  </si>
  <si>
    <t>894411231</t>
  </si>
  <si>
    <t>Zřízení šachet kanalizačních z betonových dílců na potrubí DN nad 300 do 400 dno kamenina</t>
  </si>
  <si>
    <t>-1986487727</t>
  </si>
  <si>
    <t>Zřízení šachet kanalizačních z betonových dílců výšky vstupu do 1,50 m s obložením dna kameninou nebo kanalizačními cihlami, na potrubí DN přes 300 do 400</t>
  </si>
  <si>
    <t>1923001502</t>
  </si>
  <si>
    <t>poklop šachtový s rámem DN600 třída D400, s odvětráním</t>
  </si>
  <si>
    <t>955080998</t>
  </si>
  <si>
    <t>výrobky kanalizační litinové a ocelové šachtové poklopy z tvárné litiny šachtové poklopy samonivelační systém Bituplan® ACO CityTop Bituplan, třída zatížení D400, včetně adaptačního kroužku poklop s rámem, DN600 s odvětráním</t>
  </si>
  <si>
    <t>2045169557</t>
  </si>
  <si>
    <t>997013601(R)</t>
  </si>
  <si>
    <t>Poplatek za uložení na skládce (skládkovné) stavebního odpadu z kameniny</t>
  </si>
  <si>
    <t>998275101</t>
  </si>
  <si>
    <t>Přesun hmot pro trubní vedení z trub kameninových otevřený výkop</t>
  </si>
  <si>
    <t>-850033806</t>
  </si>
  <si>
    <t>Přesun hmot pro trubní vedení hloubené z trub kameninových pro kanalizace v otevřeném výkopu dopravní vzdálenost do 15 m</t>
  </si>
  <si>
    <t>SO801 - Sadové úpravy</t>
  </si>
  <si>
    <t>119005112(R)</t>
  </si>
  <si>
    <t>SO801_Sadové úpravy - viz. samostatný položkový soupis prací</t>
  </si>
  <si>
    <t>1705814055</t>
  </si>
  <si>
    <t>Vytyčení výsadeb s rozmístěním rostlin dle projektové dokumentace zapojených nebo v záhonu, plochy do 10 m2 do plochy individuálně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</si>
</sst>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274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7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9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8" xfId="0" applyFont="1" applyFill="1" applyBorder="1" applyAlignment="1" applyProtection="1">
      <alignment horizontal="left" vertical="center"/>
      <protection/>
    </xf>
    <xf numFmtId="0" fontId="22" fillId="4" borderId="0" xfId="0" applyFont="1" applyFill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4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3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/>
    </xf>
    <xf numFmtId="0" fontId="22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2" fillId="0" borderId="12" xfId="0" applyNumberFormat="1" applyFont="1" applyBorder="1" applyAlignment="1" applyProtection="1">
      <alignment/>
      <protection/>
    </xf>
    <xf numFmtId="166" fontId="32" fillId="0" borderId="13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5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0" xfId="0" applyFont="1" applyAlignment="1" applyProtection="1">
      <alignment horizontal="left" vertical="center"/>
      <protection/>
    </xf>
    <xf numFmtId="0" fontId="35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6" fillId="0" borderId="0" xfId="0" applyFont="1" applyAlignment="1" applyProtection="1">
      <alignment vertical="center" wrapText="1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10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6" t="s">
        <v>6</v>
      </c>
      <c r="BT2" s="16" t="s">
        <v>7</v>
      </c>
    </row>
    <row r="3" spans="2:72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s="1" customFormat="1" ht="24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2:71" s="1" customFormat="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6" t="s">
        <v>14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19"/>
      <c r="BE5" s="27" t="s">
        <v>15</v>
      </c>
      <c r="BS5" s="16" t="s">
        <v>6</v>
      </c>
    </row>
    <row r="6" spans="2:71" s="1" customFormat="1" ht="36.95" customHeight="1">
      <c r="B6" s="20"/>
      <c r="C6" s="21"/>
      <c r="D6" s="28" t="s">
        <v>16</v>
      </c>
      <c r="E6" s="21"/>
      <c r="F6" s="21"/>
      <c r="G6" s="21"/>
      <c r="H6" s="21"/>
      <c r="I6" s="21"/>
      <c r="J6" s="21"/>
      <c r="K6" s="29" t="s">
        <v>17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19"/>
      <c r="BE6" s="30"/>
      <c r="BS6" s="16" t="s">
        <v>6</v>
      </c>
    </row>
    <row r="7" spans="2:71" s="1" customFormat="1" ht="12" customHeight="1">
      <c r="B7" s="20"/>
      <c r="C7" s="21"/>
      <c r="D7" s="31" t="s">
        <v>18</v>
      </c>
      <c r="E7" s="21"/>
      <c r="F7" s="21"/>
      <c r="G7" s="21"/>
      <c r="H7" s="21"/>
      <c r="I7" s="21"/>
      <c r="J7" s="21"/>
      <c r="K7" s="26" t="s">
        <v>1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31" t="s">
        <v>19</v>
      </c>
      <c r="AL7" s="21"/>
      <c r="AM7" s="21"/>
      <c r="AN7" s="26" t="s">
        <v>1</v>
      </c>
      <c r="AO7" s="21"/>
      <c r="AP7" s="21"/>
      <c r="AQ7" s="21"/>
      <c r="AR7" s="19"/>
      <c r="BE7" s="30"/>
      <c r="BS7" s="16" t="s">
        <v>6</v>
      </c>
    </row>
    <row r="8" spans="2:71" s="1" customFormat="1" ht="12" customHeight="1">
      <c r="B8" s="20"/>
      <c r="C8" s="21"/>
      <c r="D8" s="31" t="s">
        <v>20</v>
      </c>
      <c r="E8" s="21"/>
      <c r="F8" s="21"/>
      <c r="G8" s="21"/>
      <c r="H8" s="21"/>
      <c r="I8" s="21"/>
      <c r="J8" s="21"/>
      <c r="K8" s="26" t="s">
        <v>21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31" t="s">
        <v>22</v>
      </c>
      <c r="AL8" s="21"/>
      <c r="AM8" s="21"/>
      <c r="AN8" s="32" t="s">
        <v>23</v>
      </c>
      <c r="AO8" s="21"/>
      <c r="AP8" s="21"/>
      <c r="AQ8" s="21"/>
      <c r="AR8" s="19"/>
      <c r="BE8" s="30"/>
      <c r="BS8" s="16" t="s">
        <v>6</v>
      </c>
    </row>
    <row r="9" spans="2:71" s="1" customFormat="1" ht="14.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30"/>
      <c r="BS9" s="16" t="s">
        <v>6</v>
      </c>
    </row>
    <row r="10" spans="2:71" s="1" customFormat="1" ht="12" customHeight="1">
      <c r="B10" s="20"/>
      <c r="C10" s="21"/>
      <c r="D10" s="31" t="s">
        <v>24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31" t="s">
        <v>25</v>
      </c>
      <c r="AL10" s="21"/>
      <c r="AM10" s="21"/>
      <c r="AN10" s="26" t="s">
        <v>26</v>
      </c>
      <c r="AO10" s="21"/>
      <c r="AP10" s="21"/>
      <c r="AQ10" s="21"/>
      <c r="AR10" s="19"/>
      <c r="BE10" s="30"/>
      <c r="BS10" s="16" t="s">
        <v>6</v>
      </c>
    </row>
    <row r="11" spans="2:71" s="1" customFormat="1" ht="18.45" customHeight="1">
      <c r="B11" s="20"/>
      <c r="C11" s="21"/>
      <c r="D11" s="21"/>
      <c r="E11" s="26" t="s">
        <v>27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31" t="s">
        <v>28</v>
      </c>
      <c r="AL11" s="21"/>
      <c r="AM11" s="21"/>
      <c r="AN11" s="26" t="s">
        <v>29</v>
      </c>
      <c r="AO11" s="21"/>
      <c r="AP11" s="21"/>
      <c r="AQ11" s="21"/>
      <c r="AR11" s="19"/>
      <c r="BE11" s="30"/>
      <c r="BS11" s="16" t="s">
        <v>6</v>
      </c>
    </row>
    <row r="12" spans="2:71" s="1" customFormat="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30"/>
      <c r="BS12" s="16" t="s">
        <v>6</v>
      </c>
    </row>
    <row r="13" spans="2:71" s="1" customFormat="1" ht="12" customHeight="1">
      <c r="B13" s="20"/>
      <c r="C13" s="21"/>
      <c r="D13" s="31" t="s">
        <v>30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31" t="s">
        <v>25</v>
      </c>
      <c r="AL13" s="21"/>
      <c r="AM13" s="21"/>
      <c r="AN13" s="33" t="s">
        <v>31</v>
      </c>
      <c r="AO13" s="21"/>
      <c r="AP13" s="21"/>
      <c r="AQ13" s="21"/>
      <c r="AR13" s="19"/>
      <c r="BE13" s="30"/>
      <c r="BS13" s="16" t="s">
        <v>6</v>
      </c>
    </row>
    <row r="14" spans="2:71" ht="12">
      <c r="B14" s="20"/>
      <c r="C14" s="21"/>
      <c r="D14" s="21"/>
      <c r="E14" s="33" t="s">
        <v>31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1" t="s">
        <v>28</v>
      </c>
      <c r="AL14" s="21"/>
      <c r="AM14" s="21"/>
      <c r="AN14" s="33" t="s">
        <v>31</v>
      </c>
      <c r="AO14" s="21"/>
      <c r="AP14" s="21"/>
      <c r="AQ14" s="21"/>
      <c r="AR14" s="19"/>
      <c r="BE14" s="30"/>
      <c r="BS14" s="16" t="s">
        <v>6</v>
      </c>
    </row>
    <row r="15" spans="2:71" s="1" customFormat="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30"/>
      <c r="BS15" s="16" t="s">
        <v>4</v>
      </c>
    </row>
    <row r="16" spans="2:71" s="1" customFormat="1" ht="12" customHeight="1">
      <c r="B16" s="20"/>
      <c r="C16" s="21"/>
      <c r="D16" s="31" t="s">
        <v>32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31" t="s">
        <v>25</v>
      </c>
      <c r="AL16" s="21"/>
      <c r="AM16" s="21"/>
      <c r="AN16" s="26" t="s">
        <v>33</v>
      </c>
      <c r="AO16" s="21"/>
      <c r="AP16" s="21"/>
      <c r="AQ16" s="21"/>
      <c r="AR16" s="19"/>
      <c r="BE16" s="30"/>
      <c r="BS16" s="16" t="s">
        <v>4</v>
      </c>
    </row>
    <row r="17" spans="2:71" s="1" customFormat="1" ht="18.45" customHeight="1">
      <c r="B17" s="20"/>
      <c r="C17" s="21"/>
      <c r="D17" s="21"/>
      <c r="E17" s="26" t="s">
        <v>34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31" t="s">
        <v>28</v>
      </c>
      <c r="AL17" s="21"/>
      <c r="AM17" s="21"/>
      <c r="AN17" s="26" t="s">
        <v>35</v>
      </c>
      <c r="AO17" s="21"/>
      <c r="AP17" s="21"/>
      <c r="AQ17" s="21"/>
      <c r="AR17" s="19"/>
      <c r="BE17" s="30"/>
      <c r="BS17" s="16" t="s">
        <v>36</v>
      </c>
    </row>
    <row r="18" spans="2:71" s="1" customFormat="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30"/>
      <c r="BS18" s="16" t="s">
        <v>6</v>
      </c>
    </row>
    <row r="19" spans="2:71" s="1" customFormat="1" ht="12" customHeight="1">
      <c r="B19" s="20"/>
      <c r="C19" s="21"/>
      <c r="D19" s="31" t="s">
        <v>37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31" t="s">
        <v>25</v>
      </c>
      <c r="AL19" s="21"/>
      <c r="AM19" s="21"/>
      <c r="AN19" s="26" t="s">
        <v>33</v>
      </c>
      <c r="AO19" s="21"/>
      <c r="AP19" s="21"/>
      <c r="AQ19" s="21"/>
      <c r="AR19" s="19"/>
      <c r="BE19" s="30"/>
      <c r="BS19" s="16" t="s">
        <v>6</v>
      </c>
    </row>
    <row r="20" spans="2:71" s="1" customFormat="1" ht="18.45" customHeight="1">
      <c r="B20" s="20"/>
      <c r="C20" s="21"/>
      <c r="D20" s="21"/>
      <c r="E20" s="26" t="s">
        <v>34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31" t="s">
        <v>28</v>
      </c>
      <c r="AL20" s="21"/>
      <c r="AM20" s="21"/>
      <c r="AN20" s="26" t="s">
        <v>35</v>
      </c>
      <c r="AO20" s="21"/>
      <c r="AP20" s="21"/>
      <c r="AQ20" s="21"/>
      <c r="AR20" s="19"/>
      <c r="BE20" s="30"/>
      <c r="BS20" s="16" t="s">
        <v>36</v>
      </c>
    </row>
    <row r="21" spans="2:57" s="1" customFormat="1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30"/>
    </row>
    <row r="22" spans="2:57" s="1" customFormat="1" ht="12" customHeight="1">
      <c r="B22" s="20"/>
      <c r="C22" s="21"/>
      <c r="D22" s="31" t="s">
        <v>38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30"/>
    </row>
    <row r="23" spans="2:57" s="1" customFormat="1" ht="16.5" customHeight="1">
      <c r="B23" s="20"/>
      <c r="C23" s="21"/>
      <c r="D23" s="21"/>
      <c r="E23" s="35" t="s">
        <v>1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21"/>
      <c r="AP23" s="21"/>
      <c r="AQ23" s="21"/>
      <c r="AR23" s="19"/>
      <c r="BE23" s="30"/>
    </row>
    <row r="24" spans="2:57" s="1" customFormat="1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30"/>
    </row>
    <row r="25" spans="2:57" s="1" customFormat="1" ht="6.95" customHeight="1">
      <c r="B25" s="20"/>
      <c r="C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1"/>
      <c r="AQ25" s="21"/>
      <c r="AR25" s="19"/>
      <c r="BE25" s="30"/>
    </row>
    <row r="26" spans="1:57" s="2" customFormat="1" ht="25.9" customHeight="1">
      <c r="A26" s="37"/>
      <c r="B26" s="38"/>
      <c r="C26" s="39"/>
      <c r="D26" s="40" t="s">
        <v>39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2">
        <f>ROUND(AG94,2)</f>
        <v>0</v>
      </c>
      <c r="AL26" s="41"/>
      <c r="AM26" s="41"/>
      <c r="AN26" s="41"/>
      <c r="AO26" s="41"/>
      <c r="AP26" s="39"/>
      <c r="AQ26" s="39"/>
      <c r="AR26" s="43"/>
      <c r="BE26" s="30"/>
    </row>
    <row r="27" spans="1:57" s="2" customFormat="1" ht="6.95" customHeight="1">
      <c r="A27" s="37"/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3"/>
      <c r="BE27" s="30"/>
    </row>
    <row r="28" spans="1:57" s="2" customFormat="1" ht="12">
      <c r="A28" s="37"/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44" t="s">
        <v>40</v>
      </c>
      <c r="M28" s="44"/>
      <c r="N28" s="44"/>
      <c r="O28" s="44"/>
      <c r="P28" s="44"/>
      <c r="Q28" s="39"/>
      <c r="R28" s="39"/>
      <c r="S28" s="39"/>
      <c r="T28" s="39"/>
      <c r="U28" s="39"/>
      <c r="V28" s="39"/>
      <c r="W28" s="44" t="s">
        <v>41</v>
      </c>
      <c r="X28" s="44"/>
      <c r="Y28" s="44"/>
      <c r="Z28" s="44"/>
      <c r="AA28" s="44"/>
      <c r="AB28" s="44"/>
      <c r="AC28" s="44"/>
      <c r="AD28" s="44"/>
      <c r="AE28" s="44"/>
      <c r="AF28" s="39"/>
      <c r="AG28" s="39"/>
      <c r="AH28" s="39"/>
      <c r="AI28" s="39"/>
      <c r="AJ28" s="39"/>
      <c r="AK28" s="44" t="s">
        <v>42</v>
      </c>
      <c r="AL28" s="44"/>
      <c r="AM28" s="44"/>
      <c r="AN28" s="44"/>
      <c r="AO28" s="44"/>
      <c r="AP28" s="39"/>
      <c r="AQ28" s="39"/>
      <c r="AR28" s="43"/>
      <c r="BE28" s="30"/>
    </row>
    <row r="29" spans="1:57" s="3" customFormat="1" ht="14.4" customHeight="1">
      <c r="A29" s="3"/>
      <c r="B29" s="45"/>
      <c r="C29" s="46"/>
      <c r="D29" s="31" t="s">
        <v>43</v>
      </c>
      <c r="E29" s="46"/>
      <c r="F29" s="31" t="s">
        <v>44</v>
      </c>
      <c r="G29" s="46"/>
      <c r="H29" s="46"/>
      <c r="I29" s="46"/>
      <c r="J29" s="46"/>
      <c r="K29" s="46"/>
      <c r="L29" s="47">
        <v>0.21</v>
      </c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8">
        <f>ROUND(AZ94,2)</f>
        <v>0</v>
      </c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8">
        <f>ROUND(AV94,2)</f>
        <v>0</v>
      </c>
      <c r="AL29" s="46"/>
      <c r="AM29" s="46"/>
      <c r="AN29" s="46"/>
      <c r="AO29" s="46"/>
      <c r="AP29" s="46"/>
      <c r="AQ29" s="46"/>
      <c r="AR29" s="49"/>
      <c r="BE29" s="50"/>
    </row>
    <row r="30" spans="1:57" s="3" customFormat="1" ht="14.4" customHeight="1">
      <c r="A30" s="3"/>
      <c r="B30" s="45"/>
      <c r="C30" s="46"/>
      <c r="D30" s="46"/>
      <c r="E30" s="46"/>
      <c r="F30" s="31" t="s">
        <v>45</v>
      </c>
      <c r="G30" s="46"/>
      <c r="H30" s="46"/>
      <c r="I30" s="46"/>
      <c r="J30" s="46"/>
      <c r="K30" s="46"/>
      <c r="L30" s="47">
        <v>0.15</v>
      </c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8">
        <f>ROUND(BA94,2)</f>
        <v>0</v>
      </c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8">
        <f>ROUND(AW94,2)</f>
        <v>0</v>
      </c>
      <c r="AL30" s="46"/>
      <c r="AM30" s="46"/>
      <c r="AN30" s="46"/>
      <c r="AO30" s="46"/>
      <c r="AP30" s="46"/>
      <c r="AQ30" s="46"/>
      <c r="AR30" s="49"/>
      <c r="BE30" s="50"/>
    </row>
    <row r="31" spans="1:57" s="3" customFormat="1" ht="14.4" customHeight="1" hidden="1">
      <c r="A31" s="3"/>
      <c r="B31" s="45"/>
      <c r="C31" s="46"/>
      <c r="D31" s="46"/>
      <c r="E31" s="46"/>
      <c r="F31" s="31" t="s">
        <v>46</v>
      </c>
      <c r="G31" s="46"/>
      <c r="H31" s="46"/>
      <c r="I31" s="46"/>
      <c r="J31" s="46"/>
      <c r="K31" s="46"/>
      <c r="L31" s="47">
        <v>0.21</v>
      </c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8">
        <f>ROUND(BB94,2)</f>
        <v>0</v>
      </c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8">
        <v>0</v>
      </c>
      <c r="AL31" s="46"/>
      <c r="AM31" s="46"/>
      <c r="AN31" s="46"/>
      <c r="AO31" s="46"/>
      <c r="AP31" s="46"/>
      <c r="AQ31" s="46"/>
      <c r="AR31" s="49"/>
      <c r="BE31" s="50"/>
    </row>
    <row r="32" spans="1:57" s="3" customFormat="1" ht="14.4" customHeight="1" hidden="1">
      <c r="A32" s="3"/>
      <c r="B32" s="45"/>
      <c r="C32" s="46"/>
      <c r="D32" s="46"/>
      <c r="E32" s="46"/>
      <c r="F32" s="31" t="s">
        <v>47</v>
      </c>
      <c r="G32" s="46"/>
      <c r="H32" s="46"/>
      <c r="I32" s="46"/>
      <c r="J32" s="46"/>
      <c r="K32" s="46"/>
      <c r="L32" s="47">
        <v>0.15</v>
      </c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8">
        <f>ROUND(BC94,2)</f>
        <v>0</v>
      </c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8">
        <v>0</v>
      </c>
      <c r="AL32" s="46"/>
      <c r="AM32" s="46"/>
      <c r="AN32" s="46"/>
      <c r="AO32" s="46"/>
      <c r="AP32" s="46"/>
      <c r="AQ32" s="46"/>
      <c r="AR32" s="49"/>
      <c r="BE32" s="50"/>
    </row>
    <row r="33" spans="1:57" s="3" customFormat="1" ht="14.4" customHeight="1" hidden="1">
      <c r="A33" s="3"/>
      <c r="B33" s="45"/>
      <c r="C33" s="46"/>
      <c r="D33" s="46"/>
      <c r="E33" s="46"/>
      <c r="F33" s="31" t="s">
        <v>48</v>
      </c>
      <c r="G33" s="46"/>
      <c r="H33" s="46"/>
      <c r="I33" s="46"/>
      <c r="J33" s="46"/>
      <c r="K33" s="46"/>
      <c r="L33" s="47">
        <v>0</v>
      </c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8">
        <f>ROUND(BD94,2)</f>
        <v>0</v>
      </c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8">
        <v>0</v>
      </c>
      <c r="AL33" s="46"/>
      <c r="AM33" s="46"/>
      <c r="AN33" s="46"/>
      <c r="AO33" s="46"/>
      <c r="AP33" s="46"/>
      <c r="AQ33" s="46"/>
      <c r="AR33" s="49"/>
      <c r="BE33" s="50"/>
    </row>
    <row r="34" spans="1:57" s="2" customFormat="1" ht="6.95" customHeight="1">
      <c r="A34" s="37"/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3"/>
      <c r="BE34" s="30"/>
    </row>
    <row r="35" spans="1:57" s="2" customFormat="1" ht="25.9" customHeight="1">
      <c r="A35" s="37"/>
      <c r="B35" s="38"/>
      <c r="C35" s="51"/>
      <c r="D35" s="52" t="s">
        <v>49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4" t="s">
        <v>50</v>
      </c>
      <c r="U35" s="53"/>
      <c r="V35" s="53"/>
      <c r="W35" s="53"/>
      <c r="X35" s="55" t="s">
        <v>51</v>
      </c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6">
        <f>SUM(AK26:AK33)</f>
        <v>0</v>
      </c>
      <c r="AL35" s="53"/>
      <c r="AM35" s="53"/>
      <c r="AN35" s="53"/>
      <c r="AO35" s="57"/>
      <c r="AP35" s="51"/>
      <c r="AQ35" s="51"/>
      <c r="AR35" s="43"/>
      <c r="BE35" s="37"/>
    </row>
    <row r="36" spans="1:57" s="2" customFormat="1" ht="6.95" customHeight="1">
      <c r="A36" s="37"/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3"/>
      <c r="BE36" s="37"/>
    </row>
    <row r="37" spans="1:57" s="2" customFormat="1" ht="14.4" customHeight="1">
      <c r="A37" s="37"/>
      <c r="B37" s="38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43"/>
      <c r="BE37" s="37"/>
    </row>
    <row r="38" spans="2:44" s="1" customFormat="1" ht="14.4" customHeight="1"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19"/>
    </row>
    <row r="39" spans="2:44" s="1" customFormat="1" ht="14.4" customHeight="1"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19"/>
    </row>
    <row r="40" spans="2:44" s="1" customFormat="1" ht="14.4" customHeight="1"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19"/>
    </row>
    <row r="41" spans="2:44" s="1" customFormat="1" ht="14.4" customHeight="1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19"/>
    </row>
    <row r="42" spans="2:44" s="1" customFormat="1" ht="14.4" customHeight="1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19"/>
    </row>
    <row r="43" spans="2:44" s="1" customFormat="1" ht="14.4" customHeight="1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19"/>
    </row>
    <row r="44" spans="2:44" s="1" customFormat="1" ht="14.4" customHeight="1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19"/>
    </row>
    <row r="45" spans="2:44" s="1" customFormat="1" ht="14.4" customHeight="1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19"/>
    </row>
    <row r="46" spans="2:44" s="1" customFormat="1" ht="14.4" customHeight="1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19"/>
    </row>
    <row r="47" spans="2:44" s="1" customFormat="1" ht="14.4" customHeight="1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19"/>
    </row>
    <row r="48" spans="2:44" s="1" customFormat="1" ht="14.4" customHeigh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19"/>
    </row>
    <row r="49" spans="2:44" s="2" customFormat="1" ht="14.4" customHeight="1">
      <c r="B49" s="58"/>
      <c r="C49" s="59"/>
      <c r="D49" s="60" t="s">
        <v>52</v>
      </c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0" t="s">
        <v>53</v>
      </c>
      <c r="AI49" s="61"/>
      <c r="AJ49" s="61"/>
      <c r="AK49" s="61"/>
      <c r="AL49" s="61"/>
      <c r="AM49" s="61"/>
      <c r="AN49" s="61"/>
      <c r="AO49" s="61"/>
      <c r="AP49" s="59"/>
      <c r="AQ49" s="59"/>
      <c r="AR49" s="62"/>
    </row>
    <row r="50" spans="2:44" ht="12">
      <c r="B50" s="20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19"/>
    </row>
    <row r="51" spans="2:44" ht="12"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19"/>
    </row>
    <row r="52" spans="2:44" ht="12"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19"/>
    </row>
    <row r="53" spans="2:44" ht="12"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19"/>
    </row>
    <row r="54" spans="2:44" ht="12">
      <c r="B54" s="20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19"/>
    </row>
    <row r="55" spans="2:44" ht="12">
      <c r="B55" s="2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19"/>
    </row>
    <row r="56" spans="2:44" ht="12"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19"/>
    </row>
    <row r="57" spans="2:44" ht="12"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19"/>
    </row>
    <row r="58" spans="2:44" ht="12">
      <c r="B58" s="20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19"/>
    </row>
    <row r="59" spans="2:44" ht="12"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19"/>
    </row>
    <row r="60" spans="1:57" s="2" customFormat="1" ht="12">
      <c r="A60" s="37"/>
      <c r="B60" s="38"/>
      <c r="C60" s="39"/>
      <c r="D60" s="63" t="s">
        <v>54</v>
      </c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63" t="s">
        <v>55</v>
      </c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63" t="s">
        <v>54</v>
      </c>
      <c r="AI60" s="41"/>
      <c r="AJ60" s="41"/>
      <c r="AK60" s="41"/>
      <c r="AL60" s="41"/>
      <c r="AM60" s="63" t="s">
        <v>55</v>
      </c>
      <c r="AN60" s="41"/>
      <c r="AO60" s="41"/>
      <c r="AP60" s="39"/>
      <c r="AQ60" s="39"/>
      <c r="AR60" s="43"/>
      <c r="BE60" s="37"/>
    </row>
    <row r="61" spans="2:44" ht="12"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19"/>
    </row>
    <row r="62" spans="2:44" ht="12">
      <c r="B62" s="20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19"/>
    </row>
    <row r="63" spans="2:44" ht="12"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19"/>
    </row>
    <row r="64" spans="1:57" s="2" customFormat="1" ht="12">
      <c r="A64" s="37"/>
      <c r="B64" s="38"/>
      <c r="C64" s="39"/>
      <c r="D64" s="60" t="s">
        <v>56</v>
      </c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0" t="s">
        <v>57</v>
      </c>
      <c r="AI64" s="64"/>
      <c r="AJ64" s="64"/>
      <c r="AK64" s="64"/>
      <c r="AL64" s="64"/>
      <c r="AM64" s="64"/>
      <c r="AN64" s="64"/>
      <c r="AO64" s="64"/>
      <c r="AP64" s="39"/>
      <c r="AQ64" s="39"/>
      <c r="AR64" s="43"/>
      <c r="BE64" s="37"/>
    </row>
    <row r="65" spans="2:44" ht="12"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19"/>
    </row>
    <row r="66" spans="2:44" ht="12"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19"/>
    </row>
    <row r="67" spans="2:44" ht="12"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19"/>
    </row>
    <row r="68" spans="2:44" ht="12"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19"/>
    </row>
    <row r="69" spans="2:44" ht="12"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19"/>
    </row>
    <row r="70" spans="2:44" ht="12">
      <c r="B70" s="20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19"/>
    </row>
    <row r="71" spans="2:44" ht="12">
      <c r="B71" s="20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19"/>
    </row>
    <row r="72" spans="2:44" ht="12">
      <c r="B72" s="20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19"/>
    </row>
    <row r="73" spans="2:44" ht="12">
      <c r="B73" s="20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19"/>
    </row>
    <row r="74" spans="2:44" ht="12">
      <c r="B74" s="20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19"/>
    </row>
    <row r="75" spans="1:57" s="2" customFormat="1" ht="12">
      <c r="A75" s="37"/>
      <c r="B75" s="38"/>
      <c r="C75" s="39"/>
      <c r="D75" s="63" t="s">
        <v>54</v>
      </c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63" t="s">
        <v>55</v>
      </c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63" t="s">
        <v>54</v>
      </c>
      <c r="AI75" s="41"/>
      <c r="AJ75" s="41"/>
      <c r="AK75" s="41"/>
      <c r="AL75" s="41"/>
      <c r="AM75" s="63" t="s">
        <v>55</v>
      </c>
      <c r="AN75" s="41"/>
      <c r="AO75" s="41"/>
      <c r="AP75" s="39"/>
      <c r="AQ75" s="39"/>
      <c r="AR75" s="43"/>
      <c r="BE75" s="37"/>
    </row>
    <row r="76" spans="1:57" s="2" customFormat="1" ht="12">
      <c r="A76" s="37"/>
      <c r="B76" s="38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43"/>
      <c r="BE76" s="37"/>
    </row>
    <row r="77" spans="1:57" s="2" customFormat="1" ht="6.95" customHeight="1">
      <c r="A77" s="37"/>
      <c r="B77" s="65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43"/>
      <c r="BE77" s="37"/>
    </row>
    <row r="81" spans="1:57" s="2" customFormat="1" ht="6.95" customHeight="1">
      <c r="A81" s="37"/>
      <c r="B81" s="67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43"/>
      <c r="BE81" s="37"/>
    </row>
    <row r="82" spans="1:57" s="2" customFormat="1" ht="24.95" customHeight="1">
      <c r="A82" s="37"/>
      <c r="B82" s="38"/>
      <c r="C82" s="22" t="s">
        <v>58</v>
      </c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43"/>
      <c r="BE82" s="37"/>
    </row>
    <row r="83" spans="1:57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43"/>
      <c r="BE83" s="37"/>
    </row>
    <row r="84" spans="1:57" s="4" customFormat="1" ht="12" customHeight="1">
      <c r="A84" s="4"/>
      <c r="B84" s="69"/>
      <c r="C84" s="31" t="s">
        <v>13</v>
      </c>
      <c r="D84" s="70"/>
      <c r="E84" s="70"/>
      <c r="F84" s="70"/>
      <c r="G84" s="70"/>
      <c r="H84" s="70"/>
      <c r="I84" s="70"/>
      <c r="J84" s="70"/>
      <c r="K84" s="70"/>
      <c r="L84" s="70" t="str">
        <f>K5</f>
        <v>2018-000130</v>
      </c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1"/>
      <c r="BE84" s="4"/>
    </row>
    <row r="85" spans="1:57" s="5" customFormat="1" ht="36.95" customHeight="1">
      <c r="A85" s="5"/>
      <c r="B85" s="72"/>
      <c r="C85" s="73" t="s">
        <v>16</v>
      </c>
      <c r="D85" s="74"/>
      <c r="E85" s="74"/>
      <c r="F85" s="74"/>
      <c r="G85" s="74"/>
      <c r="H85" s="74"/>
      <c r="I85" s="74"/>
      <c r="J85" s="74"/>
      <c r="K85" s="74"/>
      <c r="L85" s="75" t="str">
        <f>K6</f>
        <v>Místní komunikace Jamská - Nákupní park</v>
      </c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74"/>
      <c r="AO85" s="74"/>
      <c r="AP85" s="74"/>
      <c r="AQ85" s="74"/>
      <c r="AR85" s="76"/>
      <c r="BE85" s="5"/>
    </row>
    <row r="86" spans="1:57" s="2" customFormat="1" ht="6.95" customHeight="1">
      <c r="A86" s="37"/>
      <c r="B86" s="38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43"/>
      <c r="BE86" s="37"/>
    </row>
    <row r="87" spans="1:57" s="2" customFormat="1" ht="12" customHeight="1">
      <c r="A87" s="37"/>
      <c r="B87" s="38"/>
      <c r="C87" s="31" t="s">
        <v>20</v>
      </c>
      <c r="D87" s="39"/>
      <c r="E87" s="39"/>
      <c r="F87" s="39"/>
      <c r="G87" s="39"/>
      <c r="H87" s="39"/>
      <c r="I87" s="39"/>
      <c r="J87" s="39"/>
      <c r="K87" s="39"/>
      <c r="L87" s="77" t="str">
        <f>IF(K8="","",K8)</f>
        <v>Žďár nad Sázavou</v>
      </c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1" t="s">
        <v>22</v>
      </c>
      <c r="AJ87" s="39"/>
      <c r="AK87" s="39"/>
      <c r="AL87" s="39"/>
      <c r="AM87" s="78" t="str">
        <f>IF(AN8="","",AN8)</f>
        <v>17. 9. 2021</v>
      </c>
      <c r="AN87" s="78"/>
      <c r="AO87" s="39"/>
      <c r="AP87" s="39"/>
      <c r="AQ87" s="39"/>
      <c r="AR87" s="43"/>
      <c r="BE87" s="37"/>
    </row>
    <row r="88" spans="1:57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43"/>
      <c r="BE88" s="37"/>
    </row>
    <row r="89" spans="1:57" s="2" customFormat="1" ht="15.15" customHeight="1">
      <c r="A89" s="37"/>
      <c r="B89" s="38"/>
      <c r="C89" s="31" t="s">
        <v>24</v>
      </c>
      <c r="D89" s="39"/>
      <c r="E89" s="39"/>
      <c r="F89" s="39"/>
      <c r="G89" s="39"/>
      <c r="H89" s="39"/>
      <c r="I89" s="39"/>
      <c r="J89" s="39"/>
      <c r="K89" s="39"/>
      <c r="L89" s="70" t="str">
        <f>IF(E11="","",E11)</f>
        <v>Město Žďár nad Sázavou</v>
      </c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1" t="s">
        <v>32</v>
      </c>
      <c r="AJ89" s="39"/>
      <c r="AK89" s="39"/>
      <c r="AL89" s="39"/>
      <c r="AM89" s="79" t="str">
        <f>IF(E17="","",E17)</f>
        <v>PROfi Jihlava spol. s r.o.</v>
      </c>
      <c r="AN89" s="70"/>
      <c r="AO89" s="70"/>
      <c r="AP89" s="70"/>
      <c r="AQ89" s="39"/>
      <c r="AR89" s="43"/>
      <c r="AS89" s="80" t="s">
        <v>59</v>
      </c>
      <c r="AT89" s="81"/>
      <c r="AU89" s="82"/>
      <c r="AV89" s="82"/>
      <c r="AW89" s="82"/>
      <c r="AX89" s="82"/>
      <c r="AY89" s="82"/>
      <c r="AZ89" s="82"/>
      <c r="BA89" s="82"/>
      <c r="BB89" s="82"/>
      <c r="BC89" s="82"/>
      <c r="BD89" s="83"/>
      <c r="BE89" s="37"/>
    </row>
    <row r="90" spans="1:57" s="2" customFormat="1" ht="15.15" customHeight="1">
      <c r="A90" s="37"/>
      <c r="B90" s="38"/>
      <c r="C90" s="31" t="s">
        <v>30</v>
      </c>
      <c r="D90" s="39"/>
      <c r="E90" s="39"/>
      <c r="F90" s="39"/>
      <c r="G90" s="39"/>
      <c r="H90" s="39"/>
      <c r="I90" s="39"/>
      <c r="J90" s="39"/>
      <c r="K90" s="39"/>
      <c r="L90" s="70" t="str">
        <f>IF(E14="Vyplň údaj","",E14)</f>
        <v/>
      </c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1" t="s">
        <v>37</v>
      </c>
      <c r="AJ90" s="39"/>
      <c r="AK90" s="39"/>
      <c r="AL90" s="39"/>
      <c r="AM90" s="79" t="str">
        <f>IF(E20="","",E20)</f>
        <v>PROfi Jihlava spol. s r.o.</v>
      </c>
      <c r="AN90" s="70"/>
      <c r="AO90" s="70"/>
      <c r="AP90" s="70"/>
      <c r="AQ90" s="39"/>
      <c r="AR90" s="43"/>
      <c r="AS90" s="84"/>
      <c r="AT90" s="85"/>
      <c r="AU90" s="86"/>
      <c r="AV90" s="86"/>
      <c r="AW90" s="86"/>
      <c r="AX90" s="86"/>
      <c r="AY90" s="86"/>
      <c r="AZ90" s="86"/>
      <c r="BA90" s="86"/>
      <c r="BB90" s="86"/>
      <c r="BC90" s="86"/>
      <c r="BD90" s="87"/>
      <c r="BE90" s="37"/>
    </row>
    <row r="91" spans="1:57" s="2" customFormat="1" ht="10.8" customHeight="1">
      <c r="A91" s="37"/>
      <c r="B91" s="38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43"/>
      <c r="AS91" s="88"/>
      <c r="AT91" s="89"/>
      <c r="AU91" s="90"/>
      <c r="AV91" s="90"/>
      <c r="AW91" s="90"/>
      <c r="AX91" s="90"/>
      <c r="AY91" s="90"/>
      <c r="AZ91" s="90"/>
      <c r="BA91" s="90"/>
      <c r="BB91" s="90"/>
      <c r="BC91" s="90"/>
      <c r="BD91" s="91"/>
      <c r="BE91" s="37"/>
    </row>
    <row r="92" spans="1:57" s="2" customFormat="1" ht="29.25" customHeight="1">
      <c r="A92" s="37"/>
      <c r="B92" s="38"/>
      <c r="C92" s="92" t="s">
        <v>60</v>
      </c>
      <c r="D92" s="93"/>
      <c r="E92" s="93"/>
      <c r="F92" s="93"/>
      <c r="G92" s="93"/>
      <c r="H92" s="94"/>
      <c r="I92" s="95" t="s">
        <v>61</v>
      </c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3"/>
      <c r="X92" s="93"/>
      <c r="Y92" s="93"/>
      <c r="Z92" s="93"/>
      <c r="AA92" s="93"/>
      <c r="AB92" s="93"/>
      <c r="AC92" s="93"/>
      <c r="AD92" s="93"/>
      <c r="AE92" s="93"/>
      <c r="AF92" s="93"/>
      <c r="AG92" s="96" t="s">
        <v>62</v>
      </c>
      <c r="AH92" s="93"/>
      <c r="AI92" s="93"/>
      <c r="AJ92" s="93"/>
      <c r="AK92" s="93"/>
      <c r="AL92" s="93"/>
      <c r="AM92" s="93"/>
      <c r="AN92" s="95" t="s">
        <v>63</v>
      </c>
      <c r="AO92" s="93"/>
      <c r="AP92" s="97"/>
      <c r="AQ92" s="98" t="s">
        <v>64</v>
      </c>
      <c r="AR92" s="43"/>
      <c r="AS92" s="99" t="s">
        <v>65</v>
      </c>
      <c r="AT92" s="100" t="s">
        <v>66</v>
      </c>
      <c r="AU92" s="100" t="s">
        <v>67</v>
      </c>
      <c r="AV92" s="100" t="s">
        <v>68</v>
      </c>
      <c r="AW92" s="100" t="s">
        <v>69</v>
      </c>
      <c r="AX92" s="100" t="s">
        <v>70</v>
      </c>
      <c r="AY92" s="100" t="s">
        <v>71</v>
      </c>
      <c r="AZ92" s="100" t="s">
        <v>72</v>
      </c>
      <c r="BA92" s="100" t="s">
        <v>73</v>
      </c>
      <c r="BB92" s="100" t="s">
        <v>74</v>
      </c>
      <c r="BC92" s="100" t="s">
        <v>75</v>
      </c>
      <c r="BD92" s="101" t="s">
        <v>76</v>
      </c>
      <c r="BE92" s="37"/>
    </row>
    <row r="93" spans="1:57" s="2" customFormat="1" ht="10.8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43"/>
      <c r="AS93" s="102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  <c r="BD93" s="104"/>
      <c r="BE93" s="37"/>
    </row>
    <row r="94" spans="1:90" s="6" customFormat="1" ht="32.4" customHeight="1">
      <c r="A94" s="6"/>
      <c r="B94" s="105"/>
      <c r="C94" s="106" t="s">
        <v>77</v>
      </c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8">
        <f>ROUND(SUM(AG95:AG108),2)</f>
        <v>0</v>
      </c>
      <c r="AH94" s="108"/>
      <c r="AI94" s="108"/>
      <c r="AJ94" s="108"/>
      <c r="AK94" s="108"/>
      <c r="AL94" s="108"/>
      <c r="AM94" s="108"/>
      <c r="AN94" s="109">
        <f>SUM(AG94,AT94)</f>
        <v>0</v>
      </c>
      <c r="AO94" s="109"/>
      <c r="AP94" s="109"/>
      <c r="AQ94" s="110" t="s">
        <v>1</v>
      </c>
      <c r="AR94" s="111"/>
      <c r="AS94" s="112">
        <f>ROUND(SUM(AS95:AS108),2)</f>
        <v>0</v>
      </c>
      <c r="AT94" s="113">
        <f>ROUND(SUM(AV94:AW94),2)</f>
        <v>0</v>
      </c>
      <c r="AU94" s="114">
        <f>ROUND(SUM(AU95:AU108),5)</f>
        <v>0</v>
      </c>
      <c r="AV94" s="113">
        <f>ROUND(AZ94*L29,2)</f>
        <v>0</v>
      </c>
      <c r="AW94" s="113">
        <f>ROUND(BA94*L30,2)</f>
        <v>0</v>
      </c>
      <c r="AX94" s="113">
        <f>ROUND(BB94*L29,2)</f>
        <v>0</v>
      </c>
      <c r="AY94" s="113">
        <f>ROUND(BC94*L30,2)</f>
        <v>0</v>
      </c>
      <c r="AZ94" s="113">
        <f>ROUND(SUM(AZ95:AZ108),2)</f>
        <v>0</v>
      </c>
      <c r="BA94" s="113">
        <f>ROUND(SUM(BA95:BA108),2)</f>
        <v>0</v>
      </c>
      <c r="BB94" s="113">
        <f>ROUND(SUM(BB95:BB108),2)</f>
        <v>0</v>
      </c>
      <c r="BC94" s="113">
        <f>ROUND(SUM(BC95:BC108),2)</f>
        <v>0</v>
      </c>
      <c r="BD94" s="115">
        <f>ROUND(SUM(BD95:BD108),2)</f>
        <v>0</v>
      </c>
      <c r="BE94" s="6"/>
      <c r="BS94" s="116" t="s">
        <v>78</v>
      </c>
      <c r="BT94" s="116" t="s">
        <v>79</v>
      </c>
      <c r="BU94" s="117" t="s">
        <v>80</v>
      </c>
      <c r="BV94" s="116" t="s">
        <v>81</v>
      </c>
      <c r="BW94" s="116" t="s">
        <v>5</v>
      </c>
      <c r="BX94" s="116" t="s">
        <v>82</v>
      </c>
      <c r="CL94" s="116" t="s">
        <v>1</v>
      </c>
    </row>
    <row r="95" spans="1:91" s="7" customFormat="1" ht="16.5" customHeight="1">
      <c r="A95" s="118" t="s">
        <v>83</v>
      </c>
      <c r="B95" s="119"/>
      <c r="C95" s="120"/>
      <c r="D95" s="121" t="s">
        <v>84</v>
      </c>
      <c r="E95" s="121"/>
      <c r="F95" s="121"/>
      <c r="G95" s="121"/>
      <c r="H95" s="121"/>
      <c r="I95" s="122"/>
      <c r="J95" s="121" t="s">
        <v>85</v>
      </c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3">
        <f>'000 - Vedlejší a ostatní ...'!J30</f>
        <v>0</v>
      </c>
      <c r="AH95" s="122"/>
      <c r="AI95" s="122"/>
      <c r="AJ95" s="122"/>
      <c r="AK95" s="122"/>
      <c r="AL95" s="122"/>
      <c r="AM95" s="122"/>
      <c r="AN95" s="123">
        <f>SUM(AG95,AT95)</f>
        <v>0</v>
      </c>
      <c r="AO95" s="122"/>
      <c r="AP95" s="122"/>
      <c r="AQ95" s="124" t="s">
        <v>86</v>
      </c>
      <c r="AR95" s="125"/>
      <c r="AS95" s="126">
        <v>0</v>
      </c>
      <c r="AT95" s="127">
        <f>ROUND(SUM(AV95:AW95),2)</f>
        <v>0</v>
      </c>
      <c r="AU95" s="128">
        <f>'000 - Vedlejší a ostatní ...'!P123</f>
        <v>0</v>
      </c>
      <c r="AV95" s="127">
        <f>'000 - Vedlejší a ostatní ...'!J33</f>
        <v>0</v>
      </c>
      <c r="AW95" s="127">
        <f>'000 - Vedlejší a ostatní ...'!J34</f>
        <v>0</v>
      </c>
      <c r="AX95" s="127">
        <f>'000 - Vedlejší a ostatní ...'!J35</f>
        <v>0</v>
      </c>
      <c r="AY95" s="127">
        <f>'000 - Vedlejší a ostatní ...'!J36</f>
        <v>0</v>
      </c>
      <c r="AZ95" s="127">
        <f>'000 - Vedlejší a ostatní ...'!F33</f>
        <v>0</v>
      </c>
      <c r="BA95" s="127">
        <f>'000 - Vedlejší a ostatní ...'!F34</f>
        <v>0</v>
      </c>
      <c r="BB95" s="127">
        <f>'000 - Vedlejší a ostatní ...'!F35</f>
        <v>0</v>
      </c>
      <c r="BC95" s="127">
        <f>'000 - Vedlejší a ostatní ...'!F36</f>
        <v>0</v>
      </c>
      <c r="BD95" s="129">
        <f>'000 - Vedlejší a ostatní ...'!F37</f>
        <v>0</v>
      </c>
      <c r="BE95" s="7"/>
      <c r="BT95" s="130" t="s">
        <v>87</v>
      </c>
      <c r="BV95" s="130" t="s">
        <v>81</v>
      </c>
      <c r="BW95" s="130" t="s">
        <v>88</v>
      </c>
      <c r="BX95" s="130" t="s">
        <v>5</v>
      </c>
      <c r="CL95" s="130" t="s">
        <v>1</v>
      </c>
      <c r="CM95" s="130" t="s">
        <v>89</v>
      </c>
    </row>
    <row r="96" spans="1:91" s="7" customFormat="1" ht="16.5" customHeight="1">
      <c r="A96" s="118" t="s">
        <v>83</v>
      </c>
      <c r="B96" s="119"/>
      <c r="C96" s="120"/>
      <c r="D96" s="121" t="s">
        <v>90</v>
      </c>
      <c r="E96" s="121"/>
      <c r="F96" s="121"/>
      <c r="G96" s="121"/>
      <c r="H96" s="121"/>
      <c r="I96" s="122"/>
      <c r="J96" s="121" t="s">
        <v>91</v>
      </c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23">
        <f>'001 - Příprava území'!J30</f>
        <v>0</v>
      </c>
      <c r="AH96" s="122"/>
      <c r="AI96" s="122"/>
      <c r="AJ96" s="122"/>
      <c r="AK96" s="122"/>
      <c r="AL96" s="122"/>
      <c r="AM96" s="122"/>
      <c r="AN96" s="123">
        <f>SUM(AG96,AT96)</f>
        <v>0</v>
      </c>
      <c r="AO96" s="122"/>
      <c r="AP96" s="122"/>
      <c r="AQ96" s="124" t="s">
        <v>86</v>
      </c>
      <c r="AR96" s="125"/>
      <c r="AS96" s="126">
        <v>0</v>
      </c>
      <c r="AT96" s="127">
        <f>ROUND(SUM(AV96:AW96),2)</f>
        <v>0</v>
      </c>
      <c r="AU96" s="128">
        <f>'001 - Příprava území'!P120</f>
        <v>0</v>
      </c>
      <c r="AV96" s="127">
        <f>'001 - Příprava území'!J33</f>
        <v>0</v>
      </c>
      <c r="AW96" s="127">
        <f>'001 - Příprava území'!J34</f>
        <v>0</v>
      </c>
      <c r="AX96" s="127">
        <f>'001 - Příprava území'!J35</f>
        <v>0</v>
      </c>
      <c r="AY96" s="127">
        <f>'001 - Příprava území'!J36</f>
        <v>0</v>
      </c>
      <c r="AZ96" s="127">
        <f>'001 - Příprava území'!F33</f>
        <v>0</v>
      </c>
      <c r="BA96" s="127">
        <f>'001 - Příprava území'!F34</f>
        <v>0</v>
      </c>
      <c r="BB96" s="127">
        <f>'001 - Příprava území'!F35</f>
        <v>0</v>
      </c>
      <c r="BC96" s="127">
        <f>'001 - Příprava území'!F36</f>
        <v>0</v>
      </c>
      <c r="BD96" s="129">
        <f>'001 - Příprava území'!F37</f>
        <v>0</v>
      </c>
      <c r="BE96" s="7"/>
      <c r="BT96" s="130" t="s">
        <v>87</v>
      </c>
      <c r="BV96" s="130" t="s">
        <v>81</v>
      </c>
      <c r="BW96" s="130" t="s">
        <v>92</v>
      </c>
      <c r="BX96" s="130" t="s">
        <v>5</v>
      </c>
      <c r="CL96" s="130" t="s">
        <v>1</v>
      </c>
      <c r="CM96" s="130" t="s">
        <v>89</v>
      </c>
    </row>
    <row r="97" spans="1:91" s="7" customFormat="1" ht="16.5" customHeight="1">
      <c r="A97" s="118" t="s">
        <v>83</v>
      </c>
      <c r="B97" s="119"/>
      <c r="C97" s="120"/>
      <c r="D97" s="121" t="s">
        <v>93</v>
      </c>
      <c r="E97" s="121"/>
      <c r="F97" s="121"/>
      <c r="G97" s="121"/>
      <c r="H97" s="121"/>
      <c r="I97" s="122"/>
      <c r="J97" s="121" t="s">
        <v>94</v>
      </c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3">
        <f>'D.1.3.3 - Přípojka vodovodu'!J30</f>
        <v>0</v>
      </c>
      <c r="AH97" s="122"/>
      <c r="AI97" s="122"/>
      <c r="AJ97" s="122"/>
      <c r="AK97" s="122"/>
      <c r="AL97" s="122"/>
      <c r="AM97" s="122"/>
      <c r="AN97" s="123">
        <f>SUM(AG97,AT97)</f>
        <v>0</v>
      </c>
      <c r="AO97" s="122"/>
      <c r="AP97" s="122"/>
      <c r="AQ97" s="124" t="s">
        <v>86</v>
      </c>
      <c r="AR97" s="125"/>
      <c r="AS97" s="126">
        <v>0</v>
      </c>
      <c r="AT97" s="127">
        <f>ROUND(SUM(AV97:AW97),2)</f>
        <v>0</v>
      </c>
      <c r="AU97" s="128">
        <f>'D.1.3.3 - Přípojka vodovodu'!P127</f>
        <v>0</v>
      </c>
      <c r="AV97" s="127">
        <f>'D.1.3.3 - Přípojka vodovodu'!J33</f>
        <v>0</v>
      </c>
      <c r="AW97" s="127">
        <f>'D.1.3.3 - Přípojka vodovodu'!J34</f>
        <v>0</v>
      </c>
      <c r="AX97" s="127">
        <f>'D.1.3.3 - Přípojka vodovodu'!J35</f>
        <v>0</v>
      </c>
      <c r="AY97" s="127">
        <f>'D.1.3.3 - Přípojka vodovodu'!J36</f>
        <v>0</v>
      </c>
      <c r="AZ97" s="127">
        <f>'D.1.3.3 - Přípojka vodovodu'!F33</f>
        <v>0</v>
      </c>
      <c r="BA97" s="127">
        <f>'D.1.3.3 - Přípojka vodovodu'!F34</f>
        <v>0</v>
      </c>
      <c r="BB97" s="127">
        <f>'D.1.3.3 - Přípojka vodovodu'!F35</f>
        <v>0</v>
      </c>
      <c r="BC97" s="127">
        <f>'D.1.3.3 - Přípojka vodovodu'!F36</f>
        <v>0</v>
      </c>
      <c r="BD97" s="129">
        <f>'D.1.3.3 - Přípojka vodovodu'!F37</f>
        <v>0</v>
      </c>
      <c r="BE97" s="7"/>
      <c r="BT97" s="130" t="s">
        <v>87</v>
      </c>
      <c r="BV97" s="130" t="s">
        <v>81</v>
      </c>
      <c r="BW97" s="130" t="s">
        <v>95</v>
      </c>
      <c r="BX97" s="130" t="s">
        <v>5</v>
      </c>
      <c r="CL97" s="130" t="s">
        <v>1</v>
      </c>
      <c r="CM97" s="130" t="s">
        <v>89</v>
      </c>
    </row>
    <row r="98" spans="1:91" s="7" customFormat="1" ht="16.5" customHeight="1">
      <c r="A98" s="118" t="s">
        <v>83</v>
      </c>
      <c r="B98" s="119"/>
      <c r="C98" s="120"/>
      <c r="D98" s="121" t="s">
        <v>96</v>
      </c>
      <c r="E98" s="121"/>
      <c r="F98" s="121"/>
      <c r="G98" s="121"/>
      <c r="H98" s="121"/>
      <c r="I98" s="122"/>
      <c r="J98" s="121" t="s">
        <v>97</v>
      </c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3">
        <f>'D.1.4.1 - Veřejné osvětlení'!J30</f>
        <v>0</v>
      </c>
      <c r="AH98" s="122"/>
      <c r="AI98" s="122"/>
      <c r="AJ98" s="122"/>
      <c r="AK98" s="122"/>
      <c r="AL98" s="122"/>
      <c r="AM98" s="122"/>
      <c r="AN98" s="123">
        <f>SUM(AG98,AT98)</f>
        <v>0</v>
      </c>
      <c r="AO98" s="122"/>
      <c r="AP98" s="122"/>
      <c r="AQ98" s="124" t="s">
        <v>86</v>
      </c>
      <c r="AR98" s="125"/>
      <c r="AS98" s="126">
        <v>0</v>
      </c>
      <c r="AT98" s="127">
        <f>ROUND(SUM(AV98:AW98),2)</f>
        <v>0</v>
      </c>
      <c r="AU98" s="128">
        <f>'D.1.4.1 - Veřejné osvětlení'!P118</f>
        <v>0</v>
      </c>
      <c r="AV98" s="127">
        <f>'D.1.4.1 - Veřejné osvětlení'!J33</f>
        <v>0</v>
      </c>
      <c r="AW98" s="127">
        <f>'D.1.4.1 - Veřejné osvětlení'!J34</f>
        <v>0</v>
      </c>
      <c r="AX98" s="127">
        <f>'D.1.4.1 - Veřejné osvětlení'!J35</f>
        <v>0</v>
      </c>
      <c r="AY98" s="127">
        <f>'D.1.4.1 - Veřejné osvětlení'!J36</f>
        <v>0</v>
      </c>
      <c r="AZ98" s="127">
        <f>'D.1.4.1 - Veřejné osvětlení'!F33</f>
        <v>0</v>
      </c>
      <c r="BA98" s="127">
        <f>'D.1.4.1 - Veřejné osvětlení'!F34</f>
        <v>0</v>
      </c>
      <c r="BB98" s="127">
        <f>'D.1.4.1 - Veřejné osvětlení'!F35</f>
        <v>0</v>
      </c>
      <c r="BC98" s="127">
        <f>'D.1.4.1 - Veřejné osvětlení'!F36</f>
        <v>0</v>
      </c>
      <c r="BD98" s="129">
        <f>'D.1.4.1 - Veřejné osvětlení'!F37</f>
        <v>0</v>
      </c>
      <c r="BE98" s="7"/>
      <c r="BT98" s="130" t="s">
        <v>87</v>
      </c>
      <c r="BV98" s="130" t="s">
        <v>81</v>
      </c>
      <c r="BW98" s="130" t="s">
        <v>98</v>
      </c>
      <c r="BX98" s="130" t="s">
        <v>5</v>
      </c>
      <c r="CL98" s="130" t="s">
        <v>1</v>
      </c>
      <c r="CM98" s="130" t="s">
        <v>89</v>
      </c>
    </row>
    <row r="99" spans="1:91" s="7" customFormat="1" ht="16.5" customHeight="1">
      <c r="A99" s="118" t="s">
        <v>83</v>
      </c>
      <c r="B99" s="119"/>
      <c r="C99" s="120"/>
      <c r="D99" s="121" t="s">
        <v>99</v>
      </c>
      <c r="E99" s="121"/>
      <c r="F99" s="121"/>
      <c r="G99" s="121"/>
      <c r="H99" s="121"/>
      <c r="I99" s="122"/>
      <c r="J99" s="121" t="s">
        <v>100</v>
      </c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121"/>
      <c r="AF99" s="121"/>
      <c r="AG99" s="123">
        <f>'D.1.4.2 - Přeložka I. Tel...'!J30</f>
        <v>0</v>
      </c>
      <c r="AH99" s="122"/>
      <c r="AI99" s="122"/>
      <c r="AJ99" s="122"/>
      <c r="AK99" s="122"/>
      <c r="AL99" s="122"/>
      <c r="AM99" s="122"/>
      <c r="AN99" s="123">
        <f>SUM(AG99,AT99)</f>
        <v>0</v>
      </c>
      <c r="AO99" s="122"/>
      <c r="AP99" s="122"/>
      <c r="AQ99" s="124" t="s">
        <v>86</v>
      </c>
      <c r="AR99" s="125"/>
      <c r="AS99" s="126">
        <v>0</v>
      </c>
      <c r="AT99" s="127">
        <f>ROUND(SUM(AV99:AW99),2)</f>
        <v>0</v>
      </c>
      <c r="AU99" s="128">
        <f>'D.1.4.2 - Přeložka I. Tel...'!P118</f>
        <v>0</v>
      </c>
      <c r="AV99" s="127">
        <f>'D.1.4.2 - Přeložka I. Tel...'!J33</f>
        <v>0</v>
      </c>
      <c r="AW99" s="127">
        <f>'D.1.4.2 - Přeložka I. Tel...'!J34</f>
        <v>0</v>
      </c>
      <c r="AX99" s="127">
        <f>'D.1.4.2 - Přeložka I. Tel...'!J35</f>
        <v>0</v>
      </c>
      <c r="AY99" s="127">
        <f>'D.1.4.2 - Přeložka I. Tel...'!J36</f>
        <v>0</v>
      </c>
      <c r="AZ99" s="127">
        <f>'D.1.4.2 - Přeložka I. Tel...'!F33</f>
        <v>0</v>
      </c>
      <c r="BA99" s="127">
        <f>'D.1.4.2 - Přeložka I. Tel...'!F34</f>
        <v>0</v>
      </c>
      <c r="BB99" s="127">
        <f>'D.1.4.2 - Přeložka I. Tel...'!F35</f>
        <v>0</v>
      </c>
      <c r="BC99" s="127">
        <f>'D.1.4.2 - Přeložka I. Tel...'!F36</f>
        <v>0</v>
      </c>
      <c r="BD99" s="129">
        <f>'D.1.4.2 - Přeložka I. Tel...'!F37</f>
        <v>0</v>
      </c>
      <c r="BE99" s="7"/>
      <c r="BT99" s="130" t="s">
        <v>87</v>
      </c>
      <c r="BV99" s="130" t="s">
        <v>81</v>
      </c>
      <c r="BW99" s="130" t="s">
        <v>101</v>
      </c>
      <c r="BX99" s="130" t="s">
        <v>5</v>
      </c>
      <c r="CL99" s="130" t="s">
        <v>1</v>
      </c>
      <c r="CM99" s="130" t="s">
        <v>89</v>
      </c>
    </row>
    <row r="100" spans="1:91" s="7" customFormat="1" ht="16.5" customHeight="1">
      <c r="A100" s="118" t="s">
        <v>83</v>
      </c>
      <c r="B100" s="119"/>
      <c r="C100" s="120"/>
      <c r="D100" s="121" t="s">
        <v>102</v>
      </c>
      <c r="E100" s="121"/>
      <c r="F100" s="121"/>
      <c r="G100" s="121"/>
      <c r="H100" s="121"/>
      <c r="I100" s="122"/>
      <c r="J100" s="121" t="s">
        <v>103</v>
      </c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121"/>
      <c r="AF100" s="121"/>
      <c r="AG100" s="123">
        <f>'D.1.5 - Přeložka plynovodu'!J30</f>
        <v>0</v>
      </c>
      <c r="AH100" s="122"/>
      <c r="AI100" s="122"/>
      <c r="AJ100" s="122"/>
      <c r="AK100" s="122"/>
      <c r="AL100" s="122"/>
      <c r="AM100" s="122"/>
      <c r="AN100" s="123">
        <f>SUM(AG100,AT100)</f>
        <v>0</v>
      </c>
      <c r="AO100" s="122"/>
      <c r="AP100" s="122"/>
      <c r="AQ100" s="124" t="s">
        <v>86</v>
      </c>
      <c r="AR100" s="125"/>
      <c r="AS100" s="126">
        <v>0</v>
      </c>
      <c r="AT100" s="127">
        <f>ROUND(SUM(AV100:AW100),2)</f>
        <v>0</v>
      </c>
      <c r="AU100" s="128">
        <f>'D.1.5 - Přeložka plynovodu'!P125</f>
        <v>0</v>
      </c>
      <c r="AV100" s="127">
        <f>'D.1.5 - Přeložka plynovodu'!J33</f>
        <v>0</v>
      </c>
      <c r="AW100" s="127">
        <f>'D.1.5 - Přeložka plynovodu'!J34</f>
        <v>0</v>
      </c>
      <c r="AX100" s="127">
        <f>'D.1.5 - Přeložka plynovodu'!J35</f>
        <v>0</v>
      </c>
      <c r="AY100" s="127">
        <f>'D.1.5 - Přeložka plynovodu'!J36</f>
        <v>0</v>
      </c>
      <c r="AZ100" s="127">
        <f>'D.1.5 - Přeložka plynovodu'!F33</f>
        <v>0</v>
      </c>
      <c r="BA100" s="127">
        <f>'D.1.5 - Přeložka plynovodu'!F34</f>
        <v>0</v>
      </c>
      <c r="BB100" s="127">
        <f>'D.1.5 - Přeložka plynovodu'!F35</f>
        <v>0</v>
      </c>
      <c r="BC100" s="127">
        <f>'D.1.5 - Přeložka plynovodu'!F36</f>
        <v>0</v>
      </c>
      <c r="BD100" s="129">
        <f>'D.1.5 - Přeložka plynovodu'!F37</f>
        <v>0</v>
      </c>
      <c r="BE100" s="7"/>
      <c r="BT100" s="130" t="s">
        <v>87</v>
      </c>
      <c r="BV100" s="130" t="s">
        <v>81</v>
      </c>
      <c r="BW100" s="130" t="s">
        <v>104</v>
      </c>
      <c r="BX100" s="130" t="s">
        <v>5</v>
      </c>
      <c r="CL100" s="130" t="s">
        <v>1</v>
      </c>
      <c r="CM100" s="130" t="s">
        <v>89</v>
      </c>
    </row>
    <row r="101" spans="1:91" s="7" customFormat="1" ht="16.5" customHeight="1">
      <c r="A101" s="118" t="s">
        <v>83</v>
      </c>
      <c r="B101" s="119"/>
      <c r="C101" s="120"/>
      <c r="D101" s="121" t="s">
        <v>105</v>
      </c>
      <c r="E101" s="121"/>
      <c r="F101" s="121"/>
      <c r="G101" s="121"/>
      <c r="H101" s="121"/>
      <c r="I101" s="122"/>
      <c r="J101" s="121" t="s">
        <v>106</v>
      </c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121"/>
      <c r="AF101" s="121"/>
      <c r="AG101" s="123">
        <f>'SO101 - Komunikace'!J30</f>
        <v>0</v>
      </c>
      <c r="AH101" s="122"/>
      <c r="AI101" s="122"/>
      <c r="AJ101" s="122"/>
      <c r="AK101" s="122"/>
      <c r="AL101" s="122"/>
      <c r="AM101" s="122"/>
      <c r="AN101" s="123">
        <f>SUM(AG101,AT101)</f>
        <v>0</v>
      </c>
      <c r="AO101" s="122"/>
      <c r="AP101" s="122"/>
      <c r="AQ101" s="124" t="s">
        <v>86</v>
      </c>
      <c r="AR101" s="125"/>
      <c r="AS101" s="126">
        <v>0</v>
      </c>
      <c r="AT101" s="127">
        <f>ROUND(SUM(AV101:AW101),2)</f>
        <v>0</v>
      </c>
      <c r="AU101" s="128">
        <f>'SO101 - Komunikace'!P131</f>
        <v>0</v>
      </c>
      <c r="AV101" s="127">
        <f>'SO101 - Komunikace'!J33</f>
        <v>0</v>
      </c>
      <c r="AW101" s="127">
        <f>'SO101 - Komunikace'!J34</f>
        <v>0</v>
      </c>
      <c r="AX101" s="127">
        <f>'SO101 - Komunikace'!J35</f>
        <v>0</v>
      </c>
      <c r="AY101" s="127">
        <f>'SO101 - Komunikace'!J36</f>
        <v>0</v>
      </c>
      <c r="AZ101" s="127">
        <f>'SO101 - Komunikace'!F33</f>
        <v>0</v>
      </c>
      <c r="BA101" s="127">
        <f>'SO101 - Komunikace'!F34</f>
        <v>0</v>
      </c>
      <c r="BB101" s="127">
        <f>'SO101 - Komunikace'!F35</f>
        <v>0</v>
      </c>
      <c r="BC101" s="127">
        <f>'SO101 - Komunikace'!F36</f>
        <v>0</v>
      </c>
      <c r="BD101" s="129">
        <f>'SO101 - Komunikace'!F37</f>
        <v>0</v>
      </c>
      <c r="BE101" s="7"/>
      <c r="BT101" s="130" t="s">
        <v>87</v>
      </c>
      <c r="BV101" s="130" t="s">
        <v>81</v>
      </c>
      <c r="BW101" s="130" t="s">
        <v>107</v>
      </c>
      <c r="BX101" s="130" t="s">
        <v>5</v>
      </c>
      <c r="CL101" s="130" t="s">
        <v>1</v>
      </c>
      <c r="CM101" s="130" t="s">
        <v>89</v>
      </c>
    </row>
    <row r="102" spans="1:91" s="7" customFormat="1" ht="16.5" customHeight="1">
      <c r="A102" s="118" t="s">
        <v>83</v>
      </c>
      <c r="B102" s="119"/>
      <c r="C102" s="120"/>
      <c r="D102" s="121" t="s">
        <v>108</v>
      </c>
      <c r="E102" s="121"/>
      <c r="F102" s="121"/>
      <c r="G102" s="121"/>
      <c r="H102" s="121"/>
      <c r="I102" s="122"/>
      <c r="J102" s="121" t="s">
        <v>109</v>
      </c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3">
        <f>'SO102 - Úprava autobusové...'!J30</f>
        <v>0</v>
      </c>
      <c r="AH102" s="122"/>
      <c r="AI102" s="122"/>
      <c r="AJ102" s="122"/>
      <c r="AK102" s="122"/>
      <c r="AL102" s="122"/>
      <c r="AM102" s="122"/>
      <c r="AN102" s="123">
        <f>SUM(AG102,AT102)</f>
        <v>0</v>
      </c>
      <c r="AO102" s="122"/>
      <c r="AP102" s="122"/>
      <c r="AQ102" s="124" t="s">
        <v>86</v>
      </c>
      <c r="AR102" s="125"/>
      <c r="AS102" s="126">
        <v>0</v>
      </c>
      <c r="AT102" s="127">
        <f>ROUND(SUM(AV102:AW102),2)</f>
        <v>0</v>
      </c>
      <c r="AU102" s="128">
        <f>'SO102 - Úprava autobusové...'!P126</f>
        <v>0</v>
      </c>
      <c r="AV102" s="127">
        <f>'SO102 - Úprava autobusové...'!J33</f>
        <v>0</v>
      </c>
      <c r="AW102" s="127">
        <f>'SO102 - Úprava autobusové...'!J34</f>
        <v>0</v>
      </c>
      <c r="AX102" s="127">
        <f>'SO102 - Úprava autobusové...'!J35</f>
        <v>0</v>
      </c>
      <c r="AY102" s="127">
        <f>'SO102 - Úprava autobusové...'!J36</f>
        <v>0</v>
      </c>
      <c r="AZ102" s="127">
        <f>'SO102 - Úprava autobusové...'!F33</f>
        <v>0</v>
      </c>
      <c r="BA102" s="127">
        <f>'SO102 - Úprava autobusové...'!F34</f>
        <v>0</v>
      </c>
      <c r="BB102" s="127">
        <f>'SO102 - Úprava autobusové...'!F35</f>
        <v>0</v>
      </c>
      <c r="BC102" s="127">
        <f>'SO102 - Úprava autobusové...'!F36</f>
        <v>0</v>
      </c>
      <c r="BD102" s="129">
        <f>'SO102 - Úprava autobusové...'!F37</f>
        <v>0</v>
      </c>
      <c r="BE102" s="7"/>
      <c r="BT102" s="130" t="s">
        <v>87</v>
      </c>
      <c r="BV102" s="130" t="s">
        <v>81</v>
      </c>
      <c r="BW102" s="130" t="s">
        <v>110</v>
      </c>
      <c r="BX102" s="130" t="s">
        <v>5</v>
      </c>
      <c r="CL102" s="130" t="s">
        <v>1</v>
      </c>
      <c r="CM102" s="130" t="s">
        <v>89</v>
      </c>
    </row>
    <row r="103" spans="1:91" s="7" customFormat="1" ht="16.5" customHeight="1">
      <c r="A103" s="118" t="s">
        <v>83</v>
      </c>
      <c r="B103" s="119"/>
      <c r="C103" s="120"/>
      <c r="D103" s="121" t="s">
        <v>111</v>
      </c>
      <c r="E103" s="121"/>
      <c r="F103" s="121"/>
      <c r="G103" s="121"/>
      <c r="H103" s="121"/>
      <c r="I103" s="122"/>
      <c r="J103" s="121" t="s">
        <v>112</v>
      </c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121"/>
      <c r="AF103" s="121"/>
      <c r="AG103" s="123">
        <f>'SO103 - Oplocení'!J30</f>
        <v>0</v>
      </c>
      <c r="AH103" s="122"/>
      <c r="AI103" s="122"/>
      <c r="AJ103" s="122"/>
      <c r="AK103" s="122"/>
      <c r="AL103" s="122"/>
      <c r="AM103" s="122"/>
      <c r="AN103" s="123">
        <f>SUM(AG103,AT103)</f>
        <v>0</v>
      </c>
      <c r="AO103" s="122"/>
      <c r="AP103" s="122"/>
      <c r="AQ103" s="124" t="s">
        <v>86</v>
      </c>
      <c r="AR103" s="125"/>
      <c r="AS103" s="126">
        <v>0</v>
      </c>
      <c r="AT103" s="127">
        <f>ROUND(SUM(AV103:AW103),2)</f>
        <v>0</v>
      </c>
      <c r="AU103" s="128">
        <f>'SO103 - Oplocení'!P119</f>
        <v>0</v>
      </c>
      <c r="AV103" s="127">
        <f>'SO103 - Oplocení'!J33</f>
        <v>0</v>
      </c>
      <c r="AW103" s="127">
        <f>'SO103 - Oplocení'!J34</f>
        <v>0</v>
      </c>
      <c r="AX103" s="127">
        <f>'SO103 - Oplocení'!J35</f>
        <v>0</v>
      </c>
      <c r="AY103" s="127">
        <f>'SO103 - Oplocení'!J36</f>
        <v>0</v>
      </c>
      <c r="AZ103" s="127">
        <f>'SO103 - Oplocení'!F33</f>
        <v>0</v>
      </c>
      <c r="BA103" s="127">
        <f>'SO103 - Oplocení'!F34</f>
        <v>0</v>
      </c>
      <c r="BB103" s="127">
        <f>'SO103 - Oplocení'!F35</f>
        <v>0</v>
      </c>
      <c r="BC103" s="127">
        <f>'SO103 - Oplocení'!F36</f>
        <v>0</v>
      </c>
      <c r="BD103" s="129">
        <f>'SO103 - Oplocení'!F37</f>
        <v>0</v>
      </c>
      <c r="BE103" s="7"/>
      <c r="BT103" s="130" t="s">
        <v>87</v>
      </c>
      <c r="BV103" s="130" t="s">
        <v>81</v>
      </c>
      <c r="BW103" s="130" t="s">
        <v>113</v>
      </c>
      <c r="BX103" s="130" t="s">
        <v>5</v>
      </c>
      <c r="CL103" s="130" t="s">
        <v>1</v>
      </c>
      <c r="CM103" s="130" t="s">
        <v>89</v>
      </c>
    </row>
    <row r="104" spans="1:91" s="7" customFormat="1" ht="16.5" customHeight="1">
      <c r="A104" s="118" t="s">
        <v>83</v>
      </c>
      <c r="B104" s="119"/>
      <c r="C104" s="120"/>
      <c r="D104" s="121" t="s">
        <v>114</v>
      </c>
      <c r="E104" s="121"/>
      <c r="F104" s="121"/>
      <c r="G104" s="121"/>
      <c r="H104" s="121"/>
      <c r="I104" s="122"/>
      <c r="J104" s="121" t="s">
        <v>115</v>
      </c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121"/>
      <c r="AF104" s="121"/>
      <c r="AG104" s="123">
        <f>'SO201 - Protihluková stěna'!J30</f>
        <v>0</v>
      </c>
      <c r="AH104" s="122"/>
      <c r="AI104" s="122"/>
      <c r="AJ104" s="122"/>
      <c r="AK104" s="122"/>
      <c r="AL104" s="122"/>
      <c r="AM104" s="122"/>
      <c r="AN104" s="123">
        <f>SUM(AG104,AT104)</f>
        <v>0</v>
      </c>
      <c r="AO104" s="122"/>
      <c r="AP104" s="122"/>
      <c r="AQ104" s="124" t="s">
        <v>86</v>
      </c>
      <c r="AR104" s="125"/>
      <c r="AS104" s="126">
        <v>0</v>
      </c>
      <c r="AT104" s="127">
        <f>ROUND(SUM(AV104:AW104),2)</f>
        <v>0</v>
      </c>
      <c r="AU104" s="128">
        <f>'SO201 - Protihluková stěna'!P123</f>
        <v>0</v>
      </c>
      <c r="AV104" s="127">
        <f>'SO201 - Protihluková stěna'!J33</f>
        <v>0</v>
      </c>
      <c r="AW104" s="127">
        <f>'SO201 - Protihluková stěna'!J34</f>
        <v>0</v>
      </c>
      <c r="AX104" s="127">
        <f>'SO201 - Protihluková stěna'!J35</f>
        <v>0</v>
      </c>
      <c r="AY104" s="127">
        <f>'SO201 - Protihluková stěna'!J36</f>
        <v>0</v>
      </c>
      <c r="AZ104" s="127">
        <f>'SO201 - Protihluková stěna'!F33</f>
        <v>0</v>
      </c>
      <c r="BA104" s="127">
        <f>'SO201 - Protihluková stěna'!F34</f>
        <v>0</v>
      </c>
      <c r="BB104" s="127">
        <f>'SO201 - Protihluková stěna'!F35</f>
        <v>0</v>
      </c>
      <c r="BC104" s="127">
        <f>'SO201 - Protihluková stěna'!F36</f>
        <v>0</v>
      </c>
      <c r="BD104" s="129">
        <f>'SO201 - Protihluková stěna'!F37</f>
        <v>0</v>
      </c>
      <c r="BE104" s="7"/>
      <c r="BT104" s="130" t="s">
        <v>87</v>
      </c>
      <c r="BV104" s="130" t="s">
        <v>81</v>
      </c>
      <c r="BW104" s="130" t="s">
        <v>116</v>
      </c>
      <c r="BX104" s="130" t="s">
        <v>5</v>
      </c>
      <c r="CL104" s="130" t="s">
        <v>1</v>
      </c>
      <c r="CM104" s="130" t="s">
        <v>89</v>
      </c>
    </row>
    <row r="105" spans="1:91" s="7" customFormat="1" ht="16.5" customHeight="1">
      <c r="A105" s="118" t="s">
        <v>83</v>
      </c>
      <c r="B105" s="119"/>
      <c r="C105" s="120"/>
      <c r="D105" s="121" t="s">
        <v>117</v>
      </c>
      <c r="E105" s="121"/>
      <c r="F105" s="121"/>
      <c r="G105" s="121"/>
      <c r="H105" s="121"/>
      <c r="I105" s="122"/>
      <c r="J105" s="121" t="s">
        <v>118</v>
      </c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121"/>
      <c r="AF105" s="121"/>
      <c r="AG105" s="123">
        <f>'SO301 - Přeložka dešťové ...'!J30</f>
        <v>0</v>
      </c>
      <c r="AH105" s="122"/>
      <c r="AI105" s="122"/>
      <c r="AJ105" s="122"/>
      <c r="AK105" s="122"/>
      <c r="AL105" s="122"/>
      <c r="AM105" s="122"/>
      <c r="AN105" s="123">
        <f>SUM(AG105,AT105)</f>
        <v>0</v>
      </c>
      <c r="AO105" s="122"/>
      <c r="AP105" s="122"/>
      <c r="AQ105" s="124" t="s">
        <v>86</v>
      </c>
      <c r="AR105" s="125"/>
      <c r="AS105" s="126">
        <v>0</v>
      </c>
      <c r="AT105" s="127">
        <f>ROUND(SUM(AV105:AW105),2)</f>
        <v>0</v>
      </c>
      <c r="AU105" s="128">
        <f>'SO301 - Přeložka dešťové ...'!P124</f>
        <v>0</v>
      </c>
      <c r="AV105" s="127">
        <f>'SO301 - Přeložka dešťové ...'!J33</f>
        <v>0</v>
      </c>
      <c r="AW105" s="127">
        <f>'SO301 - Přeložka dešťové ...'!J34</f>
        <v>0</v>
      </c>
      <c r="AX105" s="127">
        <f>'SO301 - Přeložka dešťové ...'!J35</f>
        <v>0</v>
      </c>
      <c r="AY105" s="127">
        <f>'SO301 - Přeložka dešťové ...'!J36</f>
        <v>0</v>
      </c>
      <c r="AZ105" s="127">
        <f>'SO301 - Přeložka dešťové ...'!F33</f>
        <v>0</v>
      </c>
      <c r="BA105" s="127">
        <f>'SO301 - Přeložka dešťové ...'!F34</f>
        <v>0</v>
      </c>
      <c r="BB105" s="127">
        <f>'SO301 - Přeložka dešťové ...'!F35</f>
        <v>0</v>
      </c>
      <c r="BC105" s="127">
        <f>'SO301 - Přeložka dešťové ...'!F36</f>
        <v>0</v>
      </c>
      <c r="BD105" s="129">
        <f>'SO301 - Přeložka dešťové ...'!F37</f>
        <v>0</v>
      </c>
      <c r="BE105" s="7"/>
      <c r="BT105" s="130" t="s">
        <v>87</v>
      </c>
      <c r="BV105" s="130" t="s">
        <v>81</v>
      </c>
      <c r="BW105" s="130" t="s">
        <v>119</v>
      </c>
      <c r="BX105" s="130" t="s">
        <v>5</v>
      </c>
      <c r="CL105" s="130" t="s">
        <v>1</v>
      </c>
      <c r="CM105" s="130" t="s">
        <v>89</v>
      </c>
    </row>
    <row r="106" spans="1:91" s="7" customFormat="1" ht="16.5" customHeight="1">
      <c r="A106" s="118" t="s">
        <v>83</v>
      </c>
      <c r="B106" s="119"/>
      <c r="C106" s="120"/>
      <c r="D106" s="121" t="s">
        <v>120</v>
      </c>
      <c r="E106" s="121"/>
      <c r="F106" s="121"/>
      <c r="G106" s="121"/>
      <c r="H106" s="121"/>
      <c r="I106" s="122"/>
      <c r="J106" s="121" t="s">
        <v>121</v>
      </c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121"/>
      <c r="AF106" s="121"/>
      <c r="AG106" s="123">
        <f>'SO302 - Přeložka vodovodu'!J30</f>
        <v>0</v>
      </c>
      <c r="AH106" s="122"/>
      <c r="AI106" s="122"/>
      <c r="AJ106" s="122"/>
      <c r="AK106" s="122"/>
      <c r="AL106" s="122"/>
      <c r="AM106" s="122"/>
      <c r="AN106" s="123">
        <f>SUM(AG106,AT106)</f>
        <v>0</v>
      </c>
      <c r="AO106" s="122"/>
      <c r="AP106" s="122"/>
      <c r="AQ106" s="124" t="s">
        <v>86</v>
      </c>
      <c r="AR106" s="125"/>
      <c r="AS106" s="126">
        <v>0</v>
      </c>
      <c r="AT106" s="127">
        <f>ROUND(SUM(AV106:AW106),2)</f>
        <v>0</v>
      </c>
      <c r="AU106" s="128">
        <f>'SO302 - Přeložka vodovodu'!P127</f>
        <v>0</v>
      </c>
      <c r="AV106" s="127">
        <f>'SO302 - Přeložka vodovodu'!J33</f>
        <v>0</v>
      </c>
      <c r="AW106" s="127">
        <f>'SO302 - Přeložka vodovodu'!J34</f>
        <v>0</v>
      </c>
      <c r="AX106" s="127">
        <f>'SO302 - Přeložka vodovodu'!J35</f>
        <v>0</v>
      </c>
      <c r="AY106" s="127">
        <f>'SO302 - Přeložka vodovodu'!J36</f>
        <v>0</v>
      </c>
      <c r="AZ106" s="127">
        <f>'SO302 - Přeložka vodovodu'!F33</f>
        <v>0</v>
      </c>
      <c r="BA106" s="127">
        <f>'SO302 - Přeložka vodovodu'!F34</f>
        <v>0</v>
      </c>
      <c r="BB106" s="127">
        <f>'SO302 - Přeložka vodovodu'!F35</f>
        <v>0</v>
      </c>
      <c r="BC106" s="127">
        <f>'SO302 - Přeložka vodovodu'!F36</f>
        <v>0</v>
      </c>
      <c r="BD106" s="129">
        <f>'SO302 - Přeložka vodovodu'!F37</f>
        <v>0</v>
      </c>
      <c r="BE106" s="7"/>
      <c r="BT106" s="130" t="s">
        <v>87</v>
      </c>
      <c r="BV106" s="130" t="s">
        <v>81</v>
      </c>
      <c r="BW106" s="130" t="s">
        <v>122</v>
      </c>
      <c r="BX106" s="130" t="s">
        <v>5</v>
      </c>
      <c r="CL106" s="130" t="s">
        <v>1</v>
      </c>
      <c r="CM106" s="130" t="s">
        <v>89</v>
      </c>
    </row>
    <row r="107" spans="1:91" s="7" customFormat="1" ht="16.5" customHeight="1">
      <c r="A107" s="118" t="s">
        <v>83</v>
      </c>
      <c r="B107" s="119"/>
      <c r="C107" s="120"/>
      <c r="D107" s="121" t="s">
        <v>123</v>
      </c>
      <c r="E107" s="121"/>
      <c r="F107" s="121"/>
      <c r="G107" s="121"/>
      <c r="H107" s="121"/>
      <c r="I107" s="122"/>
      <c r="J107" s="121" t="s">
        <v>124</v>
      </c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121"/>
      <c r="AF107" s="121"/>
      <c r="AG107" s="123">
        <f>'SO304 - Přeložka splaškov...'!J30</f>
        <v>0</v>
      </c>
      <c r="AH107" s="122"/>
      <c r="AI107" s="122"/>
      <c r="AJ107" s="122"/>
      <c r="AK107" s="122"/>
      <c r="AL107" s="122"/>
      <c r="AM107" s="122"/>
      <c r="AN107" s="123">
        <f>SUM(AG107,AT107)</f>
        <v>0</v>
      </c>
      <c r="AO107" s="122"/>
      <c r="AP107" s="122"/>
      <c r="AQ107" s="124" t="s">
        <v>86</v>
      </c>
      <c r="AR107" s="125"/>
      <c r="AS107" s="126">
        <v>0</v>
      </c>
      <c r="AT107" s="127">
        <f>ROUND(SUM(AV107:AW107),2)</f>
        <v>0</v>
      </c>
      <c r="AU107" s="128">
        <f>'SO304 - Přeložka splaškov...'!P123</f>
        <v>0</v>
      </c>
      <c r="AV107" s="127">
        <f>'SO304 - Přeložka splaškov...'!J33</f>
        <v>0</v>
      </c>
      <c r="AW107" s="127">
        <f>'SO304 - Přeložka splaškov...'!J34</f>
        <v>0</v>
      </c>
      <c r="AX107" s="127">
        <f>'SO304 - Přeložka splaškov...'!J35</f>
        <v>0</v>
      </c>
      <c r="AY107" s="127">
        <f>'SO304 - Přeložka splaškov...'!J36</f>
        <v>0</v>
      </c>
      <c r="AZ107" s="127">
        <f>'SO304 - Přeložka splaškov...'!F33</f>
        <v>0</v>
      </c>
      <c r="BA107" s="127">
        <f>'SO304 - Přeložka splaškov...'!F34</f>
        <v>0</v>
      </c>
      <c r="BB107" s="127">
        <f>'SO304 - Přeložka splaškov...'!F35</f>
        <v>0</v>
      </c>
      <c r="BC107" s="127">
        <f>'SO304 - Přeložka splaškov...'!F36</f>
        <v>0</v>
      </c>
      <c r="BD107" s="129">
        <f>'SO304 - Přeložka splaškov...'!F37</f>
        <v>0</v>
      </c>
      <c r="BE107" s="7"/>
      <c r="BT107" s="130" t="s">
        <v>87</v>
      </c>
      <c r="BV107" s="130" t="s">
        <v>81</v>
      </c>
      <c r="BW107" s="130" t="s">
        <v>125</v>
      </c>
      <c r="BX107" s="130" t="s">
        <v>5</v>
      </c>
      <c r="CL107" s="130" t="s">
        <v>1</v>
      </c>
      <c r="CM107" s="130" t="s">
        <v>89</v>
      </c>
    </row>
    <row r="108" spans="1:91" s="7" customFormat="1" ht="16.5" customHeight="1">
      <c r="A108" s="118" t="s">
        <v>83</v>
      </c>
      <c r="B108" s="119"/>
      <c r="C108" s="120"/>
      <c r="D108" s="121" t="s">
        <v>126</v>
      </c>
      <c r="E108" s="121"/>
      <c r="F108" s="121"/>
      <c r="G108" s="121"/>
      <c r="H108" s="121"/>
      <c r="I108" s="122"/>
      <c r="J108" s="121" t="s">
        <v>127</v>
      </c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121"/>
      <c r="AF108" s="121"/>
      <c r="AG108" s="123">
        <f>'SO801 - Sadové úpravy'!J30</f>
        <v>0</v>
      </c>
      <c r="AH108" s="122"/>
      <c r="AI108" s="122"/>
      <c r="AJ108" s="122"/>
      <c r="AK108" s="122"/>
      <c r="AL108" s="122"/>
      <c r="AM108" s="122"/>
      <c r="AN108" s="123">
        <f>SUM(AG108,AT108)</f>
        <v>0</v>
      </c>
      <c r="AO108" s="122"/>
      <c r="AP108" s="122"/>
      <c r="AQ108" s="124" t="s">
        <v>86</v>
      </c>
      <c r="AR108" s="125"/>
      <c r="AS108" s="131">
        <v>0</v>
      </c>
      <c r="AT108" s="132">
        <f>ROUND(SUM(AV108:AW108),2)</f>
        <v>0</v>
      </c>
      <c r="AU108" s="133">
        <f>'SO801 - Sadové úpravy'!P118</f>
        <v>0</v>
      </c>
      <c r="AV108" s="132">
        <f>'SO801 - Sadové úpravy'!J33</f>
        <v>0</v>
      </c>
      <c r="AW108" s="132">
        <f>'SO801 - Sadové úpravy'!J34</f>
        <v>0</v>
      </c>
      <c r="AX108" s="132">
        <f>'SO801 - Sadové úpravy'!J35</f>
        <v>0</v>
      </c>
      <c r="AY108" s="132">
        <f>'SO801 - Sadové úpravy'!J36</f>
        <v>0</v>
      </c>
      <c r="AZ108" s="132">
        <f>'SO801 - Sadové úpravy'!F33</f>
        <v>0</v>
      </c>
      <c r="BA108" s="132">
        <f>'SO801 - Sadové úpravy'!F34</f>
        <v>0</v>
      </c>
      <c r="BB108" s="132">
        <f>'SO801 - Sadové úpravy'!F35</f>
        <v>0</v>
      </c>
      <c r="BC108" s="132">
        <f>'SO801 - Sadové úpravy'!F36</f>
        <v>0</v>
      </c>
      <c r="BD108" s="134">
        <f>'SO801 - Sadové úpravy'!F37</f>
        <v>0</v>
      </c>
      <c r="BE108" s="7"/>
      <c r="BT108" s="130" t="s">
        <v>87</v>
      </c>
      <c r="BV108" s="130" t="s">
        <v>81</v>
      </c>
      <c r="BW108" s="130" t="s">
        <v>128</v>
      </c>
      <c r="BX108" s="130" t="s">
        <v>5</v>
      </c>
      <c r="CL108" s="130" t="s">
        <v>1</v>
      </c>
      <c r="CM108" s="130" t="s">
        <v>89</v>
      </c>
    </row>
    <row r="109" spans="1:57" s="2" customFormat="1" ht="30" customHeight="1">
      <c r="A109" s="37"/>
      <c r="B109" s="38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F109" s="39"/>
      <c r="AG109" s="39"/>
      <c r="AH109" s="39"/>
      <c r="AI109" s="39"/>
      <c r="AJ109" s="39"/>
      <c r="AK109" s="39"/>
      <c r="AL109" s="39"/>
      <c r="AM109" s="39"/>
      <c r="AN109" s="39"/>
      <c r="AO109" s="39"/>
      <c r="AP109" s="39"/>
      <c r="AQ109" s="39"/>
      <c r="AR109" s="43"/>
      <c r="AS109" s="37"/>
      <c r="AT109" s="37"/>
      <c r="AU109" s="37"/>
      <c r="AV109" s="37"/>
      <c r="AW109" s="37"/>
      <c r="AX109" s="37"/>
      <c r="AY109" s="37"/>
      <c r="AZ109" s="37"/>
      <c r="BA109" s="37"/>
      <c r="BB109" s="37"/>
      <c r="BC109" s="37"/>
      <c r="BD109" s="37"/>
      <c r="BE109" s="37"/>
    </row>
    <row r="110" spans="1:57" s="2" customFormat="1" ht="6.95" customHeight="1">
      <c r="A110" s="37"/>
      <c r="B110" s="65"/>
      <c r="C110" s="66"/>
      <c r="D110" s="66"/>
      <c r="E110" s="66"/>
      <c r="F110" s="66"/>
      <c r="G110" s="66"/>
      <c r="H110" s="66"/>
      <c r="I110" s="66"/>
      <c r="J110" s="66"/>
      <c r="K110" s="66"/>
      <c r="L110" s="66"/>
      <c r="M110" s="66"/>
      <c r="N110" s="66"/>
      <c r="O110" s="66"/>
      <c r="P110" s="66"/>
      <c r="Q110" s="66"/>
      <c r="R110" s="66"/>
      <c r="S110" s="66"/>
      <c r="T110" s="66"/>
      <c r="U110" s="66"/>
      <c r="V110" s="66"/>
      <c r="W110" s="66"/>
      <c r="X110" s="66"/>
      <c r="Y110" s="66"/>
      <c r="Z110" s="66"/>
      <c r="AA110" s="66"/>
      <c r="AB110" s="66"/>
      <c r="AC110" s="66"/>
      <c r="AD110" s="66"/>
      <c r="AE110" s="66"/>
      <c r="AF110" s="66"/>
      <c r="AG110" s="66"/>
      <c r="AH110" s="66"/>
      <c r="AI110" s="66"/>
      <c r="AJ110" s="66"/>
      <c r="AK110" s="66"/>
      <c r="AL110" s="66"/>
      <c r="AM110" s="66"/>
      <c r="AN110" s="66"/>
      <c r="AO110" s="66"/>
      <c r="AP110" s="66"/>
      <c r="AQ110" s="66"/>
      <c r="AR110" s="43"/>
      <c r="AS110" s="37"/>
      <c r="AT110" s="37"/>
      <c r="AU110" s="37"/>
      <c r="AV110" s="37"/>
      <c r="AW110" s="37"/>
      <c r="AX110" s="37"/>
      <c r="AY110" s="37"/>
      <c r="AZ110" s="37"/>
      <c r="BA110" s="37"/>
      <c r="BB110" s="37"/>
      <c r="BC110" s="37"/>
      <c r="BD110" s="37"/>
      <c r="BE110" s="37"/>
    </row>
  </sheetData>
  <sheetProtection password="CC35" sheet="1" objects="1" scenarios="1" formatColumns="0" formatRows="0"/>
  <mergeCells count="94">
    <mergeCell ref="C92:G92"/>
    <mergeCell ref="D101:H101"/>
    <mergeCell ref="D98:H98"/>
    <mergeCell ref="D95:H95"/>
    <mergeCell ref="D99:H99"/>
    <mergeCell ref="D100:H100"/>
    <mergeCell ref="D96:H96"/>
    <mergeCell ref="D97:H97"/>
    <mergeCell ref="D102:H102"/>
    <mergeCell ref="D103:H103"/>
    <mergeCell ref="D104:H104"/>
    <mergeCell ref="I92:AF92"/>
    <mergeCell ref="J101:AF101"/>
    <mergeCell ref="J100:AF100"/>
    <mergeCell ref="J102:AF102"/>
    <mergeCell ref="J103:AF103"/>
    <mergeCell ref="J99:AF99"/>
    <mergeCell ref="J97:AF97"/>
    <mergeCell ref="J98:AF98"/>
    <mergeCell ref="J104:AF104"/>
    <mergeCell ref="J96:AF96"/>
    <mergeCell ref="J95:AF95"/>
    <mergeCell ref="L85:AO85"/>
    <mergeCell ref="D105:H105"/>
    <mergeCell ref="J105:AF105"/>
    <mergeCell ref="D106:H106"/>
    <mergeCell ref="J106:AF106"/>
    <mergeCell ref="D107:H107"/>
    <mergeCell ref="J107:AF107"/>
    <mergeCell ref="D108:H108"/>
    <mergeCell ref="J108:AF108"/>
    <mergeCell ref="AG94:AM94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  <mergeCell ref="AG103:AM103"/>
    <mergeCell ref="AG102:AM102"/>
    <mergeCell ref="AG92:AM92"/>
    <mergeCell ref="AG100:AM100"/>
    <mergeCell ref="AG95:AM95"/>
    <mergeCell ref="AG99:AM99"/>
    <mergeCell ref="AG101:AM101"/>
    <mergeCell ref="AG97:AM97"/>
    <mergeCell ref="AG104:AM104"/>
    <mergeCell ref="AG96:AM96"/>
    <mergeCell ref="AG98:AM98"/>
    <mergeCell ref="AM87:AN87"/>
    <mergeCell ref="AM89:AP89"/>
    <mergeCell ref="AM90:AP90"/>
    <mergeCell ref="AN104:AP104"/>
    <mergeCell ref="AN103:AP103"/>
    <mergeCell ref="AN97:AP97"/>
    <mergeCell ref="AN92:AP92"/>
    <mergeCell ref="AN102:AP102"/>
    <mergeCell ref="AN101:AP101"/>
    <mergeCell ref="AN96:AP96"/>
    <mergeCell ref="AN100:AP100"/>
    <mergeCell ref="AN98:AP98"/>
    <mergeCell ref="AN99:AP99"/>
    <mergeCell ref="AN95:AP95"/>
    <mergeCell ref="AS89:AT91"/>
    <mergeCell ref="AN105:AP105"/>
    <mergeCell ref="AG105:AM105"/>
    <mergeCell ref="AN106:AP106"/>
    <mergeCell ref="AG106:AM106"/>
    <mergeCell ref="AN107:AP107"/>
    <mergeCell ref="AG107:AM107"/>
    <mergeCell ref="AN108:AP108"/>
    <mergeCell ref="AG108:AM108"/>
    <mergeCell ref="AN94:AP94"/>
  </mergeCells>
  <hyperlinks>
    <hyperlink ref="A95" location="'000 - Vedlejší a ostatní ...'!C2" display="/"/>
    <hyperlink ref="A96" location="'001 - Příprava území'!C2" display="/"/>
    <hyperlink ref="A97" location="'D.1.3.3 - Přípojka vodovodu'!C2" display="/"/>
    <hyperlink ref="A98" location="'D.1.4.1 - Veřejné osvětlení'!C2" display="/"/>
    <hyperlink ref="A99" location="'D.1.4.2 - Přeložka I. Tel...'!C2" display="/"/>
    <hyperlink ref="A100" location="'D.1.5 - Přeložka plynovodu'!C2" display="/"/>
    <hyperlink ref="A101" location="'SO101 - Komunikace'!C2" display="/"/>
    <hyperlink ref="A102" location="'SO102 - Úprava autobusové...'!C2" display="/"/>
    <hyperlink ref="A103" location="'SO103 - Oplocení'!C2" display="/"/>
    <hyperlink ref="A104" location="'SO201 - Protihluková stěna'!C2" display="/"/>
    <hyperlink ref="A105" location="'SO301 - Přeložka dešťové ...'!C2" display="/"/>
    <hyperlink ref="A106" location="'SO302 - Přeložka vodovodu'!C2" display="/"/>
    <hyperlink ref="A107" location="'SO304 - Přeložka splaškov...'!C2" display="/"/>
    <hyperlink ref="A108" location="'SO801 - Sadové úpravy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113</v>
      </c>
    </row>
    <row r="3" spans="2:46" s="1" customFormat="1" ht="6.95" customHeight="1">
      <c r="B3" s="135"/>
      <c r="C3" s="136"/>
      <c r="D3" s="136"/>
      <c r="E3" s="136"/>
      <c r="F3" s="136"/>
      <c r="G3" s="136"/>
      <c r="H3" s="136"/>
      <c r="I3" s="136"/>
      <c r="J3" s="136"/>
      <c r="K3" s="136"/>
      <c r="L3" s="19"/>
      <c r="AT3" s="16" t="s">
        <v>89</v>
      </c>
    </row>
    <row r="4" spans="2:46" s="1" customFormat="1" ht="24.95" customHeight="1">
      <c r="B4" s="19"/>
      <c r="D4" s="137" t="s">
        <v>129</v>
      </c>
      <c r="L4" s="19"/>
      <c r="M4" s="138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39" t="s">
        <v>16</v>
      </c>
      <c r="L6" s="19"/>
    </row>
    <row r="7" spans="2:12" s="1" customFormat="1" ht="16.5" customHeight="1">
      <c r="B7" s="19"/>
      <c r="E7" s="140" t="str">
        <f>'Rekapitulace stavby'!K6</f>
        <v>Místní komunikace Jamská - Nákupní park</v>
      </c>
      <c r="F7" s="139"/>
      <c r="G7" s="139"/>
      <c r="H7" s="139"/>
      <c r="L7" s="19"/>
    </row>
    <row r="8" spans="1:31" s="2" customFormat="1" ht="12" customHeight="1">
      <c r="A8" s="37"/>
      <c r="B8" s="43"/>
      <c r="C8" s="37"/>
      <c r="D8" s="139" t="s">
        <v>130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41" t="s">
        <v>1833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39" t="s">
        <v>18</v>
      </c>
      <c r="E11" s="37"/>
      <c r="F11" s="142" t="s">
        <v>1</v>
      </c>
      <c r="G11" s="37"/>
      <c r="H11" s="37"/>
      <c r="I11" s="139" t="s">
        <v>19</v>
      </c>
      <c r="J11" s="142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39" t="s">
        <v>20</v>
      </c>
      <c r="E12" s="37"/>
      <c r="F12" s="142" t="s">
        <v>21</v>
      </c>
      <c r="G12" s="37"/>
      <c r="H12" s="37"/>
      <c r="I12" s="139" t="s">
        <v>22</v>
      </c>
      <c r="J12" s="143" t="str">
        <f>'Rekapitulace stavby'!AN8</f>
        <v>17. 9. 2021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39" t="s">
        <v>24</v>
      </c>
      <c r="E14" s="37"/>
      <c r="F14" s="37"/>
      <c r="G14" s="37"/>
      <c r="H14" s="37"/>
      <c r="I14" s="139" t="s">
        <v>25</v>
      </c>
      <c r="J14" s="142" t="s">
        <v>26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42" t="s">
        <v>27</v>
      </c>
      <c r="F15" s="37"/>
      <c r="G15" s="37"/>
      <c r="H15" s="37"/>
      <c r="I15" s="139" t="s">
        <v>28</v>
      </c>
      <c r="J15" s="142" t="s">
        <v>29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39" t="s">
        <v>30</v>
      </c>
      <c r="E17" s="37"/>
      <c r="F17" s="37"/>
      <c r="G17" s="37"/>
      <c r="H17" s="37"/>
      <c r="I17" s="139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2"/>
      <c r="G18" s="142"/>
      <c r="H18" s="142"/>
      <c r="I18" s="139" t="s">
        <v>28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39" t="s">
        <v>32</v>
      </c>
      <c r="E20" s="37"/>
      <c r="F20" s="37"/>
      <c r="G20" s="37"/>
      <c r="H20" s="37"/>
      <c r="I20" s="139" t="s">
        <v>25</v>
      </c>
      <c r="J20" s="142" t="s">
        <v>33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42" t="s">
        <v>34</v>
      </c>
      <c r="F21" s="37"/>
      <c r="G21" s="37"/>
      <c r="H21" s="37"/>
      <c r="I21" s="139" t="s">
        <v>28</v>
      </c>
      <c r="J21" s="142" t="s">
        <v>35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39" t="s">
        <v>37</v>
      </c>
      <c r="E23" s="37"/>
      <c r="F23" s="37"/>
      <c r="G23" s="37"/>
      <c r="H23" s="37"/>
      <c r="I23" s="139" t="s">
        <v>25</v>
      </c>
      <c r="J23" s="142" t="s">
        <v>33</v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42" t="s">
        <v>34</v>
      </c>
      <c r="F24" s="37"/>
      <c r="G24" s="37"/>
      <c r="H24" s="37"/>
      <c r="I24" s="139" t="s">
        <v>28</v>
      </c>
      <c r="J24" s="142" t="s">
        <v>35</v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39" t="s">
        <v>38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44"/>
      <c r="B27" s="145"/>
      <c r="C27" s="144"/>
      <c r="D27" s="144"/>
      <c r="E27" s="146" t="s">
        <v>1</v>
      </c>
      <c r="F27" s="146"/>
      <c r="G27" s="146"/>
      <c r="H27" s="146"/>
      <c r="I27" s="144"/>
      <c r="J27" s="144"/>
      <c r="K27" s="144"/>
      <c r="L27" s="147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8"/>
      <c r="E29" s="148"/>
      <c r="F29" s="148"/>
      <c r="G29" s="148"/>
      <c r="H29" s="148"/>
      <c r="I29" s="148"/>
      <c r="J29" s="148"/>
      <c r="K29" s="148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49" t="s">
        <v>39</v>
      </c>
      <c r="E30" s="37"/>
      <c r="F30" s="37"/>
      <c r="G30" s="37"/>
      <c r="H30" s="37"/>
      <c r="I30" s="37"/>
      <c r="J30" s="150">
        <f>ROUND(J119,2)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8"/>
      <c r="E31" s="148"/>
      <c r="F31" s="148"/>
      <c r="G31" s="148"/>
      <c r="H31" s="148"/>
      <c r="I31" s="148"/>
      <c r="J31" s="148"/>
      <c r="K31" s="148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51" t="s">
        <v>41</v>
      </c>
      <c r="G32" s="37"/>
      <c r="H32" s="37"/>
      <c r="I32" s="151" t="s">
        <v>40</v>
      </c>
      <c r="J32" s="151" t="s">
        <v>42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52" t="s">
        <v>43</v>
      </c>
      <c r="E33" s="139" t="s">
        <v>44</v>
      </c>
      <c r="F33" s="153">
        <f>ROUND((SUM(BE119:BE149)),2)</f>
        <v>0</v>
      </c>
      <c r="G33" s="37"/>
      <c r="H33" s="37"/>
      <c r="I33" s="154">
        <v>0.21</v>
      </c>
      <c r="J33" s="153">
        <f>ROUND(((SUM(BE119:BE149))*I33),2)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39" t="s">
        <v>45</v>
      </c>
      <c r="F34" s="153">
        <f>ROUND((SUM(BF119:BF149)),2)</f>
        <v>0</v>
      </c>
      <c r="G34" s="37"/>
      <c r="H34" s="37"/>
      <c r="I34" s="154">
        <v>0.15</v>
      </c>
      <c r="J34" s="153">
        <f>ROUND(((SUM(BF119:BF149))*I34),2)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39" t="s">
        <v>46</v>
      </c>
      <c r="F35" s="153">
        <f>ROUND((SUM(BG119:BG149)),2)</f>
        <v>0</v>
      </c>
      <c r="G35" s="37"/>
      <c r="H35" s="37"/>
      <c r="I35" s="154">
        <v>0.21</v>
      </c>
      <c r="J35" s="153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39" t="s">
        <v>47</v>
      </c>
      <c r="F36" s="153">
        <f>ROUND((SUM(BH119:BH149)),2)</f>
        <v>0</v>
      </c>
      <c r="G36" s="37"/>
      <c r="H36" s="37"/>
      <c r="I36" s="154">
        <v>0.15</v>
      </c>
      <c r="J36" s="153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9" t="s">
        <v>48</v>
      </c>
      <c r="F37" s="153">
        <f>ROUND((SUM(BI119:BI149)),2)</f>
        <v>0</v>
      </c>
      <c r="G37" s="37"/>
      <c r="H37" s="37"/>
      <c r="I37" s="154">
        <v>0</v>
      </c>
      <c r="J37" s="153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55"/>
      <c r="D39" s="156" t="s">
        <v>49</v>
      </c>
      <c r="E39" s="157"/>
      <c r="F39" s="157"/>
      <c r="G39" s="158" t="s">
        <v>50</v>
      </c>
      <c r="H39" s="159" t="s">
        <v>51</v>
      </c>
      <c r="I39" s="157"/>
      <c r="J39" s="160">
        <f>SUM(J30:J37)</f>
        <v>0</v>
      </c>
      <c r="K39" s="161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19"/>
      <c r="L41" s="19"/>
    </row>
    <row r="42" spans="2:12" s="1" customFormat="1" ht="14.4" customHeight="1">
      <c r="B42" s="19"/>
      <c r="L42" s="19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62"/>
      <c r="D50" s="162" t="s">
        <v>52</v>
      </c>
      <c r="E50" s="163"/>
      <c r="F50" s="163"/>
      <c r="G50" s="162" t="s">
        <v>53</v>
      </c>
      <c r="H50" s="163"/>
      <c r="I50" s="163"/>
      <c r="J50" s="163"/>
      <c r="K50" s="163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64" t="s">
        <v>54</v>
      </c>
      <c r="E61" s="165"/>
      <c r="F61" s="166" t="s">
        <v>55</v>
      </c>
      <c r="G61" s="164" t="s">
        <v>54</v>
      </c>
      <c r="H61" s="165"/>
      <c r="I61" s="165"/>
      <c r="J61" s="167" t="s">
        <v>55</v>
      </c>
      <c r="K61" s="165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62" t="s">
        <v>56</v>
      </c>
      <c r="E65" s="168"/>
      <c r="F65" s="168"/>
      <c r="G65" s="162" t="s">
        <v>57</v>
      </c>
      <c r="H65" s="168"/>
      <c r="I65" s="168"/>
      <c r="J65" s="168"/>
      <c r="K65" s="16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64" t="s">
        <v>54</v>
      </c>
      <c r="E76" s="165"/>
      <c r="F76" s="166" t="s">
        <v>55</v>
      </c>
      <c r="G76" s="164" t="s">
        <v>54</v>
      </c>
      <c r="H76" s="165"/>
      <c r="I76" s="165"/>
      <c r="J76" s="167" t="s">
        <v>55</v>
      </c>
      <c r="K76" s="165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69"/>
      <c r="C77" s="170"/>
      <c r="D77" s="170"/>
      <c r="E77" s="170"/>
      <c r="F77" s="170"/>
      <c r="G77" s="170"/>
      <c r="H77" s="170"/>
      <c r="I77" s="170"/>
      <c r="J77" s="170"/>
      <c r="K77" s="170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71"/>
      <c r="C81" s="172"/>
      <c r="D81" s="172"/>
      <c r="E81" s="172"/>
      <c r="F81" s="172"/>
      <c r="G81" s="172"/>
      <c r="H81" s="172"/>
      <c r="I81" s="172"/>
      <c r="J81" s="172"/>
      <c r="K81" s="172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132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73" t="str">
        <f>E7</f>
        <v>Místní komunikace Jamská - Nákupní park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130</v>
      </c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9"/>
      <c r="D87" s="39"/>
      <c r="E87" s="75" t="str">
        <f>E9</f>
        <v>SO103 - Oplocení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20</v>
      </c>
      <c r="D89" s="39"/>
      <c r="E89" s="39"/>
      <c r="F89" s="26" t="str">
        <f>F12</f>
        <v>Žďár nad Sázavou</v>
      </c>
      <c r="G89" s="39"/>
      <c r="H89" s="39"/>
      <c r="I89" s="31" t="s">
        <v>22</v>
      </c>
      <c r="J89" s="78" t="str">
        <f>IF(J12="","",J12)</f>
        <v>17. 9. 2021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25.65" customHeight="1">
      <c r="A91" s="37"/>
      <c r="B91" s="38"/>
      <c r="C91" s="31" t="s">
        <v>24</v>
      </c>
      <c r="D91" s="39"/>
      <c r="E91" s="39"/>
      <c r="F91" s="26" t="str">
        <f>E15</f>
        <v>Město Žďár nad Sázavou</v>
      </c>
      <c r="G91" s="39"/>
      <c r="H91" s="39"/>
      <c r="I91" s="31" t="s">
        <v>32</v>
      </c>
      <c r="J91" s="35" t="str">
        <f>E21</f>
        <v>PROfi Jihlava spol. s r.o.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25.65" customHeight="1">
      <c r="A92" s="37"/>
      <c r="B92" s="38"/>
      <c r="C92" s="31" t="s">
        <v>30</v>
      </c>
      <c r="D92" s="39"/>
      <c r="E92" s="39"/>
      <c r="F92" s="26" t="str">
        <f>IF(E18="","",E18)</f>
        <v>Vyplň údaj</v>
      </c>
      <c r="G92" s="39"/>
      <c r="H92" s="39"/>
      <c r="I92" s="31" t="s">
        <v>37</v>
      </c>
      <c r="J92" s="35" t="str">
        <f>E24</f>
        <v>PROfi Jihlava spol. s r.o.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74" t="s">
        <v>133</v>
      </c>
      <c r="D94" s="175"/>
      <c r="E94" s="175"/>
      <c r="F94" s="175"/>
      <c r="G94" s="175"/>
      <c r="H94" s="175"/>
      <c r="I94" s="175"/>
      <c r="J94" s="176" t="s">
        <v>134</v>
      </c>
      <c r="K94" s="175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77" t="s">
        <v>135</v>
      </c>
      <c r="D96" s="39"/>
      <c r="E96" s="39"/>
      <c r="F96" s="39"/>
      <c r="G96" s="39"/>
      <c r="H96" s="39"/>
      <c r="I96" s="39"/>
      <c r="J96" s="109">
        <f>J119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136</v>
      </c>
    </row>
    <row r="97" spans="1:31" s="9" customFormat="1" ht="24.95" customHeight="1">
      <c r="A97" s="9"/>
      <c r="B97" s="178"/>
      <c r="C97" s="179"/>
      <c r="D97" s="180" t="s">
        <v>261</v>
      </c>
      <c r="E97" s="181"/>
      <c r="F97" s="181"/>
      <c r="G97" s="181"/>
      <c r="H97" s="181"/>
      <c r="I97" s="181"/>
      <c r="J97" s="182">
        <f>J120</f>
        <v>0</v>
      </c>
      <c r="K97" s="179"/>
      <c r="L97" s="183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4"/>
      <c r="C98" s="185"/>
      <c r="D98" s="186" t="s">
        <v>262</v>
      </c>
      <c r="E98" s="187"/>
      <c r="F98" s="187"/>
      <c r="G98" s="187"/>
      <c r="H98" s="187"/>
      <c r="I98" s="187"/>
      <c r="J98" s="188">
        <f>J121</f>
        <v>0</v>
      </c>
      <c r="K98" s="185"/>
      <c r="L98" s="189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4"/>
      <c r="C99" s="185"/>
      <c r="D99" s="186" t="s">
        <v>394</v>
      </c>
      <c r="E99" s="187"/>
      <c r="F99" s="187"/>
      <c r="G99" s="187"/>
      <c r="H99" s="187"/>
      <c r="I99" s="187"/>
      <c r="J99" s="188">
        <f>J128</f>
        <v>0</v>
      </c>
      <c r="K99" s="185"/>
      <c r="L99" s="189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2" customFormat="1" ht="21.8" customHeight="1">
      <c r="A100" s="37"/>
      <c r="B100" s="38"/>
      <c r="C100" s="39"/>
      <c r="D100" s="39"/>
      <c r="E100" s="39"/>
      <c r="F100" s="39"/>
      <c r="G100" s="39"/>
      <c r="H100" s="39"/>
      <c r="I100" s="39"/>
      <c r="J100" s="39"/>
      <c r="K100" s="39"/>
      <c r="L100" s="62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</row>
    <row r="101" spans="1:31" s="2" customFormat="1" ht="6.95" customHeight="1">
      <c r="A101" s="37"/>
      <c r="B101" s="65"/>
      <c r="C101" s="66"/>
      <c r="D101" s="66"/>
      <c r="E101" s="66"/>
      <c r="F101" s="66"/>
      <c r="G101" s="66"/>
      <c r="H101" s="66"/>
      <c r="I101" s="66"/>
      <c r="J101" s="66"/>
      <c r="K101" s="66"/>
      <c r="L101" s="62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</row>
    <row r="105" spans="1:31" s="2" customFormat="1" ht="6.95" customHeight="1">
      <c r="A105" s="37"/>
      <c r="B105" s="67"/>
      <c r="C105" s="68"/>
      <c r="D105" s="68"/>
      <c r="E105" s="68"/>
      <c r="F105" s="68"/>
      <c r="G105" s="68"/>
      <c r="H105" s="68"/>
      <c r="I105" s="68"/>
      <c r="J105" s="68"/>
      <c r="K105" s="68"/>
      <c r="L105" s="62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</row>
    <row r="106" spans="1:31" s="2" customFormat="1" ht="24.95" customHeight="1">
      <c r="A106" s="37"/>
      <c r="B106" s="38"/>
      <c r="C106" s="22" t="s">
        <v>144</v>
      </c>
      <c r="D106" s="39"/>
      <c r="E106" s="39"/>
      <c r="F106" s="39"/>
      <c r="G106" s="39"/>
      <c r="H106" s="39"/>
      <c r="I106" s="39"/>
      <c r="J106" s="39"/>
      <c r="K106" s="39"/>
      <c r="L106" s="62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</row>
    <row r="107" spans="1:31" s="2" customFormat="1" ht="6.95" customHeight="1">
      <c r="A107" s="37"/>
      <c r="B107" s="38"/>
      <c r="C107" s="39"/>
      <c r="D107" s="39"/>
      <c r="E107" s="39"/>
      <c r="F107" s="39"/>
      <c r="G107" s="39"/>
      <c r="H107" s="39"/>
      <c r="I107" s="39"/>
      <c r="J107" s="39"/>
      <c r="K107" s="39"/>
      <c r="L107" s="62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08" spans="1:31" s="2" customFormat="1" ht="12" customHeight="1">
      <c r="A108" s="37"/>
      <c r="B108" s="38"/>
      <c r="C108" s="31" t="s">
        <v>16</v>
      </c>
      <c r="D108" s="39"/>
      <c r="E108" s="39"/>
      <c r="F108" s="39"/>
      <c r="G108" s="39"/>
      <c r="H108" s="39"/>
      <c r="I108" s="39"/>
      <c r="J108" s="39"/>
      <c r="K108" s="39"/>
      <c r="L108" s="62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pans="1:31" s="2" customFormat="1" ht="16.5" customHeight="1">
      <c r="A109" s="37"/>
      <c r="B109" s="38"/>
      <c r="C109" s="39"/>
      <c r="D109" s="39"/>
      <c r="E109" s="173" t="str">
        <f>E7</f>
        <v>Místní komunikace Jamská - Nákupní park</v>
      </c>
      <c r="F109" s="31"/>
      <c r="G109" s="31"/>
      <c r="H109" s="31"/>
      <c r="I109" s="39"/>
      <c r="J109" s="39"/>
      <c r="K109" s="39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12" customHeight="1">
      <c r="A110" s="37"/>
      <c r="B110" s="38"/>
      <c r="C110" s="31" t="s">
        <v>130</v>
      </c>
      <c r="D110" s="39"/>
      <c r="E110" s="39"/>
      <c r="F110" s="39"/>
      <c r="G110" s="39"/>
      <c r="H110" s="39"/>
      <c r="I110" s="39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16.5" customHeight="1">
      <c r="A111" s="37"/>
      <c r="B111" s="38"/>
      <c r="C111" s="39"/>
      <c r="D111" s="39"/>
      <c r="E111" s="75" t="str">
        <f>E9</f>
        <v>SO103 - Oplocení</v>
      </c>
      <c r="F111" s="39"/>
      <c r="G111" s="39"/>
      <c r="H111" s="39"/>
      <c r="I111" s="39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6.95" customHeight="1">
      <c r="A112" s="37"/>
      <c r="B112" s="38"/>
      <c r="C112" s="39"/>
      <c r="D112" s="39"/>
      <c r="E112" s="39"/>
      <c r="F112" s="39"/>
      <c r="G112" s="39"/>
      <c r="H112" s="39"/>
      <c r="I112" s="39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12" customHeight="1">
      <c r="A113" s="37"/>
      <c r="B113" s="38"/>
      <c r="C113" s="31" t="s">
        <v>20</v>
      </c>
      <c r="D113" s="39"/>
      <c r="E113" s="39"/>
      <c r="F113" s="26" t="str">
        <f>F12</f>
        <v>Žďár nad Sázavou</v>
      </c>
      <c r="G113" s="39"/>
      <c r="H113" s="39"/>
      <c r="I113" s="31" t="s">
        <v>22</v>
      </c>
      <c r="J113" s="78" t="str">
        <f>IF(J12="","",J12)</f>
        <v>17. 9. 2021</v>
      </c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6.95" customHeight="1">
      <c r="A114" s="37"/>
      <c r="B114" s="38"/>
      <c r="C114" s="39"/>
      <c r="D114" s="39"/>
      <c r="E114" s="39"/>
      <c r="F114" s="39"/>
      <c r="G114" s="39"/>
      <c r="H114" s="39"/>
      <c r="I114" s="39"/>
      <c r="J114" s="39"/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25.65" customHeight="1">
      <c r="A115" s="37"/>
      <c r="B115" s="38"/>
      <c r="C115" s="31" t="s">
        <v>24</v>
      </c>
      <c r="D115" s="39"/>
      <c r="E115" s="39"/>
      <c r="F115" s="26" t="str">
        <f>E15</f>
        <v>Město Žďár nad Sázavou</v>
      </c>
      <c r="G115" s="39"/>
      <c r="H115" s="39"/>
      <c r="I115" s="31" t="s">
        <v>32</v>
      </c>
      <c r="J115" s="35" t="str">
        <f>E21</f>
        <v>PROfi Jihlava spol. s r.o.</v>
      </c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25.65" customHeight="1">
      <c r="A116" s="37"/>
      <c r="B116" s="38"/>
      <c r="C116" s="31" t="s">
        <v>30</v>
      </c>
      <c r="D116" s="39"/>
      <c r="E116" s="39"/>
      <c r="F116" s="26" t="str">
        <f>IF(E18="","",E18)</f>
        <v>Vyplň údaj</v>
      </c>
      <c r="G116" s="39"/>
      <c r="H116" s="39"/>
      <c r="I116" s="31" t="s">
        <v>37</v>
      </c>
      <c r="J116" s="35" t="str">
        <f>E24</f>
        <v>PROfi Jihlava spol. s r.o.</v>
      </c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10.3" customHeight="1">
      <c r="A117" s="37"/>
      <c r="B117" s="38"/>
      <c r="C117" s="39"/>
      <c r="D117" s="39"/>
      <c r="E117" s="39"/>
      <c r="F117" s="39"/>
      <c r="G117" s="39"/>
      <c r="H117" s="39"/>
      <c r="I117" s="39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11" customFormat="1" ht="29.25" customHeight="1">
      <c r="A118" s="190"/>
      <c r="B118" s="191"/>
      <c r="C118" s="192" t="s">
        <v>145</v>
      </c>
      <c r="D118" s="193" t="s">
        <v>64</v>
      </c>
      <c r="E118" s="193" t="s">
        <v>60</v>
      </c>
      <c r="F118" s="193" t="s">
        <v>61</v>
      </c>
      <c r="G118" s="193" t="s">
        <v>146</v>
      </c>
      <c r="H118" s="193" t="s">
        <v>147</v>
      </c>
      <c r="I118" s="193" t="s">
        <v>148</v>
      </c>
      <c r="J118" s="193" t="s">
        <v>134</v>
      </c>
      <c r="K118" s="194" t="s">
        <v>149</v>
      </c>
      <c r="L118" s="195"/>
      <c r="M118" s="99" t="s">
        <v>1</v>
      </c>
      <c r="N118" s="100" t="s">
        <v>43</v>
      </c>
      <c r="O118" s="100" t="s">
        <v>150</v>
      </c>
      <c r="P118" s="100" t="s">
        <v>151</v>
      </c>
      <c r="Q118" s="100" t="s">
        <v>152</v>
      </c>
      <c r="R118" s="100" t="s">
        <v>153</v>
      </c>
      <c r="S118" s="100" t="s">
        <v>154</v>
      </c>
      <c r="T118" s="101" t="s">
        <v>155</v>
      </c>
      <c r="U118" s="190"/>
      <c r="V118" s="190"/>
      <c r="W118" s="190"/>
      <c r="X118" s="190"/>
      <c r="Y118" s="190"/>
      <c r="Z118" s="190"/>
      <c r="AA118" s="190"/>
      <c r="AB118" s="190"/>
      <c r="AC118" s="190"/>
      <c r="AD118" s="190"/>
      <c r="AE118" s="190"/>
    </row>
    <row r="119" spans="1:63" s="2" customFormat="1" ht="22.8" customHeight="1">
      <c r="A119" s="37"/>
      <c r="B119" s="38"/>
      <c r="C119" s="106" t="s">
        <v>156</v>
      </c>
      <c r="D119" s="39"/>
      <c r="E119" s="39"/>
      <c r="F119" s="39"/>
      <c r="G119" s="39"/>
      <c r="H119" s="39"/>
      <c r="I119" s="39"/>
      <c r="J119" s="196">
        <f>BK119</f>
        <v>0</v>
      </c>
      <c r="K119" s="39"/>
      <c r="L119" s="43"/>
      <c r="M119" s="102"/>
      <c r="N119" s="197"/>
      <c r="O119" s="103"/>
      <c r="P119" s="198">
        <f>P120</f>
        <v>0</v>
      </c>
      <c r="Q119" s="103"/>
      <c r="R119" s="198">
        <f>R120</f>
        <v>9.545479999999998</v>
      </c>
      <c r="S119" s="103"/>
      <c r="T119" s="199">
        <f>T120</f>
        <v>0</v>
      </c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T119" s="16" t="s">
        <v>78</v>
      </c>
      <c r="AU119" s="16" t="s">
        <v>136</v>
      </c>
      <c r="BK119" s="200">
        <f>BK120</f>
        <v>0</v>
      </c>
    </row>
    <row r="120" spans="1:63" s="12" customFormat="1" ht="25.9" customHeight="1">
      <c r="A120" s="12"/>
      <c r="B120" s="201"/>
      <c r="C120" s="202"/>
      <c r="D120" s="203" t="s">
        <v>78</v>
      </c>
      <c r="E120" s="204" t="s">
        <v>265</v>
      </c>
      <c r="F120" s="204" t="s">
        <v>266</v>
      </c>
      <c r="G120" s="202"/>
      <c r="H120" s="202"/>
      <c r="I120" s="205"/>
      <c r="J120" s="206">
        <f>BK120</f>
        <v>0</v>
      </c>
      <c r="K120" s="202"/>
      <c r="L120" s="207"/>
      <c r="M120" s="208"/>
      <c r="N120" s="209"/>
      <c r="O120" s="209"/>
      <c r="P120" s="210">
        <f>P121+P128</f>
        <v>0</v>
      </c>
      <c r="Q120" s="209"/>
      <c r="R120" s="210">
        <f>R121+R128</f>
        <v>9.545479999999998</v>
      </c>
      <c r="S120" s="209"/>
      <c r="T120" s="211">
        <f>T121+T128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12" t="s">
        <v>87</v>
      </c>
      <c r="AT120" s="213" t="s">
        <v>78</v>
      </c>
      <c r="AU120" s="213" t="s">
        <v>79</v>
      </c>
      <c r="AY120" s="212" t="s">
        <v>160</v>
      </c>
      <c r="BK120" s="214">
        <f>BK121+BK128</f>
        <v>0</v>
      </c>
    </row>
    <row r="121" spans="1:63" s="12" customFormat="1" ht="22.8" customHeight="1">
      <c r="A121" s="12"/>
      <c r="B121" s="201"/>
      <c r="C121" s="202"/>
      <c r="D121" s="203" t="s">
        <v>78</v>
      </c>
      <c r="E121" s="215" t="s">
        <v>87</v>
      </c>
      <c r="F121" s="215" t="s">
        <v>267</v>
      </c>
      <c r="G121" s="202"/>
      <c r="H121" s="202"/>
      <c r="I121" s="205"/>
      <c r="J121" s="216">
        <f>BK121</f>
        <v>0</v>
      </c>
      <c r="K121" s="202"/>
      <c r="L121" s="207"/>
      <c r="M121" s="208"/>
      <c r="N121" s="209"/>
      <c r="O121" s="209"/>
      <c r="P121" s="210">
        <f>SUM(P122:P127)</f>
        <v>0</v>
      </c>
      <c r="Q121" s="209"/>
      <c r="R121" s="210">
        <f>SUM(R122:R127)</f>
        <v>0</v>
      </c>
      <c r="S121" s="209"/>
      <c r="T121" s="211">
        <f>SUM(T122:T127)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12" t="s">
        <v>87</v>
      </c>
      <c r="AT121" s="213" t="s">
        <v>78</v>
      </c>
      <c r="AU121" s="213" t="s">
        <v>87</v>
      </c>
      <c r="AY121" s="212" t="s">
        <v>160</v>
      </c>
      <c r="BK121" s="214">
        <f>SUM(BK122:BK127)</f>
        <v>0</v>
      </c>
    </row>
    <row r="122" spans="1:65" s="2" customFormat="1" ht="24.15" customHeight="1">
      <c r="A122" s="37"/>
      <c r="B122" s="38"/>
      <c r="C122" s="217" t="s">
        <v>87</v>
      </c>
      <c r="D122" s="217" t="s">
        <v>163</v>
      </c>
      <c r="E122" s="218" t="s">
        <v>1834</v>
      </c>
      <c r="F122" s="219" t="s">
        <v>1835</v>
      </c>
      <c r="G122" s="220" t="s">
        <v>275</v>
      </c>
      <c r="H122" s="221">
        <v>3.328</v>
      </c>
      <c r="I122" s="222"/>
      <c r="J122" s="223">
        <f>ROUND(I122*H122,2)</f>
        <v>0</v>
      </c>
      <c r="K122" s="219" t="s">
        <v>167</v>
      </c>
      <c r="L122" s="43"/>
      <c r="M122" s="224" t="s">
        <v>1</v>
      </c>
      <c r="N122" s="225" t="s">
        <v>44</v>
      </c>
      <c r="O122" s="90"/>
      <c r="P122" s="226">
        <f>O122*H122</f>
        <v>0</v>
      </c>
      <c r="Q122" s="226">
        <v>0</v>
      </c>
      <c r="R122" s="226">
        <f>Q122*H122</f>
        <v>0</v>
      </c>
      <c r="S122" s="226">
        <v>0</v>
      </c>
      <c r="T122" s="227">
        <f>S122*H122</f>
        <v>0</v>
      </c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R122" s="228" t="s">
        <v>182</v>
      </c>
      <c r="AT122" s="228" t="s">
        <v>163</v>
      </c>
      <c r="AU122" s="228" t="s">
        <v>89</v>
      </c>
      <c r="AY122" s="16" t="s">
        <v>160</v>
      </c>
      <c r="BE122" s="229">
        <f>IF(N122="základní",J122,0)</f>
        <v>0</v>
      </c>
      <c r="BF122" s="229">
        <f>IF(N122="snížená",J122,0)</f>
        <v>0</v>
      </c>
      <c r="BG122" s="229">
        <f>IF(N122="zákl. přenesená",J122,0)</f>
        <v>0</v>
      </c>
      <c r="BH122" s="229">
        <f>IF(N122="sníž. přenesená",J122,0)</f>
        <v>0</v>
      </c>
      <c r="BI122" s="229">
        <f>IF(N122="nulová",J122,0)</f>
        <v>0</v>
      </c>
      <c r="BJ122" s="16" t="s">
        <v>87</v>
      </c>
      <c r="BK122" s="229">
        <f>ROUND(I122*H122,2)</f>
        <v>0</v>
      </c>
      <c r="BL122" s="16" t="s">
        <v>182</v>
      </c>
      <c r="BM122" s="228" t="s">
        <v>1836</v>
      </c>
    </row>
    <row r="123" spans="1:47" s="2" customFormat="1" ht="12">
      <c r="A123" s="37"/>
      <c r="B123" s="38"/>
      <c r="C123" s="39"/>
      <c r="D123" s="230" t="s">
        <v>170</v>
      </c>
      <c r="E123" s="39"/>
      <c r="F123" s="231" t="s">
        <v>1837</v>
      </c>
      <c r="G123" s="39"/>
      <c r="H123" s="39"/>
      <c r="I123" s="232"/>
      <c r="J123" s="39"/>
      <c r="K123" s="39"/>
      <c r="L123" s="43"/>
      <c r="M123" s="233"/>
      <c r="N123" s="234"/>
      <c r="O123" s="90"/>
      <c r="P123" s="90"/>
      <c r="Q123" s="90"/>
      <c r="R123" s="90"/>
      <c r="S123" s="90"/>
      <c r="T123" s="91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T123" s="16" t="s">
        <v>170</v>
      </c>
      <c r="AU123" s="16" t="s">
        <v>89</v>
      </c>
    </row>
    <row r="124" spans="1:51" s="13" customFormat="1" ht="12">
      <c r="A124" s="13"/>
      <c r="B124" s="236"/>
      <c r="C124" s="237"/>
      <c r="D124" s="230" t="s">
        <v>219</v>
      </c>
      <c r="E124" s="238" t="s">
        <v>1</v>
      </c>
      <c r="F124" s="239" t="s">
        <v>1838</v>
      </c>
      <c r="G124" s="237"/>
      <c r="H124" s="240">
        <v>3.328</v>
      </c>
      <c r="I124" s="241"/>
      <c r="J124" s="237"/>
      <c r="K124" s="237"/>
      <c r="L124" s="242"/>
      <c r="M124" s="243"/>
      <c r="N124" s="244"/>
      <c r="O124" s="244"/>
      <c r="P124" s="244"/>
      <c r="Q124" s="244"/>
      <c r="R124" s="244"/>
      <c r="S124" s="244"/>
      <c r="T124" s="245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46" t="s">
        <v>219</v>
      </c>
      <c r="AU124" s="246" t="s">
        <v>89</v>
      </c>
      <c r="AV124" s="13" t="s">
        <v>89</v>
      </c>
      <c r="AW124" s="13" t="s">
        <v>36</v>
      </c>
      <c r="AX124" s="13" t="s">
        <v>79</v>
      </c>
      <c r="AY124" s="246" t="s">
        <v>160</v>
      </c>
    </row>
    <row r="125" spans="1:65" s="2" customFormat="1" ht="16.5" customHeight="1">
      <c r="A125" s="37"/>
      <c r="B125" s="38"/>
      <c r="C125" s="217" t="s">
        <v>89</v>
      </c>
      <c r="D125" s="217" t="s">
        <v>163</v>
      </c>
      <c r="E125" s="218" t="s">
        <v>1839</v>
      </c>
      <c r="F125" s="219" t="s">
        <v>1840</v>
      </c>
      <c r="G125" s="220" t="s">
        <v>275</v>
      </c>
      <c r="H125" s="221">
        <v>3.328</v>
      </c>
      <c r="I125" s="222"/>
      <c r="J125" s="223">
        <f>ROUND(I125*H125,2)</f>
        <v>0</v>
      </c>
      <c r="K125" s="219" t="s">
        <v>167</v>
      </c>
      <c r="L125" s="43"/>
      <c r="M125" s="224" t="s">
        <v>1</v>
      </c>
      <c r="N125" s="225" t="s">
        <v>44</v>
      </c>
      <c r="O125" s="90"/>
      <c r="P125" s="226">
        <f>O125*H125</f>
        <v>0</v>
      </c>
      <c r="Q125" s="226">
        <v>0</v>
      </c>
      <c r="R125" s="226">
        <f>Q125*H125</f>
        <v>0</v>
      </c>
      <c r="S125" s="226">
        <v>0</v>
      </c>
      <c r="T125" s="227">
        <f>S125*H125</f>
        <v>0</v>
      </c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R125" s="228" t="s">
        <v>182</v>
      </c>
      <c r="AT125" s="228" t="s">
        <v>163</v>
      </c>
      <c r="AU125" s="228" t="s">
        <v>89</v>
      </c>
      <c r="AY125" s="16" t="s">
        <v>160</v>
      </c>
      <c r="BE125" s="229">
        <f>IF(N125="základní",J125,0)</f>
        <v>0</v>
      </c>
      <c r="BF125" s="229">
        <f>IF(N125="snížená",J125,0)</f>
        <v>0</v>
      </c>
      <c r="BG125" s="229">
        <f>IF(N125="zákl. přenesená",J125,0)</f>
        <v>0</v>
      </c>
      <c r="BH125" s="229">
        <f>IF(N125="sníž. přenesená",J125,0)</f>
        <v>0</v>
      </c>
      <c r="BI125" s="229">
        <f>IF(N125="nulová",J125,0)</f>
        <v>0</v>
      </c>
      <c r="BJ125" s="16" t="s">
        <v>87</v>
      </c>
      <c r="BK125" s="229">
        <f>ROUND(I125*H125,2)</f>
        <v>0</v>
      </c>
      <c r="BL125" s="16" t="s">
        <v>182</v>
      </c>
      <c r="BM125" s="228" t="s">
        <v>1841</v>
      </c>
    </row>
    <row r="126" spans="1:47" s="2" customFormat="1" ht="12">
      <c r="A126" s="37"/>
      <c r="B126" s="38"/>
      <c r="C126" s="39"/>
      <c r="D126" s="230" t="s">
        <v>170</v>
      </c>
      <c r="E126" s="39"/>
      <c r="F126" s="231" t="s">
        <v>1842</v>
      </c>
      <c r="G126" s="39"/>
      <c r="H126" s="39"/>
      <c r="I126" s="232"/>
      <c r="J126" s="39"/>
      <c r="K126" s="39"/>
      <c r="L126" s="43"/>
      <c r="M126" s="233"/>
      <c r="N126" s="234"/>
      <c r="O126" s="90"/>
      <c r="P126" s="90"/>
      <c r="Q126" s="90"/>
      <c r="R126" s="90"/>
      <c r="S126" s="90"/>
      <c r="T126" s="91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T126" s="16" t="s">
        <v>170</v>
      </c>
      <c r="AU126" s="16" t="s">
        <v>89</v>
      </c>
    </row>
    <row r="127" spans="1:47" s="2" customFormat="1" ht="12">
      <c r="A127" s="37"/>
      <c r="B127" s="38"/>
      <c r="C127" s="39"/>
      <c r="D127" s="230" t="s">
        <v>172</v>
      </c>
      <c r="E127" s="39"/>
      <c r="F127" s="235" t="s">
        <v>1843</v>
      </c>
      <c r="G127" s="39"/>
      <c r="H127" s="39"/>
      <c r="I127" s="232"/>
      <c r="J127" s="39"/>
      <c r="K127" s="39"/>
      <c r="L127" s="43"/>
      <c r="M127" s="233"/>
      <c r="N127" s="234"/>
      <c r="O127" s="90"/>
      <c r="P127" s="90"/>
      <c r="Q127" s="90"/>
      <c r="R127" s="90"/>
      <c r="S127" s="90"/>
      <c r="T127" s="91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T127" s="16" t="s">
        <v>172</v>
      </c>
      <c r="AU127" s="16" t="s">
        <v>89</v>
      </c>
    </row>
    <row r="128" spans="1:63" s="12" customFormat="1" ht="22.8" customHeight="1">
      <c r="A128" s="12"/>
      <c r="B128" s="201"/>
      <c r="C128" s="202"/>
      <c r="D128" s="203" t="s">
        <v>78</v>
      </c>
      <c r="E128" s="215" t="s">
        <v>178</v>
      </c>
      <c r="F128" s="215" t="s">
        <v>466</v>
      </c>
      <c r="G128" s="202"/>
      <c r="H128" s="202"/>
      <c r="I128" s="205"/>
      <c r="J128" s="216">
        <f>BK128</f>
        <v>0</v>
      </c>
      <c r="K128" s="202"/>
      <c r="L128" s="207"/>
      <c r="M128" s="208"/>
      <c r="N128" s="209"/>
      <c r="O128" s="209"/>
      <c r="P128" s="210">
        <f>SUM(P129:P149)</f>
        <v>0</v>
      </c>
      <c r="Q128" s="209"/>
      <c r="R128" s="210">
        <f>SUM(R129:R149)</f>
        <v>9.545479999999998</v>
      </c>
      <c r="S128" s="209"/>
      <c r="T128" s="211">
        <f>SUM(T129:T149)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12" t="s">
        <v>87</v>
      </c>
      <c r="AT128" s="213" t="s">
        <v>78</v>
      </c>
      <c r="AU128" s="213" t="s">
        <v>87</v>
      </c>
      <c r="AY128" s="212" t="s">
        <v>160</v>
      </c>
      <c r="BK128" s="214">
        <f>SUM(BK129:BK149)</f>
        <v>0</v>
      </c>
    </row>
    <row r="129" spans="1:65" s="2" customFormat="1" ht="24.15" customHeight="1">
      <c r="A129" s="37"/>
      <c r="B129" s="38"/>
      <c r="C129" s="217" t="s">
        <v>178</v>
      </c>
      <c r="D129" s="217" t="s">
        <v>163</v>
      </c>
      <c r="E129" s="218" t="s">
        <v>1844</v>
      </c>
      <c r="F129" s="219" t="s">
        <v>1845</v>
      </c>
      <c r="G129" s="220" t="s">
        <v>215</v>
      </c>
      <c r="H129" s="221">
        <v>115</v>
      </c>
      <c r="I129" s="222"/>
      <c r="J129" s="223">
        <f>ROUND(I129*H129,2)</f>
        <v>0</v>
      </c>
      <c r="K129" s="219" t="s">
        <v>167</v>
      </c>
      <c r="L129" s="43"/>
      <c r="M129" s="224" t="s">
        <v>1</v>
      </c>
      <c r="N129" s="225" t="s">
        <v>44</v>
      </c>
      <c r="O129" s="90"/>
      <c r="P129" s="226">
        <f>O129*H129</f>
        <v>0</v>
      </c>
      <c r="Q129" s="226">
        <v>0</v>
      </c>
      <c r="R129" s="226">
        <f>Q129*H129</f>
        <v>0</v>
      </c>
      <c r="S129" s="226">
        <v>0</v>
      </c>
      <c r="T129" s="227">
        <f>S129*H129</f>
        <v>0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R129" s="228" t="s">
        <v>182</v>
      </c>
      <c r="AT129" s="228" t="s">
        <v>163</v>
      </c>
      <c r="AU129" s="228" t="s">
        <v>89</v>
      </c>
      <c r="AY129" s="16" t="s">
        <v>160</v>
      </c>
      <c r="BE129" s="229">
        <f>IF(N129="základní",J129,0)</f>
        <v>0</v>
      </c>
      <c r="BF129" s="229">
        <f>IF(N129="snížená",J129,0)</f>
        <v>0</v>
      </c>
      <c r="BG129" s="229">
        <f>IF(N129="zákl. přenesená",J129,0)</f>
        <v>0</v>
      </c>
      <c r="BH129" s="229">
        <f>IF(N129="sníž. přenesená",J129,0)</f>
        <v>0</v>
      </c>
      <c r="BI129" s="229">
        <f>IF(N129="nulová",J129,0)</f>
        <v>0</v>
      </c>
      <c r="BJ129" s="16" t="s">
        <v>87</v>
      </c>
      <c r="BK129" s="229">
        <f>ROUND(I129*H129,2)</f>
        <v>0</v>
      </c>
      <c r="BL129" s="16" t="s">
        <v>182</v>
      </c>
      <c r="BM129" s="228" t="s">
        <v>1846</v>
      </c>
    </row>
    <row r="130" spans="1:47" s="2" customFormat="1" ht="12">
      <c r="A130" s="37"/>
      <c r="B130" s="38"/>
      <c r="C130" s="39"/>
      <c r="D130" s="230" t="s">
        <v>170</v>
      </c>
      <c r="E130" s="39"/>
      <c r="F130" s="231" t="s">
        <v>1847</v>
      </c>
      <c r="G130" s="39"/>
      <c r="H130" s="39"/>
      <c r="I130" s="232"/>
      <c r="J130" s="39"/>
      <c r="K130" s="39"/>
      <c r="L130" s="43"/>
      <c r="M130" s="233"/>
      <c r="N130" s="234"/>
      <c r="O130" s="90"/>
      <c r="P130" s="90"/>
      <c r="Q130" s="90"/>
      <c r="R130" s="90"/>
      <c r="S130" s="90"/>
      <c r="T130" s="91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T130" s="16" t="s">
        <v>170</v>
      </c>
      <c r="AU130" s="16" t="s">
        <v>89</v>
      </c>
    </row>
    <row r="131" spans="1:65" s="2" customFormat="1" ht="24.15" customHeight="1">
      <c r="A131" s="37"/>
      <c r="B131" s="38"/>
      <c r="C131" s="251" t="s">
        <v>182</v>
      </c>
      <c r="D131" s="251" t="s">
        <v>452</v>
      </c>
      <c r="E131" s="252" t="s">
        <v>1848</v>
      </c>
      <c r="F131" s="253" t="s">
        <v>1849</v>
      </c>
      <c r="G131" s="254" t="s">
        <v>215</v>
      </c>
      <c r="H131" s="255">
        <v>115</v>
      </c>
      <c r="I131" s="256"/>
      <c r="J131" s="257">
        <f>ROUND(I131*H131,2)</f>
        <v>0</v>
      </c>
      <c r="K131" s="253" t="s">
        <v>167</v>
      </c>
      <c r="L131" s="258"/>
      <c r="M131" s="259" t="s">
        <v>1</v>
      </c>
      <c r="N131" s="260" t="s">
        <v>44</v>
      </c>
      <c r="O131" s="90"/>
      <c r="P131" s="226">
        <f>O131*H131</f>
        <v>0</v>
      </c>
      <c r="Q131" s="226">
        <v>0.0016</v>
      </c>
      <c r="R131" s="226">
        <f>Q131*H131</f>
        <v>0.184</v>
      </c>
      <c r="S131" s="226">
        <v>0</v>
      </c>
      <c r="T131" s="227">
        <f>S131*H131</f>
        <v>0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R131" s="228" t="s">
        <v>204</v>
      </c>
      <c r="AT131" s="228" t="s">
        <v>452</v>
      </c>
      <c r="AU131" s="228" t="s">
        <v>89</v>
      </c>
      <c r="AY131" s="16" t="s">
        <v>160</v>
      </c>
      <c r="BE131" s="229">
        <f>IF(N131="základní",J131,0)</f>
        <v>0</v>
      </c>
      <c r="BF131" s="229">
        <f>IF(N131="snížená",J131,0)</f>
        <v>0</v>
      </c>
      <c r="BG131" s="229">
        <f>IF(N131="zákl. přenesená",J131,0)</f>
        <v>0</v>
      </c>
      <c r="BH131" s="229">
        <f>IF(N131="sníž. přenesená",J131,0)</f>
        <v>0</v>
      </c>
      <c r="BI131" s="229">
        <f>IF(N131="nulová",J131,0)</f>
        <v>0</v>
      </c>
      <c r="BJ131" s="16" t="s">
        <v>87</v>
      </c>
      <c r="BK131" s="229">
        <f>ROUND(I131*H131,2)</f>
        <v>0</v>
      </c>
      <c r="BL131" s="16" t="s">
        <v>182</v>
      </c>
      <c r="BM131" s="228" t="s">
        <v>1850</v>
      </c>
    </row>
    <row r="132" spans="1:47" s="2" customFormat="1" ht="12">
      <c r="A132" s="37"/>
      <c r="B132" s="38"/>
      <c r="C132" s="39"/>
      <c r="D132" s="230" t="s">
        <v>170</v>
      </c>
      <c r="E132" s="39"/>
      <c r="F132" s="231" t="s">
        <v>1849</v>
      </c>
      <c r="G132" s="39"/>
      <c r="H132" s="39"/>
      <c r="I132" s="232"/>
      <c r="J132" s="39"/>
      <c r="K132" s="39"/>
      <c r="L132" s="43"/>
      <c r="M132" s="233"/>
      <c r="N132" s="234"/>
      <c r="O132" s="90"/>
      <c r="P132" s="90"/>
      <c r="Q132" s="90"/>
      <c r="R132" s="90"/>
      <c r="S132" s="90"/>
      <c r="T132" s="91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T132" s="16" t="s">
        <v>170</v>
      </c>
      <c r="AU132" s="16" t="s">
        <v>89</v>
      </c>
    </row>
    <row r="133" spans="1:65" s="2" customFormat="1" ht="16.5" customHeight="1">
      <c r="A133" s="37"/>
      <c r="B133" s="38"/>
      <c r="C133" s="251" t="s">
        <v>159</v>
      </c>
      <c r="D133" s="251" t="s">
        <v>452</v>
      </c>
      <c r="E133" s="252" t="s">
        <v>1851</v>
      </c>
      <c r="F133" s="253" t="s">
        <v>1852</v>
      </c>
      <c r="G133" s="254" t="s">
        <v>215</v>
      </c>
      <c r="H133" s="255">
        <v>50</v>
      </c>
      <c r="I133" s="256"/>
      <c r="J133" s="257">
        <f>ROUND(I133*H133,2)</f>
        <v>0</v>
      </c>
      <c r="K133" s="253" t="s">
        <v>167</v>
      </c>
      <c r="L133" s="258"/>
      <c r="M133" s="259" t="s">
        <v>1</v>
      </c>
      <c r="N133" s="260" t="s">
        <v>44</v>
      </c>
      <c r="O133" s="90"/>
      <c r="P133" s="226">
        <f>O133*H133</f>
        <v>0</v>
      </c>
      <c r="Q133" s="226">
        <v>2E-05</v>
      </c>
      <c r="R133" s="226">
        <f>Q133*H133</f>
        <v>0.001</v>
      </c>
      <c r="S133" s="226">
        <v>0</v>
      </c>
      <c r="T133" s="227">
        <f>S133*H133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228" t="s">
        <v>204</v>
      </c>
      <c r="AT133" s="228" t="s">
        <v>452</v>
      </c>
      <c r="AU133" s="228" t="s">
        <v>89</v>
      </c>
      <c r="AY133" s="16" t="s">
        <v>160</v>
      </c>
      <c r="BE133" s="229">
        <f>IF(N133="základní",J133,0)</f>
        <v>0</v>
      </c>
      <c r="BF133" s="229">
        <f>IF(N133="snížená",J133,0)</f>
        <v>0</v>
      </c>
      <c r="BG133" s="229">
        <f>IF(N133="zákl. přenesená",J133,0)</f>
        <v>0</v>
      </c>
      <c r="BH133" s="229">
        <f>IF(N133="sníž. přenesená",J133,0)</f>
        <v>0</v>
      </c>
      <c r="BI133" s="229">
        <f>IF(N133="nulová",J133,0)</f>
        <v>0</v>
      </c>
      <c r="BJ133" s="16" t="s">
        <v>87</v>
      </c>
      <c r="BK133" s="229">
        <f>ROUND(I133*H133,2)</f>
        <v>0</v>
      </c>
      <c r="BL133" s="16" t="s">
        <v>182</v>
      </c>
      <c r="BM133" s="228" t="s">
        <v>1853</v>
      </c>
    </row>
    <row r="134" spans="1:47" s="2" customFormat="1" ht="12">
      <c r="A134" s="37"/>
      <c r="B134" s="38"/>
      <c r="C134" s="39"/>
      <c r="D134" s="230" t="s">
        <v>170</v>
      </c>
      <c r="E134" s="39"/>
      <c r="F134" s="231" t="s">
        <v>1852</v>
      </c>
      <c r="G134" s="39"/>
      <c r="H134" s="39"/>
      <c r="I134" s="232"/>
      <c r="J134" s="39"/>
      <c r="K134" s="39"/>
      <c r="L134" s="43"/>
      <c r="M134" s="233"/>
      <c r="N134" s="234"/>
      <c r="O134" s="90"/>
      <c r="P134" s="90"/>
      <c r="Q134" s="90"/>
      <c r="R134" s="90"/>
      <c r="S134" s="90"/>
      <c r="T134" s="91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T134" s="16" t="s">
        <v>170</v>
      </c>
      <c r="AU134" s="16" t="s">
        <v>89</v>
      </c>
    </row>
    <row r="135" spans="1:65" s="2" customFormat="1" ht="16.5" customHeight="1">
      <c r="A135" s="37"/>
      <c r="B135" s="38"/>
      <c r="C135" s="251" t="s">
        <v>192</v>
      </c>
      <c r="D135" s="251" t="s">
        <v>452</v>
      </c>
      <c r="E135" s="252" t="s">
        <v>1854</v>
      </c>
      <c r="F135" s="253" t="s">
        <v>1855</v>
      </c>
      <c r="G135" s="254" t="s">
        <v>281</v>
      </c>
      <c r="H135" s="255">
        <v>40</v>
      </c>
      <c r="I135" s="256"/>
      <c r="J135" s="257">
        <f>ROUND(I135*H135,2)</f>
        <v>0</v>
      </c>
      <c r="K135" s="253" t="s">
        <v>167</v>
      </c>
      <c r="L135" s="258"/>
      <c r="M135" s="259" t="s">
        <v>1</v>
      </c>
      <c r="N135" s="260" t="s">
        <v>44</v>
      </c>
      <c r="O135" s="90"/>
      <c r="P135" s="226">
        <f>O135*H135</f>
        <v>0</v>
      </c>
      <c r="Q135" s="226">
        <v>1E-05</v>
      </c>
      <c r="R135" s="226">
        <f>Q135*H135</f>
        <v>0.0004</v>
      </c>
      <c r="S135" s="226">
        <v>0</v>
      </c>
      <c r="T135" s="227">
        <f>S135*H135</f>
        <v>0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R135" s="228" t="s">
        <v>204</v>
      </c>
      <c r="AT135" s="228" t="s">
        <v>452</v>
      </c>
      <c r="AU135" s="228" t="s">
        <v>89</v>
      </c>
      <c r="AY135" s="16" t="s">
        <v>160</v>
      </c>
      <c r="BE135" s="229">
        <f>IF(N135="základní",J135,0)</f>
        <v>0</v>
      </c>
      <c r="BF135" s="229">
        <f>IF(N135="snížená",J135,0)</f>
        <v>0</v>
      </c>
      <c r="BG135" s="229">
        <f>IF(N135="zákl. přenesená",J135,0)</f>
        <v>0</v>
      </c>
      <c r="BH135" s="229">
        <f>IF(N135="sníž. přenesená",J135,0)</f>
        <v>0</v>
      </c>
      <c r="BI135" s="229">
        <f>IF(N135="nulová",J135,0)</f>
        <v>0</v>
      </c>
      <c r="BJ135" s="16" t="s">
        <v>87</v>
      </c>
      <c r="BK135" s="229">
        <f>ROUND(I135*H135,2)</f>
        <v>0</v>
      </c>
      <c r="BL135" s="16" t="s">
        <v>182</v>
      </c>
      <c r="BM135" s="228" t="s">
        <v>1856</v>
      </c>
    </row>
    <row r="136" spans="1:47" s="2" customFormat="1" ht="12">
      <c r="A136" s="37"/>
      <c r="B136" s="38"/>
      <c r="C136" s="39"/>
      <c r="D136" s="230" t="s">
        <v>170</v>
      </c>
      <c r="E136" s="39"/>
      <c r="F136" s="231" t="s">
        <v>1855</v>
      </c>
      <c r="G136" s="39"/>
      <c r="H136" s="39"/>
      <c r="I136" s="232"/>
      <c r="J136" s="39"/>
      <c r="K136" s="39"/>
      <c r="L136" s="43"/>
      <c r="M136" s="233"/>
      <c r="N136" s="234"/>
      <c r="O136" s="90"/>
      <c r="P136" s="90"/>
      <c r="Q136" s="90"/>
      <c r="R136" s="90"/>
      <c r="S136" s="90"/>
      <c r="T136" s="91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T136" s="16" t="s">
        <v>170</v>
      </c>
      <c r="AU136" s="16" t="s">
        <v>89</v>
      </c>
    </row>
    <row r="137" spans="1:65" s="2" customFormat="1" ht="24.15" customHeight="1">
      <c r="A137" s="37"/>
      <c r="B137" s="38"/>
      <c r="C137" s="217" t="s">
        <v>198</v>
      </c>
      <c r="D137" s="217" t="s">
        <v>163</v>
      </c>
      <c r="E137" s="218" t="s">
        <v>1857</v>
      </c>
      <c r="F137" s="219" t="s">
        <v>1858</v>
      </c>
      <c r="G137" s="220" t="s">
        <v>281</v>
      </c>
      <c r="H137" s="221">
        <v>52</v>
      </c>
      <c r="I137" s="222"/>
      <c r="J137" s="223">
        <f>ROUND(I137*H137,2)</f>
        <v>0</v>
      </c>
      <c r="K137" s="219" t="s">
        <v>167</v>
      </c>
      <c r="L137" s="43"/>
      <c r="M137" s="224" t="s">
        <v>1</v>
      </c>
      <c r="N137" s="225" t="s">
        <v>44</v>
      </c>
      <c r="O137" s="90"/>
      <c r="P137" s="226">
        <f>O137*H137</f>
        <v>0</v>
      </c>
      <c r="Q137" s="226">
        <v>0.17489</v>
      </c>
      <c r="R137" s="226">
        <f>Q137*H137</f>
        <v>9.09428</v>
      </c>
      <c r="S137" s="226">
        <v>0</v>
      </c>
      <c r="T137" s="227">
        <f>S137*H137</f>
        <v>0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228" t="s">
        <v>182</v>
      </c>
      <c r="AT137" s="228" t="s">
        <v>163</v>
      </c>
      <c r="AU137" s="228" t="s">
        <v>89</v>
      </c>
      <c r="AY137" s="16" t="s">
        <v>160</v>
      </c>
      <c r="BE137" s="229">
        <f>IF(N137="základní",J137,0)</f>
        <v>0</v>
      </c>
      <c r="BF137" s="229">
        <f>IF(N137="snížená",J137,0)</f>
        <v>0</v>
      </c>
      <c r="BG137" s="229">
        <f>IF(N137="zákl. přenesená",J137,0)</f>
        <v>0</v>
      </c>
      <c r="BH137" s="229">
        <f>IF(N137="sníž. přenesená",J137,0)</f>
        <v>0</v>
      </c>
      <c r="BI137" s="229">
        <f>IF(N137="nulová",J137,0)</f>
        <v>0</v>
      </c>
      <c r="BJ137" s="16" t="s">
        <v>87</v>
      </c>
      <c r="BK137" s="229">
        <f>ROUND(I137*H137,2)</f>
        <v>0</v>
      </c>
      <c r="BL137" s="16" t="s">
        <v>182</v>
      </c>
      <c r="BM137" s="228" t="s">
        <v>1859</v>
      </c>
    </row>
    <row r="138" spans="1:47" s="2" customFormat="1" ht="12">
      <c r="A138" s="37"/>
      <c r="B138" s="38"/>
      <c r="C138" s="39"/>
      <c r="D138" s="230" t="s">
        <v>170</v>
      </c>
      <c r="E138" s="39"/>
      <c r="F138" s="231" t="s">
        <v>1860</v>
      </c>
      <c r="G138" s="39"/>
      <c r="H138" s="39"/>
      <c r="I138" s="232"/>
      <c r="J138" s="39"/>
      <c r="K138" s="39"/>
      <c r="L138" s="43"/>
      <c r="M138" s="233"/>
      <c r="N138" s="234"/>
      <c r="O138" s="90"/>
      <c r="P138" s="90"/>
      <c r="Q138" s="90"/>
      <c r="R138" s="90"/>
      <c r="S138" s="90"/>
      <c r="T138" s="91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T138" s="16" t="s">
        <v>170</v>
      </c>
      <c r="AU138" s="16" t="s">
        <v>89</v>
      </c>
    </row>
    <row r="139" spans="1:51" s="13" customFormat="1" ht="12">
      <c r="A139" s="13"/>
      <c r="B139" s="236"/>
      <c r="C139" s="237"/>
      <c r="D139" s="230" t="s">
        <v>219</v>
      </c>
      <c r="E139" s="238" t="s">
        <v>1</v>
      </c>
      <c r="F139" s="239" t="s">
        <v>1861</v>
      </c>
      <c r="G139" s="237"/>
      <c r="H139" s="240">
        <v>52</v>
      </c>
      <c r="I139" s="241"/>
      <c r="J139" s="237"/>
      <c r="K139" s="237"/>
      <c r="L139" s="242"/>
      <c r="M139" s="243"/>
      <c r="N139" s="244"/>
      <c r="O139" s="244"/>
      <c r="P139" s="244"/>
      <c r="Q139" s="244"/>
      <c r="R139" s="244"/>
      <c r="S139" s="244"/>
      <c r="T139" s="245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6" t="s">
        <v>219</v>
      </c>
      <c r="AU139" s="246" t="s">
        <v>89</v>
      </c>
      <c r="AV139" s="13" t="s">
        <v>89</v>
      </c>
      <c r="AW139" s="13" t="s">
        <v>36</v>
      </c>
      <c r="AX139" s="13" t="s">
        <v>79</v>
      </c>
      <c r="AY139" s="246" t="s">
        <v>160</v>
      </c>
    </row>
    <row r="140" spans="1:65" s="2" customFormat="1" ht="37.8" customHeight="1">
      <c r="A140" s="37"/>
      <c r="B140" s="38"/>
      <c r="C140" s="251" t="s">
        <v>204</v>
      </c>
      <c r="D140" s="251" t="s">
        <v>452</v>
      </c>
      <c r="E140" s="252" t="s">
        <v>1862</v>
      </c>
      <c r="F140" s="253" t="s">
        <v>1863</v>
      </c>
      <c r="G140" s="254" t="s">
        <v>281</v>
      </c>
      <c r="H140" s="255">
        <v>40</v>
      </c>
      <c r="I140" s="256"/>
      <c r="J140" s="257">
        <f>ROUND(I140*H140,2)</f>
        <v>0</v>
      </c>
      <c r="K140" s="253" t="s">
        <v>167</v>
      </c>
      <c r="L140" s="258"/>
      <c r="M140" s="259" t="s">
        <v>1</v>
      </c>
      <c r="N140" s="260" t="s">
        <v>44</v>
      </c>
      <c r="O140" s="90"/>
      <c r="P140" s="226">
        <f>O140*H140</f>
        <v>0</v>
      </c>
      <c r="Q140" s="226">
        <v>0.0057</v>
      </c>
      <c r="R140" s="226">
        <f>Q140*H140</f>
        <v>0.228</v>
      </c>
      <c r="S140" s="226">
        <v>0</v>
      </c>
      <c r="T140" s="227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228" t="s">
        <v>204</v>
      </c>
      <c r="AT140" s="228" t="s">
        <v>452</v>
      </c>
      <c r="AU140" s="228" t="s">
        <v>89</v>
      </c>
      <c r="AY140" s="16" t="s">
        <v>160</v>
      </c>
      <c r="BE140" s="229">
        <f>IF(N140="základní",J140,0)</f>
        <v>0</v>
      </c>
      <c r="BF140" s="229">
        <f>IF(N140="snížená",J140,0)</f>
        <v>0</v>
      </c>
      <c r="BG140" s="229">
        <f>IF(N140="zákl. přenesená",J140,0)</f>
        <v>0</v>
      </c>
      <c r="BH140" s="229">
        <f>IF(N140="sníž. přenesená",J140,0)</f>
        <v>0</v>
      </c>
      <c r="BI140" s="229">
        <f>IF(N140="nulová",J140,0)</f>
        <v>0</v>
      </c>
      <c r="BJ140" s="16" t="s">
        <v>87</v>
      </c>
      <c r="BK140" s="229">
        <f>ROUND(I140*H140,2)</f>
        <v>0</v>
      </c>
      <c r="BL140" s="16" t="s">
        <v>182</v>
      </c>
      <c r="BM140" s="228" t="s">
        <v>1864</v>
      </c>
    </row>
    <row r="141" spans="1:47" s="2" customFormat="1" ht="12">
      <c r="A141" s="37"/>
      <c r="B141" s="38"/>
      <c r="C141" s="39"/>
      <c r="D141" s="230" t="s">
        <v>170</v>
      </c>
      <c r="E141" s="39"/>
      <c r="F141" s="231" t="s">
        <v>1863</v>
      </c>
      <c r="G141" s="39"/>
      <c r="H141" s="39"/>
      <c r="I141" s="232"/>
      <c r="J141" s="39"/>
      <c r="K141" s="39"/>
      <c r="L141" s="43"/>
      <c r="M141" s="233"/>
      <c r="N141" s="234"/>
      <c r="O141" s="90"/>
      <c r="P141" s="90"/>
      <c r="Q141" s="90"/>
      <c r="R141" s="90"/>
      <c r="S141" s="90"/>
      <c r="T141" s="91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T141" s="16" t="s">
        <v>170</v>
      </c>
      <c r="AU141" s="16" t="s">
        <v>89</v>
      </c>
    </row>
    <row r="142" spans="1:65" s="2" customFormat="1" ht="24.15" customHeight="1">
      <c r="A142" s="37"/>
      <c r="B142" s="38"/>
      <c r="C142" s="251" t="s">
        <v>212</v>
      </c>
      <c r="D142" s="251" t="s">
        <v>452</v>
      </c>
      <c r="E142" s="252" t="s">
        <v>1865</v>
      </c>
      <c r="F142" s="253" t="s">
        <v>1866</v>
      </c>
      <c r="G142" s="254" t="s">
        <v>281</v>
      </c>
      <c r="H142" s="255">
        <v>12</v>
      </c>
      <c r="I142" s="256"/>
      <c r="J142" s="257">
        <f>ROUND(I142*H142,2)</f>
        <v>0</v>
      </c>
      <c r="K142" s="253" t="s">
        <v>167</v>
      </c>
      <c r="L142" s="258"/>
      <c r="M142" s="259" t="s">
        <v>1</v>
      </c>
      <c r="N142" s="260" t="s">
        <v>44</v>
      </c>
      <c r="O142" s="90"/>
      <c r="P142" s="226">
        <f>O142*H142</f>
        <v>0</v>
      </c>
      <c r="Q142" s="226">
        <v>0.002</v>
      </c>
      <c r="R142" s="226">
        <f>Q142*H142</f>
        <v>0.024</v>
      </c>
      <c r="S142" s="226">
        <v>0</v>
      </c>
      <c r="T142" s="227">
        <f>S142*H142</f>
        <v>0</v>
      </c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R142" s="228" t="s">
        <v>204</v>
      </c>
      <c r="AT142" s="228" t="s">
        <v>452</v>
      </c>
      <c r="AU142" s="228" t="s">
        <v>89</v>
      </c>
      <c r="AY142" s="16" t="s">
        <v>160</v>
      </c>
      <c r="BE142" s="229">
        <f>IF(N142="základní",J142,0)</f>
        <v>0</v>
      </c>
      <c r="BF142" s="229">
        <f>IF(N142="snížená",J142,0)</f>
        <v>0</v>
      </c>
      <c r="BG142" s="229">
        <f>IF(N142="zákl. přenesená",J142,0)</f>
        <v>0</v>
      </c>
      <c r="BH142" s="229">
        <f>IF(N142="sníž. přenesená",J142,0)</f>
        <v>0</v>
      </c>
      <c r="BI142" s="229">
        <f>IF(N142="nulová",J142,0)</f>
        <v>0</v>
      </c>
      <c r="BJ142" s="16" t="s">
        <v>87</v>
      </c>
      <c r="BK142" s="229">
        <f>ROUND(I142*H142,2)</f>
        <v>0</v>
      </c>
      <c r="BL142" s="16" t="s">
        <v>182</v>
      </c>
      <c r="BM142" s="228" t="s">
        <v>1867</v>
      </c>
    </row>
    <row r="143" spans="1:47" s="2" customFormat="1" ht="12">
      <c r="A143" s="37"/>
      <c r="B143" s="38"/>
      <c r="C143" s="39"/>
      <c r="D143" s="230" t="s">
        <v>170</v>
      </c>
      <c r="E143" s="39"/>
      <c r="F143" s="231" t="s">
        <v>1866</v>
      </c>
      <c r="G143" s="39"/>
      <c r="H143" s="39"/>
      <c r="I143" s="232"/>
      <c r="J143" s="39"/>
      <c r="K143" s="39"/>
      <c r="L143" s="43"/>
      <c r="M143" s="233"/>
      <c r="N143" s="234"/>
      <c r="O143" s="90"/>
      <c r="P143" s="90"/>
      <c r="Q143" s="90"/>
      <c r="R143" s="90"/>
      <c r="S143" s="90"/>
      <c r="T143" s="91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T143" s="16" t="s">
        <v>170</v>
      </c>
      <c r="AU143" s="16" t="s">
        <v>89</v>
      </c>
    </row>
    <row r="144" spans="1:65" s="2" customFormat="1" ht="24.15" customHeight="1">
      <c r="A144" s="37"/>
      <c r="B144" s="38"/>
      <c r="C144" s="217" t="s">
        <v>221</v>
      </c>
      <c r="D144" s="217" t="s">
        <v>163</v>
      </c>
      <c r="E144" s="218" t="s">
        <v>1868</v>
      </c>
      <c r="F144" s="219" t="s">
        <v>1869</v>
      </c>
      <c r="G144" s="220" t="s">
        <v>215</v>
      </c>
      <c r="H144" s="221">
        <v>345</v>
      </c>
      <c r="I144" s="222"/>
      <c r="J144" s="223">
        <f>ROUND(I144*H144,2)</f>
        <v>0</v>
      </c>
      <c r="K144" s="219" t="s">
        <v>167</v>
      </c>
      <c r="L144" s="43"/>
      <c r="M144" s="224" t="s">
        <v>1</v>
      </c>
      <c r="N144" s="225" t="s">
        <v>44</v>
      </c>
      <c r="O144" s="90"/>
      <c r="P144" s="226">
        <f>O144*H144</f>
        <v>0</v>
      </c>
      <c r="Q144" s="226">
        <v>0</v>
      </c>
      <c r="R144" s="226">
        <f>Q144*H144</f>
        <v>0</v>
      </c>
      <c r="S144" s="226">
        <v>0</v>
      </c>
      <c r="T144" s="227">
        <f>S144*H144</f>
        <v>0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228" t="s">
        <v>182</v>
      </c>
      <c r="AT144" s="228" t="s">
        <v>163</v>
      </c>
      <c r="AU144" s="228" t="s">
        <v>89</v>
      </c>
      <c r="AY144" s="16" t="s">
        <v>160</v>
      </c>
      <c r="BE144" s="229">
        <f>IF(N144="základní",J144,0)</f>
        <v>0</v>
      </c>
      <c r="BF144" s="229">
        <f>IF(N144="snížená",J144,0)</f>
        <v>0</v>
      </c>
      <c r="BG144" s="229">
        <f>IF(N144="zákl. přenesená",J144,0)</f>
        <v>0</v>
      </c>
      <c r="BH144" s="229">
        <f>IF(N144="sníž. přenesená",J144,0)</f>
        <v>0</v>
      </c>
      <c r="BI144" s="229">
        <f>IF(N144="nulová",J144,0)</f>
        <v>0</v>
      </c>
      <c r="BJ144" s="16" t="s">
        <v>87</v>
      </c>
      <c r="BK144" s="229">
        <f>ROUND(I144*H144,2)</f>
        <v>0</v>
      </c>
      <c r="BL144" s="16" t="s">
        <v>182</v>
      </c>
      <c r="BM144" s="228" t="s">
        <v>1870</v>
      </c>
    </row>
    <row r="145" spans="1:47" s="2" customFormat="1" ht="12">
      <c r="A145" s="37"/>
      <c r="B145" s="38"/>
      <c r="C145" s="39"/>
      <c r="D145" s="230" t="s">
        <v>170</v>
      </c>
      <c r="E145" s="39"/>
      <c r="F145" s="231" t="s">
        <v>1871</v>
      </c>
      <c r="G145" s="39"/>
      <c r="H145" s="39"/>
      <c r="I145" s="232"/>
      <c r="J145" s="39"/>
      <c r="K145" s="39"/>
      <c r="L145" s="43"/>
      <c r="M145" s="233"/>
      <c r="N145" s="234"/>
      <c r="O145" s="90"/>
      <c r="P145" s="90"/>
      <c r="Q145" s="90"/>
      <c r="R145" s="90"/>
      <c r="S145" s="90"/>
      <c r="T145" s="91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T145" s="16" t="s">
        <v>170</v>
      </c>
      <c r="AU145" s="16" t="s">
        <v>89</v>
      </c>
    </row>
    <row r="146" spans="1:51" s="13" customFormat="1" ht="12">
      <c r="A146" s="13"/>
      <c r="B146" s="236"/>
      <c r="C146" s="237"/>
      <c r="D146" s="230" t="s">
        <v>219</v>
      </c>
      <c r="E146" s="238" t="s">
        <v>1</v>
      </c>
      <c r="F146" s="239" t="s">
        <v>1872</v>
      </c>
      <c r="G146" s="237"/>
      <c r="H146" s="240">
        <v>345</v>
      </c>
      <c r="I146" s="241"/>
      <c r="J146" s="237"/>
      <c r="K146" s="237"/>
      <c r="L146" s="242"/>
      <c r="M146" s="243"/>
      <c r="N146" s="244"/>
      <c r="O146" s="244"/>
      <c r="P146" s="244"/>
      <c r="Q146" s="244"/>
      <c r="R146" s="244"/>
      <c r="S146" s="244"/>
      <c r="T146" s="245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6" t="s">
        <v>219</v>
      </c>
      <c r="AU146" s="246" t="s">
        <v>89</v>
      </c>
      <c r="AV146" s="13" t="s">
        <v>89</v>
      </c>
      <c r="AW146" s="13" t="s">
        <v>36</v>
      </c>
      <c r="AX146" s="13" t="s">
        <v>79</v>
      </c>
      <c r="AY146" s="246" t="s">
        <v>160</v>
      </c>
    </row>
    <row r="147" spans="1:65" s="2" customFormat="1" ht="16.5" customHeight="1">
      <c r="A147" s="37"/>
      <c r="B147" s="38"/>
      <c r="C147" s="251" t="s">
        <v>228</v>
      </c>
      <c r="D147" s="251" t="s">
        <v>452</v>
      </c>
      <c r="E147" s="252" t="s">
        <v>1873</v>
      </c>
      <c r="F147" s="253" t="s">
        <v>1874</v>
      </c>
      <c r="G147" s="254" t="s">
        <v>215</v>
      </c>
      <c r="H147" s="255">
        <v>345</v>
      </c>
      <c r="I147" s="256"/>
      <c r="J147" s="257">
        <f>ROUND(I147*H147,2)</f>
        <v>0</v>
      </c>
      <c r="K147" s="253" t="s">
        <v>167</v>
      </c>
      <c r="L147" s="258"/>
      <c r="M147" s="259" t="s">
        <v>1</v>
      </c>
      <c r="N147" s="260" t="s">
        <v>44</v>
      </c>
      <c r="O147" s="90"/>
      <c r="P147" s="226">
        <f>O147*H147</f>
        <v>0</v>
      </c>
      <c r="Q147" s="226">
        <v>4E-05</v>
      </c>
      <c r="R147" s="226">
        <f>Q147*H147</f>
        <v>0.013800000000000002</v>
      </c>
      <c r="S147" s="226">
        <v>0</v>
      </c>
      <c r="T147" s="227">
        <f>S147*H147</f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228" t="s">
        <v>204</v>
      </c>
      <c r="AT147" s="228" t="s">
        <v>452</v>
      </c>
      <c r="AU147" s="228" t="s">
        <v>89</v>
      </c>
      <c r="AY147" s="16" t="s">
        <v>160</v>
      </c>
      <c r="BE147" s="229">
        <f>IF(N147="základní",J147,0)</f>
        <v>0</v>
      </c>
      <c r="BF147" s="229">
        <f>IF(N147="snížená",J147,0)</f>
        <v>0</v>
      </c>
      <c r="BG147" s="229">
        <f>IF(N147="zákl. přenesená",J147,0)</f>
        <v>0</v>
      </c>
      <c r="BH147" s="229">
        <f>IF(N147="sníž. přenesená",J147,0)</f>
        <v>0</v>
      </c>
      <c r="BI147" s="229">
        <f>IF(N147="nulová",J147,0)</f>
        <v>0</v>
      </c>
      <c r="BJ147" s="16" t="s">
        <v>87</v>
      </c>
      <c r="BK147" s="229">
        <f>ROUND(I147*H147,2)</f>
        <v>0</v>
      </c>
      <c r="BL147" s="16" t="s">
        <v>182</v>
      </c>
      <c r="BM147" s="228" t="s">
        <v>1875</v>
      </c>
    </row>
    <row r="148" spans="1:47" s="2" customFormat="1" ht="12">
      <c r="A148" s="37"/>
      <c r="B148" s="38"/>
      <c r="C148" s="39"/>
      <c r="D148" s="230" t="s">
        <v>170</v>
      </c>
      <c r="E148" s="39"/>
      <c r="F148" s="231" t="s">
        <v>1874</v>
      </c>
      <c r="G148" s="39"/>
      <c r="H148" s="39"/>
      <c r="I148" s="232"/>
      <c r="J148" s="39"/>
      <c r="K148" s="39"/>
      <c r="L148" s="43"/>
      <c r="M148" s="233"/>
      <c r="N148" s="234"/>
      <c r="O148" s="90"/>
      <c r="P148" s="90"/>
      <c r="Q148" s="90"/>
      <c r="R148" s="90"/>
      <c r="S148" s="90"/>
      <c r="T148" s="91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T148" s="16" t="s">
        <v>170</v>
      </c>
      <c r="AU148" s="16" t="s">
        <v>89</v>
      </c>
    </row>
    <row r="149" spans="1:51" s="13" customFormat="1" ht="12">
      <c r="A149" s="13"/>
      <c r="B149" s="236"/>
      <c r="C149" s="237"/>
      <c r="D149" s="230" t="s">
        <v>219</v>
      </c>
      <c r="E149" s="238" t="s">
        <v>1</v>
      </c>
      <c r="F149" s="239" t="s">
        <v>1872</v>
      </c>
      <c r="G149" s="237"/>
      <c r="H149" s="240">
        <v>345</v>
      </c>
      <c r="I149" s="241"/>
      <c r="J149" s="237"/>
      <c r="K149" s="237"/>
      <c r="L149" s="242"/>
      <c r="M149" s="261"/>
      <c r="N149" s="262"/>
      <c r="O149" s="262"/>
      <c r="P149" s="262"/>
      <c r="Q149" s="262"/>
      <c r="R149" s="262"/>
      <c r="S149" s="262"/>
      <c r="T149" s="26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6" t="s">
        <v>219</v>
      </c>
      <c r="AU149" s="246" t="s">
        <v>89</v>
      </c>
      <c r="AV149" s="13" t="s">
        <v>89</v>
      </c>
      <c r="AW149" s="13" t="s">
        <v>36</v>
      </c>
      <c r="AX149" s="13" t="s">
        <v>79</v>
      </c>
      <c r="AY149" s="246" t="s">
        <v>160</v>
      </c>
    </row>
    <row r="150" spans="1:31" s="2" customFormat="1" ht="6.95" customHeight="1">
      <c r="A150" s="37"/>
      <c r="B150" s="65"/>
      <c r="C150" s="66"/>
      <c r="D150" s="66"/>
      <c r="E150" s="66"/>
      <c r="F150" s="66"/>
      <c r="G150" s="66"/>
      <c r="H150" s="66"/>
      <c r="I150" s="66"/>
      <c r="J150" s="66"/>
      <c r="K150" s="66"/>
      <c r="L150" s="43"/>
      <c r="M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</row>
  </sheetData>
  <sheetProtection password="CC35" sheet="1" objects="1" scenarios="1" formatColumns="0" formatRows="0" autoFilter="0"/>
  <autoFilter ref="C118:K149"/>
  <mergeCells count="9">
    <mergeCell ref="E7:H7"/>
    <mergeCell ref="E9:H9"/>
    <mergeCell ref="E18:H18"/>
    <mergeCell ref="E27:H27"/>
    <mergeCell ref="E85:H85"/>
    <mergeCell ref="E87:H87"/>
    <mergeCell ref="E109:H109"/>
    <mergeCell ref="E111:H11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0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116</v>
      </c>
    </row>
    <row r="3" spans="2:46" s="1" customFormat="1" ht="6.95" customHeight="1">
      <c r="B3" s="135"/>
      <c r="C3" s="136"/>
      <c r="D3" s="136"/>
      <c r="E3" s="136"/>
      <c r="F3" s="136"/>
      <c r="G3" s="136"/>
      <c r="H3" s="136"/>
      <c r="I3" s="136"/>
      <c r="J3" s="136"/>
      <c r="K3" s="136"/>
      <c r="L3" s="19"/>
      <c r="AT3" s="16" t="s">
        <v>89</v>
      </c>
    </row>
    <row r="4" spans="2:46" s="1" customFormat="1" ht="24.95" customHeight="1">
      <c r="B4" s="19"/>
      <c r="D4" s="137" t="s">
        <v>129</v>
      </c>
      <c r="L4" s="19"/>
      <c r="M4" s="138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39" t="s">
        <v>16</v>
      </c>
      <c r="L6" s="19"/>
    </row>
    <row r="7" spans="2:12" s="1" customFormat="1" ht="16.5" customHeight="1">
      <c r="B7" s="19"/>
      <c r="E7" s="140" t="str">
        <f>'Rekapitulace stavby'!K6</f>
        <v>Místní komunikace Jamská - Nákupní park</v>
      </c>
      <c r="F7" s="139"/>
      <c r="G7" s="139"/>
      <c r="H7" s="139"/>
      <c r="L7" s="19"/>
    </row>
    <row r="8" spans="1:31" s="2" customFormat="1" ht="12" customHeight="1">
      <c r="A8" s="37"/>
      <c r="B8" s="43"/>
      <c r="C8" s="37"/>
      <c r="D8" s="139" t="s">
        <v>130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41" t="s">
        <v>1876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39" t="s">
        <v>18</v>
      </c>
      <c r="E11" s="37"/>
      <c r="F11" s="142" t="s">
        <v>1</v>
      </c>
      <c r="G11" s="37"/>
      <c r="H11" s="37"/>
      <c r="I11" s="139" t="s">
        <v>19</v>
      </c>
      <c r="J11" s="142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39" t="s">
        <v>20</v>
      </c>
      <c r="E12" s="37"/>
      <c r="F12" s="142" t="s">
        <v>21</v>
      </c>
      <c r="G12" s="37"/>
      <c r="H12" s="37"/>
      <c r="I12" s="139" t="s">
        <v>22</v>
      </c>
      <c r="J12" s="143" t="str">
        <f>'Rekapitulace stavby'!AN8</f>
        <v>17. 9. 2021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39" t="s">
        <v>24</v>
      </c>
      <c r="E14" s="37"/>
      <c r="F14" s="37"/>
      <c r="G14" s="37"/>
      <c r="H14" s="37"/>
      <c r="I14" s="139" t="s">
        <v>25</v>
      </c>
      <c r="J14" s="142" t="s">
        <v>26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42" t="s">
        <v>27</v>
      </c>
      <c r="F15" s="37"/>
      <c r="G15" s="37"/>
      <c r="H15" s="37"/>
      <c r="I15" s="139" t="s">
        <v>28</v>
      </c>
      <c r="J15" s="142" t="s">
        <v>29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39" t="s">
        <v>30</v>
      </c>
      <c r="E17" s="37"/>
      <c r="F17" s="37"/>
      <c r="G17" s="37"/>
      <c r="H17" s="37"/>
      <c r="I17" s="139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2"/>
      <c r="G18" s="142"/>
      <c r="H18" s="142"/>
      <c r="I18" s="139" t="s">
        <v>28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39" t="s">
        <v>32</v>
      </c>
      <c r="E20" s="37"/>
      <c r="F20" s="37"/>
      <c r="G20" s="37"/>
      <c r="H20" s="37"/>
      <c r="I20" s="139" t="s">
        <v>25</v>
      </c>
      <c r="J20" s="142" t="s">
        <v>33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42" t="s">
        <v>34</v>
      </c>
      <c r="F21" s="37"/>
      <c r="G21" s="37"/>
      <c r="H21" s="37"/>
      <c r="I21" s="139" t="s">
        <v>28</v>
      </c>
      <c r="J21" s="142" t="s">
        <v>35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39" t="s">
        <v>37</v>
      </c>
      <c r="E23" s="37"/>
      <c r="F23" s="37"/>
      <c r="G23" s="37"/>
      <c r="H23" s="37"/>
      <c r="I23" s="139" t="s">
        <v>25</v>
      </c>
      <c r="J23" s="142" t="s">
        <v>33</v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42" t="s">
        <v>34</v>
      </c>
      <c r="F24" s="37"/>
      <c r="G24" s="37"/>
      <c r="H24" s="37"/>
      <c r="I24" s="139" t="s">
        <v>28</v>
      </c>
      <c r="J24" s="142" t="s">
        <v>35</v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39" t="s">
        <v>38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44"/>
      <c r="B27" s="145"/>
      <c r="C27" s="144"/>
      <c r="D27" s="144"/>
      <c r="E27" s="146" t="s">
        <v>1</v>
      </c>
      <c r="F27" s="146"/>
      <c r="G27" s="146"/>
      <c r="H27" s="146"/>
      <c r="I27" s="144"/>
      <c r="J27" s="144"/>
      <c r="K27" s="144"/>
      <c r="L27" s="147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8"/>
      <c r="E29" s="148"/>
      <c r="F29" s="148"/>
      <c r="G29" s="148"/>
      <c r="H29" s="148"/>
      <c r="I29" s="148"/>
      <c r="J29" s="148"/>
      <c r="K29" s="148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49" t="s">
        <v>39</v>
      </c>
      <c r="E30" s="37"/>
      <c r="F30" s="37"/>
      <c r="G30" s="37"/>
      <c r="H30" s="37"/>
      <c r="I30" s="37"/>
      <c r="J30" s="150">
        <f>ROUND(J123,2)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8"/>
      <c r="E31" s="148"/>
      <c r="F31" s="148"/>
      <c r="G31" s="148"/>
      <c r="H31" s="148"/>
      <c r="I31" s="148"/>
      <c r="J31" s="148"/>
      <c r="K31" s="148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51" t="s">
        <v>41</v>
      </c>
      <c r="G32" s="37"/>
      <c r="H32" s="37"/>
      <c r="I32" s="151" t="s">
        <v>40</v>
      </c>
      <c r="J32" s="151" t="s">
        <v>42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52" t="s">
        <v>43</v>
      </c>
      <c r="E33" s="139" t="s">
        <v>44</v>
      </c>
      <c r="F33" s="153">
        <f>ROUND((SUM(BE123:BE203)),2)</f>
        <v>0</v>
      </c>
      <c r="G33" s="37"/>
      <c r="H33" s="37"/>
      <c r="I33" s="154">
        <v>0.21</v>
      </c>
      <c r="J33" s="153">
        <f>ROUND(((SUM(BE123:BE203))*I33),2)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39" t="s">
        <v>45</v>
      </c>
      <c r="F34" s="153">
        <f>ROUND((SUM(BF123:BF203)),2)</f>
        <v>0</v>
      </c>
      <c r="G34" s="37"/>
      <c r="H34" s="37"/>
      <c r="I34" s="154">
        <v>0.15</v>
      </c>
      <c r="J34" s="153">
        <f>ROUND(((SUM(BF123:BF203))*I34),2)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39" t="s">
        <v>46</v>
      </c>
      <c r="F35" s="153">
        <f>ROUND((SUM(BG123:BG203)),2)</f>
        <v>0</v>
      </c>
      <c r="G35" s="37"/>
      <c r="H35" s="37"/>
      <c r="I35" s="154">
        <v>0.21</v>
      </c>
      <c r="J35" s="153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39" t="s">
        <v>47</v>
      </c>
      <c r="F36" s="153">
        <f>ROUND((SUM(BH123:BH203)),2)</f>
        <v>0</v>
      </c>
      <c r="G36" s="37"/>
      <c r="H36" s="37"/>
      <c r="I36" s="154">
        <v>0.15</v>
      </c>
      <c r="J36" s="153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9" t="s">
        <v>48</v>
      </c>
      <c r="F37" s="153">
        <f>ROUND((SUM(BI123:BI203)),2)</f>
        <v>0</v>
      </c>
      <c r="G37" s="37"/>
      <c r="H37" s="37"/>
      <c r="I37" s="154">
        <v>0</v>
      </c>
      <c r="J37" s="153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55"/>
      <c r="D39" s="156" t="s">
        <v>49</v>
      </c>
      <c r="E39" s="157"/>
      <c r="F39" s="157"/>
      <c r="G39" s="158" t="s">
        <v>50</v>
      </c>
      <c r="H39" s="159" t="s">
        <v>51</v>
      </c>
      <c r="I39" s="157"/>
      <c r="J39" s="160">
        <f>SUM(J30:J37)</f>
        <v>0</v>
      </c>
      <c r="K39" s="161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19"/>
      <c r="L41" s="19"/>
    </row>
    <row r="42" spans="2:12" s="1" customFormat="1" ht="14.4" customHeight="1">
      <c r="B42" s="19"/>
      <c r="L42" s="19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62"/>
      <c r="D50" s="162" t="s">
        <v>52</v>
      </c>
      <c r="E50" s="163"/>
      <c r="F50" s="163"/>
      <c r="G50" s="162" t="s">
        <v>53</v>
      </c>
      <c r="H50" s="163"/>
      <c r="I50" s="163"/>
      <c r="J50" s="163"/>
      <c r="K50" s="163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64" t="s">
        <v>54</v>
      </c>
      <c r="E61" s="165"/>
      <c r="F61" s="166" t="s">
        <v>55</v>
      </c>
      <c r="G61" s="164" t="s">
        <v>54</v>
      </c>
      <c r="H61" s="165"/>
      <c r="I61" s="165"/>
      <c r="J61" s="167" t="s">
        <v>55</v>
      </c>
      <c r="K61" s="165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62" t="s">
        <v>56</v>
      </c>
      <c r="E65" s="168"/>
      <c r="F65" s="168"/>
      <c r="G65" s="162" t="s">
        <v>57</v>
      </c>
      <c r="H65" s="168"/>
      <c r="I65" s="168"/>
      <c r="J65" s="168"/>
      <c r="K65" s="16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64" t="s">
        <v>54</v>
      </c>
      <c r="E76" s="165"/>
      <c r="F76" s="166" t="s">
        <v>55</v>
      </c>
      <c r="G76" s="164" t="s">
        <v>54</v>
      </c>
      <c r="H76" s="165"/>
      <c r="I76" s="165"/>
      <c r="J76" s="167" t="s">
        <v>55</v>
      </c>
      <c r="K76" s="165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69"/>
      <c r="C77" s="170"/>
      <c r="D77" s="170"/>
      <c r="E77" s="170"/>
      <c r="F77" s="170"/>
      <c r="G77" s="170"/>
      <c r="H77" s="170"/>
      <c r="I77" s="170"/>
      <c r="J77" s="170"/>
      <c r="K77" s="170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71"/>
      <c r="C81" s="172"/>
      <c r="D81" s="172"/>
      <c r="E81" s="172"/>
      <c r="F81" s="172"/>
      <c r="G81" s="172"/>
      <c r="H81" s="172"/>
      <c r="I81" s="172"/>
      <c r="J81" s="172"/>
      <c r="K81" s="172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132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73" t="str">
        <f>E7</f>
        <v>Místní komunikace Jamská - Nákupní park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130</v>
      </c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9"/>
      <c r="D87" s="39"/>
      <c r="E87" s="75" t="str">
        <f>E9</f>
        <v>SO201 - Protihluková stěna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20</v>
      </c>
      <c r="D89" s="39"/>
      <c r="E89" s="39"/>
      <c r="F89" s="26" t="str">
        <f>F12</f>
        <v>Žďár nad Sázavou</v>
      </c>
      <c r="G89" s="39"/>
      <c r="H89" s="39"/>
      <c r="I89" s="31" t="s">
        <v>22</v>
      </c>
      <c r="J89" s="78" t="str">
        <f>IF(J12="","",J12)</f>
        <v>17. 9. 2021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25.65" customHeight="1">
      <c r="A91" s="37"/>
      <c r="B91" s="38"/>
      <c r="C91" s="31" t="s">
        <v>24</v>
      </c>
      <c r="D91" s="39"/>
      <c r="E91" s="39"/>
      <c r="F91" s="26" t="str">
        <f>E15</f>
        <v>Město Žďár nad Sázavou</v>
      </c>
      <c r="G91" s="39"/>
      <c r="H91" s="39"/>
      <c r="I91" s="31" t="s">
        <v>32</v>
      </c>
      <c r="J91" s="35" t="str">
        <f>E21</f>
        <v>PROfi Jihlava spol. s r.o.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25.65" customHeight="1">
      <c r="A92" s="37"/>
      <c r="B92" s="38"/>
      <c r="C92" s="31" t="s">
        <v>30</v>
      </c>
      <c r="D92" s="39"/>
      <c r="E92" s="39"/>
      <c r="F92" s="26" t="str">
        <f>IF(E18="","",E18)</f>
        <v>Vyplň údaj</v>
      </c>
      <c r="G92" s="39"/>
      <c r="H92" s="39"/>
      <c r="I92" s="31" t="s">
        <v>37</v>
      </c>
      <c r="J92" s="35" t="str">
        <f>E24</f>
        <v>PROfi Jihlava spol. s r.o.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74" t="s">
        <v>133</v>
      </c>
      <c r="D94" s="175"/>
      <c r="E94" s="175"/>
      <c r="F94" s="175"/>
      <c r="G94" s="175"/>
      <c r="H94" s="175"/>
      <c r="I94" s="175"/>
      <c r="J94" s="176" t="s">
        <v>134</v>
      </c>
      <c r="K94" s="175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77" t="s">
        <v>135</v>
      </c>
      <c r="D96" s="39"/>
      <c r="E96" s="39"/>
      <c r="F96" s="39"/>
      <c r="G96" s="39"/>
      <c r="H96" s="39"/>
      <c r="I96" s="39"/>
      <c r="J96" s="109">
        <f>J123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136</v>
      </c>
    </row>
    <row r="97" spans="1:31" s="9" customFormat="1" ht="24.95" customHeight="1">
      <c r="A97" s="9"/>
      <c r="B97" s="178"/>
      <c r="C97" s="179"/>
      <c r="D97" s="180" t="s">
        <v>261</v>
      </c>
      <c r="E97" s="181"/>
      <c r="F97" s="181"/>
      <c r="G97" s="181"/>
      <c r="H97" s="181"/>
      <c r="I97" s="181"/>
      <c r="J97" s="182">
        <f>J124</f>
        <v>0</v>
      </c>
      <c r="K97" s="179"/>
      <c r="L97" s="183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4"/>
      <c r="C98" s="185"/>
      <c r="D98" s="186" t="s">
        <v>262</v>
      </c>
      <c r="E98" s="187"/>
      <c r="F98" s="187"/>
      <c r="G98" s="187"/>
      <c r="H98" s="187"/>
      <c r="I98" s="187"/>
      <c r="J98" s="188">
        <f>J125</f>
        <v>0</v>
      </c>
      <c r="K98" s="185"/>
      <c r="L98" s="189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4"/>
      <c r="C99" s="185"/>
      <c r="D99" s="186" t="s">
        <v>875</v>
      </c>
      <c r="E99" s="187"/>
      <c r="F99" s="187"/>
      <c r="G99" s="187"/>
      <c r="H99" s="187"/>
      <c r="I99" s="187"/>
      <c r="J99" s="188">
        <f>J156</f>
        <v>0</v>
      </c>
      <c r="K99" s="185"/>
      <c r="L99" s="189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4"/>
      <c r="C100" s="185"/>
      <c r="D100" s="186" t="s">
        <v>395</v>
      </c>
      <c r="E100" s="187"/>
      <c r="F100" s="187"/>
      <c r="G100" s="187"/>
      <c r="H100" s="187"/>
      <c r="I100" s="187"/>
      <c r="J100" s="188">
        <f>J169</f>
        <v>0</v>
      </c>
      <c r="K100" s="185"/>
      <c r="L100" s="18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4"/>
      <c r="C101" s="185"/>
      <c r="D101" s="186" t="s">
        <v>263</v>
      </c>
      <c r="E101" s="187"/>
      <c r="F101" s="187"/>
      <c r="G101" s="187"/>
      <c r="H101" s="187"/>
      <c r="I101" s="187"/>
      <c r="J101" s="188">
        <f>J174</f>
        <v>0</v>
      </c>
      <c r="K101" s="185"/>
      <c r="L101" s="189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4"/>
      <c r="C102" s="185"/>
      <c r="D102" s="186" t="s">
        <v>264</v>
      </c>
      <c r="E102" s="187"/>
      <c r="F102" s="187"/>
      <c r="G102" s="187"/>
      <c r="H102" s="187"/>
      <c r="I102" s="187"/>
      <c r="J102" s="188">
        <f>J191</f>
        <v>0</v>
      </c>
      <c r="K102" s="185"/>
      <c r="L102" s="189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4"/>
      <c r="C103" s="185"/>
      <c r="D103" s="186" t="s">
        <v>397</v>
      </c>
      <c r="E103" s="187"/>
      <c r="F103" s="187"/>
      <c r="G103" s="187"/>
      <c r="H103" s="187"/>
      <c r="I103" s="187"/>
      <c r="J103" s="188">
        <f>J201</f>
        <v>0</v>
      </c>
      <c r="K103" s="185"/>
      <c r="L103" s="189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2" customFormat="1" ht="21.8" customHeight="1">
      <c r="A104" s="37"/>
      <c r="B104" s="38"/>
      <c r="C104" s="39"/>
      <c r="D104" s="39"/>
      <c r="E104" s="39"/>
      <c r="F104" s="39"/>
      <c r="G104" s="39"/>
      <c r="H104" s="39"/>
      <c r="I104" s="39"/>
      <c r="J104" s="39"/>
      <c r="K104" s="39"/>
      <c r="L104" s="62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</row>
    <row r="105" spans="1:31" s="2" customFormat="1" ht="6.95" customHeight="1">
      <c r="A105" s="37"/>
      <c r="B105" s="65"/>
      <c r="C105" s="66"/>
      <c r="D105" s="66"/>
      <c r="E105" s="66"/>
      <c r="F105" s="66"/>
      <c r="G105" s="66"/>
      <c r="H105" s="66"/>
      <c r="I105" s="66"/>
      <c r="J105" s="66"/>
      <c r="K105" s="66"/>
      <c r="L105" s="62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</row>
    <row r="109" spans="1:31" s="2" customFormat="1" ht="6.95" customHeight="1">
      <c r="A109" s="37"/>
      <c r="B109" s="67"/>
      <c r="C109" s="68"/>
      <c r="D109" s="68"/>
      <c r="E109" s="68"/>
      <c r="F109" s="68"/>
      <c r="G109" s="68"/>
      <c r="H109" s="68"/>
      <c r="I109" s="68"/>
      <c r="J109" s="68"/>
      <c r="K109" s="68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24.95" customHeight="1">
      <c r="A110" s="37"/>
      <c r="B110" s="38"/>
      <c r="C110" s="22" t="s">
        <v>144</v>
      </c>
      <c r="D110" s="39"/>
      <c r="E110" s="39"/>
      <c r="F110" s="39"/>
      <c r="G110" s="39"/>
      <c r="H110" s="39"/>
      <c r="I110" s="39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6.95" customHeight="1">
      <c r="A111" s="37"/>
      <c r="B111" s="38"/>
      <c r="C111" s="39"/>
      <c r="D111" s="39"/>
      <c r="E111" s="39"/>
      <c r="F111" s="39"/>
      <c r="G111" s="39"/>
      <c r="H111" s="39"/>
      <c r="I111" s="39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12" customHeight="1">
      <c r="A112" s="37"/>
      <c r="B112" s="38"/>
      <c r="C112" s="31" t="s">
        <v>16</v>
      </c>
      <c r="D112" s="39"/>
      <c r="E112" s="39"/>
      <c r="F112" s="39"/>
      <c r="G112" s="39"/>
      <c r="H112" s="39"/>
      <c r="I112" s="39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16.5" customHeight="1">
      <c r="A113" s="37"/>
      <c r="B113" s="38"/>
      <c r="C113" s="39"/>
      <c r="D113" s="39"/>
      <c r="E113" s="173" t="str">
        <f>E7</f>
        <v>Místní komunikace Jamská - Nákupní park</v>
      </c>
      <c r="F113" s="31"/>
      <c r="G113" s="31"/>
      <c r="H113" s="31"/>
      <c r="I113" s="39"/>
      <c r="J113" s="39"/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12" customHeight="1">
      <c r="A114" s="37"/>
      <c r="B114" s="38"/>
      <c r="C114" s="31" t="s">
        <v>130</v>
      </c>
      <c r="D114" s="39"/>
      <c r="E114" s="39"/>
      <c r="F114" s="39"/>
      <c r="G114" s="39"/>
      <c r="H114" s="39"/>
      <c r="I114" s="39"/>
      <c r="J114" s="39"/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16.5" customHeight="1">
      <c r="A115" s="37"/>
      <c r="B115" s="38"/>
      <c r="C115" s="39"/>
      <c r="D115" s="39"/>
      <c r="E115" s="75" t="str">
        <f>E9</f>
        <v>SO201 - Protihluková stěna</v>
      </c>
      <c r="F115" s="39"/>
      <c r="G115" s="39"/>
      <c r="H115" s="39"/>
      <c r="I115" s="39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6.95" customHeight="1">
      <c r="A116" s="37"/>
      <c r="B116" s="38"/>
      <c r="C116" s="39"/>
      <c r="D116" s="39"/>
      <c r="E116" s="39"/>
      <c r="F116" s="39"/>
      <c r="G116" s="39"/>
      <c r="H116" s="39"/>
      <c r="I116" s="39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12" customHeight="1">
      <c r="A117" s="37"/>
      <c r="B117" s="38"/>
      <c r="C117" s="31" t="s">
        <v>20</v>
      </c>
      <c r="D117" s="39"/>
      <c r="E117" s="39"/>
      <c r="F117" s="26" t="str">
        <f>F12</f>
        <v>Žďár nad Sázavou</v>
      </c>
      <c r="G117" s="39"/>
      <c r="H117" s="39"/>
      <c r="I117" s="31" t="s">
        <v>22</v>
      </c>
      <c r="J117" s="78" t="str">
        <f>IF(J12="","",J12)</f>
        <v>17. 9. 2021</v>
      </c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6.95" customHeight="1">
      <c r="A118" s="37"/>
      <c r="B118" s="38"/>
      <c r="C118" s="39"/>
      <c r="D118" s="39"/>
      <c r="E118" s="39"/>
      <c r="F118" s="39"/>
      <c r="G118" s="39"/>
      <c r="H118" s="39"/>
      <c r="I118" s="39"/>
      <c r="J118" s="39"/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25.65" customHeight="1">
      <c r="A119" s="37"/>
      <c r="B119" s="38"/>
      <c r="C119" s="31" t="s">
        <v>24</v>
      </c>
      <c r="D119" s="39"/>
      <c r="E119" s="39"/>
      <c r="F119" s="26" t="str">
        <f>E15</f>
        <v>Město Žďár nad Sázavou</v>
      </c>
      <c r="G119" s="39"/>
      <c r="H119" s="39"/>
      <c r="I119" s="31" t="s">
        <v>32</v>
      </c>
      <c r="J119" s="35" t="str">
        <f>E21</f>
        <v>PROfi Jihlava spol. s r.o.</v>
      </c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2" customFormat="1" ht="25.65" customHeight="1">
      <c r="A120" s="37"/>
      <c r="B120" s="38"/>
      <c r="C120" s="31" t="s">
        <v>30</v>
      </c>
      <c r="D120" s="39"/>
      <c r="E120" s="39"/>
      <c r="F120" s="26" t="str">
        <f>IF(E18="","",E18)</f>
        <v>Vyplň údaj</v>
      </c>
      <c r="G120" s="39"/>
      <c r="H120" s="39"/>
      <c r="I120" s="31" t="s">
        <v>37</v>
      </c>
      <c r="J120" s="35" t="str">
        <f>E24</f>
        <v>PROfi Jihlava spol. s r.o.</v>
      </c>
      <c r="K120" s="39"/>
      <c r="L120" s="6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pans="1:31" s="2" customFormat="1" ht="10.3" customHeight="1">
      <c r="A121" s="37"/>
      <c r="B121" s="38"/>
      <c r="C121" s="39"/>
      <c r="D121" s="39"/>
      <c r="E121" s="39"/>
      <c r="F121" s="39"/>
      <c r="G121" s="39"/>
      <c r="H121" s="39"/>
      <c r="I121" s="39"/>
      <c r="J121" s="39"/>
      <c r="K121" s="39"/>
      <c r="L121" s="62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pans="1:31" s="11" customFormat="1" ht="29.25" customHeight="1">
      <c r="A122" s="190"/>
      <c r="B122" s="191"/>
      <c r="C122" s="192" t="s">
        <v>145</v>
      </c>
      <c r="D122" s="193" t="s">
        <v>64</v>
      </c>
      <c r="E122" s="193" t="s">
        <v>60</v>
      </c>
      <c r="F122" s="193" t="s">
        <v>61</v>
      </c>
      <c r="G122" s="193" t="s">
        <v>146</v>
      </c>
      <c r="H122" s="193" t="s">
        <v>147</v>
      </c>
      <c r="I122" s="193" t="s">
        <v>148</v>
      </c>
      <c r="J122" s="193" t="s">
        <v>134</v>
      </c>
      <c r="K122" s="194" t="s">
        <v>149</v>
      </c>
      <c r="L122" s="195"/>
      <c r="M122" s="99" t="s">
        <v>1</v>
      </c>
      <c r="N122" s="100" t="s">
        <v>43</v>
      </c>
      <c r="O122" s="100" t="s">
        <v>150</v>
      </c>
      <c r="P122" s="100" t="s">
        <v>151</v>
      </c>
      <c r="Q122" s="100" t="s">
        <v>152</v>
      </c>
      <c r="R122" s="100" t="s">
        <v>153</v>
      </c>
      <c r="S122" s="100" t="s">
        <v>154</v>
      </c>
      <c r="T122" s="101" t="s">
        <v>155</v>
      </c>
      <c r="U122" s="190"/>
      <c r="V122" s="190"/>
      <c r="W122" s="190"/>
      <c r="X122" s="190"/>
      <c r="Y122" s="190"/>
      <c r="Z122" s="190"/>
      <c r="AA122" s="190"/>
      <c r="AB122" s="190"/>
      <c r="AC122" s="190"/>
      <c r="AD122" s="190"/>
      <c r="AE122" s="190"/>
    </row>
    <row r="123" spans="1:63" s="2" customFormat="1" ht="22.8" customHeight="1">
      <c r="A123" s="37"/>
      <c r="B123" s="38"/>
      <c r="C123" s="106" t="s">
        <v>156</v>
      </c>
      <c r="D123" s="39"/>
      <c r="E123" s="39"/>
      <c r="F123" s="39"/>
      <c r="G123" s="39"/>
      <c r="H123" s="39"/>
      <c r="I123" s="39"/>
      <c r="J123" s="196">
        <f>BK123</f>
        <v>0</v>
      </c>
      <c r="K123" s="39"/>
      <c r="L123" s="43"/>
      <c r="M123" s="102"/>
      <c r="N123" s="197"/>
      <c r="O123" s="103"/>
      <c r="P123" s="198">
        <f>P124</f>
        <v>0</v>
      </c>
      <c r="Q123" s="103"/>
      <c r="R123" s="198">
        <f>R124</f>
        <v>38.6572233</v>
      </c>
      <c r="S123" s="103"/>
      <c r="T123" s="199">
        <f>T124</f>
        <v>57.565349999999995</v>
      </c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T123" s="16" t="s">
        <v>78</v>
      </c>
      <c r="AU123" s="16" t="s">
        <v>136</v>
      </c>
      <c r="BK123" s="200">
        <f>BK124</f>
        <v>0</v>
      </c>
    </row>
    <row r="124" spans="1:63" s="12" customFormat="1" ht="25.9" customHeight="1">
      <c r="A124" s="12"/>
      <c r="B124" s="201"/>
      <c r="C124" s="202"/>
      <c r="D124" s="203" t="s">
        <v>78</v>
      </c>
      <c r="E124" s="204" t="s">
        <v>265</v>
      </c>
      <c r="F124" s="204" t="s">
        <v>266</v>
      </c>
      <c r="G124" s="202"/>
      <c r="H124" s="202"/>
      <c r="I124" s="205"/>
      <c r="J124" s="206">
        <f>BK124</f>
        <v>0</v>
      </c>
      <c r="K124" s="202"/>
      <c r="L124" s="207"/>
      <c r="M124" s="208"/>
      <c r="N124" s="209"/>
      <c r="O124" s="209"/>
      <c r="P124" s="210">
        <f>P125+P156+P169+P174+P191+P201</f>
        <v>0</v>
      </c>
      <c r="Q124" s="209"/>
      <c r="R124" s="210">
        <f>R125+R156+R169+R174+R191+R201</f>
        <v>38.6572233</v>
      </c>
      <c r="S124" s="209"/>
      <c r="T124" s="211">
        <f>T125+T156+T169+T174+T191+T201</f>
        <v>57.565349999999995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12" t="s">
        <v>87</v>
      </c>
      <c r="AT124" s="213" t="s">
        <v>78</v>
      </c>
      <c r="AU124" s="213" t="s">
        <v>79</v>
      </c>
      <c r="AY124" s="212" t="s">
        <v>160</v>
      </c>
      <c r="BK124" s="214">
        <f>BK125+BK156+BK169+BK174+BK191+BK201</f>
        <v>0</v>
      </c>
    </row>
    <row r="125" spans="1:63" s="12" customFormat="1" ht="22.8" customHeight="1">
      <c r="A125" s="12"/>
      <c r="B125" s="201"/>
      <c r="C125" s="202"/>
      <c r="D125" s="203" t="s">
        <v>78</v>
      </c>
      <c r="E125" s="215" t="s">
        <v>87</v>
      </c>
      <c r="F125" s="215" t="s">
        <v>267</v>
      </c>
      <c r="G125" s="202"/>
      <c r="H125" s="202"/>
      <c r="I125" s="205"/>
      <c r="J125" s="216">
        <f>BK125</f>
        <v>0</v>
      </c>
      <c r="K125" s="202"/>
      <c r="L125" s="207"/>
      <c r="M125" s="208"/>
      <c r="N125" s="209"/>
      <c r="O125" s="209"/>
      <c r="P125" s="210">
        <f>SUM(P126:P155)</f>
        <v>0</v>
      </c>
      <c r="Q125" s="209"/>
      <c r="R125" s="210">
        <f>SUM(R126:R155)</f>
        <v>0.05586</v>
      </c>
      <c r="S125" s="209"/>
      <c r="T125" s="211">
        <f>SUM(T126:T155)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12" t="s">
        <v>87</v>
      </c>
      <c r="AT125" s="213" t="s">
        <v>78</v>
      </c>
      <c r="AU125" s="213" t="s">
        <v>87</v>
      </c>
      <c r="AY125" s="212" t="s">
        <v>160</v>
      </c>
      <c r="BK125" s="214">
        <f>SUM(BK126:BK155)</f>
        <v>0</v>
      </c>
    </row>
    <row r="126" spans="1:65" s="2" customFormat="1" ht="24.15" customHeight="1">
      <c r="A126" s="37"/>
      <c r="B126" s="38"/>
      <c r="C126" s="217" t="s">
        <v>87</v>
      </c>
      <c r="D126" s="217" t="s">
        <v>163</v>
      </c>
      <c r="E126" s="218" t="s">
        <v>1877</v>
      </c>
      <c r="F126" s="219" t="s">
        <v>1878</v>
      </c>
      <c r="G126" s="220" t="s">
        <v>275</v>
      </c>
      <c r="H126" s="221">
        <v>34.692</v>
      </c>
      <c r="I126" s="222"/>
      <c r="J126" s="223">
        <f>ROUND(I126*H126,2)</f>
        <v>0</v>
      </c>
      <c r="K126" s="219" t="s">
        <v>167</v>
      </c>
      <c r="L126" s="43"/>
      <c r="M126" s="224" t="s">
        <v>1</v>
      </c>
      <c r="N126" s="225" t="s">
        <v>44</v>
      </c>
      <c r="O126" s="90"/>
      <c r="P126" s="226">
        <f>O126*H126</f>
        <v>0</v>
      </c>
      <c r="Q126" s="226">
        <v>0</v>
      </c>
      <c r="R126" s="226">
        <f>Q126*H126</f>
        <v>0</v>
      </c>
      <c r="S126" s="226">
        <v>0</v>
      </c>
      <c r="T126" s="227">
        <f>S126*H126</f>
        <v>0</v>
      </c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R126" s="228" t="s">
        <v>182</v>
      </c>
      <c r="AT126" s="228" t="s">
        <v>163</v>
      </c>
      <c r="AU126" s="228" t="s">
        <v>89</v>
      </c>
      <c r="AY126" s="16" t="s">
        <v>160</v>
      </c>
      <c r="BE126" s="229">
        <f>IF(N126="základní",J126,0)</f>
        <v>0</v>
      </c>
      <c r="BF126" s="229">
        <f>IF(N126="snížená",J126,0)</f>
        <v>0</v>
      </c>
      <c r="BG126" s="229">
        <f>IF(N126="zákl. přenesená",J126,0)</f>
        <v>0</v>
      </c>
      <c r="BH126" s="229">
        <f>IF(N126="sníž. přenesená",J126,0)</f>
        <v>0</v>
      </c>
      <c r="BI126" s="229">
        <f>IF(N126="nulová",J126,0)</f>
        <v>0</v>
      </c>
      <c r="BJ126" s="16" t="s">
        <v>87</v>
      </c>
      <c r="BK126" s="229">
        <f>ROUND(I126*H126,2)</f>
        <v>0</v>
      </c>
      <c r="BL126" s="16" t="s">
        <v>182</v>
      </c>
      <c r="BM126" s="228" t="s">
        <v>1879</v>
      </c>
    </row>
    <row r="127" spans="1:47" s="2" customFormat="1" ht="12">
      <c r="A127" s="37"/>
      <c r="B127" s="38"/>
      <c r="C127" s="39"/>
      <c r="D127" s="230" t="s">
        <v>170</v>
      </c>
      <c r="E127" s="39"/>
      <c r="F127" s="231" t="s">
        <v>1880</v>
      </c>
      <c r="G127" s="39"/>
      <c r="H127" s="39"/>
      <c r="I127" s="232"/>
      <c r="J127" s="39"/>
      <c r="K127" s="39"/>
      <c r="L127" s="43"/>
      <c r="M127" s="233"/>
      <c r="N127" s="234"/>
      <c r="O127" s="90"/>
      <c r="P127" s="90"/>
      <c r="Q127" s="90"/>
      <c r="R127" s="90"/>
      <c r="S127" s="90"/>
      <c r="T127" s="91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T127" s="16" t="s">
        <v>170</v>
      </c>
      <c r="AU127" s="16" t="s">
        <v>89</v>
      </c>
    </row>
    <row r="128" spans="1:51" s="13" customFormat="1" ht="12">
      <c r="A128" s="13"/>
      <c r="B128" s="236"/>
      <c r="C128" s="237"/>
      <c r="D128" s="230" t="s">
        <v>219</v>
      </c>
      <c r="E128" s="238" t="s">
        <v>1</v>
      </c>
      <c r="F128" s="239" t="s">
        <v>1881</v>
      </c>
      <c r="G128" s="237"/>
      <c r="H128" s="240">
        <v>34.692</v>
      </c>
      <c r="I128" s="241"/>
      <c r="J128" s="237"/>
      <c r="K128" s="237"/>
      <c r="L128" s="242"/>
      <c r="M128" s="243"/>
      <c r="N128" s="244"/>
      <c r="O128" s="244"/>
      <c r="P128" s="244"/>
      <c r="Q128" s="244"/>
      <c r="R128" s="244"/>
      <c r="S128" s="244"/>
      <c r="T128" s="245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46" t="s">
        <v>219</v>
      </c>
      <c r="AU128" s="246" t="s">
        <v>89</v>
      </c>
      <c r="AV128" s="13" t="s">
        <v>89</v>
      </c>
      <c r="AW128" s="13" t="s">
        <v>36</v>
      </c>
      <c r="AX128" s="13" t="s">
        <v>79</v>
      </c>
      <c r="AY128" s="246" t="s">
        <v>160</v>
      </c>
    </row>
    <row r="129" spans="1:65" s="2" customFormat="1" ht="33" customHeight="1">
      <c r="A129" s="37"/>
      <c r="B129" s="38"/>
      <c r="C129" s="217" t="s">
        <v>89</v>
      </c>
      <c r="D129" s="217" t="s">
        <v>163</v>
      </c>
      <c r="E129" s="218" t="s">
        <v>1882</v>
      </c>
      <c r="F129" s="219" t="s">
        <v>1883</v>
      </c>
      <c r="G129" s="220" t="s">
        <v>275</v>
      </c>
      <c r="H129" s="221">
        <v>39.36</v>
      </c>
      <c r="I129" s="222"/>
      <c r="J129" s="223">
        <f>ROUND(I129*H129,2)</f>
        <v>0</v>
      </c>
      <c r="K129" s="219" t="s">
        <v>167</v>
      </c>
      <c r="L129" s="43"/>
      <c r="M129" s="224" t="s">
        <v>1</v>
      </c>
      <c r="N129" s="225" t="s">
        <v>44</v>
      </c>
      <c r="O129" s="90"/>
      <c r="P129" s="226">
        <f>O129*H129</f>
        <v>0</v>
      </c>
      <c r="Q129" s="226">
        <v>0</v>
      </c>
      <c r="R129" s="226">
        <f>Q129*H129</f>
        <v>0</v>
      </c>
      <c r="S129" s="226">
        <v>0</v>
      </c>
      <c r="T129" s="227">
        <f>S129*H129</f>
        <v>0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R129" s="228" t="s">
        <v>182</v>
      </c>
      <c r="AT129" s="228" t="s">
        <v>163</v>
      </c>
      <c r="AU129" s="228" t="s">
        <v>89</v>
      </c>
      <c r="AY129" s="16" t="s">
        <v>160</v>
      </c>
      <c r="BE129" s="229">
        <f>IF(N129="základní",J129,0)</f>
        <v>0</v>
      </c>
      <c r="BF129" s="229">
        <f>IF(N129="snížená",J129,0)</f>
        <v>0</v>
      </c>
      <c r="BG129" s="229">
        <f>IF(N129="zákl. přenesená",J129,0)</f>
        <v>0</v>
      </c>
      <c r="BH129" s="229">
        <f>IF(N129="sníž. přenesená",J129,0)</f>
        <v>0</v>
      </c>
      <c r="BI129" s="229">
        <f>IF(N129="nulová",J129,0)</f>
        <v>0</v>
      </c>
      <c r="BJ129" s="16" t="s">
        <v>87</v>
      </c>
      <c r="BK129" s="229">
        <f>ROUND(I129*H129,2)</f>
        <v>0</v>
      </c>
      <c r="BL129" s="16" t="s">
        <v>182</v>
      </c>
      <c r="BM129" s="228" t="s">
        <v>1884</v>
      </c>
    </row>
    <row r="130" spans="1:47" s="2" customFormat="1" ht="12">
      <c r="A130" s="37"/>
      <c r="B130" s="38"/>
      <c r="C130" s="39"/>
      <c r="D130" s="230" t="s">
        <v>170</v>
      </c>
      <c r="E130" s="39"/>
      <c r="F130" s="231" t="s">
        <v>1885</v>
      </c>
      <c r="G130" s="39"/>
      <c r="H130" s="39"/>
      <c r="I130" s="232"/>
      <c r="J130" s="39"/>
      <c r="K130" s="39"/>
      <c r="L130" s="43"/>
      <c r="M130" s="233"/>
      <c r="N130" s="234"/>
      <c r="O130" s="90"/>
      <c r="P130" s="90"/>
      <c r="Q130" s="90"/>
      <c r="R130" s="90"/>
      <c r="S130" s="90"/>
      <c r="T130" s="91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T130" s="16" t="s">
        <v>170</v>
      </c>
      <c r="AU130" s="16" t="s">
        <v>89</v>
      </c>
    </row>
    <row r="131" spans="1:51" s="13" customFormat="1" ht="12">
      <c r="A131" s="13"/>
      <c r="B131" s="236"/>
      <c r="C131" s="237"/>
      <c r="D131" s="230" t="s">
        <v>219</v>
      </c>
      <c r="E131" s="238" t="s">
        <v>1</v>
      </c>
      <c r="F131" s="239" t="s">
        <v>1886</v>
      </c>
      <c r="G131" s="237"/>
      <c r="H131" s="240">
        <v>39.36</v>
      </c>
      <c r="I131" s="241"/>
      <c r="J131" s="237"/>
      <c r="K131" s="237"/>
      <c r="L131" s="242"/>
      <c r="M131" s="243"/>
      <c r="N131" s="244"/>
      <c r="O131" s="244"/>
      <c r="P131" s="244"/>
      <c r="Q131" s="244"/>
      <c r="R131" s="244"/>
      <c r="S131" s="244"/>
      <c r="T131" s="245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46" t="s">
        <v>219</v>
      </c>
      <c r="AU131" s="246" t="s">
        <v>89</v>
      </c>
      <c r="AV131" s="13" t="s">
        <v>89</v>
      </c>
      <c r="AW131" s="13" t="s">
        <v>36</v>
      </c>
      <c r="AX131" s="13" t="s">
        <v>79</v>
      </c>
      <c r="AY131" s="246" t="s">
        <v>160</v>
      </c>
    </row>
    <row r="132" spans="1:65" s="2" customFormat="1" ht="21.75" customHeight="1">
      <c r="A132" s="37"/>
      <c r="B132" s="38"/>
      <c r="C132" s="217" t="s">
        <v>178</v>
      </c>
      <c r="D132" s="217" t="s">
        <v>163</v>
      </c>
      <c r="E132" s="218" t="s">
        <v>1887</v>
      </c>
      <c r="F132" s="219" t="s">
        <v>1888</v>
      </c>
      <c r="G132" s="220" t="s">
        <v>270</v>
      </c>
      <c r="H132" s="221">
        <v>66.5</v>
      </c>
      <c r="I132" s="222"/>
      <c r="J132" s="223">
        <f>ROUND(I132*H132,2)</f>
        <v>0</v>
      </c>
      <c r="K132" s="219" t="s">
        <v>167</v>
      </c>
      <c r="L132" s="43"/>
      <c r="M132" s="224" t="s">
        <v>1</v>
      </c>
      <c r="N132" s="225" t="s">
        <v>44</v>
      </c>
      <c r="O132" s="90"/>
      <c r="P132" s="226">
        <f>O132*H132</f>
        <v>0</v>
      </c>
      <c r="Q132" s="226">
        <v>0.00084</v>
      </c>
      <c r="R132" s="226">
        <f>Q132*H132</f>
        <v>0.05586</v>
      </c>
      <c r="S132" s="226">
        <v>0</v>
      </c>
      <c r="T132" s="227">
        <f>S132*H132</f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R132" s="228" t="s">
        <v>182</v>
      </c>
      <c r="AT132" s="228" t="s">
        <v>163</v>
      </c>
      <c r="AU132" s="228" t="s">
        <v>89</v>
      </c>
      <c r="AY132" s="16" t="s">
        <v>160</v>
      </c>
      <c r="BE132" s="229">
        <f>IF(N132="základní",J132,0)</f>
        <v>0</v>
      </c>
      <c r="BF132" s="229">
        <f>IF(N132="snížená",J132,0)</f>
        <v>0</v>
      </c>
      <c r="BG132" s="229">
        <f>IF(N132="zákl. přenesená",J132,0)</f>
        <v>0</v>
      </c>
      <c r="BH132" s="229">
        <f>IF(N132="sníž. přenesená",J132,0)</f>
        <v>0</v>
      </c>
      <c r="BI132" s="229">
        <f>IF(N132="nulová",J132,0)</f>
        <v>0</v>
      </c>
      <c r="BJ132" s="16" t="s">
        <v>87</v>
      </c>
      <c r="BK132" s="229">
        <f>ROUND(I132*H132,2)</f>
        <v>0</v>
      </c>
      <c r="BL132" s="16" t="s">
        <v>182</v>
      </c>
      <c r="BM132" s="228" t="s">
        <v>1889</v>
      </c>
    </row>
    <row r="133" spans="1:47" s="2" customFormat="1" ht="12">
      <c r="A133" s="37"/>
      <c r="B133" s="38"/>
      <c r="C133" s="39"/>
      <c r="D133" s="230" t="s">
        <v>170</v>
      </c>
      <c r="E133" s="39"/>
      <c r="F133" s="231" t="s">
        <v>1890</v>
      </c>
      <c r="G133" s="39"/>
      <c r="H133" s="39"/>
      <c r="I133" s="232"/>
      <c r="J133" s="39"/>
      <c r="K133" s="39"/>
      <c r="L133" s="43"/>
      <c r="M133" s="233"/>
      <c r="N133" s="234"/>
      <c r="O133" s="90"/>
      <c r="P133" s="90"/>
      <c r="Q133" s="90"/>
      <c r="R133" s="90"/>
      <c r="S133" s="90"/>
      <c r="T133" s="91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T133" s="16" t="s">
        <v>170</v>
      </c>
      <c r="AU133" s="16" t="s">
        <v>89</v>
      </c>
    </row>
    <row r="134" spans="1:51" s="13" customFormat="1" ht="12">
      <c r="A134" s="13"/>
      <c r="B134" s="236"/>
      <c r="C134" s="237"/>
      <c r="D134" s="230" t="s">
        <v>219</v>
      </c>
      <c r="E134" s="238" t="s">
        <v>1</v>
      </c>
      <c r="F134" s="239" t="s">
        <v>1891</v>
      </c>
      <c r="G134" s="237"/>
      <c r="H134" s="240">
        <v>66.5</v>
      </c>
      <c r="I134" s="241"/>
      <c r="J134" s="237"/>
      <c r="K134" s="237"/>
      <c r="L134" s="242"/>
      <c r="M134" s="243"/>
      <c r="N134" s="244"/>
      <c r="O134" s="244"/>
      <c r="P134" s="244"/>
      <c r="Q134" s="244"/>
      <c r="R134" s="244"/>
      <c r="S134" s="244"/>
      <c r="T134" s="245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6" t="s">
        <v>219</v>
      </c>
      <c r="AU134" s="246" t="s">
        <v>89</v>
      </c>
      <c r="AV134" s="13" t="s">
        <v>89</v>
      </c>
      <c r="AW134" s="13" t="s">
        <v>36</v>
      </c>
      <c r="AX134" s="13" t="s">
        <v>79</v>
      </c>
      <c r="AY134" s="246" t="s">
        <v>160</v>
      </c>
    </row>
    <row r="135" spans="1:65" s="2" customFormat="1" ht="24.15" customHeight="1">
      <c r="A135" s="37"/>
      <c r="B135" s="38"/>
      <c r="C135" s="217" t="s">
        <v>182</v>
      </c>
      <c r="D135" s="217" t="s">
        <v>163</v>
      </c>
      <c r="E135" s="218" t="s">
        <v>1892</v>
      </c>
      <c r="F135" s="219" t="s">
        <v>1893</v>
      </c>
      <c r="G135" s="220" t="s">
        <v>270</v>
      </c>
      <c r="H135" s="221">
        <v>66.5</v>
      </c>
      <c r="I135" s="222"/>
      <c r="J135" s="223">
        <f>ROUND(I135*H135,2)</f>
        <v>0</v>
      </c>
      <c r="K135" s="219" t="s">
        <v>167</v>
      </c>
      <c r="L135" s="43"/>
      <c r="M135" s="224" t="s">
        <v>1</v>
      </c>
      <c r="N135" s="225" t="s">
        <v>44</v>
      </c>
      <c r="O135" s="90"/>
      <c r="P135" s="226">
        <f>O135*H135</f>
        <v>0</v>
      </c>
      <c r="Q135" s="226">
        <v>0</v>
      </c>
      <c r="R135" s="226">
        <f>Q135*H135</f>
        <v>0</v>
      </c>
      <c r="S135" s="226">
        <v>0</v>
      </c>
      <c r="T135" s="227">
        <f>S135*H135</f>
        <v>0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R135" s="228" t="s">
        <v>182</v>
      </c>
      <c r="AT135" s="228" t="s">
        <v>163</v>
      </c>
      <c r="AU135" s="228" t="s">
        <v>89</v>
      </c>
      <c r="AY135" s="16" t="s">
        <v>160</v>
      </c>
      <c r="BE135" s="229">
        <f>IF(N135="základní",J135,0)</f>
        <v>0</v>
      </c>
      <c r="BF135" s="229">
        <f>IF(N135="snížená",J135,0)</f>
        <v>0</v>
      </c>
      <c r="BG135" s="229">
        <f>IF(N135="zákl. přenesená",J135,0)</f>
        <v>0</v>
      </c>
      <c r="BH135" s="229">
        <f>IF(N135="sníž. přenesená",J135,0)</f>
        <v>0</v>
      </c>
      <c r="BI135" s="229">
        <f>IF(N135="nulová",J135,0)</f>
        <v>0</v>
      </c>
      <c r="BJ135" s="16" t="s">
        <v>87</v>
      </c>
      <c r="BK135" s="229">
        <f>ROUND(I135*H135,2)</f>
        <v>0</v>
      </c>
      <c r="BL135" s="16" t="s">
        <v>182</v>
      </c>
      <c r="BM135" s="228" t="s">
        <v>1894</v>
      </c>
    </row>
    <row r="136" spans="1:47" s="2" customFormat="1" ht="12">
      <c r="A136" s="37"/>
      <c r="B136" s="38"/>
      <c r="C136" s="39"/>
      <c r="D136" s="230" t="s">
        <v>170</v>
      </c>
      <c r="E136" s="39"/>
      <c r="F136" s="231" t="s">
        <v>1895</v>
      </c>
      <c r="G136" s="39"/>
      <c r="H136" s="39"/>
      <c r="I136" s="232"/>
      <c r="J136" s="39"/>
      <c r="K136" s="39"/>
      <c r="L136" s="43"/>
      <c r="M136" s="233"/>
      <c r="N136" s="234"/>
      <c r="O136" s="90"/>
      <c r="P136" s="90"/>
      <c r="Q136" s="90"/>
      <c r="R136" s="90"/>
      <c r="S136" s="90"/>
      <c r="T136" s="91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T136" s="16" t="s">
        <v>170</v>
      </c>
      <c r="AU136" s="16" t="s">
        <v>89</v>
      </c>
    </row>
    <row r="137" spans="1:65" s="2" customFormat="1" ht="33" customHeight="1">
      <c r="A137" s="37"/>
      <c r="B137" s="38"/>
      <c r="C137" s="217" t="s">
        <v>159</v>
      </c>
      <c r="D137" s="217" t="s">
        <v>163</v>
      </c>
      <c r="E137" s="218" t="s">
        <v>302</v>
      </c>
      <c r="F137" s="219" t="s">
        <v>303</v>
      </c>
      <c r="G137" s="220" t="s">
        <v>275</v>
      </c>
      <c r="H137" s="221">
        <v>18.73</v>
      </c>
      <c r="I137" s="222"/>
      <c r="J137" s="223">
        <f>ROUND(I137*H137,2)</f>
        <v>0</v>
      </c>
      <c r="K137" s="219" t="s">
        <v>167</v>
      </c>
      <c r="L137" s="43"/>
      <c r="M137" s="224" t="s">
        <v>1</v>
      </c>
      <c r="N137" s="225" t="s">
        <v>44</v>
      </c>
      <c r="O137" s="90"/>
      <c r="P137" s="226">
        <f>O137*H137</f>
        <v>0</v>
      </c>
      <c r="Q137" s="226">
        <v>0</v>
      </c>
      <c r="R137" s="226">
        <f>Q137*H137</f>
        <v>0</v>
      </c>
      <c r="S137" s="226">
        <v>0</v>
      </c>
      <c r="T137" s="227">
        <f>S137*H137</f>
        <v>0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228" t="s">
        <v>182</v>
      </c>
      <c r="AT137" s="228" t="s">
        <v>163</v>
      </c>
      <c r="AU137" s="228" t="s">
        <v>89</v>
      </c>
      <c r="AY137" s="16" t="s">
        <v>160</v>
      </c>
      <c r="BE137" s="229">
        <f>IF(N137="základní",J137,0)</f>
        <v>0</v>
      </c>
      <c r="BF137" s="229">
        <f>IF(N137="snížená",J137,0)</f>
        <v>0</v>
      </c>
      <c r="BG137" s="229">
        <f>IF(N137="zákl. přenesená",J137,0)</f>
        <v>0</v>
      </c>
      <c r="BH137" s="229">
        <f>IF(N137="sníž. přenesená",J137,0)</f>
        <v>0</v>
      </c>
      <c r="BI137" s="229">
        <f>IF(N137="nulová",J137,0)</f>
        <v>0</v>
      </c>
      <c r="BJ137" s="16" t="s">
        <v>87</v>
      </c>
      <c r="BK137" s="229">
        <f>ROUND(I137*H137,2)</f>
        <v>0</v>
      </c>
      <c r="BL137" s="16" t="s">
        <v>182</v>
      </c>
      <c r="BM137" s="228" t="s">
        <v>1896</v>
      </c>
    </row>
    <row r="138" spans="1:47" s="2" customFormat="1" ht="12">
      <c r="A138" s="37"/>
      <c r="B138" s="38"/>
      <c r="C138" s="39"/>
      <c r="D138" s="230" t="s">
        <v>170</v>
      </c>
      <c r="E138" s="39"/>
      <c r="F138" s="231" t="s">
        <v>305</v>
      </c>
      <c r="G138" s="39"/>
      <c r="H138" s="39"/>
      <c r="I138" s="232"/>
      <c r="J138" s="39"/>
      <c r="K138" s="39"/>
      <c r="L138" s="43"/>
      <c r="M138" s="233"/>
      <c r="N138" s="234"/>
      <c r="O138" s="90"/>
      <c r="P138" s="90"/>
      <c r="Q138" s="90"/>
      <c r="R138" s="90"/>
      <c r="S138" s="90"/>
      <c r="T138" s="91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T138" s="16" t="s">
        <v>170</v>
      </c>
      <c r="AU138" s="16" t="s">
        <v>89</v>
      </c>
    </row>
    <row r="139" spans="1:47" s="2" customFormat="1" ht="12">
      <c r="A139" s="37"/>
      <c r="B139" s="38"/>
      <c r="C139" s="39"/>
      <c r="D139" s="230" t="s">
        <v>172</v>
      </c>
      <c r="E139" s="39"/>
      <c r="F139" s="235" t="s">
        <v>1897</v>
      </c>
      <c r="G139" s="39"/>
      <c r="H139" s="39"/>
      <c r="I139" s="232"/>
      <c r="J139" s="39"/>
      <c r="K139" s="39"/>
      <c r="L139" s="43"/>
      <c r="M139" s="233"/>
      <c r="N139" s="234"/>
      <c r="O139" s="90"/>
      <c r="P139" s="90"/>
      <c r="Q139" s="90"/>
      <c r="R139" s="90"/>
      <c r="S139" s="90"/>
      <c r="T139" s="91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T139" s="16" t="s">
        <v>172</v>
      </c>
      <c r="AU139" s="16" t="s">
        <v>89</v>
      </c>
    </row>
    <row r="140" spans="1:65" s="2" customFormat="1" ht="24.15" customHeight="1">
      <c r="A140" s="37"/>
      <c r="B140" s="38"/>
      <c r="C140" s="217" t="s">
        <v>192</v>
      </c>
      <c r="D140" s="217" t="s">
        <v>163</v>
      </c>
      <c r="E140" s="218" t="s">
        <v>953</v>
      </c>
      <c r="F140" s="219" t="s">
        <v>954</v>
      </c>
      <c r="G140" s="220" t="s">
        <v>275</v>
      </c>
      <c r="H140" s="221">
        <v>160</v>
      </c>
      <c r="I140" s="222"/>
      <c r="J140" s="223">
        <f>ROUND(I140*H140,2)</f>
        <v>0</v>
      </c>
      <c r="K140" s="219" t="s">
        <v>1</v>
      </c>
      <c r="L140" s="43"/>
      <c r="M140" s="224" t="s">
        <v>1</v>
      </c>
      <c r="N140" s="225" t="s">
        <v>44</v>
      </c>
      <c r="O140" s="90"/>
      <c r="P140" s="226">
        <f>O140*H140</f>
        <v>0</v>
      </c>
      <c r="Q140" s="226">
        <v>0</v>
      </c>
      <c r="R140" s="226">
        <f>Q140*H140</f>
        <v>0</v>
      </c>
      <c r="S140" s="226">
        <v>0</v>
      </c>
      <c r="T140" s="227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228" t="s">
        <v>182</v>
      </c>
      <c r="AT140" s="228" t="s">
        <v>163</v>
      </c>
      <c r="AU140" s="228" t="s">
        <v>89</v>
      </c>
      <c r="AY140" s="16" t="s">
        <v>160</v>
      </c>
      <c r="BE140" s="229">
        <f>IF(N140="základní",J140,0)</f>
        <v>0</v>
      </c>
      <c r="BF140" s="229">
        <f>IF(N140="snížená",J140,0)</f>
        <v>0</v>
      </c>
      <c r="BG140" s="229">
        <f>IF(N140="zákl. přenesená",J140,0)</f>
        <v>0</v>
      </c>
      <c r="BH140" s="229">
        <f>IF(N140="sníž. přenesená",J140,0)</f>
        <v>0</v>
      </c>
      <c r="BI140" s="229">
        <f>IF(N140="nulová",J140,0)</f>
        <v>0</v>
      </c>
      <c r="BJ140" s="16" t="s">
        <v>87</v>
      </c>
      <c r="BK140" s="229">
        <f>ROUND(I140*H140,2)</f>
        <v>0</v>
      </c>
      <c r="BL140" s="16" t="s">
        <v>182</v>
      </c>
      <c r="BM140" s="228" t="s">
        <v>1898</v>
      </c>
    </row>
    <row r="141" spans="1:47" s="2" customFormat="1" ht="12">
      <c r="A141" s="37"/>
      <c r="B141" s="38"/>
      <c r="C141" s="39"/>
      <c r="D141" s="230" t="s">
        <v>170</v>
      </c>
      <c r="E141" s="39"/>
      <c r="F141" s="231" t="s">
        <v>305</v>
      </c>
      <c r="G141" s="39"/>
      <c r="H141" s="39"/>
      <c r="I141" s="232"/>
      <c r="J141" s="39"/>
      <c r="K141" s="39"/>
      <c r="L141" s="43"/>
      <c r="M141" s="233"/>
      <c r="N141" s="234"/>
      <c r="O141" s="90"/>
      <c r="P141" s="90"/>
      <c r="Q141" s="90"/>
      <c r="R141" s="90"/>
      <c r="S141" s="90"/>
      <c r="T141" s="91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T141" s="16" t="s">
        <v>170</v>
      </c>
      <c r="AU141" s="16" t="s">
        <v>89</v>
      </c>
    </row>
    <row r="142" spans="1:47" s="2" customFormat="1" ht="12">
      <c r="A142" s="37"/>
      <c r="B142" s="38"/>
      <c r="C142" s="39"/>
      <c r="D142" s="230" t="s">
        <v>172</v>
      </c>
      <c r="E142" s="39"/>
      <c r="F142" s="235" t="s">
        <v>1899</v>
      </c>
      <c r="G142" s="39"/>
      <c r="H142" s="39"/>
      <c r="I142" s="232"/>
      <c r="J142" s="39"/>
      <c r="K142" s="39"/>
      <c r="L142" s="43"/>
      <c r="M142" s="233"/>
      <c r="N142" s="234"/>
      <c r="O142" s="90"/>
      <c r="P142" s="90"/>
      <c r="Q142" s="90"/>
      <c r="R142" s="90"/>
      <c r="S142" s="90"/>
      <c r="T142" s="91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T142" s="16" t="s">
        <v>172</v>
      </c>
      <c r="AU142" s="16" t="s">
        <v>89</v>
      </c>
    </row>
    <row r="143" spans="1:65" s="2" customFormat="1" ht="24.15" customHeight="1">
      <c r="A143" s="37"/>
      <c r="B143" s="38"/>
      <c r="C143" s="217" t="s">
        <v>198</v>
      </c>
      <c r="D143" s="217" t="s">
        <v>163</v>
      </c>
      <c r="E143" s="218" t="s">
        <v>308</v>
      </c>
      <c r="F143" s="219" t="s">
        <v>309</v>
      </c>
      <c r="G143" s="220" t="s">
        <v>275</v>
      </c>
      <c r="H143" s="221">
        <v>160</v>
      </c>
      <c r="I143" s="222"/>
      <c r="J143" s="223">
        <f>ROUND(I143*H143,2)</f>
        <v>0</v>
      </c>
      <c r="K143" s="219" t="s">
        <v>167</v>
      </c>
      <c r="L143" s="43"/>
      <c r="M143" s="224" t="s">
        <v>1</v>
      </c>
      <c r="N143" s="225" t="s">
        <v>44</v>
      </c>
      <c r="O143" s="90"/>
      <c r="P143" s="226">
        <f>O143*H143</f>
        <v>0</v>
      </c>
      <c r="Q143" s="226">
        <v>0</v>
      </c>
      <c r="R143" s="226">
        <f>Q143*H143</f>
        <v>0</v>
      </c>
      <c r="S143" s="226">
        <v>0</v>
      </c>
      <c r="T143" s="227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228" t="s">
        <v>182</v>
      </c>
      <c r="AT143" s="228" t="s">
        <v>163</v>
      </c>
      <c r="AU143" s="228" t="s">
        <v>89</v>
      </c>
      <c r="AY143" s="16" t="s">
        <v>160</v>
      </c>
      <c r="BE143" s="229">
        <f>IF(N143="základní",J143,0)</f>
        <v>0</v>
      </c>
      <c r="BF143" s="229">
        <f>IF(N143="snížená",J143,0)</f>
        <v>0</v>
      </c>
      <c r="BG143" s="229">
        <f>IF(N143="zákl. přenesená",J143,0)</f>
        <v>0</v>
      </c>
      <c r="BH143" s="229">
        <f>IF(N143="sníž. přenesená",J143,0)</f>
        <v>0</v>
      </c>
      <c r="BI143" s="229">
        <f>IF(N143="nulová",J143,0)</f>
        <v>0</v>
      </c>
      <c r="BJ143" s="16" t="s">
        <v>87</v>
      </c>
      <c r="BK143" s="229">
        <f>ROUND(I143*H143,2)</f>
        <v>0</v>
      </c>
      <c r="BL143" s="16" t="s">
        <v>182</v>
      </c>
      <c r="BM143" s="228" t="s">
        <v>1900</v>
      </c>
    </row>
    <row r="144" spans="1:47" s="2" customFormat="1" ht="12">
      <c r="A144" s="37"/>
      <c r="B144" s="38"/>
      <c r="C144" s="39"/>
      <c r="D144" s="230" t="s">
        <v>170</v>
      </c>
      <c r="E144" s="39"/>
      <c r="F144" s="231" t="s">
        <v>311</v>
      </c>
      <c r="G144" s="39"/>
      <c r="H144" s="39"/>
      <c r="I144" s="232"/>
      <c r="J144" s="39"/>
      <c r="K144" s="39"/>
      <c r="L144" s="43"/>
      <c r="M144" s="233"/>
      <c r="N144" s="234"/>
      <c r="O144" s="90"/>
      <c r="P144" s="90"/>
      <c r="Q144" s="90"/>
      <c r="R144" s="90"/>
      <c r="S144" s="90"/>
      <c r="T144" s="91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T144" s="16" t="s">
        <v>170</v>
      </c>
      <c r="AU144" s="16" t="s">
        <v>89</v>
      </c>
    </row>
    <row r="145" spans="1:47" s="2" customFormat="1" ht="12">
      <c r="A145" s="37"/>
      <c r="B145" s="38"/>
      <c r="C145" s="39"/>
      <c r="D145" s="230" t="s">
        <v>172</v>
      </c>
      <c r="E145" s="39"/>
      <c r="F145" s="235" t="s">
        <v>1901</v>
      </c>
      <c r="G145" s="39"/>
      <c r="H145" s="39"/>
      <c r="I145" s="232"/>
      <c r="J145" s="39"/>
      <c r="K145" s="39"/>
      <c r="L145" s="43"/>
      <c r="M145" s="233"/>
      <c r="N145" s="234"/>
      <c r="O145" s="90"/>
      <c r="P145" s="90"/>
      <c r="Q145" s="90"/>
      <c r="R145" s="90"/>
      <c r="S145" s="90"/>
      <c r="T145" s="91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T145" s="16" t="s">
        <v>172</v>
      </c>
      <c r="AU145" s="16" t="s">
        <v>89</v>
      </c>
    </row>
    <row r="146" spans="1:65" s="2" customFormat="1" ht="24.15" customHeight="1">
      <c r="A146" s="37"/>
      <c r="B146" s="38"/>
      <c r="C146" s="217" t="s">
        <v>204</v>
      </c>
      <c r="D146" s="217" t="s">
        <v>163</v>
      </c>
      <c r="E146" s="218" t="s">
        <v>1902</v>
      </c>
      <c r="F146" s="219" t="s">
        <v>1903</v>
      </c>
      <c r="G146" s="220" t="s">
        <v>275</v>
      </c>
      <c r="H146" s="221">
        <v>160</v>
      </c>
      <c r="I146" s="222"/>
      <c r="J146" s="223">
        <f>ROUND(I146*H146,2)</f>
        <v>0</v>
      </c>
      <c r="K146" s="219" t="s">
        <v>167</v>
      </c>
      <c r="L146" s="43"/>
      <c r="M146" s="224" t="s">
        <v>1</v>
      </c>
      <c r="N146" s="225" t="s">
        <v>44</v>
      </c>
      <c r="O146" s="90"/>
      <c r="P146" s="226">
        <f>O146*H146</f>
        <v>0</v>
      </c>
      <c r="Q146" s="226">
        <v>0</v>
      </c>
      <c r="R146" s="226">
        <f>Q146*H146</f>
        <v>0</v>
      </c>
      <c r="S146" s="226">
        <v>0</v>
      </c>
      <c r="T146" s="227">
        <f>S146*H146</f>
        <v>0</v>
      </c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R146" s="228" t="s">
        <v>182</v>
      </c>
      <c r="AT146" s="228" t="s">
        <v>163</v>
      </c>
      <c r="AU146" s="228" t="s">
        <v>89</v>
      </c>
      <c r="AY146" s="16" t="s">
        <v>160</v>
      </c>
      <c r="BE146" s="229">
        <f>IF(N146="základní",J146,0)</f>
        <v>0</v>
      </c>
      <c r="BF146" s="229">
        <f>IF(N146="snížená",J146,0)</f>
        <v>0</v>
      </c>
      <c r="BG146" s="229">
        <f>IF(N146="zákl. přenesená",J146,0)</f>
        <v>0</v>
      </c>
      <c r="BH146" s="229">
        <f>IF(N146="sníž. přenesená",J146,0)</f>
        <v>0</v>
      </c>
      <c r="BI146" s="229">
        <f>IF(N146="nulová",J146,0)</f>
        <v>0</v>
      </c>
      <c r="BJ146" s="16" t="s">
        <v>87</v>
      </c>
      <c r="BK146" s="229">
        <f>ROUND(I146*H146,2)</f>
        <v>0</v>
      </c>
      <c r="BL146" s="16" t="s">
        <v>182</v>
      </c>
      <c r="BM146" s="228" t="s">
        <v>1904</v>
      </c>
    </row>
    <row r="147" spans="1:47" s="2" customFormat="1" ht="12">
      <c r="A147" s="37"/>
      <c r="B147" s="38"/>
      <c r="C147" s="39"/>
      <c r="D147" s="230" t="s">
        <v>170</v>
      </c>
      <c r="E147" s="39"/>
      <c r="F147" s="231" t="s">
        <v>1905</v>
      </c>
      <c r="G147" s="39"/>
      <c r="H147" s="39"/>
      <c r="I147" s="232"/>
      <c r="J147" s="39"/>
      <c r="K147" s="39"/>
      <c r="L147" s="43"/>
      <c r="M147" s="233"/>
      <c r="N147" s="234"/>
      <c r="O147" s="90"/>
      <c r="P147" s="90"/>
      <c r="Q147" s="90"/>
      <c r="R147" s="90"/>
      <c r="S147" s="90"/>
      <c r="T147" s="91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T147" s="16" t="s">
        <v>170</v>
      </c>
      <c r="AU147" s="16" t="s">
        <v>89</v>
      </c>
    </row>
    <row r="148" spans="1:47" s="2" customFormat="1" ht="12">
      <c r="A148" s="37"/>
      <c r="B148" s="38"/>
      <c r="C148" s="39"/>
      <c r="D148" s="230" t="s">
        <v>172</v>
      </c>
      <c r="E148" s="39"/>
      <c r="F148" s="235" t="s">
        <v>1906</v>
      </c>
      <c r="G148" s="39"/>
      <c r="H148" s="39"/>
      <c r="I148" s="232"/>
      <c r="J148" s="39"/>
      <c r="K148" s="39"/>
      <c r="L148" s="43"/>
      <c r="M148" s="233"/>
      <c r="N148" s="234"/>
      <c r="O148" s="90"/>
      <c r="P148" s="90"/>
      <c r="Q148" s="90"/>
      <c r="R148" s="90"/>
      <c r="S148" s="90"/>
      <c r="T148" s="91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T148" s="16" t="s">
        <v>172</v>
      </c>
      <c r="AU148" s="16" t="s">
        <v>89</v>
      </c>
    </row>
    <row r="149" spans="1:51" s="13" customFormat="1" ht="12">
      <c r="A149" s="13"/>
      <c r="B149" s="236"/>
      <c r="C149" s="237"/>
      <c r="D149" s="230" t="s">
        <v>219</v>
      </c>
      <c r="E149" s="238" t="s">
        <v>1</v>
      </c>
      <c r="F149" s="239" t="s">
        <v>1907</v>
      </c>
      <c r="G149" s="237"/>
      <c r="H149" s="240">
        <v>160</v>
      </c>
      <c r="I149" s="241"/>
      <c r="J149" s="237"/>
      <c r="K149" s="237"/>
      <c r="L149" s="242"/>
      <c r="M149" s="243"/>
      <c r="N149" s="244"/>
      <c r="O149" s="244"/>
      <c r="P149" s="244"/>
      <c r="Q149" s="244"/>
      <c r="R149" s="244"/>
      <c r="S149" s="244"/>
      <c r="T149" s="245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6" t="s">
        <v>219</v>
      </c>
      <c r="AU149" s="246" t="s">
        <v>89</v>
      </c>
      <c r="AV149" s="13" t="s">
        <v>89</v>
      </c>
      <c r="AW149" s="13" t="s">
        <v>36</v>
      </c>
      <c r="AX149" s="13" t="s">
        <v>79</v>
      </c>
      <c r="AY149" s="246" t="s">
        <v>160</v>
      </c>
    </row>
    <row r="150" spans="1:65" s="2" customFormat="1" ht="16.5" customHeight="1">
      <c r="A150" s="37"/>
      <c r="B150" s="38"/>
      <c r="C150" s="217" t="s">
        <v>212</v>
      </c>
      <c r="D150" s="217" t="s">
        <v>163</v>
      </c>
      <c r="E150" s="218" t="s">
        <v>314</v>
      </c>
      <c r="F150" s="219" t="s">
        <v>315</v>
      </c>
      <c r="G150" s="220" t="s">
        <v>275</v>
      </c>
      <c r="H150" s="221">
        <v>18.73</v>
      </c>
      <c r="I150" s="222"/>
      <c r="J150" s="223">
        <f>ROUND(I150*H150,2)</f>
        <v>0</v>
      </c>
      <c r="K150" s="219" t="s">
        <v>316</v>
      </c>
      <c r="L150" s="43"/>
      <c r="M150" s="224" t="s">
        <v>1</v>
      </c>
      <c r="N150" s="225" t="s">
        <v>44</v>
      </c>
      <c r="O150" s="90"/>
      <c r="P150" s="226">
        <f>O150*H150</f>
        <v>0</v>
      </c>
      <c r="Q150" s="226">
        <v>0</v>
      </c>
      <c r="R150" s="226">
        <f>Q150*H150</f>
        <v>0</v>
      </c>
      <c r="S150" s="226">
        <v>0</v>
      </c>
      <c r="T150" s="227">
        <f>S150*H150</f>
        <v>0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228" t="s">
        <v>182</v>
      </c>
      <c r="AT150" s="228" t="s">
        <v>163</v>
      </c>
      <c r="AU150" s="228" t="s">
        <v>89</v>
      </c>
      <c r="AY150" s="16" t="s">
        <v>160</v>
      </c>
      <c r="BE150" s="229">
        <f>IF(N150="základní",J150,0)</f>
        <v>0</v>
      </c>
      <c r="BF150" s="229">
        <f>IF(N150="snížená",J150,0)</f>
        <v>0</v>
      </c>
      <c r="BG150" s="229">
        <f>IF(N150="zákl. přenesená",J150,0)</f>
        <v>0</v>
      </c>
      <c r="BH150" s="229">
        <f>IF(N150="sníž. přenesená",J150,0)</f>
        <v>0</v>
      </c>
      <c r="BI150" s="229">
        <f>IF(N150="nulová",J150,0)</f>
        <v>0</v>
      </c>
      <c r="BJ150" s="16" t="s">
        <v>87</v>
      </c>
      <c r="BK150" s="229">
        <f>ROUND(I150*H150,2)</f>
        <v>0</v>
      </c>
      <c r="BL150" s="16" t="s">
        <v>182</v>
      </c>
      <c r="BM150" s="228" t="s">
        <v>1908</v>
      </c>
    </row>
    <row r="151" spans="1:47" s="2" customFormat="1" ht="12">
      <c r="A151" s="37"/>
      <c r="B151" s="38"/>
      <c r="C151" s="39"/>
      <c r="D151" s="230" t="s">
        <v>170</v>
      </c>
      <c r="E151" s="39"/>
      <c r="F151" s="231" t="s">
        <v>318</v>
      </c>
      <c r="G151" s="39"/>
      <c r="H151" s="39"/>
      <c r="I151" s="232"/>
      <c r="J151" s="39"/>
      <c r="K151" s="39"/>
      <c r="L151" s="43"/>
      <c r="M151" s="233"/>
      <c r="N151" s="234"/>
      <c r="O151" s="90"/>
      <c r="P151" s="90"/>
      <c r="Q151" s="90"/>
      <c r="R151" s="90"/>
      <c r="S151" s="90"/>
      <c r="T151" s="91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T151" s="16" t="s">
        <v>170</v>
      </c>
      <c r="AU151" s="16" t="s">
        <v>89</v>
      </c>
    </row>
    <row r="152" spans="1:47" s="2" customFormat="1" ht="12">
      <c r="A152" s="37"/>
      <c r="B152" s="38"/>
      <c r="C152" s="39"/>
      <c r="D152" s="230" t="s">
        <v>172</v>
      </c>
      <c r="E152" s="39"/>
      <c r="F152" s="235" t="s">
        <v>319</v>
      </c>
      <c r="G152" s="39"/>
      <c r="H152" s="39"/>
      <c r="I152" s="232"/>
      <c r="J152" s="39"/>
      <c r="K152" s="39"/>
      <c r="L152" s="43"/>
      <c r="M152" s="233"/>
      <c r="N152" s="234"/>
      <c r="O152" s="90"/>
      <c r="P152" s="90"/>
      <c r="Q152" s="90"/>
      <c r="R152" s="90"/>
      <c r="S152" s="90"/>
      <c r="T152" s="91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T152" s="16" t="s">
        <v>172</v>
      </c>
      <c r="AU152" s="16" t="s">
        <v>89</v>
      </c>
    </row>
    <row r="153" spans="1:65" s="2" customFormat="1" ht="24.15" customHeight="1">
      <c r="A153" s="37"/>
      <c r="B153" s="38"/>
      <c r="C153" s="217" t="s">
        <v>221</v>
      </c>
      <c r="D153" s="217" t="s">
        <v>163</v>
      </c>
      <c r="E153" s="218" t="s">
        <v>441</v>
      </c>
      <c r="F153" s="219" t="s">
        <v>442</v>
      </c>
      <c r="G153" s="220" t="s">
        <v>275</v>
      </c>
      <c r="H153" s="221">
        <v>20.63</v>
      </c>
      <c r="I153" s="222"/>
      <c r="J153" s="223">
        <f>ROUND(I153*H153,2)</f>
        <v>0</v>
      </c>
      <c r="K153" s="219" t="s">
        <v>167</v>
      </c>
      <c r="L153" s="43"/>
      <c r="M153" s="224" t="s">
        <v>1</v>
      </c>
      <c r="N153" s="225" t="s">
        <v>44</v>
      </c>
      <c r="O153" s="90"/>
      <c r="P153" s="226">
        <f>O153*H153</f>
        <v>0</v>
      </c>
      <c r="Q153" s="226">
        <v>0</v>
      </c>
      <c r="R153" s="226">
        <f>Q153*H153</f>
        <v>0</v>
      </c>
      <c r="S153" s="226">
        <v>0</v>
      </c>
      <c r="T153" s="227">
        <f>S153*H153</f>
        <v>0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228" t="s">
        <v>182</v>
      </c>
      <c r="AT153" s="228" t="s">
        <v>163</v>
      </c>
      <c r="AU153" s="228" t="s">
        <v>89</v>
      </c>
      <c r="AY153" s="16" t="s">
        <v>160</v>
      </c>
      <c r="BE153" s="229">
        <f>IF(N153="základní",J153,0)</f>
        <v>0</v>
      </c>
      <c r="BF153" s="229">
        <f>IF(N153="snížená",J153,0)</f>
        <v>0</v>
      </c>
      <c r="BG153" s="229">
        <f>IF(N153="zákl. přenesená",J153,0)</f>
        <v>0</v>
      </c>
      <c r="BH153" s="229">
        <f>IF(N153="sníž. přenesená",J153,0)</f>
        <v>0</v>
      </c>
      <c r="BI153" s="229">
        <f>IF(N153="nulová",J153,0)</f>
        <v>0</v>
      </c>
      <c r="BJ153" s="16" t="s">
        <v>87</v>
      </c>
      <c r="BK153" s="229">
        <f>ROUND(I153*H153,2)</f>
        <v>0</v>
      </c>
      <c r="BL153" s="16" t="s">
        <v>182</v>
      </c>
      <c r="BM153" s="228" t="s">
        <v>1909</v>
      </c>
    </row>
    <row r="154" spans="1:47" s="2" customFormat="1" ht="12">
      <c r="A154" s="37"/>
      <c r="B154" s="38"/>
      <c r="C154" s="39"/>
      <c r="D154" s="230" t="s">
        <v>170</v>
      </c>
      <c r="E154" s="39"/>
      <c r="F154" s="231" t="s">
        <v>444</v>
      </c>
      <c r="G154" s="39"/>
      <c r="H154" s="39"/>
      <c r="I154" s="232"/>
      <c r="J154" s="39"/>
      <c r="K154" s="39"/>
      <c r="L154" s="43"/>
      <c r="M154" s="233"/>
      <c r="N154" s="234"/>
      <c r="O154" s="90"/>
      <c r="P154" s="90"/>
      <c r="Q154" s="90"/>
      <c r="R154" s="90"/>
      <c r="S154" s="90"/>
      <c r="T154" s="91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T154" s="16" t="s">
        <v>170</v>
      </c>
      <c r="AU154" s="16" t="s">
        <v>89</v>
      </c>
    </row>
    <row r="155" spans="1:51" s="13" customFormat="1" ht="12">
      <c r="A155" s="13"/>
      <c r="B155" s="236"/>
      <c r="C155" s="237"/>
      <c r="D155" s="230" t="s">
        <v>219</v>
      </c>
      <c r="E155" s="238" t="s">
        <v>1</v>
      </c>
      <c r="F155" s="239" t="s">
        <v>1910</v>
      </c>
      <c r="G155" s="237"/>
      <c r="H155" s="240">
        <v>20.63</v>
      </c>
      <c r="I155" s="241"/>
      <c r="J155" s="237"/>
      <c r="K155" s="237"/>
      <c r="L155" s="242"/>
      <c r="M155" s="243"/>
      <c r="N155" s="244"/>
      <c r="O155" s="244"/>
      <c r="P155" s="244"/>
      <c r="Q155" s="244"/>
      <c r="R155" s="244"/>
      <c r="S155" s="244"/>
      <c r="T155" s="245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6" t="s">
        <v>219</v>
      </c>
      <c r="AU155" s="246" t="s">
        <v>89</v>
      </c>
      <c r="AV155" s="13" t="s">
        <v>89</v>
      </c>
      <c r="AW155" s="13" t="s">
        <v>36</v>
      </c>
      <c r="AX155" s="13" t="s">
        <v>79</v>
      </c>
      <c r="AY155" s="246" t="s">
        <v>160</v>
      </c>
    </row>
    <row r="156" spans="1:63" s="12" customFormat="1" ht="22.8" customHeight="1">
      <c r="A156" s="12"/>
      <c r="B156" s="201"/>
      <c r="C156" s="202"/>
      <c r="D156" s="203" t="s">
        <v>78</v>
      </c>
      <c r="E156" s="215" t="s">
        <v>89</v>
      </c>
      <c r="F156" s="215" t="s">
        <v>1024</v>
      </c>
      <c r="G156" s="202"/>
      <c r="H156" s="202"/>
      <c r="I156" s="205"/>
      <c r="J156" s="216">
        <f>BK156</f>
        <v>0</v>
      </c>
      <c r="K156" s="202"/>
      <c r="L156" s="207"/>
      <c r="M156" s="208"/>
      <c r="N156" s="209"/>
      <c r="O156" s="209"/>
      <c r="P156" s="210">
        <f>SUM(P157:P168)</f>
        <v>0</v>
      </c>
      <c r="Q156" s="209"/>
      <c r="R156" s="210">
        <f>SUM(R157:R168)</f>
        <v>0.21786329999999998</v>
      </c>
      <c r="S156" s="209"/>
      <c r="T156" s="211">
        <f>SUM(T157:T168)</f>
        <v>0</v>
      </c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R156" s="212" t="s">
        <v>87</v>
      </c>
      <c r="AT156" s="213" t="s">
        <v>78</v>
      </c>
      <c r="AU156" s="213" t="s">
        <v>87</v>
      </c>
      <c r="AY156" s="212" t="s">
        <v>160</v>
      </c>
      <c r="BK156" s="214">
        <f>SUM(BK157:BK168)</f>
        <v>0</v>
      </c>
    </row>
    <row r="157" spans="1:65" s="2" customFormat="1" ht="16.5" customHeight="1">
      <c r="A157" s="37"/>
      <c r="B157" s="38"/>
      <c r="C157" s="217" t="s">
        <v>228</v>
      </c>
      <c r="D157" s="217" t="s">
        <v>163</v>
      </c>
      <c r="E157" s="218" t="s">
        <v>1911</v>
      </c>
      <c r="F157" s="219" t="s">
        <v>1912</v>
      </c>
      <c r="G157" s="220" t="s">
        <v>275</v>
      </c>
      <c r="H157" s="221">
        <v>16.52</v>
      </c>
      <c r="I157" s="222"/>
      <c r="J157" s="223">
        <f>ROUND(I157*H157,2)</f>
        <v>0</v>
      </c>
      <c r="K157" s="219" t="s">
        <v>167</v>
      </c>
      <c r="L157" s="43"/>
      <c r="M157" s="224" t="s">
        <v>1</v>
      </c>
      <c r="N157" s="225" t="s">
        <v>44</v>
      </c>
      <c r="O157" s="90"/>
      <c r="P157" s="226">
        <f>O157*H157</f>
        <v>0</v>
      </c>
      <c r="Q157" s="226">
        <v>0</v>
      </c>
      <c r="R157" s="226">
        <f>Q157*H157</f>
        <v>0</v>
      </c>
      <c r="S157" s="226">
        <v>0</v>
      </c>
      <c r="T157" s="227">
        <f>S157*H157</f>
        <v>0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228" t="s">
        <v>182</v>
      </c>
      <c r="AT157" s="228" t="s">
        <v>163</v>
      </c>
      <c r="AU157" s="228" t="s">
        <v>89</v>
      </c>
      <c r="AY157" s="16" t="s">
        <v>160</v>
      </c>
      <c r="BE157" s="229">
        <f>IF(N157="základní",J157,0)</f>
        <v>0</v>
      </c>
      <c r="BF157" s="229">
        <f>IF(N157="snížená",J157,0)</f>
        <v>0</v>
      </c>
      <c r="BG157" s="229">
        <f>IF(N157="zákl. přenesená",J157,0)</f>
        <v>0</v>
      </c>
      <c r="BH157" s="229">
        <f>IF(N157="sníž. přenesená",J157,0)</f>
        <v>0</v>
      </c>
      <c r="BI157" s="229">
        <f>IF(N157="nulová",J157,0)</f>
        <v>0</v>
      </c>
      <c r="BJ157" s="16" t="s">
        <v>87</v>
      </c>
      <c r="BK157" s="229">
        <f>ROUND(I157*H157,2)</f>
        <v>0</v>
      </c>
      <c r="BL157" s="16" t="s">
        <v>182</v>
      </c>
      <c r="BM157" s="228" t="s">
        <v>1913</v>
      </c>
    </row>
    <row r="158" spans="1:47" s="2" customFormat="1" ht="12">
      <c r="A158" s="37"/>
      <c r="B158" s="38"/>
      <c r="C158" s="39"/>
      <c r="D158" s="230" t="s">
        <v>170</v>
      </c>
      <c r="E158" s="39"/>
      <c r="F158" s="231" t="s">
        <v>1914</v>
      </c>
      <c r="G158" s="39"/>
      <c r="H158" s="39"/>
      <c r="I158" s="232"/>
      <c r="J158" s="39"/>
      <c r="K158" s="39"/>
      <c r="L158" s="43"/>
      <c r="M158" s="233"/>
      <c r="N158" s="234"/>
      <c r="O158" s="90"/>
      <c r="P158" s="90"/>
      <c r="Q158" s="90"/>
      <c r="R158" s="90"/>
      <c r="S158" s="90"/>
      <c r="T158" s="91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T158" s="16" t="s">
        <v>170</v>
      </c>
      <c r="AU158" s="16" t="s">
        <v>89</v>
      </c>
    </row>
    <row r="159" spans="1:47" s="2" customFormat="1" ht="12">
      <c r="A159" s="37"/>
      <c r="B159" s="38"/>
      <c r="C159" s="39"/>
      <c r="D159" s="230" t="s">
        <v>172</v>
      </c>
      <c r="E159" s="39"/>
      <c r="F159" s="235" t="s">
        <v>1915</v>
      </c>
      <c r="G159" s="39"/>
      <c r="H159" s="39"/>
      <c r="I159" s="232"/>
      <c r="J159" s="39"/>
      <c r="K159" s="39"/>
      <c r="L159" s="43"/>
      <c r="M159" s="233"/>
      <c r="N159" s="234"/>
      <c r="O159" s="90"/>
      <c r="P159" s="90"/>
      <c r="Q159" s="90"/>
      <c r="R159" s="90"/>
      <c r="S159" s="90"/>
      <c r="T159" s="91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T159" s="16" t="s">
        <v>172</v>
      </c>
      <c r="AU159" s="16" t="s">
        <v>89</v>
      </c>
    </row>
    <row r="160" spans="1:51" s="13" customFormat="1" ht="12">
      <c r="A160" s="13"/>
      <c r="B160" s="236"/>
      <c r="C160" s="237"/>
      <c r="D160" s="230" t="s">
        <v>219</v>
      </c>
      <c r="E160" s="238" t="s">
        <v>1</v>
      </c>
      <c r="F160" s="239" t="s">
        <v>1916</v>
      </c>
      <c r="G160" s="237"/>
      <c r="H160" s="240">
        <v>16.52</v>
      </c>
      <c r="I160" s="241"/>
      <c r="J160" s="237"/>
      <c r="K160" s="237"/>
      <c r="L160" s="242"/>
      <c r="M160" s="243"/>
      <c r="N160" s="244"/>
      <c r="O160" s="244"/>
      <c r="P160" s="244"/>
      <c r="Q160" s="244"/>
      <c r="R160" s="244"/>
      <c r="S160" s="244"/>
      <c r="T160" s="245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6" t="s">
        <v>219</v>
      </c>
      <c r="AU160" s="246" t="s">
        <v>89</v>
      </c>
      <c r="AV160" s="13" t="s">
        <v>89</v>
      </c>
      <c r="AW160" s="13" t="s">
        <v>36</v>
      </c>
      <c r="AX160" s="13" t="s">
        <v>79</v>
      </c>
      <c r="AY160" s="246" t="s">
        <v>160</v>
      </c>
    </row>
    <row r="161" spans="1:65" s="2" customFormat="1" ht="16.5" customHeight="1">
      <c r="A161" s="37"/>
      <c r="B161" s="38"/>
      <c r="C161" s="217" t="s">
        <v>234</v>
      </c>
      <c r="D161" s="217" t="s">
        <v>163</v>
      </c>
      <c r="E161" s="218" t="s">
        <v>1917</v>
      </c>
      <c r="F161" s="219" t="s">
        <v>1918</v>
      </c>
      <c r="G161" s="220" t="s">
        <v>270</v>
      </c>
      <c r="H161" s="221">
        <v>54.6</v>
      </c>
      <c r="I161" s="222"/>
      <c r="J161" s="223">
        <f>ROUND(I161*H161,2)</f>
        <v>0</v>
      </c>
      <c r="K161" s="219" t="s">
        <v>167</v>
      </c>
      <c r="L161" s="43"/>
      <c r="M161" s="224" t="s">
        <v>1</v>
      </c>
      <c r="N161" s="225" t="s">
        <v>44</v>
      </c>
      <c r="O161" s="90"/>
      <c r="P161" s="226">
        <f>O161*H161</f>
        <v>0</v>
      </c>
      <c r="Q161" s="226">
        <v>0.00264</v>
      </c>
      <c r="R161" s="226">
        <f>Q161*H161</f>
        <v>0.144144</v>
      </c>
      <c r="S161" s="226">
        <v>0</v>
      </c>
      <c r="T161" s="227">
        <f>S161*H161</f>
        <v>0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228" t="s">
        <v>182</v>
      </c>
      <c r="AT161" s="228" t="s">
        <v>163</v>
      </c>
      <c r="AU161" s="228" t="s">
        <v>89</v>
      </c>
      <c r="AY161" s="16" t="s">
        <v>160</v>
      </c>
      <c r="BE161" s="229">
        <f>IF(N161="základní",J161,0)</f>
        <v>0</v>
      </c>
      <c r="BF161" s="229">
        <f>IF(N161="snížená",J161,0)</f>
        <v>0</v>
      </c>
      <c r="BG161" s="229">
        <f>IF(N161="zákl. přenesená",J161,0)</f>
        <v>0</v>
      </c>
      <c r="BH161" s="229">
        <f>IF(N161="sníž. přenesená",J161,0)</f>
        <v>0</v>
      </c>
      <c r="BI161" s="229">
        <f>IF(N161="nulová",J161,0)</f>
        <v>0</v>
      </c>
      <c r="BJ161" s="16" t="s">
        <v>87</v>
      </c>
      <c r="BK161" s="229">
        <f>ROUND(I161*H161,2)</f>
        <v>0</v>
      </c>
      <c r="BL161" s="16" t="s">
        <v>182</v>
      </c>
      <c r="BM161" s="228" t="s">
        <v>1919</v>
      </c>
    </row>
    <row r="162" spans="1:47" s="2" customFormat="1" ht="12">
      <c r="A162" s="37"/>
      <c r="B162" s="38"/>
      <c r="C162" s="39"/>
      <c r="D162" s="230" t="s">
        <v>170</v>
      </c>
      <c r="E162" s="39"/>
      <c r="F162" s="231" t="s">
        <v>1920</v>
      </c>
      <c r="G162" s="39"/>
      <c r="H162" s="39"/>
      <c r="I162" s="232"/>
      <c r="J162" s="39"/>
      <c r="K162" s="39"/>
      <c r="L162" s="43"/>
      <c r="M162" s="233"/>
      <c r="N162" s="234"/>
      <c r="O162" s="90"/>
      <c r="P162" s="90"/>
      <c r="Q162" s="90"/>
      <c r="R162" s="90"/>
      <c r="S162" s="90"/>
      <c r="T162" s="91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T162" s="16" t="s">
        <v>170</v>
      </c>
      <c r="AU162" s="16" t="s">
        <v>89</v>
      </c>
    </row>
    <row r="163" spans="1:51" s="13" customFormat="1" ht="12">
      <c r="A163" s="13"/>
      <c r="B163" s="236"/>
      <c r="C163" s="237"/>
      <c r="D163" s="230" t="s">
        <v>219</v>
      </c>
      <c r="E163" s="238" t="s">
        <v>1</v>
      </c>
      <c r="F163" s="239" t="s">
        <v>1921</v>
      </c>
      <c r="G163" s="237"/>
      <c r="H163" s="240">
        <v>54.6</v>
      </c>
      <c r="I163" s="241"/>
      <c r="J163" s="237"/>
      <c r="K163" s="237"/>
      <c r="L163" s="242"/>
      <c r="M163" s="243"/>
      <c r="N163" s="244"/>
      <c r="O163" s="244"/>
      <c r="P163" s="244"/>
      <c r="Q163" s="244"/>
      <c r="R163" s="244"/>
      <c r="S163" s="244"/>
      <c r="T163" s="245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46" t="s">
        <v>219</v>
      </c>
      <c r="AU163" s="246" t="s">
        <v>89</v>
      </c>
      <c r="AV163" s="13" t="s">
        <v>89</v>
      </c>
      <c r="AW163" s="13" t="s">
        <v>36</v>
      </c>
      <c r="AX163" s="13" t="s">
        <v>79</v>
      </c>
      <c r="AY163" s="246" t="s">
        <v>160</v>
      </c>
    </row>
    <row r="164" spans="1:65" s="2" customFormat="1" ht="16.5" customHeight="1">
      <c r="A164" s="37"/>
      <c r="B164" s="38"/>
      <c r="C164" s="217" t="s">
        <v>241</v>
      </c>
      <c r="D164" s="217" t="s">
        <v>163</v>
      </c>
      <c r="E164" s="218" t="s">
        <v>1922</v>
      </c>
      <c r="F164" s="219" t="s">
        <v>1923</v>
      </c>
      <c r="G164" s="220" t="s">
        <v>270</v>
      </c>
      <c r="H164" s="221">
        <v>54.6</v>
      </c>
      <c r="I164" s="222"/>
      <c r="J164" s="223">
        <f>ROUND(I164*H164,2)</f>
        <v>0</v>
      </c>
      <c r="K164" s="219" t="s">
        <v>167</v>
      </c>
      <c r="L164" s="43"/>
      <c r="M164" s="224" t="s">
        <v>1</v>
      </c>
      <c r="N164" s="225" t="s">
        <v>44</v>
      </c>
      <c r="O164" s="90"/>
      <c r="P164" s="226">
        <f>O164*H164</f>
        <v>0</v>
      </c>
      <c r="Q164" s="226">
        <v>0</v>
      </c>
      <c r="R164" s="226">
        <f>Q164*H164</f>
        <v>0</v>
      </c>
      <c r="S164" s="226">
        <v>0</v>
      </c>
      <c r="T164" s="227">
        <f>S164*H164</f>
        <v>0</v>
      </c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R164" s="228" t="s">
        <v>182</v>
      </c>
      <c r="AT164" s="228" t="s">
        <v>163</v>
      </c>
      <c r="AU164" s="228" t="s">
        <v>89</v>
      </c>
      <c r="AY164" s="16" t="s">
        <v>160</v>
      </c>
      <c r="BE164" s="229">
        <f>IF(N164="základní",J164,0)</f>
        <v>0</v>
      </c>
      <c r="BF164" s="229">
        <f>IF(N164="snížená",J164,0)</f>
        <v>0</v>
      </c>
      <c r="BG164" s="229">
        <f>IF(N164="zákl. přenesená",J164,0)</f>
        <v>0</v>
      </c>
      <c r="BH164" s="229">
        <f>IF(N164="sníž. přenesená",J164,0)</f>
        <v>0</v>
      </c>
      <c r="BI164" s="229">
        <f>IF(N164="nulová",J164,0)</f>
        <v>0</v>
      </c>
      <c r="BJ164" s="16" t="s">
        <v>87</v>
      </c>
      <c r="BK164" s="229">
        <f>ROUND(I164*H164,2)</f>
        <v>0</v>
      </c>
      <c r="BL164" s="16" t="s">
        <v>182</v>
      </c>
      <c r="BM164" s="228" t="s">
        <v>1924</v>
      </c>
    </row>
    <row r="165" spans="1:47" s="2" customFormat="1" ht="12">
      <c r="A165" s="37"/>
      <c r="B165" s="38"/>
      <c r="C165" s="39"/>
      <c r="D165" s="230" t="s">
        <v>170</v>
      </c>
      <c r="E165" s="39"/>
      <c r="F165" s="231" t="s">
        <v>1925</v>
      </c>
      <c r="G165" s="39"/>
      <c r="H165" s="39"/>
      <c r="I165" s="232"/>
      <c r="J165" s="39"/>
      <c r="K165" s="39"/>
      <c r="L165" s="43"/>
      <c r="M165" s="233"/>
      <c r="N165" s="234"/>
      <c r="O165" s="90"/>
      <c r="P165" s="90"/>
      <c r="Q165" s="90"/>
      <c r="R165" s="90"/>
      <c r="S165" s="90"/>
      <c r="T165" s="91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T165" s="16" t="s">
        <v>170</v>
      </c>
      <c r="AU165" s="16" t="s">
        <v>89</v>
      </c>
    </row>
    <row r="166" spans="1:65" s="2" customFormat="1" ht="24.15" customHeight="1">
      <c r="A166" s="37"/>
      <c r="B166" s="38"/>
      <c r="C166" s="217" t="s">
        <v>247</v>
      </c>
      <c r="D166" s="217" t="s">
        <v>163</v>
      </c>
      <c r="E166" s="218" t="s">
        <v>1926</v>
      </c>
      <c r="F166" s="219" t="s">
        <v>1927</v>
      </c>
      <c r="G166" s="220" t="s">
        <v>362</v>
      </c>
      <c r="H166" s="221">
        <v>0.071</v>
      </c>
      <c r="I166" s="222"/>
      <c r="J166" s="223">
        <f>ROUND(I166*H166,2)</f>
        <v>0</v>
      </c>
      <c r="K166" s="219" t="s">
        <v>167</v>
      </c>
      <c r="L166" s="43"/>
      <c r="M166" s="224" t="s">
        <v>1</v>
      </c>
      <c r="N166" s="225" t="s">
        <v>44</v>
      </c>
      <c r="O166" s="90"/>
      <c r="P166" s="226">
        <f>O166*H166</f>
        <v>0</v>
      </c>
      <c r="Q166" s="226">
        <v>1.0383</v>
      </c>
      <c r="R166" s="226">
        <f>Q166*H166</f>
        <v>0.07371929999999999</v>
      </c>
      <c r="S166" s="226">
        <v>0</v>
      </c>
      <c r="T166" s="227">
        <f>S166*H166</f>
        <v>0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228" t="s">
        <v>182</v>
      </c>
      <c r="AT166" s="228" t="s">
        <v>163</v>
      </c>
      <c r="AU166" s="228" t="s">
        <v>89</v>
      </c>
      <c r="AY166" s="16" t="s">
        <v>160</v>
      </c>
      <c r="BE166" s="229">
        <f>IF(N166="základní",J166,0)</f>
        <v>0</v>
      </c>
      <c r="BF166" s="229">
        <f>IF(N166="snížená",J166,0)</f>
        <v>0</v>
      </c>
      <c r="BG166" s="229">
        <f>IF(N166="zákl. přenesená",J166,0)</f>
        <v>0</v>
      </c>
      <c r="BH166" s="229">
        <f>IF(N166="sníž. přenesená",J166,0)</f>
        <v>0</v>
      </c>
      <c r="BI166" s="229">
        <f>IF(N166="nulová",J166,0)</f>
        <v>0</v>
      </c>
      <c r="BJ166" s="16" t="s">
        <v>87</v>
      </c>
      <c r="BK166" s="229">
        <f>ROUND(I166*H166,2)</f>
        <v>0</v>
      </c>
      <c r="BL166" s="16" t="s">
        <v>182</v>
      </c>
      <c r="BM166" s="228" t="s">
        <v>1928</v>
      </c>
    </row>
    <row r="167" spans="1:47" s="2" customFormat="1" ht="12">
      <c r="A167" s="37"/>
      <c r="B167" s="38"/>
      <c r="C167" s="39"/>
      <c r="D167" s="230" t="s">
        <v>170</v>
      </c>
      <c r="E167" s="39"/>
      <c r="F167" s="231" t="s">
        <v>1929</v>
      </c>
      <c r="G167" s="39"/>
      <c r="H167" s="39"/>
      <c r="I167" s="232"/>
      <c r="J167" s="39"/>
      <c r="K167" s="39"/>
      <c r="L167" s="43"/>
      <c r="M167" s="233"/>
      <c r="N167" s="234"/>
      <c r="O167" s="90"/>
      <c r="P167" s="90"/>
      <c r="Q167" s="90"/>
      <c r="R167" s="90"/>
      <c r="S167" s="90"/>
      <c r="T167" s="91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T167" s="16" t="s">
        <v>170</v>
      </c>
      <c r="AU167" s="16" t="s">
        <v>89</v>
      </c>
    </row>
    <row r="168" spans="1:51" s="13" customFormat="1" ht="12">
      <c r="A168" s="13"/>
      <c r="B168" s="236"/>
      <c r="C168" s="237"/>
      <c r="D168" s="230" t="s">
        <v>219</v>
      </c>
      <c r="E168" s="238" t="s">
        <v>1</v>
      </c>
      <c r="F168" s="239" t="s">
        <v>1930</v>
      </c>
      <c r="G168" s="237"/>
      <c r="H168" s="240">
        <v>0.071</v>
      </c>
      <c r="I168" s="241"/>
      <c r="J168" s="237"/>
      <c r="K168" s="237"/>
      <c r="L168" s="242"/>
      <c r="M168" s="243"/>
      <c r="N168" s="244"/>
      <c r="O168" s="244"/>
      <c r="P168" s="244"/>
      <c r="Q168" s="244"/>
      <c r="R168" s="244"/>
      <c r="S168" s="244"/>
      <c r="T168" s="245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46" t="s">
        <v>219</v>
      </c>
      <c r="AU168" s="246" t="s">
        <v>89</v>
      </c>
      <c r="AV168" s="13" t="s">
        <v>89</v>
      </c>
      <c r="AW168" s="13" t="s">
        <v>36</v>
      </c>
      <c r="AX168" s="13" t="s">
        <v>79</v>
      </c>
      <c r="AY168" s="246" t="s">
        <v>160</v>
      </c>
    </row>
    <row r="169" spans="1:63" s="12" customFormat="1" ht="22.8" customHeight="1">
      <c r="A169" s="12"/>
      <c r="B169" s="201"/>
      <c r="C169" s="202"/>
      <c r="D169" s="203" t="s">
        <v>78</v>
      </c>
      <c r="E169" s="215" t="s">
        <v>182</v>
      </c>
      <c r="F169" s="215" t="s">
        <v>473</v>
      </c>
      <c r="G169" s="202"/>
      <c r="H169" s="202"/>
      <c r="I169" s="205"/>
      <c r="J169" s="216">
        <f>BK169</f>
        <v>0</v>
      </c>
      <c r="K169" s="202"/>
      <c r="L169" s="207"/>
      <c r="M169" s="208"/>
      <c r="N169" s="209"/>
      <c r="O169" s="209"/>
      <c r="P169" s="210">
        <f>SUM(P170:P173)</f>
        <v>0</v>
      </c>
      <c r="Q169" s="209"/>
      <c r="R169" s="210">
        <f>SUM(R170:R173)</f>
        <v>0</v>
      </c>
      <c r="S169" s="209"/>
      <c r="T169" s="211">
        <f>SUM(T170:T173)</f>
        <v>0</v>
      </c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R169" s="212" t="s">
        <v>87</v>
      </c>
      <c r="AT169" s="213" t="s">
        <v>78</v>
      </c>
      <c r="AU169" s="213" t="s">
        <v>87</v>
      </c>
      <c r="AY169" s="212" t="s">
        <v>160</v>
      </c>
      <c r="BK169" s="214">
        <f>SUM(BK170:BK173)</f>
        <v>0</v>
      </c>
    </row>
    <row r="170" spans="1:65" s="2" customFormat="1" ht="24.15" customHeight="1">
      <c r="A170" s="37"/>
      <c r="B170" s="38"/>
      <c r="C170" s="217" t="s">
        <v>8</v>
      </c>
      <c r="D170" s="217" t="s">
        <v>163</v>
      </c>
      <c r="E170" s="218" t="s">
        <v>1931</v>
      </c>
      <c r="F170" s="219" t="s">
        <v>1932</v>
      </c>
      <c r="G170" s="220" t="s">
        <v>275</v>
      </c>
      <c r="H170" s="221">
        <v>2.21</v>
      </c>
      <c r="I170" s="222"/>
      <c r="J170" s="223">
        <f>ROUND(I170*H170,2)</f>
        <v>0</v>
      </c>
      <c r="K170" s="219" t="s">
        <v>167</v>
      </c>
      <c r="L170" s="43"/>
      <c r="M170" s="224" t="s">
        <v>1</v>
      </c>
      <c r="N170" s="225" t="s">
        <v>44</v>
      </c>
      <c r="O170" s="90"/>
      <c r="P170" s="226">
        <f>O170*H170</f>
        <v>0</v>
      </c>
      <c r="Q170" s="226">
        <v>0</v>
      </c>
      <c r="R170" s="226">
        <f>Q170*H170</f>
        <v>0</v>
      </c>
      <c r="S170" s="226">
        <v>0</v>
      </c>
      <c r="T170" s="227">
        <f>S170*H170</f>
        <v>0</v>
      </c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R170" s="228" t="s">
        <v>182</v>
      </c>
      <c r="AT170" s="228" t="s">
        <v>163</v>
      </c>
      <c r="AU170" s="228" t="s">
        <v>89</v>
      </c>
      <c r="AY170" s="16" t="s">
        <v>160</v>
      </c>
      <c r="BE170" s="229">
        <f>IF(N170="základní",J170,0)</f>
        <v>0</v>
      </c>
      <c r="BF170" s="229">
        <f>IF(N170="snížená",J170,0)</f>
        <v>0</v>
      </c>
      <c r="BG170" s="229">
        <f>IF(N170="zákl. přenesená",J170,0)</f>
        <v>0</v>
      </c>
      <c r="BH170" s="229">
        <f>IF(N170="sníž. přenesená",J170,0)</f>
        <v>0</v>
      </c>
      <c r="BI170" s="229">
        <f>IF(N170="nulová",J170,0)</f>
        <v>0</v>
      </c>
      <c r="BJ170" s="16" t="s">
        <v>87</v>
      </c>
      <c r="BK170" s="229">
        <f>ROUND(I170*H170,2)</f>
        <v>0</v>
      </c>
      <c r="BL170" s="16" t="s">
        <v>182</v>
      </c>
      <c r="BM170" s="228" t="s">
        <v>1933</v>
      </c>
    </row>
    <row r="171" spans="1:47" s="2" customFormat="1" ht="12">
      <c r="A171" s="37"/>
      <c r="B171" s="38"/>
      <c r="C171" s="39"/>
      <c r="D171" s="230" t="s">
        <v>170</v>
      </c>
      <c r="E171" s="39"/>
      <c r="F171" s="231" t="s">
        <v>1934</v>
      </c>
      <c r="G171" s="39"/>
      <c r="H171" s="39"/>
      <c r="I171" s="232"/>
      <c r="J171" s="39"/>
      <c r="K171" s="39"/>
      <c r="L171" s="43"/>
      <c r="M171" s="233"/>
      <c r="N171" s="234"/>
      <c r="O171" s="90"/>
      <c r="P171" s="90"/>
      <c r="Q171" s="90"/>
      <c r="R171" s="90"/>
      <c r="S171" s="90"/>
      <c r="T171" s="91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T171" s="16" t="s">
        <v>170</v>
      </c>
      <c r="AU171" s="16" t="s">
        <v>89</v>
      </c>
    </row>
    <row r="172" spans="1:47" s="2" customFormat="1" ht="12">
      <c r="A172" s="37"/>
      <c r="B172" s="38"/>
      <c r="C172" s="39"/>
      <c r="D172" s="230" t="s">
        <v>172</v>
      </c>
      <c r="E172" s="39"/>
      <c r="F172" s="235" t="s">
        <v>1935</v>
      </c>
      <c r="G172" s="39"/>
      <c r="H172" s="39"/>
      <c r="I172" s="232"/>
      <c r="J172" s="39"/>
      <c r="K172" s="39"/>
      <c r="L172" s="43"/>
      <c r="M172" s="233"/>
      <c r="N172" s="234"/>
      <c r="O172" s="90"/>
      <c r="P172" s="90"/>
      <c r="Q172" s="90"/>
      <c r="R172" s="90"/>
      <c r="S172" s="90"/>
      <c r="T172" s="91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T172" s="16" t="s">
        <v>172</v>
      </c>
      <c r="AU172" s="16" t="s">
        <v>89</v>
      </c>
    </row>
    <row r="173" spans="1:51" s="13" customFormat="1" ht="12">
      <c r="A173" s="13"/>
      <c r="B173" s="236"/>
      <c r="C173" s="237"/>
      <c r="D173" s="230" t="s">
        <v>219</v>
      </c>
      <c r="E173" s="238" t="s">
        <v>1</v>
      </c>
      <c r="F173" s="239" t="s">
        <v>1936</v>
      </c>
      <c r="G173" s="237"/>
      <c r="H173" s="240">
        <v>2.21</v>
      </c>
      <c r="I173" s="241"/>
      <c r="J173" s="237"/>
      <c r="K173" s="237"/>
      <c r="L173" s="242"/>
      <c r="M173" s="243"/>
      <c r="N173" s="244"/>
      <c r="O173" s="244"/>
      <c r="P173" s="244"/>
      <c r="Q173" s="244"/>
      <c r="R173" s="244"/>
      <c r="S173" s="244"/>
      <c r="T173" s="245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46" t="s">
        <v>219</v>
      </c>
      <c r="AU173" s="246" t="s">
        <v>89</v>
      </c>
      <c r="AV173" s="13" t="s">
        <v>89</v>
      </c>
      <c r="AW173" s="13" t="s">
        <v>36</v>
      </c>
      <c r="AX173" s="13" t="s">
        <v>79</v>
      </c>
      <c r="AY173" s="246" t="s">
        <v>160</v>
      </c>
    </row>
    <row r="174" spans="1:63" s="12" customFormat="1" ht="22.8" customHeight="1">
      <c r="A174" s="12"/>
      <c r="B174" s="201"/>
      <c r="C174" s="202"/>
      <c r="D174" s="203" t="s">
        <v>78</v>
      </c>
      <c r="E174" s="215" t="s">
        <v>212</v>
      </c>
      <c r="F174" s="215" t="s">
        <v>324</v>
      </c>
      <c r="G174" s="202"/>
      <c r="H174" s="202"/>
      <c r="I174" s="205"/>
      <c r="J174" s="216">
        <f>BK174</f>
        <v>0</v>
      </c>
      <c r="K174" s="202"/>
      <c r="L174" s="207"/>
      <c r="M174" s="208"/>
      <c r="N174" s="209"/>
      <c r="O174" s="209"/>
      <c r="P174" s="210">
        <f>SUM(P175:P190)</f>
        <v>0</v>
      </c>
      <c r="Q174" s="209"/>
      <c r="R174" s="210">
        <f>SUM(R175:R190)</f>
        <v>38.3835</v>
      </c>
      <c r="S174" s="209"/>
      <c r="T174" s="211">
        <f>SUM(T175:T190)</f>
        <v>57.565349999999995</v>
      </c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R174" s="212" t="s">
        <v>87</v>
      </c>
      <c r="AT174" s="213" t="s">
        <v>78</v>
      </c>
      <c r="AU174" s="213" t="s">
        <v>87</v>
      </c>
      <c r="AY174" s="212" t="s">
        <v>160</v>
      </c>
      <c r="BK174" s="214">
        <f>SUM(BK175:BK190)</f>
        <v>0</v>
      </c>
    </row>
    <row r="175" spans="1:65" s="2" customFormat="1" ht="24.15" customHeight="1">
      <c r="A175" s="37"/>
      <c r="B175" s="38"/>
      <c r="C175" s="217" t="s">
        <v>346</v>
      </c>
      <c r="D175" s="217" t="s">
        <v>163</v>
      </c>
      <c r="E175" s="218" t="s">
        <v>1937</v>
      </c>
      <c r="F175" s="219" t="s">
        <v>1938</v>
      </c>
      <c r="G175" s="220" t="s">
        <v>215</v>
      </c>
      <c r="H175" s="221">
        <v>30</v>
      </c>
      <c r="I175" s="222"/>
      <c r="J175" s="223">
        <f>ROUND(I175*H175,2)</f>
        <v>0</v>
      </c>
      <c r="K175" s="219" t="s">
        <v>167</v>
      </c>
      <c r="L175" s="43"/>
      <c r="M175" s="224" t="s">
        <v>1</v>
      </c>
      <c r="N175" s="225" t="s">
        <v>44</v>
      </c>
      <c r="O175" s="90"/>
      <c r="P175" s="226">
        <f>O175*H175</f>
        <v>0</v>
      </c>
      <c r="Q175" s="226">
        <v>0.31945</v>
      </c>
      <c r="R175" s="226">
        <f>Q175*H175</f>
        <v>9.5835</v>
      </c>
      <c r="S175" s="226">
        <v>0</v>
      </c>
      <c r="T175" s="227">
        <f>S175*H175</f>
        <v>0</v>
      </c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R175" s="228" t="s">
        <v>182</v>
      </c>
      <c r="AT175" s="228" t="s">
        <v>163</v>
      </c>
      <c r="AU175" s="228" t="s">
        <v>89</v>
      </c>
      <c r="AY175" s="16" t="s">
        <v>160</v>
      </c>
      <c r="BE175" s="229">
        <f>IF(N175="základní",J175,0)</f>
        <v>0</v>
      </c>
      <c r="BF175" s="229">
        <f>IF(N175="snížená",J175,0)</f>
        <v>0</v>
      </c>
      <c r="BG175" s="229">
        <f>IF(N175="zákl. přenesená",J175,0)</f>
        <v>0</v>
      </c>
      <c r="BH175" s="229">
        <f>IF(N175="sníž. přenesená",J175,0)</f>
        <v>0</v>
      </c>
      <c r="BI175" s="229">
        <f>IF(N175="nulová",J175,0)</f>
        <v>0</v>
      </c>
      <c r="BJ175" s="16" t="s">
        <v>87</v>
      </c>
      <c r="BK175" s="229">
        <f>ROUND(I175*H175,2)</f>
        <v>0</v>
      </c>
      <c r="BL175" s="16" t="s">
        <v>182</v>
      </c>
      <c r="BM175" s="228" t="s">
        <v>1939</v>
      </c>
    </row>
    <row r="176" spans="1:47" s="2" customFormat="1" ht="12">
      <c r="A176" s="37"/>
      <c r="B176" s="38"/>
      <c r="C176" s="39"/>
      <c r="D176" s="230" t="s">
        <v>170</v>
      </c>
      <c r="E176" s="39"/>
      <c r="F176" s="231" t="s">
        <v>1940</v>
      </c>
      <c r="G176" s="39"/>
      <c r="H176" s="39"/>
      <c r="I176" s="232"/>
      <c r="J176" s="39"/>
      <c r="K176" s="39"/>
      <c r="L176" s="43"/>
      <c r="M176" s="233"/>
      <c r="N176" s="234"/>
      <c r="O176" s="90"/>
      <c r="P176" s="90"/>
      <c r="Q176" s="90"/>
      <c r="R176" s="90"/>
      <c r="S176" s="90"/>
      <c r="T176" s="91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T176" s="16" t="s">
        <v>170</v>
      </c>
      <c r="AU176" s="16" t="s">
        <v>89</v>
      </c>
    </row>
    <row r="177" spans="1:47" s="2" customFormat="1" ht="12">
      <c r="A177" s="37"/>
      <c r="B177" s="38"/>
      <c r="C177" s="39"/>
      <c r="D177" s="230" t="s">
        <v>172</v>
      </c>
      <c r="E177" s="39"/>
      <c r="F177" s="235" t="s">
        <v>1941</v>
      </c>
      <c r="G177" s="39"/>
      <c r="H177" s="39"/>
      <c r="I177" s="232"/>
      <c r="J177" s="39"/>
      <c r="K177" s="39"/>
      <c r="L177" s="43"/>
      <c r="M177" s="233"/>
      <c r="N177" s="234"/>
      <c r="O177" s="90"/>
      <c r="P177" s="90"/>
      <c r="Q177" s="90"/>
      <c r="R177" s="90"/>
      <c r="S177" s="90"/>
      <c r="T177" s="91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T177" s="16" t="s">
        <v>172</v>
      </c>
      <c r="AU177" s="16" t="s">
        <v>89</v>
      </c>
    </row>
    <row r="178" spans="1:51" s="13" customFormat="1" ht="12">
      <c r="A178" s="13"/>
      <c r="B178" s="236"/>
      <c r="C178" s="237"/>
      <c r="D178" s="230" t="s">
        <v>219</v>
      </c>
      <c r="E178" s="238" t="s">
        <v>1</v>
      </c>
      <c r="F178" s="239" t="s">
        <v>1942</v>
      </c>
      <c r="G178" s="237"/>
      <c r="H178" s="240">
        <v>30</v>
      </c>
      <c r="I178" s="241"/>
      <c r="J178" s="237"/>
      <c r="K178" s="237"/>
      <c r="L178" s="242"/>
      <c r="M178" s="243"/>
      <c r="N178" s="244"/>
      <c r="O178" s="244"/>
      <c r="P178" s="244"/>
      <c r="Q178" s="244"/>
      <c r="R178" s="244"/>
      <c r="S178" s="244"/>
      <c r="T178" s="245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46" t="s">
        <v>219</v>
      </c>
      <c r="AU178" s="246" t="s">
        <v>89</v>
      </c>
      <c r="AV178" s="13" t="s">
        <v>89</v>
      </c>
      <c r="AW178" s="13" t="s">
        <v>36</v>
      </c>
      <c r="AX178" s="13" t="s">
        <v>79</v>
      </c>
      <c r="AY178" s="246" t="s">
        <v>160</v>
      </c>
    </row>
    <row r="179" spans="1:65" s="2" customFormat="1" ht="24.15" customHeight="1">
      <c r="A179" s="37"/>
      <c r="B179" s="38"/>
      <c r="C179" s="217" t="s">
        <v>351</v>
      </c>
      <c r="D179" s="217" t="s">
        <v>163</v>
      </c>
      <c r="E179" s="218" t="s">
        <v>1943</v>
      </c>
      <c r="F179" s="219" t="s">
        <v>1944</v>
      </c>
      <c r="G179" s="220" t="s">
        <v>270</v>
      </c>
      <c r="H179" s="221">
        <v>16</v>
      </c>
      <c r="I179" s="222"/>
      <c r="J179" s="223">
        <f>ROUND(I179*H179,2)</f>
        <v>0</v>
      </c>
      <c r="K179" s="219" t="s">
        <v>167</v>
      </c>
      <c r="L179" s="43"/>
      <c r="M179" s="224" t="s">
        <v>1</v>
      </c>
      <c r="N179" s="225" t="s">
        <v>44</v>
      </c>
      <c r="O179" s="90"/>
      <c r="P179" s="226">
        <f>O179*H179</f>
        <v>0</v>
      </c>
      <c r="Q179" s="226">
        <v>0.276</v>
      </c>
      <c r="R179" s="226">
        <f>Q179*H179</f>
        <v>4.416</v>
      </c>
      <c r="S179" s="226">
        <v>0</v>
      </c>
      <c r="T179" s="227">
        <f>S179*H179</f>
        <v>0</v>
      </c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R179" s="228" t="s">
        <v>182</v>
      </c>
      <c r="AT179" s="228" t="s">
        <v>163</v>
      </c>
      <c r="AU179" s="228" t="s">
        <v>89</v>
      </c>
      <c r="AY179" s="16" t="s">
        <v>160</v>
      </c>
      <c r="BE179" s="229">
        <f>IF(N179="základní",J179,0)</f>
        <v>0</v>
      </c>
      <c r="BF179" s="229">
        <f>IF(N179="snížená",J179,0)</f>
        <v>0</v>
      </c>
      <c r="BG179" s="229">
        <f>IF(N179="zákl. přenesená",J179,0)</f>
        <v>0</v>
      </c>
      <c r="BH179" s="229">
        <f>IF(N179="sníž. přenesená",J179,0)</f>
        <v>0</v>
      </c>
      <c r="BI179" s="229">
        <f>IF(N179="nulová",J179,0)</f>
        <v>0</v>
      </c>
      <c r="BJ179" s="16" t="s">
        <v>87</v>
      </c>
      <c r="BK179" s="229">
        <f>ROUND(I179*H179,2)</f>
        <v>0</v>
      </c>
      <c r="BL179" s="16" t="s">
        <v>182</v>
      </c>
      <c r="BM179" s="228" t="s">
        <v>1945</v>
      </c>
    </row>
    <row r="180" spans="1:47" s="2" customFormat="1" ht="12">
      <c r="A180" s="37"/>
      <c r="B180" s="38"/>
      <c r="C180" s="39"/>
      <c r="D180" s="230" t="s">
        <v>170</v>
      </c>
      <c r="E180" s="39"/>
      <c r="F180" s="231" t="s">
        <v>1946</v>
      </c>
      <c r="G180" s="39"/>
      <c r="H180" s="39"/>
      <c r="I180" s="232"/>
      <c r="J180" s="39"/>
      <c r="K180" s="39"/>
      <c r="L180" s="43"/>
      <c r="M180" s="233"/>
      <c r="N180" s="234"/>
      <c r="O180" s="90"/>
      <c r="P180" s="90"/>
      <c r="Q180" s="90"/>
      <c r="R180" s="90"/>
      <c r="S180" s="90"/>
      <c r="T180" s="91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T180" s="16" t="s">
        <v>170</v>
      </c>
      <c r="AU180" s="16" t="s">
        <v>89</v>
      </c>
    </row>
    <row r="181" spans="1:51" s="13" customFormat="1" ht="12">
      <c r="A181" s="13"/>
      <c r="B181" s="236"/>
      <c r="C181" s="237"/>
      <c r="D181" s="230" t="s">
        <v>219</v>
      </c>
      <c r="E181" s="238" t="s">
        <v>1</v>
      </c>
      <c r="F181" s="239" t="s">
        <v>1947</v>
      </c>
      <c r="G181" s="237"/>
      <c r="H181" s="240">
        <v>16</v>
      </c>
      <c r="I181" s="241"/>
      <c r="J181" s="237"/>
      <c r="K181" s="237"/>
      <c r="L181" s="242"/>
      <c r="M181" s="243"/>
      <c r="N181" s="244"/>
      <c r="O181" s="244"/>
      <c r="P181" s="244"/>
      <c r="Q181" s="244"/>
      <c r="R181" s="244"/>
      <c r="S181" s="244"/>
      <c r="T181" s="245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46" t="s">
        <v>219</v>
      </c>
      <c r="AU181" s="246" t="s">
        <v>89</v>
      </c>
      <c r="AV181" s="13" t="s">
        <v>89</v>
      </c>
      <c r="AW181" s="13" t="s">
        <v>36</v>
      </c>
      <c r="AX181" s="13" t="s">
        <v>79</v>
      </c>
      <c r="AY181" s="246" t="s">
        <v>160</v>
      </c>
    </row>
    <row r="182" spans="1:65" s="2" customFormat="1" ht="24.15" customHeight="1">
      <c r="A182" s="37"/>
      <c r="B182" s="38"/>
      <c r="C182" s="217" t="s">
        <v>359</v>
      </c>
      <c r="D182" s="217" t="s">
        <v>163</v>
      </c>
      <c r="E182" s="218" t="s">
        <v>1948</v>
      </c>
      <c r="F182" s="219" t="s">
        <v>1949</v>
      </c>
      <c r="G182" s="220" t="s">
        <v>270</v>
      </c>
      <c r="H182" s="221">
        <v>96</v>
      </c>
      <c r="I182" s="222"/>
      <c r="J182" s="223">
        <f>ROUND(I182*H182,2)</f>
        <v>0</v>
      </c>
      <c r="K182" s="219" t="s">
        <v>1</v>
      </c>
      <c r="L182" s="43"/>
      <c r="M182" s="224" t="s">
        <v>1</v>
      </c>
      <c r="N182" s="225" t="s">
        <v>44</v>
      </c>
      <c r="O182" s="90"/>
      <c r="P182" s="226">
        <f>O182*H182</f>
        <v>0</v>
      </c>
      <c r="Q182" s="226">
        <v>0.254</v>
      </c>
      <c r="R182" s="226">
        <f>Q182*H182</f>
        <v>24.384</v>
      </c>
      <c r="S182" s="226">
        <v>0</v>
      </c>
      <c r="T182" s="227">
        <f>S182*H182</f>
        <v>0</v>
      </c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R182" s="228" t="s">
        <v>182</v>
      </c>
      <c r="AT182" s="228" t="s">
        <v>163</v>
      </c>
      <c r="AU182" s="228" t="s">
        <v>89</v>
      </c>
      <c r="AY182" s="16" t="s">
        <v>160</v>
      </c>
      <c r="BE182" s="229">
        <f>IF(N182="základní",J182,0)</f>
        <v>0</v>
      </c>
      <c r="BF182" s="229">
        <f>IF(N182="snížená",J182,0)</f>
        <v>0</v>
      </c>
      <c r="BG182" s="229">
        <f>IF(N182="zákl. přenesená",J182,0)</f>
        <v>0</v>
      </c>
      <c r="BH182" s="229">
        <f>IF(N182="sníž. přenesená",J182,0)</f>
        <v>0</v>
      </c>
      <c r="BI182" s="229">
        <f>IF(N182="nulová",J182,0)</f>
        <v>0</v>
      </c>
      <c r="BJ182" s="16" t="s">
        <v>87</v>
      </c>
      <c r="BK182" s="229">
        <f>ROUND(I182*H182,2)</f>
        <v>0</v>
      </c>
      <c r="BL182" s="16" t="s">
        <v>182</v>
      </c>
      <c r="BM182" s="228" t="s">
        <v>1950</v>
      </c>
    </row>
    <row r="183" spans="1:47" s="2" customFormat="1" ht="12">
      <c r="A183" s="37"/>
      <c r="B183" s="38"/>
      <c r="C183" s="39"/>
      <c r="D183" s="230" t="s">
        <v>170</v>
      </c>
      <c r="E183" s="39"/>
      <c r="F183" s="231" t="s">
        <v>1951</v>
      </c>
      <c r="G183" s="39"/>
      <c r="H183" s="39"/>
      <c r="I183" s="232"/>
      <c r="J183" s="39"/>
      <c r="K183" s="39"/>
      <c r="L183" s="43"/>
      <c r="M183" s="233"/>
      <c r="N183" s="234"/>
      <c r="O183" s="90"/>
      <c r="P183" s="90"/>
      <c r="Q183" s="90"/>
      <c r="R183" s="90"/>
      <c r="S183" s="90"/>
      <c r="T183" s="91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T183" s="16" t="s">
        <v>170</v>
      </c>
      <c r="AU183" s="16" t="s">
        <v>89</v>
      </c>
    </row>
    <row r="184" spans="1:47" s="2" customFormat="1" ht="12">
      <c r="A184" s="37"/>
      <c r="B184" s="38"/>
      <c r="C184" s="39"/>
      <c r="D184" s="230" t="s">
        <v>172</v>
      </c>
      <c r="E184" s="39"/>
      <c r="F184" s="235" t="s">
        <v>1952</v>
      </c>
      <c r="G184" s="39"/>
      <c r="H184" s="39"/>
      <c r="I184" s="232"/>
      <c r="J184" s="39"/>
      <c r="K184" s="39"/>
      <c r="L184" s="43"/>
      <c r="M184" s="233"/>
      <c r="N184" s="234"/>
      <c r="O184" s="90"/>
      <c r="P184" s="90"/>
      <c r="Q184" s="90"/>
      <c r="R184" s="90"/>
      <c r="S184" s="90"/>
      <c r="T184" s="91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T184" s="16" t="s">
        <v>172</v>
      </c>
      <c r="AU184" s="16" t="s">
        <v>89</v>
      </c>
    </row>
    <row r="185" spans="1:51" s="13" customFormat="1" ht="12">
      <c r="A185" s="13"/>
      <c r="B185" s="236"/>
      <c r="C185" s="237"/>
      <c r="D185" s="230" t="s">
        <v>219</v>
      </c>
      <c r="E185" s="238" t="s">
        <v>1</v>
      </c>
      <c r="F185" s="239" t="s">
        <v>1953</v>
      </c>
      <c r="G185" s="237"/>
      <c r="H185" s="240">
        <v>96</v>
      </c>
      <c r="I185" s="241"/>
      <c r="J185" s="237"/>
      <c r="K185" s="237"/>
      <c r="L185" s="242"/>
      <c r="M185" s="243"/>
      <c r="N185" s="244"/>
      <c r="O185" s="244"/>
      <c r="P185" s="244"/>
      <c r="Q185" s="244"/>
      <c r="R185" s="244"/>
      <c r="S185" s="244"/>
      <c r="T185" s="245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46" t="s">
        <v>219</v>
      </c>
      <c r="AU185" s="246" t="s">
        <v>89</v>
      </c>
      <c r="AV185" s="13" t="s">
        <v>89</v>
      </c>
      <c r="AW185" s="13" t="s">
        <v>36</v>
      </c>
      <c r="AX185" s="13" t="s">
        <v>79</v>
      </c>
      <c r="AY185" s="246" t="s">
        <v>160</v>
      </c>
    </row>
    <row r="186" spans="1:65" s="2" customFormat="1" ht="24.15" customHeight="1">
      <c r="A186" s="37"/>
      <c r="B186" s="38"/>
      <c r="C186" s="217" t="s">
        <v>366</v>
      </c>
      <c r="D186" s="217" t="s">
        <v>163</v>
      </c>
      <c r="E186" s="218" t="s">
        <v>1954</v>
      </c>
      <c r="F186" s="219" t="s">
        <v>1955</v>
      </c>
      <c r="G186" s="220" t="s">
        <v>215</v>
      </c>
      <c r="H186" s="221">
        <v>63</v>
      </c>
      <c r="I186" s="222"/>
      <c r="J186" s="223">
        <f>ROUND(I186*H186,2)</f>
        <v>0</v>
      </c>
      <c r="K186" s="219" t="s">
        <v>167</v>
      </c>
      <c r="L186" s="43"/>
      <c r="M186" s="224" t="s">
        <v>1</v>
      </c>
      <c r="N186" s="225" t="s">
        <v>44</v>
      </c>
      <c r="O186" s="90"/>
      <c r="P186" s="226">
        <f>O186*H186</f>
        <v>0</v>
      </c>
      <c r="Q186" s="226">
        <v>0</v>
      </c>
      <c r="R186" s="226">
        <f>Q186*H186</f>
        <v>0</v>
      </c>
      <c r="S186" s="226">
        <v>0.31945</v>
      </c>
      <c r="T186" s="227">
        <f>S186*H186</f>
        <v>20.12535</v>
      </c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R186" s="228" t="s">
        <v>182</v>
      </c>
      <c r="AT186" s="228" t="s">
        <v>163</v>
      </c>
      <c r="AU186" s="228" t="s">
        <v>89</v>
      </c>
      <c r="AY186" s="16" t="s">
        <v>160</v>
      </c>
      <c r="BE186" s="229">
        <f>IF(N186="základní",J186,0)</f>
        <v>0</v>
      </c>
      <c r="BF186" s="229">
        <f>IF(N186="snížená",J186,0)</f>
        <v>0</v>
      </c>
      <c r="BG186" s="229">
        <f>IF(N186="zákl. přenesená",J186,0)</f>
        <v>0</v>
      </c>
      <c r="BH186" s="229">
        <f>IF(N186="sníž. přenesená",J186,0)</f>
        <v>0</v>
      </c>
      <c r="BI186" s="229">
        <f>IF(N186="nulová",J186,0)</f>
        <v>0</v>
      </c>
      <c r="BJ186" s="16" t="s">
        <v>87</v>
      </c>
      <c r="BK186" s="229">
        <f>ROUND(I186*H186,2)</f>
        <v>0</v>
      </c>
      <c r="BL186" s="16" t="s">
        <v>182</v>
      </c>
      <c r="BM186" s="228" t="s">
        <v>1956</v>
      </c>
    </row>
    <row r="187" spans="1:47" s="2" customFormat="1" ht="12">
      <c r="A187" s="37"/>
      <c r="B187" s="38"/>
      <c r="C187" s="39"/>
      <c r="D187" s="230" t="s">
        <v>170</v>
      </c>
      <c r="E187" s="39"/>
      <c r="F187" s="231" t="s">
        <v>1957</v>
      </c>
      <c r="G187" s="39"/>
      <c r="H187" s="39"/>
      <c r="I187" s="232"/>
      <c r="J187" s="39"/>
      <c r="K187" s="39"/>
      <c r="L187" s="43"/>
      <c r="M187" s="233"/>
      <c r="N187" s="234"/>
      <c r="O187" s="90"/>
      <c r="P187" s="90"/>
      <c r="Q187" s="90"/>
      <c r="R187" s="90"/>
      <c r="S187" s="90"/>
      <c r="T187" s="91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T187" s="16" t="s">
        <v>170</v>
      </c>
      <c r="AU187" s="16" t="s">
        <v>89</v>
      </c>
    </row>
    <row r="188" spans="1:51" s="13" customFormat="1" ht="12">
      <c r="A188" s="13"/>
      <c r="B188" s="236"/>
      <c r="C188" s="237"/>
      <c r="D188" s="230" t="s">
        <v>219</v>
      </c>
      <c r="E188" s="238" t="s">
        <v>1</v>
      </c>
      <c r="F188" s="239" t="s">
        <v>1958</v>
      </c>
      <c r="G188" s="237"/>
      <c r="H188" s="240">
        <v>63</v>
      </c>
      <c r="I188" s="241"/>
      <c r="J188" s="237"/>
      <c r="K188" s="237"/>
      <c r="L188" s="242"/>
      <c r="M188" s="243"/>
      <c r="N188" s="244"/>
      <c r="O188" s="244"/>
      <c r="P188" s="244"/>
      <c r="Q188" s="244"/>
      <c r="R188" s="244"/>
      <c r="S188" s="244"/>
      <c r="T188" s="245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46" t="s">
        <v>219</v>
      </c>
      <c r="AU188" s="246" t="s">
        <v>89</v>
      </c>
      <c r="AV188" s="13" t="s">
        <v>89</v>
      </c>
      <c r="AW188" s="13" t="s">
        <v>36</v>
      </c>
      <c r="AX188" s="13" t="s">
        <v>79</v>
      </c>
      <c r="AY188" s="246" t="s">
        <v>160</v>
      </c>
    </row>
    <row r="189" spans="1:65" s="2" customFormat="1" ht="24.15" customHeight="1">
      <c r="A189" s="37"/>
      <c r="B189" s="38"/>
      <c r="C189" s="217" t="s">
        <v>372</v>
      </c>
      <c r="D189" s="217" t="s">
        <v>163</v>
      </c>
      <c r="E189" s="218" t="s">
        <v>1959</v>
      </c>
      <c r="F189" s="219" t="s">
        <v>1960</v>
      </c>
      <c r="G189" s="220" t="s">
        <v>270</v>
      </c>
      <c r="H189" s="221">
        <v>90</v>
      </c>
      <c r="I189" s="222"/>
      <c r="J189" s="223">
        <f>ROUND(I189*H189,2)</f>
        <v>0</v>
      </c>
      <c r="K189" s="219" t="s">
        <v>1</v>
      </c>
      <c r="L189" s="43"/>
      <c r="M189" s="224" t="s">
        <v>1</v>
      </c>
      <c r="N189" s="225" t="s">
        <v>44</v>
      </c>
      <c r="O189" s="90"/>
      <c r="P189" s="226">
        <f>O189*H189</f>
        <v>0</v>
      </c>
      <c r="Q189" s="226">
        <v>0</v>
      </c>
      <c r="R189" s="226">
        <f>Q189*H189</f>
        <v>0</v>
      </c>
      <c r="S189" s="226">
        <v>0.416</v>
      </c>
      <c r="T189" s="227">
        <f>S189*H189</f>
        <v>37.44</v>
      </c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R189" s="228" t="s">
        <v>182</v>
      </c>
      <c r="AT189" s="228" t="s">
        <v>163</v>
      </c>
      <c r="AU189" s="228" t="s">
        <v>89</v>
      </c>
      <c r="AY189" s="16" t="s">
        <v>160</v>
      </c>
      <c r="BE189" s="229">
        <f>IF(N189="základní",J189,0)</f>
        <v>0</v>
      </c>
      <c r="BF189" s="229">
        <f>IF(N189="snížená",J189,0)</f>
        <v>0</v>
      </c>
      <c r="BG189" s="229">
        <f>IF(N189="zákl. přenesená",J189,0)</f>
        <v>0</v>
      </c>
      <c r="BH189" s="229">
        <f>IF(N189="sníž. přenesená",J189,0)</f>
        <v>0</v>
      </c>
      <c r="BI189" s="229">
        <f>IF(N189="nulová",J189,0)</f>
        <v>0</v>
      </c>
      <c r="BJ189" s="16" t="s">
        <v>87</v>
      </c>
      <c r="BK189" s="229">
        <f>ROUND(I189*H189,2)</f>
        <v>0</v>
      </c>
      <c r="BL189" s="16" t="s">
        <v>182</v>
      </c>
      <c r="BM189" s="228" t="s">
        <v>1961</v>
      </c>
    </row>
    <row r="190" spans="1:51" s="13" customFormat="1" ht="12">
      <c r="A190" s="13"/>
      <c r="B190" s="236"/>
      <c r="C190" s="237"/>
      <c r="D190" s="230" t="s">
        <v>219</v>
      </c>
      <c r="E190" s="238" t="s">
        <v>1</v>
      </c>
      <c r="F190" s="239" t="s">
        <v>1962</v>
      </c>
      <c r="G190" s="237"/>
      <c r="H190" s="240">
        <v>90</v>
      </c>
      <c r="I190" s="241"/>
      <c r="J190" s="237"/>
      <c r="K190" s="237"/>
      <c r="L190" s="242"/>
      <c r="M190" s="243"/>
      <c r="N190" s="244"/>
      <c r="O190" s="244"/>
      <c r="P190" s="244"/>
      <c r="Q190" s="244"/>
      <c r="R190" s="244"/>
      <c r="S190" s="244"/>
      <c r="T190" s="245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46" t="s">
        <v>219</v>
      </c>
      <c r="AU190" s="246" t="s">
        <v>89</v>
      </c>
      <c r="AV190" s="13" t="s">
        <v>89</v>
      </c>
      <c r="AW190" s="13" t="s">
        <v>36</v>
      </c>
      <c r="AX190" s="13" t="s">
        <v>79</v>
      </c>
      <c r="AY190" s="246" t="s">
        <v>160</v>
      </c>
    </row>
    <row r="191" spans="1:63" s="12" customFormat="1" ht="22.8" customHeight="1">
      <c r="A191" s="12"/>
      <c r="B191" s="201"/>
      <c r="C191" s="202"/>
      <c r="D191" s="203" t="s">
        <v>78</v>
      </c>
      <c r="E191" s="215" t="s">
        <v>357</v>
      </c>
      <c r="F191" s="215" t="s">
        <v>358</v>
      </c>
      <c r="G191" s="202"/>
      <c r="H191" s="202"/>
      <c r="I191" s="205"/>
      <c r="J191" s="216">
        <f>BK191</f>
        <v>0</v>
      </c>
      <c r="K191" s="202"/>
      <c r="L191" s="207"/>
      <c r="M191" s="208"/>
      <c r="N191" s="209"/>
      <c r="O191" s="209"/>
      <c r="P191" s="210">
        <f>SUM(P192:P200)</f>
        <v>0</v>
      </c>
      <c r="Q191" s="209"/>
      <c r="R191" s="210">
        <f>SUM(R192:R200)</f>
        <v>0</v>
      </c>
      <c r="S191" s="209"/>
      <c r="T191" s="211">
        <f>SUM(T192:T200)</f>
        <v>0</v>
      </c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R191" s="212" t="s">
        <v>87</v>
      </c>
      <c r="AT191" s="213" t="s">
        <v>78</v>
      </c>
      <c r="AU191" s="213" t="s">
        <v>87</v>
      </c>
      <c r="AY191" s="212" t="s">
        <v>160</v>
      </c>
      <c r="BK191" s="214">
        <f>SUM(BK192:BK200)</f>
        <v>0</v>
      </c>
    </row>
    <row r="192" spans="1:65" s="2" customFormat="1" ht="33" customHeight="1">
      <c r="A192" s="37"/>
      <c r="B192" s="38"/>
      <c r="C192" s="217" t="s">
        <v>7</v>
      </c>
      <c r="D192" s="217" t="s">
        <v>163</v>
      </c>
      <c r="E192" s="218" t="s">
        <v>373</v>
      </c>
      <c r="F192" s="219" t="s">
        <v>374</v>
      </c>
      <c r="G192" s="220" t="s">
        <v>362</v>
      </c>
      <c r="H192" s="221">
        <v>57.565</v>
      </c>
      <c r="I192" s="222"/>
      <c r="J192" s="223">
        <f>ROUND(I192*H192,2)</f>
        <v>0</v>
      </c>
      <c r="K192" s="219" t="s">
        <v>167</v>
      </c>
      <c r="L192" s="43"/>
      <c r="M192" s="224" t="s">
        <v>1</v>
      </c>
      <c r="N192" s="225" t="s">
        <v>44</v>
      </c>
      <c r="O192" s="90"/>
      <c r="P192" s="226">
        <f>O192*H192</f>
        <v>0</v>
      </c>
      <c r="Q192" s="226">
        <v>0</v>
      </c>
      <c r="R192" s="226">
        <f>Q192*H192</f>
        <v>0</v>
      </c>
      <c r="S192" s="226">
        <v>0</v>
      </c>
      <c r="T192" s="227">
        <f>S192*H192</f>
        <v>0</v>
      </c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R192" s="228" t="s">
        <v>182</v>
      </c>
      <c r="AT192" s="228" t="s">
        <v>163</v>
      </c>
      <c r="AU192" s="228" t="s">
        <v>89</v>
      </c>
      <c r="AY192" s="16" t="s">
        <v>160</v>
      </c>
      <c r="BE192" s="229">
        <f>IF(N192="základní",J192,0)</f>
        <v>0</v>
      </c>
      <c r="BF192" s="229">
        <f>IF(N192="snížená",J192,0)</f>
        <v>0</v>
      </c>
      <c r="BG192" s="229">
        <f>IF(N192="zákl. přenesená",J192,0)</f>
        <v>0</v>
      </c>
      <c r="BH192" s="229">
        <f>IF(N192="sníž. přenesená",J192,0)</f>
        <v>0</v>
      </c>
      <c r="BI192" s="229">
        <f>IF(N192="nulová",J192,0)</f>
        <v>0</v>
      </c>
      <c r="BJ192" s="16" t="s">
        <v>87</v>
      </c>
      <c r="BK192" s="229">
        <f>ROUND(I192*H192,2)</f>
        <v>0</v>
      </c>
      <c r="BL192" s="16" t="s">
        <v>182</v>
      </c>
      <c r="BM192" s="228" t="s">
        <v>1963</v>
      </c>
    </row>
    <row r="193" spans="1:47" s="2" customFormat="1" ht="12">
      <c r="A193" s="37"/>
      <c r="B193" s="38"/>
      <c r="C193" s="39"/>
      <c r="D193" s="230" t="s">
        <v>170</v>
      </c>
      <c r="E193" s="39"/>
      <c r="F193" s="231" t="s">
        <v>376</v>
      </c>
      <c r="G193" s="39"/>
      <c r="H193" s="39"/>
      <c r="I193" s="232"/>
      <c r="J193" s="39"/>
      <c r="K193" s="39"/>
      <c r="L193" s="43"/>
      <c r="M193" s="233"/>
      <c r="N193" s="234"/>
      <c r="O193" s="90"/>
      <c r="P193" s="90"/>
      <c r="Q193" s="90"/>
      <c r="R193" s="90"/>
      <c r="S193" s="90"/>
      <c r="T193" s="91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T193" s="16" t="s">
        <v>170</v>
      </c>
      <c r="AU193" s="16" t="s">
        <v>89</v>
      </c>
    </row>
    <row r="194" spans="1:65" s="2" customFormat="1" ht="21.75" customHeight="1">
      <c r="A194" s="37"/>
      <c r="B194" s="38"/>
      <c r="C194" s="217" t="s">
        <v>382</v>
      </c>
      <c r="D194" s="217" t="s">
        <v>163</v>
      </c>
      <c r="E194" s="218" t="s">
        <v>378</v>
      </c>
      <c r="F194" s="219" t="s">
        <v>379</v>
      </c>
      <c r="G194" s="220" t="s">
        <v>362</v>
      </c>
      <c r="H194" s="221">
        <v>57.565</v>
      </c>
      <c r="I194" s="222"/>
      <c r="J194" s="223">
        <f>ROUND(I194*H194,2)</f>
        <v>0</v>
      </c>
      <c r="K194" s="219" t="s">
        <v>167</v>
      </c>
      <c r="L194" s="43"/>
      <c r="M194" s="224" t="s">
        <v>1</v>
      </c>
      <c r="N194" s="225" t="s">
        <v>44</v>
      </c>
      <c r="O194" s="90"/>
      <c r="P194" s="226">
        <f>O194*H194</f>
        <v>0</v>
      </c>
      <c r="Q194" s="226">
        <v>0</v>
      </c>
      <c r="R194" s="226">
        <f>Q194*H194</f>
        <v>0</v>
      </c>
      <c r="S194" s="226">
        <v>0</v>
      </c>
      <c r="T194" s="227">
        <f>S194*H194</f>
        <v>0</v>
      </c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R194" s="228" t="s">
        <v>182</v>
      </c>
      <c r="AT194" s="228" t="s">
        <v>163</v>
      </c>
      <c r="AU194" s="228" t="s">
        <v>89</v>
      </c>
      <c r="AY194" s="16" t="s">
        <v>160</v>
      </c>
      <c r="BE194" s="229">
        <f>IF(N194="základní",J194,0)</f>
        <v>0</v>
      </c>
      <c r="BF194" s="229">
        <f>IF(N194="snížená",J194,0)</f>
        <v>0</v>
      </c>
      <c r="BG194" s="229">
        <f>IF(N194="zákl. přenesená",J194,0)</f>
        <v>0</v>
      </c>
      <c r="BH194" s="229">
        <f>IF(N194="sníž. přenesená",J194,0)</f>
        <v>0</v>
      </c>
      <c r="BI194" s="229">
        <f>IF(N194="nulová",J194,0)</f>
        <v>0</v>
      </c>
      <c r="BJ194" s="16" t="s">
        <v>87</v>
      </c>
      <c r="BK194" s="229">
        <f>ROUND(I194*H194,2)</f>
        <v>0</v>
      </c>
      <c r="BL194" s="16" t="s">
        <v>182</v>
      </c>
      <c r="BM194" s="228" t="s">
        <v>1964</v>
      </c>
    </row>
    <row r="195" spans="1:47" s="2" customFormat="1" ht="12">
      <c r="A195" s="37"/>
      <c r="B195" s="38"/>
      <c r="C195" s="39"/>
      <c r="D195" s="230" t="s">
        <v>170</v>
      </c>
      <c r="E195" s="39"/>
      <c r="F195" s="231" t="s">
        <v>381</v>
      </c>
      <c r="G195" s="39"/>
      <c r="H195" s="39"/>
      <c r="I195" s="232"/>
      <c r="J195" s="39"/>
      <c r="K195" s="39"/>
      <c r="L195" s="43"/>
      <c r="M195" s="233"/>
      <c r="N195" s="234"/>
      <c r="O195" s="90"/>
      <c r="P195" s="90"/>
      <c r="Q195" s="90"/>
      <c r="R195" s="90"/>
      <c r="S195" s="90"/>
      <c r="T195" s="91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T195" s="16" t="s">
        <v>170</v>
      </c>
      <c r="AU195" s="16" t="s">
        <v>89</v>
      </c>
    </row>
    <row r="196" spans="1:65" s="2" customFormat="1" ht="24.15" customHeight="1">
      <c r="A196" s="37"/>
      <c r="B196" s="38"/>
      <c r="C196" s="217" t="s">
        <v>388</v>
      </c>
      <c r="D196" s="217" t="s">
        <v>163</v>
      </c>
      <c r="E196" s="218" t="s">
        <v>383</v>
      </c>
      <c r="F196" s="219" t="s">
        <v>384</v>
      </c>
      <c r="G196" s="220" t="s">
        <v>362</v>
      </c>
      <c r="H196" s="221">
        <v>863.475</v>
      </c>
      <c r="I196" s="222"/>
      <c r="J196" s="223">
        <f>ROUND(I196*H196,2)</f>
        <v>0</v>
      </c>
      <c r="K196" s="219" t="s">
        <v>167</v>
      </c>
      <c r="L196" s="43"/>
      <c r="M196" s="224" t="s">
        <v>1</v>
      </c>
      <c r="N196" s="225" t="s">
        <v>44</v>
      </c>
      <c r="O196" s="90"/>
      <c r="P196" s="226">
        <f>O196*H196</f>
        <v>0</v>
      </c>
      <c r="Q196" s="226">
        <v>0</v>
      </c>
      <c r="R196" s="226">
        <f>Q196*H196</f>
        <v>0</v>
      </c>
      <c r="S196" s="226">
        <v>0</v>
      </c>
      <c r="T196" s="227">
        <f>S196*H196</f>
        <v>0</v>
      </c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R196" s="228" t="s">
        <v>182</v>
      </c>
      <c r="AT196" s="228" t="s">
        <v>163</v>
      </c>
      <c r="AU196" s="228" t="s">
        <v>89</v>
      </c>
      <c r="AY196" s="16" t="s">
        <v>160</v>
      </c>
      <c r="BE196" s="229">
        <f>IF(N196="základní",J196,0)</f>
        <v>0</v>
      </c>
      <c r="BF196" s="229">
        <f>IF(N196="snížená",J196,0)</f>
        <v>0</v>
      </c>
      <c r="BG196" s="229">
        <f>IF(N196="zákl. přenesená",J196,0)</f>
        <v>0</v>
      </c>
      <c r="BH196" s="229">
        <f>IF(N196="sníž. přenesená",J196,0)</f>
        <v>0</v>
      </c>
      <c r="BI196" s="229">
        <f>IF(N196="nulová",J196,0)</f>
        <v>0</v>
      </c>
      <c r="BJ196" s="16" t="s">
        <v>87</v>
      </c>
      <c r="BK196" s="229">
        <f>ROUND(I196*H196,2)</f>
        <v>0</v>
      </c>
      <c r="BL196" s="16" t="s">
        <v>182</v>
      </c>
      <c r="BM196" s="228" t="s">
        <v>1965</v>
      </c>
    </row>
    <row r="197" spans="1:47" s="2" customFormat="1" ht="12">
      <c r="A197" s="37"/>
      <c r="B197" s="38"/>
      <c r="C197" s="39"/>
      <c r="D197" s="230" t="s">
        <v>170</v>
      </c>
      <c r="E197" s="39"/>
      <c r="F197" s="231" t="s">
        <v>386</v>
      </c>
      <c r="G197" s="39"/>
      <c r="H197" s="39"/>
      <c r="I197" s="232"/>
      <c r="J197" s="39"/>
      <c r="K197" s="39"/>
      <c r="L197" s="43"/>
      <c r="M197" s="233"/>
      <c r="N197" s="234"/>
      <c r="O197" s="90"/>
      <c r="P197" s="90"/>
      <c r="Q197" s="90"/>
      <c r="R197" s="90"/>
      <c r="S197" s="90"/>
      <c r="T197" s="91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T197" s="16" t="s">
        <v>170</v>
      </c>
      <c r="AU197" s="16" t="s">
        <v>89</v>
      </c>
    </row>
    <row r="198" spans="1:51" s="13" customFormat="1" ht="12">
      <c r="A198" s="13"/>
      <c r="B198" s="236"/>
      <c r="C198" s="237"/>
      <c r="D198" s="230" t="s">
        <v>219</v>
      </c>
      <c r="E198" s="237"/>
      <c r="F198" s="239" t="s">
        <v>1966</v>
      </c>
      <c r="G198" s="237"/>
      <c r="H198" s="240">
        <v>863.475</v>
      </c>
      <c r="I198" s="241"/>
      <c r="J198" s="237"/>
      <c r="K198" s="237"/>
      <c r="L198" s="242"/>
      <c r="M198" s="243"/>
      <c r="N198" s="244"/>
      <c r="O198" s="244"/>
      <c r="P198" s="244"/>
      <c r="Q198" s="244"/>
      <c r="R198" s="244"/>
      <c r="S198" s="244"/>
      <c r="T198" s="245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46" t="s">
        <v>219</v>
      </c>
      <c r="AU198" s="246" t="s">
        <v>89</v>
      </c>
      <c r="AV198" s="13" t="s">
        <v>89</v>
      </c>
      <c r="AW198" s="13" t="s">
        <v>4</v>
      </c>
      <c r="AX198" s="13" t="s">
        <v>87</v>
      </c>
      <c r="AY198" s="246" t="s">
        <v>160</v>
      </c>
    </row>
    <row r="199" spans="1:65" s="2" customFormat="1" ht="24.15" customHeight="1">
      <c r="A199" s="37"/>
      <c r="B199" s="38"/>
      <c r="C199" s="217" t="s">
        <v>508</v>
      </c>
      <c r="D199" s="217" t="s">
        <v>163</v>
      </c>
      <c r="E199" s="218" t="s">
        <v>389</v>
      </c>
      <c r="F199" s="219" t="s">
        <v>390</v>
      </c>
      <c r="G199" s="220" t="s">
        <v>362</v>
      </c>
      <c r="H199" s="221">
        <v>57.565</v>
      </c>
      <c r="I199" s="222"/>
      <c r="J199" s="223">
        <f>ROUND(I199*H199,2)</f>
        <v>0</v>
      </c>
      <c r="K199" s="219" t="s">
        <v>167</v>
      </c>
      <c r="L199" s="43"/>
      <c r="M199" s="224" t="s">
        <v>1</v>
      </c>
      <c r="N199" s="225" t="s">
        <v>44</v>
      </c>
      <c r="O199" s="90"/>
      <c r="P199" s="226">
        <f>O199*H199</f>
        <v>0</v>
      </c>
      <c r="Q199" s="226">
        <v>0</v>
      </c>
      <c r="R199" s="226">
        <f>Q199*H199</f>
        <v>0</v>
      </c>
      <c r="S199" s="226">
        <v>0</v>
      </c>
      <c r="T199" s="227">
        <f>S199*H199</f>
        <v>0</v>
      </c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R199" s="228" t="s">
        <v>182</v>
      </c>
      <c r="AT199" s="228" t="s">
        <v>163</v>
      </c>
      <c r="AU199" s="228" t="s">
        <v>89</v>
      </c>
      <c r="AY199" s="16" t="s">
        <v>160</v>
      </c>
      <c r="BE199" s="229">
        <f>IF(N199="základní",J199,0)</f>
        <v>0</v>
      </c>
      <c r="BF199" s="229">
        <f>IF(N199="snížená",J199,0)</f>
        <v>0</v>
      </c>
      <c r="BG199" s="229">
        <f>IF(N199="zákl. přenesená",J199,0)</f>
        <v>0</v>
      </c>
      <c r="BH199" s="229">
        <f>IF(N199="sníž. přenesená",J199,0)</f>
        <v>0</v>
      </c>
      <c r="BI199" s="229">
        <f>IF(N199="nulová",J199,0)</f>
        <v>0</v>
      </c>
      <c r="BJ199" s="16" t="s">
        <v>87</v>
      </c>
      <c r="BK199" s="229">
        <f>ROUND(I199*H199,2)</f>
        <v>0</v>
      </c>
      <c r="BL199" s="16" t="s">
        <v>182</v>
      </c>
      <c r="BM199" s="228" t="s">
        <v>1967</v>
      </c>
    </row>
    <row r="200" spans="1:47" s="2" customFormat="1" ht="12">
      <c r="A200" s="37"/>
      <c r="B200" s="38"/>
      <c r="C200" s="39"/>
      <c r="D200" s="230" t="s">
        <v>170</v>
      </c>
      <c r="E200" s="39"/>
      <c r="F200" s="231" t="s">
        <v>392</v>
      </c>
      <c r="G200" s="39"/>
      <c r="H200" s="39"/>
      <c r="I200" s="232"/>
      <c r="J200" s="39"/>
      <c r="K200" s="39"/>
      <c r="L200" s="43"/>
      <c r="M200" s="233"/>
      <c r="N200" s="234"/>
      <c r="O200" s="90"/>
      <c r="P200" s="90"/>
      <c r="Q200" s="90"/>
      <c r="R200" s="90"/>
      <c r="S200" s="90"/>
      <c r="T200" s="91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T200" s="16" t="s">
        <v>170</v>
      </c>
      <c r="AU200" s="16" t="s">
        <v>89</v>
      </c>
    </row>
    <row r="201" spans="1:63" s="12" customFormat="1" ht="22.8" customHeight="1">
      <c r="A201" s="12"/>
      <c r="B201" s="201"/>
      <c r="C201" s="202"/>
      <c r="D201" s="203" t="s">
        <v>78</v>
      </c>
      <c r="E201" s="215" t="s">
        <v>694</v>
      </c>
      <c r="F201" s="215" t="s">
        <v>695</v>
      </c>
      <c r="G201" s="202"/>
      <c r="H201" s="202"/>
      <c r="I201" s="205"/>
      <c r="J201" s="216">
        <f>BK201</f>
        <v>0</v>
      </c>
      <c r="K201" s="202"/>
      <c r="L201" s="207"/>
      <c r="M201" s="208"/>
      <c r="N201" s="209"/>
      <c r="O201" s="209"/>
      <c r="P201" s="210">
        <f>SUM(P202:P203)</f>
        <v>0</v>
      </c>
      <c r="Q201" s="209"/>
      <c r="R201" s="210">
        <f>SUM(R202:R203)</f>
        <v>0</v>
      </c>
      <c r="S201" s="209"/>
      <c r="T201" s="211">
        <f>SUM(T202:T203)</f>
        <v>0</v>
      </c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R201" s="212" t="s">
        <v>87</v>
      </c>
      <c r="AT201" s="213" t="s">
        <v>78</v>
      </c>
      <c r="AU201" s="213" t="s">
        <v>87</v>
      </c>
      <c r="AY201" s="212" t="s">
        <v>160</v>
      </c>
      <c r="BK201" s="214">
        <f>SUM(BK202:BK203)</f>
        <v>0</v>
      </c>
    </row>
    <row r="202" spans="1:65" s="2" customFormat="1" ht="24.15" customHeight="1">
      <c r="A202" s="37"/>
      <c r="B202" s="38"/>
      <c r="C202" s="217" t="s">
        <v>513</v>
      </c>
      <c r="D202" s="217" t="s">
        <v>163</v>
      </c>
      <c r="E202" s="218" t="s">
        <v>1968</v>
      </c>
      <c r="F202" s="219" t="s">
        <v>1969</v>
      </c>
      <c r="G202" s="220" t="s">
        <v>362</v>
      </c>
      <c r="H202" s="221">
        <v>38.657</v>
      </c>
      <c r="I202" s="222"/>
      <c r="J202" s="223">
        <f>ROUND(I202*H202,2)</f>
        <v>0</v>
      </c>
      <c r="K202" s="219" t="s">
        <v>1</v>
      </c>
      <c r="L202" s="43"/>
      <c r="M202" s="224" t="s">
        <v>1</v>
      </c>
      <c r="N202" s="225" t="s">
        <v>44</v>
      </c>
      <c r="O202" s="90"/>
      <c r="P202" s="226">
        <f>O202*H202</f>
        <v>0</v>
      </c>
      <c r="Q202" s="226">
        <v>0</v>
      </c>
      <c r="R202" s="226">
        <f>Q202*H202</f>
        <v>0</v>
      </c>
      <c r="S202" s="226">
        <v>0</v>
      </c>
      <c r="T202" s="227">
        <f>S202*H202</f>
        <v>0</v>
      </c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R202" s="228" t="s">
        <v>182</v>
      </c>
      <c r="AT202" s="228" t="s">
        <v>163</v>
      </c>
      <c r="AU202" s="228" t="s">
        <v>89</v>
      </c>
      <c r="AY202" s="16" t="s">
        <v>160</v>
      </c>
      <c r="BE202" s="229">
        <f>IF(N202="základní",J202,0)</f>
        <v>0</v>
      </c>
      <c r="BF202" s="229">
        <f>IF(N202="snížená",J202,0)</f>
        <v>0</v>
      </c>
      <c r="BG202" s="229">
        <f>IF(N202="zákl. přenesená",J202,0)</f>
        <v>0</v>
      </c>
      <c r="BH202" s="229">
        <f>IF(N202="sníž. přenesená",J202,0)</f>
        <v>0</v>
      </c>
      <c r="BI202" s="229">
        <f>IF(N202="nulová",J202,0)</f>
        <v>0</v>
      </c>
      <c r="BJ202" s="16" t="s">
        <v>87</v>
      </c>
      <c r="BK202" s="229">
        <f>ROUND(I202*H202,2)</f>
        <v>0</v>
      </c>
      <c r="BL202" s="16" t="s">
        <v>182</v>
      </c>
      <c r="BM202" s="228" t="s">
        <v>1970</v>
      </c>
    </row>
    <row r="203" spans="1:47" s="2" customFormat="1" ht="12">
      <c r="A203" s="37"/>
      <c r="B203" s="38"/>
      <c r="C203" s="39"/>
      <c r="D203" s="230" t="s">
        <v>170</v>
      </c>
      <c r="E203" s="39"/>
      <c r="F203" s="231" t="s">
        <v>1971</v>
      </c>
      <c r="G203" s="39"/>
      <c r="H203" s="39"/>
      <c r="I203" s="232"/>
      <c r="J203" s="39"/>
      <c r="K203" s="39"/>
      <c r="L203" s="43"/>
      <c r="M203" s="247"/>
      <c r="N203" s="248"/>
      <c r="O203" s="249"/>
      <c r="P203" s="249"/>
      <c r="Q203" s="249"/>
      <c r="R203" s="249"/>
      <c r="S203" s="249"/>
      <c r="T203" s="250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T203" s="16" t="s">
        <v>170</v>
      </c>
      <c r="AU203" s="16" t="s">
        <v>89</v>
      </c>
    </row>
    <row r="204" spans="1:31" s="2" customFormat="1" ht="6.95" customHeight="1">
      <c r="A204" s="37"/>
      <c r="B204" s="65"/>
      <c r="C204" s="66"/>
      <c r="D204" s="66"/>
      <c r="E204" s="66"/>
      <c r="F204" s="66"/>
      <c r="G204" s="66"/>
      <c r="H204" s="66"/>
      <c r="I204" s="66"/>
      <c r="J204" s="66"/>
      <c r="K204" s="66"/>
      <c r="L204" s="43"/>
      <c r="M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</row>
  </sheetData>
  <sheetProtection password="CC35" sheet="1" objects="1" scenarios="1" formatColumns="0" formatRows="0" autoFilter="0"/>
  <autoFilter ref="C122:K203"/>
  <mergeCells count="9">
    <mergeCell ref="E7:H7"/>
    <mergeCell ref="E9:H9"/>
    <mergeCell ref="E18:H18"/>
    <mergeCell ref="E27:H27"/>
    <mergeCell ref="E85:H85"/>
    <mergeCell ref="E87:H87"/>
    <mergeCell ref="E113:H113"/>
    <mergeCell ref="E115:H11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9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119</v>
      </c>
    </row>
    <row r="3" spans="2:46" s="1" customFormat="1" ht="6.95" customHeight="1">
      <c r="B3" s="135"/>
      <c r="C3" s="136"/>
      <c r="D3" s="136"/>
      <c r="E3" s="136"/>
      <c r="F3" s="136"/>
      <c r="G3" s="136"/>
      <c r="H3" s="136"/>
      <c r="I3" s="136"/>
      <c r="J3" s="136"/>
      <c r="K3" s="136"/>
      <c r="L3" s="19"/>
      <c r="AT3" s="16" t="s">
        <v>89</v>
      </c>
    </row>
    <row r="4" spans="2:46" s="1" customFormat="1" ht="24.95" customHeight="1">
      <c r="B4" s="19"/>
      <c r="D4" s="137" t="s">
        <v>129</v>
      </c>
      <c r="L4" s="19"/>
      <c r="M4" s="138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39" t="s">
        <v>16</v>
      </c>
      <c r="L6" s="19"/>
    </row>
    <row r="7" spans="2:12" s="1" customFormat="1" ht="16.5" customHeight="1">
      <c r="B7" s="19"/>
      <c r="E7" s="140" t="str">
        <f>'Rekapitulace stavby'!K6</f>
        <v>Místní komunikace Jamská - Nákupní park</v>
      </c>
      <c r="F7" s="139"/>
      <c r="G7" s="139"/>
      <c r="H7" s="139"/>
      <c r="L7" s="19"/>
    </row>
    <row r="8" spans="1:31" s="2" customFormat="1" ht="12" customHeight="1">
      <c r="A8" s="37"/>
      <c r="B8" s="43"/>
      <c r="C8" s="37"/>
      <c r="D8" s="139" t="s">
        <v>130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41" t="s">
        <v>1972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39" t="s">
        <v>18</v>
      </c>
      <c r="E11" s="37"/>
      <c r="F11" s="142" t="s">
        <v>1</v>
      </c>
      <c r="G11" s="37"/>
      <c r="H11" s="37"/>
      <c r="I11" s="139" t="s">
        <v>19</v>
      </c>
      <c r="J11" s="142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39" t="s">
        <v>20</v>
      </c>
      <c r="E12" s="37"/>
      <c r="F12" s="142" t="s">
        <v>21</v>
      </c>
      <c r="G12" s="37"/>
      <c r="H12" s="37"/>
      <c r="I12" s="139" t="s">
        <v>22</v>
      </c>
      <c r="J12" s="143" t="str">
        <f>'Rekapitulace stavby'!AN8</f>
        <v>17. 9. 2021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39" t="s">
        <v>24</v>
      </c>
      <c r="E14" s="37"/>
      <c r="F14" s="37"/>
      <c r="G14" s="37"/>
      <c r="H14" s="37"/>
      <c r="I14" s="139" t="s">
        <v>25</v>
      </c>
      <c r="J14" s="142" t="s">
        <v>26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42" t="s">
        <v>27</v>
      </c>
      <c r="F15" s="37"/>
      <c r="G15" s="37"/>
      <c r="H15" s="37"/>
      <c r="I15" s="139" t="s">
        <v>28</v>
      </c>
      <c r="J15" s="142" t="s">
        <v>29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39" t="s">
        <v>30</v>
      </c>
      <c r="E17" s="37"/>
      <c r="F17" s="37"/>
      <c r="G17" s="37"/>
      <c r="H17" s="37"/>
      <c r="I17" s="139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2"/>
      <c r="G18" s="142"/>
      <c r="H18" s="142"/>
      <c r="I18" s="139" t="s">
        <v>28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39" t="s">
        <v>32</v>
      </c>
      <c r="E20" s="37"/>
      <c r="F20" s="37"/>
      <c r="G20" s="37"/>
      <c r="H20" s="37"/>
      <c r="I20" s="139" t="s">
        <v>25</v>
      </c>
      <c r="J20" s="142" t="s">
        <v>33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42" t="s">
        <v>34</v>
      </c>
      <c r="F21" s="37"/>
      <c r="G21" s="37"/>
      <c r="H21" s="37"/>
      <c r="I21" s="139" t="s">
        <v>28</v>
      </c>
      <c r="J21" s="142" t="s">
        <v>35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39" t="s">
        <v>37</v>
      </c>
      <c r="E23" s="37"/>
      <c r="F23" s="37"/>
      <c r="G23" s="37"/>
      <c r="H23" s="37"/>
      <c r="I23" s="139" t="s">
        <v>25</v>
      </c>
      <c r="J23" s="142" t="s">
        <v>33</v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42" t="s">
        <v>34</v>
      </c>
      <c r="F24" s="37"/>
      <c r="G24" s="37"/>
      <c r="H24" s="37"/>
      <c r="I24" s="139" t="s">
        <v>28</v>
      </c>
      <c r="J24" s="142" t="s">
        <v>35</v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39" t="s">
        <v>38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44"/>
      <c r="B27" s="145"/>
      <c r="C27" s="144"/>
      <c r="D27" s="144"/>
      <c r="E27" s="146" t="s">
        <v>1</v>
      </c>
      <c r="F27" s="146"/>
      <c r="G27" s="146"/>
      <c r="H27" s="146"/>
      <c r="I27" s="144"/>
      <c r="J27" s="144"/>
      <c r="K27" s="144"/>
      <c r="L27" s="147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8"/>
      <c r="E29" s="148"/>
      <c r="F29" s="148"/>
      <c r="G29" s="148"/>
      <c r="H29" s="148"/>
      <c r="I29" s="148"/>
      <c r="J29" s="148"/>
      <c r="K29" s="148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49" t="s">
        <v>39</v>
      </c>
      <c r="E30" s="37"/>
      <c r="F30" s="37"/>
      <c r="G30" s="37"/>
      <c r="H30" s="37"/>
      <c r="I30" s="37"/>
      <c r="J30" s="150">
        <f>ROUND(J124,2)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8"/>
      <c r="E31" s="148"/>
      <c r="F31" s="148"/>
      <c r="G31" s="148"/>
      <c r="H31" s="148"/>
      <c r="I31" s="148"/>
      <c r="J31" s="148"/>
      <c r="K31" s="148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51" t="s">
        <v>41</v>
      </c>
      <c r="G32" s="37"/>
      <c r="H32" s="37"/>
      <c r="I32" s="151" t="s">
        <v>40</v>
      </c>
      <c r="J32" s="151" t="s">
        <v>42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52" t="s">
        <v>43</v>
      </c>
      <c r="E33" s="139" t="s">
        <v>44</v>
      </c>
      <c r="F33" s="153">
        <f>ROUND((SUM(BE124:BE292)),2)</f>
        <v>0</v>
      </c>
      <c r="G33" s="37"/>
      <c r="H33" s="37"/>
      <c r="I33" s="154">
        <v>0.21</v>
      </c>
      <c r="J33" s="153">
        <f>ROUND(((SUM(BE124:BE292))*I33),2)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39" t="s">
        <v>45</v>
      </c>
      <c r="F34" s="153">
        <f>ROUND((SUM(BF124:BF292)),2)</f>
        <v>0</v>
      </c>
      <c r="G34" s="37"/>
      <c r="H34" s="37"/>
      <c r="I34" s="154">
        <v>0.15</v>
      </c>
      <c r="J34" s="153">
        <f>ROUND(((SUM(BF124:BF292))*I34),2)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39" t="s">
        <v>46</v>
      </c>
      <c r="F35" s="153">
        <f>ROUND((SUM(BG124:BG292)),2)</f>
        <v>0</v>
      </c>
      <c r="G35" s="37"/>
      <c r="H35" s="37"/>
      <c r="I35" s="154">
        <v>0.21</v>
      </c>
      <c r="J35" s="153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39" t="s">
        <v>47</v>
      </c>
      <c r="F36" s="153">
        <f>ROUND((SUM(BH124:BH292)),2)</f>
        <v>0</v>
      </c>
      <c r="G36" s="37"/>
      <c r="H36" s="37"/>
      <c r="I36" s="154">
        <v>0.15</v>
      </c>
      <c r="J36" s="153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9" t="s">
        <v>48</v>
      </c>
      <c r="F37" s="153">
        <f>ROUND((SUM(BI124:BI292)),2)</f>
        <v>0</v>
      </c>
      <c r="G37" s="37"/>
      <c r="H37" s="37"/>
      <c r="I37" s="154">
        <v>0</v>
      </c>
      <c r="J37" s="153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55"/>
      <c r="D39" s="156" t="s">
        <v>49</v>
      </c>
      <c r="E39" s="157"/>
      <c r="F39" s="157"/>
      <c r="G39" s="158" t="s">
        <v>50</v>
      </c>
      <c r="H39" s="159" t="s">
        <v>51</v>
      </c>
      <c r="I39" s="157"/>
      <c r="J39" s="160">
        <f>SUM(J30:J37)</f>
        <v>0</v>
      </c>
      <c r="K39" s="161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19"/>
      <c r="L41" s="19"/>
    </row>
    <row r="42" spans="2:12" s="1" customFormat="1" ht="14.4" customHeight="1">
      <c r="B42" s="19"/>
      <c r="L42" s="19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62"/>
      <c r="D50" s="162" t="s">
        <v>52</v>
      </c>
      <c r="E50" s="163"/>
      <c r="F50" s="163"/>
      <c r="G50" s="162" t="s">
        <v>53</v>
      </c>
      <c r="H50" s="163"/>
      <c r="I50" s="163"/>
      <c r="J50" s="163"/>
      <c r="K50" s="163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64" t="s">
        <v>54</v>
      </c>
      <c r="E61" s="165"/>
      <c r="F61" s="166" t="s">
        <v>55</v>
      </c>
      <c r="G61" s="164" t="s">
        <v>54</v>
      </c>
      <c r="H61" s="165"/>
      <c r="I61" s="165"/>
      <c r="J61" s="167" t="s">
        <v>55</v>
      </c>
      <c r="K61" s="165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62" t="s">
        <v>56</v>
      </c>
      <c r="E65" s="168"/>
      <c r="F65" s="168"/>
      <c r="G65" s="162" t="s">
        <v>57</v>
      </c>
      <c r="H65" s="168"/>
      <c r="I65" s="168"/>
      <c r="J65" s="168"/>
      <c r="K65" s="16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64" t="s">
        <v>54</v>
      </c>
      <c r="E76" s="165"/>
      <c r="F76" s="166" t="s">
        <v>55</v>
      </c>
      <c r="G76" s="164" t="s">
        <v>54</v>
      </c>
      <c r="H76" s="165"/>
      <c r="I76" s="165"/>
      <c r="J76" s="167" t="s">
        <v>55</v>
      </c>
      <c r="K76" s="165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69"/>
      <c r="C77" s="170"/>
      <c r="D77" s="170"/>
      <c r="E77" s="170"/>
      <c r="F77" s="170"/>
      <c r="G77" s="170"/>
      <c r="H77" s="170"/>
      <c r="I77" s="170"/>
      <c r="J77" s="170"/>
      <c r="K77" s="170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71"/>
      <c r="C81" s="172"/>
      <c r="D81" s="172"/>
      <c r="E81" s="172"/>
      <c r="F81" s="172"/>
      <c r="G81" s="172"/>
      <c r="H81" s="172"/>
      <c r="I81" s="172"/>
      <c r="J81" s="172"/>
      <c r="K81" s="172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132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73" t="str">
        <f>E7</f>
        <v>Místní komunikace Jamská - Nákupní park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130</v>
      </c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9"/>
      <c r="D87" s="39"/>
      <c r="E87" s="75" t="str">
        <f>E9</f>
        <v>SO301 - Přeložka dešťové kanalizace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20</v>
      </c>
      <c r="D89" s="39"/>
      <c r="E89" s="39"/>
      <c r="F89" s="26" t="str">
        <f>F12</f>
        <v>Žďár nad Sázavou</v>
      </c>
      <c r="G89" s="39"/>
      <c r="H89" s="39"/>
      <c r="I89" s="31" t="s">
        <v>22</v>
      </c>
      <c r="J89" s="78" t="str">
        <f>IF(J12="","",J12)</f>
        <v>17. 9. 2021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25.65" customHeight="1">
      <c r="A91" s="37"/>
      <c r="B91" s="38"/>
      <c r="C91" s="31" t="s">
        <v>24</v>
      </c>
      <c r="D91" s="39"/>
      <c r="E91" s="39"/>
      <c r="F91" s="26" t="str">
        <f>E15</f>
        <v>Město Žďár nad Sázavou</v>
      </c>
      <c r="G91" s="39"/>
      <c r="H91" s="39"/>
      <c r="I91" s="31" t="s">
        <v>32</v>
      </c>
      <c r="J91" s="35" t="str">
        <f>E21</f>
        <v>PROfi Jihlava spol. s r.o.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25.65" customHeight="1">
      <c r="A92" s="37"/>
      <c r="B92" s="38"/>
      <c r="C92" s="31" t="s">
        <v>30</v>
      </c>
      <c r="D92" s="39"/>
      <c r="E92" s="39"/>
      <c r="F92" s="26" t="str">
        <f>IF(E18="","",E18)</f>
        <v>Vyplň údaj</v>
      </c>
      <c r="G92" s="39"/>
      <c r="H92" s="39"/>
      <c r="I92" s="31" t="s">
        <v>37</v>
      </c>
      <c r="J92" s="35" t="str">
        <f>E24</f>
        <v>PROfi Jihlava spol. s r.o.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74" t="s">
        <v>133</v>
      </c>
      <c r="D94" s="175"/>
      <c r="E94" s="175"/>
      <c r="F94" s="175"/>
      <c r="G94" s="175"/>
      <c r="H94" s="175"/>
      <c r="I94" s="175"/>
      <c r="J94" s="176" t="s">
        <v>134</v>
      </c>
      <c r="K94" s="175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77" t="s">
        <v>135</v>
      </c>
      <c r="D96" s="39"/>
      <c r="E96" s="39"/>
      <c r="F96" s="39"/>
      <c r="G96" s="39"/>
      <c r="H96" s="39"/>
      <c r="I96" s="39"/>
      <c r="J96" s="109">
        <f>J124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136</v>
      </c>
    </row>
    <row r="97" spans="1:31" s="9" customFormat="1" ht="24.95" customHeight="1">
      <c r="A97" s="9"/>
      <c r="B97" s="178"/>
      <c r="C97" s="179"/>
      <c r="D97" s="180" t="s">
        <v>261</v>
      </c>
      <c r="E97" s="181"/>
      <c r="F97" s="181"/>
      <c r="G97" s="181"/>
      <c r="H97" s="181"/>
      <c r="I97" s="181"/>
      <c r="J97" s="182">
        <f>J125</f>
        <v>0</v>
      </c>
      <c r="K97" s="179"/>
      <c r="L97" s="183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4"/>
      <c r="C98" s="185"/>
      <c r="D98" s="186" t="s">
        <v>262</v>
      </c>
      <c r="E98" s="187"/>
      <c r="F98" s="187"/>
      <c r="G98" s="187"/>
      <c r="H98" s="187"/>
      <c r="I98" s="187"/>
      <c r="J98" s="188">
        <f>J126</f>
        <v>0</v>
      </c>
      <c r="K98" s="185"/>
      <c r="L98" s="189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4"/>
      <c r="C99" s="185"/>
      <c r="D99" s="186" t="s">
        <v>395</v>
      </c>
      <c r="E99" s="187"/>
      <c r="F99" s="187"/>
      <c r="G99" s="187"/>
      <c r="H99" s="187"/>
      <c r="I99" s="187"/>
      <c r="J99" s="188">
        <f>J175</f>
        <v>0</v>
      </c>
      <c r="K99" s="185"/>
      <c r="L99" s="189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4"/>
      <c r="C100" s="185"/>
      <c r="D100" s="186" t="s">
        <v>876</v>
      </c>
      <c r="E100" s="187"/>
      <c r="F100" s="187"/>
      <c r="G100" s="187"/>
      <c r="H100" s="187"/>
      <c r="I100" s="187"/>
      <c r="J100" s="188">
        <f>J195</f>
        <v>0</v>
      </c>
      <c r="K100" s="185"/>
      <c r="L100" s="18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4"/>
      <c r="C101" s="185"/>
      <c r="D101" s="186" t="s">
        <v>396</v>
      </c>
      <c r="E101" s="187"/>
      <c r="F101" s="187"/>
      <c r="G101" s="187"/>
      <c r="H101" s="187"/>
      <c r="I101" s="187"/>
      <c r="J101" s="188">
        <f>J211</f>
        <v>0</v>
      </c>
      <c r="K101" s="185"/>
      <c r="L101" s="189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4"/>
      <c r="C102" s="185"/>
      <c r="D102" s="186" t="s">
        <v>263</v>
      </c>
      <c r="E102" s="187"/>
      <c r="F102" s="187"/>
      <c r="G102" s="187"/>
      <c r="H102" s="187"/>
      <c r="I102" s="187"/>
      <c r="J102" s="188">
        <f>J268</f>
        <v>0</v>
      </c>
      <c r="K102" s="185"/>
      <c r="L102" s="189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4"/>
      <c r="C103" s="185"/>
      <c r="D103" s="186" t="s">
        <v>264</v>
      </c>
      <c r="E103" s="187"/>
      <c r="F103" s="187"/>
      <c r="G103" s="187"/>
      <c r="H103" s="187"/>
      <c r="I103" s="187"/>
      <c r="J103" s="188">
        <f>J277</f>
        <v>0</v>
      </c>
      <c r="K103" s="185"/>
      <c r="L103" s="189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84"/>
      <c r="C104" s="185"/>
      <c r="D104" s="186" t="s">
        <v>397</v>
      </c>
      <c r="E104" s="187"/>
      <c r="F104" s="187"/>
      <c r="G104" s="187"/>
      <c r="H104" s="187"/>
      <c r="I104" s="187"/>
      <c r="J104" s="188">
        <f>J290</f>
        <v>0</v>
      </c>
      <c r="K104" s="185"/>
      <c r="L104" s="189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2" customFormat="1" ht="21.8" customHeight="1">
      <c r="A105" s="37"/>
      <c r="B105" s="38"/>
      <c r="C105" s="39"/>
      <c r="D105" s="39"/>
      <c r="E105" s="39"/>
      <c r="F105" s="39"/>
      <c r="G105" s="39"/>
      <c r="H105" s="39"/>
      <c r="I105" s="39"/>
      <c r="J105" s="39"/>
      <c r="K105" s="39"/>
      <c r="L105" s="62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</row>
    <row r="106" spans="1:31" s="2" customFormat="1" ht="6.95" customHeight="1">
      <c r="A106" s="37"/>
      <c r="B106" s="65"/>
      <c r="C106" s="66"/>
      <c r="D106" s="66"/>
      <c r="E106" s="66"/>
      <c r="F106" s="66"/>
      <c r="G106" s="66"/>
      <c r="H106" s="66"/>
      <c r="I106" s="66"/>
      <c r="J106" s="66"/>
      <c r="K106" s="66"/>
      <c r="L106" s="62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</row>
    <row r="110" spans="1:31" s="2" customFormat="1" ht="6.95" customHeight="1">
      <c r="A110" s="37"/>
      <c r="B110" s="67"/>
      <c r="C110" s="68"/>
      <c r="D110" s="68"/>
      <c r="E110" s="68"/>
      <c r="F110" s="68"/>
      <c r="G110" s="68"/>
      <c r="H110" s="68"/>
      <c r="I110" s="68"/>
      <c r="J110" s="68"/>
      <c r="K110" s="68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24.95" customHeight="1">
      <c r="A111" s="37"/>
      <c r="B111" s="38"/>
      <c r="C111" s="22" t="s">
        <v>144</v>
      </c>
      <c r="D111" s="39"/>
      <c r="E111" s="39"/>
      <c r="F111" s="39"/>
      <c r="G111" s="39"/>
      <c r="H111" s="39"/>
      <c r="I111" s="39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6.95" customHeight="1">
      <c r="A112" s="37"/>
      <c r="B112" s="38"/>
      <c r="C112" s="39"/>
      <c r="D112" s="39"/>
      <c r="E112" s="39"/>
      <c r="F112" s="39"/>
      <c r="G112" s="39"/>
      <c r="H112" s="39"/>
      <c r="I112" s="39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12" customHeight="1">
      <c r="A113" s="37"/>
      <c r="B113" s="38"/>
      <c r="C113" s="31" t="s">
        <v>16</v>
      </c>
      <c r="D113" s="39"/>
      <c r="E113" s="39"/>
      <c r="F113" s="39"/>
      <c r="G113" s="39"/>
      <c r="H113" s="39"/>
      <c r="I113" s="39"/>
      <c r="J113" s="39"/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16.5" customHeight="1">
      <c r="A114" s="37"/>
      <c r="B114" s="38"/>
      <c r="C114" s="39"/>
      <c r="D114" s="39"/>
      <c r="E114" s="173" t="str">
        <f>E7</f>
        <v>Místní komunikace Jamská - Nákupní park</v>
      </c>
      <c r="F114" s="31"/>
      <c r="G114" s="31"/>
      <c r="H114" s="31"/>
      <c r="I114" s="39"/>
      <c r="J114" s="39"/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12" customHeight="1">
      <c r="A115" s="37"/>
      <c r="B115" s="38"/>
      <c r="C115" s="31" t="s">
        <v>130</v>
      </c>
      <c r="D115" s="39"/>
      <c r="E115" s="39"/>
      <c r="F115" s="39"/>
      <c r="G115" s="39"/>
      <c r="H115" s="39"/>
      <c r="I115" s="39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16.5" customHeight="1">
      <c r="A116" s="37"/>
      <c r="B116" s="38"/>
      <c r="C116" s="39"/>
      <c r="D116" s="39"/>
      <c r="E116" s="75" t="str">
        <f>E9</f>
        <v>SO301 - Přeložka dešťové kanalizace</v>
      </c>
      <c r="F116" s="39"/>
      <c r="G116" s="39"/>
      <c r="H116" s="39"/>
      <c r="I116" s="39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6.95" customHeight="1">
      <c r="A117" s="37"/>
      <c r="B117" s="38"/>
      <c r="C117" s="39"/>
      <c r="D117" s="39"/>
      <c r="E117" s="39"/>
      <c r="F117" s="39"/>
      <c r="G117" s="39"/>
      <c r="H117" s="39"/>
      <c r="I117" s="39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12" customHeight="1">
      <c r="A118" s="37"/>
      <c r="B118" s="38"/>
      <c r="C118" s="31" t="s">
        <v>20</v>
      </c>
      <c r="D118" s="39"/>
      <c r="E118" s="39"/>
      <c r="F118" s="26" t="str">
        <f>F12</f>
        <v>Žďár nad Sázavou</v>
      </c>
      <c r="G118" s="39"/>
      <c r="H118" s="39"/>
      <c r="I118" s="31" t="s">
        <v>22</v>
      </c>
      <c r="J118" s="78" t="str">
        <f>IF(J12="","",J12)</f>
        <v>17. 9. 2021</v>
      </c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6.95" customHeight="1">
      <c r="A119" s="37"/>
      <c r="B119" s="38"/>
      <c r="C119" s="39"/>
      <c r="D119" s="39"/>
      <c r="E119" s="39"/>
      <c r="F119" s="39"/>
      <c r="G119" s="39"/>
      <c r="H119" s="39"/>
      <c r="I119" s="39"/>
      <c r="J119" s="39"/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2" customFormat="1" ht="25.65" customHeight="1">
      <c r="A120" s="37"/>
      <c r="B120" s="38"/>
      <c r="C120" s="31" t="s">
        <v>24</v>
      </c>
      <c r="D120" s="39"/>
      <c r="E120" s="39"/>
      <c r="F120" s="26" t="str">
        <f>E15</f>
        <v>Město Žďár nad Sázavou</v>
      </c>
      <c r="G120" s="39"/>
      <c r="H120" s="39"/>
      <c r="I120" s="31" t="s">
        <v>32</v>
      </c>
      <c r="J120" s="35" t="str">
        <f>E21</f>
        <v>PROfi Jihlava spol. s r.o.</v>
      </c>
      <c r="K120" s="39"/>
      <c r="L120" s="6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pans="1:31" s="2" customFormat="1" ht="25.65" customHeight="1">
      <c r="A121" s="37"/>
      <c r="B121" s="38"/>
      <c r="C121" s="31" t="s">
        <v>30</v>
      </c>
      <c r="D121" s="39"/>
      <c r="E121" s="39"/>
      <c r="F121" s="26" t="str">
        <f>IF(E18="","",E18)</f>
        <v>Vyplň údaj</v>
      </c>
      <c r="G121" s="39"/>
      <c r="H121" s="39"/>
      <c r="I121" s="31" t="s">
        <v>37</v>
      </c>
      <c r="J121" s="35" t="str">
        <f>E24</f>
        <v>PROfi Jihlava spol. s r.o.</v>
      </c>
      <c r="K121" s="39"/>
      <c r="L121" s="62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pans="1:31" s="2" customFormat="1" ht="10.3" customHeight="1">
      <c r="A122" s="37"/>
      <c r="B122" s="38"/>
      <c r="C122" s="39"/>
      <c r="D122" s="39"/>
      <c r="E122" s="39"/>
      <c r="F122" s="39"/>
      <c r="G122" s="39"/>
      <c r="H122" s="39"/>
      <c r="I122" s="39"/>
      <c r="J122" s="39"/>
      <c r="K122" s="39"/>
      <c r="L122" s="6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pans="1:31" s="11" customFormat="1" ht="29.25" customHeight="1">
      <c r="A123" s="190"/>
      <c r="B123" s="191"/>
      <c r="C123" s="192" t="s">
        <v>145</v>
      </c>
      <c r="D123" s="193" t="s">
        <v>64</v>
      </c>
      <c r="E123" s="193" t="s">
        <v>60</v>
      </c>
      <c r="F123" s="193" t="s">
        <v>61</v>
      </c>
      <c r="G123" s="193" t="s">
        <v>146</v>
      </c>
      <c r="H123" s="193" t="s">
        <v>147</v>
      </c>
      <c r="I123" s="193" t="s">
        <v>148</v>
      </c>
      <c r="J123" s="193" t="s">
        <v>134</v>
      </c>
      <c r="K123" s="194" t="s">
        <v>149</v>
      </c>
      <c r="L123" s="195"/>
      <c r="M123" s="99" t="s">
        <v>1</v>
      </c>
      <c r="N123" s="100" t="s">
        <v>43</v>
      </c>
      <c r="O123" s="100" t="s">
        <v>150</v>
      </c>
      <c r="P123" s="100" t="s">
        <v>151</v>
      </c>
      <c r="Q123" s="100" t="s">
        <v>152</v>
      </c>
      <c r="R123" s="100" t="s">
        <v>153</v>
      </c>
      <c r="S123" s="100" t="s">
        <v>154</v>
      </c>
      <c r="T123" s="101" t="s">
        <v>155</v>
      </c>
      <c r="U123" s="190"/>
      <c r="V123" s="190"/>
      <c r="W123" s="190"/>
      <c r="X123" s="190"/>
      <c r="Y123" s="190"/>
      <c r="Z123" s="190"/>
      <c r="AA123" s="190"/>
      <c r="AB123" s="190"/>
      <c r="AC123" s="190"/>
      <c r="AD123" s="190"/>
      <c r="AE123" s="190"/>
    </row>
    <row r="124" spans="1:63" s="2" customFormat="1" ht="22.8" customHeight="1">
      <c r="A124" s="37"/>
      <c r="B124" s="38"/>
      <c r="C124" s="106" t="s">
        <v>156</v>
      </c>
      <c r="D124" s="39"/>
      <c r="E124" s="39"/>
      <c r="F124" s="39"/>
      <c r="G124" s="39"/>
      <c r="H124" s="39"/>
      <c r="I124" s="39"/>
      <c r="J124" s="196">
        <f>BK124</f>
        <v>0</v>
      </c>
      <c r="K124" s="39"/>
      <c r="L124" s="43"/>
      <c r="M124" s="102"/>
      <c r="N124" s="197"/>
      <c r="O124" s="103"/>
      <c r="P124" s="198">
        <f>P125</f>
        <v>0</v>
      </c>
      <c r="Q124" s="103"/>
      <c r="R124" s="198">
        <f>R125</f>
        <v>212.30116000000004</v>
      </c>
      <c r="S124" s="103"/>
      <c r="T124" s="199">
        <f>T125</f>
        <v>45.855000000000004</v>
      </c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T124" s="16" t="s">
        <v>78</v>
      </c>
      <c r="AU124" s="16" t="s">
        <v>136</v>
      </c>
      <c r="BK124" s="200">
        <f>BK125</f>
        <v>0</v>
      </c>
    </row>
    <row r="125" spans="1:63" s="12" customFormat="1" ht="25.9" customHeight="1">
      <c r="A125" s="12"/>
      <c r="B125" s="201"/>
      <c r="C125" s="202"/>
      <c r="D125" s="203" t="s">
        <v>78</v>
      </c>
      <c r="E125" s="204" t="s">
        <v>265</v>
      </c>
      <c r="F125" s="204" t="s">
        <v>266</v>
      </c>
      <c r="G125" s="202"/>
      <c r="H125" s="202"/>
      <c r="I125" s="205"/>
      <c r="J125" s="206">
        <f>BK125</f>
        <v>0</v>
      </c>
      <c r="K125" s="202"/>
      <c r="L125" s="207"/>
      <c r="M125" s="208"/>
      <c r="N125" s="209"/>
      <c r="O125" s="209"/>
      <c r="P125" s="210">
        <f>P126+P175+P195+P211+P268+P277+P290</f>
        <v>0</v>
      </c>
      <c r="Q125" s="209"/>
      <c r="R125" s="210">
        <f>R126+R175+R195+R211+R268+R277+R290</f>
        <v>212.30116000000004</v>
      </c>
      <c r="S125" s="209"/>
      <c r="T125" s="211">
        <f>T126+T175+T195+T211+T268+T277+T290</f>
        <v>45.855000000000004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12" t="s">
        <v>87</v>
      </c>
      <c r="AT125" s="213" t="s">
        <v>78</v>
      </c>
      <c r="AU125" s="213" t="s">
        <v>79</v>
      </c>
      <c r="AY125" s="212" t="s">
        <v>160</v>
      </c>
      <c r="BK125" s="214">
        <f>BK126+BK175+BK195+BK211+BK268+BK277+BK290</f>
        <v>0</v>
      </c>
    </row>
    <row r="126" spans="1:63" s="12" customFormat="1" ht="22.8" customHeight="1">
      <c r="A126" s="12"/>
      <c r="B126" s="201"/>
      <c r="C126" s="202"/>
      <c r="D126" s="203" t="s">
        <v>78</v>
      </c>
      <c r="E126" s="215" t="s">
        <v>87</v>
      </c>
      <c r="F126" s="215" t="s">
        <v>267</v>
      </c>
      <c r="G126" s="202"/>
      <c r="H126" s="202"/>
      <c r="I126" s="205"/>
      <c r="J126" s="216">
        <f>BK126</f>
        <v>0</v>
      </c>
      <c r="K126" s="202"/>
      <c r="L126" s="207"/>
      <c r="M126" s="208"/>
      <c r="N126" s="209"/>
      <c r="O126" s="209"/>
      <c r="P126" s="210">
        <f>SUM(P127:P174)</f>
        <v>0</v>
      </c>
      <c r="Q126" s="209"/>
      <c r="R126" s="210">
        <f>SUM(R127:R174)</f>
        <v>0.6796</v>
      </c>
      <c r="S126" s="209"/>
      <c r="T126" s="211">
        <f>SUM(T127:T174)</f>
        <v>33.855000000000004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12" t="s">
        <v>87</v>
      </c>
      <c r="AT126" s="213" t="s">
        <v>78</v>
      </c>
      <c r="AU126" s="213" t="s">
        <v>87</v>
      </c>
      <c r="AY126" s="212" t="s">
        <v>160</v>
      </c>
      <c r="BK126" s="214">
        <f>SUM(BK127:BK174)</f>
        <v>0</v>
      </c>
    </row>
    <row r="127" spans="1:65" s="2" customFormat="1" ht="24.15" customHeight="1">
      <c r="A127" s="37"/>
      <c r="B127" s="38"/>
      <c r="C127" s="217" t="s">
        <v>87</v>
      </c>
      <c r="D127" s="217" t="s">
        <v>163</v>
      </c>
      <c r="E127" s="218" t="s">
        <v>1973</v>
      </c>
      <c r="F127" s="219" t="s">
        <v>1974</v>
      </c>
      <c r="G127" s="220" t="s">
        <v>270</v>
      </c>
      <c r="H127" s="221">
        <v>100</v>
      </c>
      <c r="I127" s="222"/>
      <c r="J127" s="223">
        <f>ROUND(I127*H127,2)</f>
        <v>0</v>
      </c>
      <c r="K127" s="219" t="s">
        <v>167</v>
      </c>
      <c r="L127" s="43"/>
      <c r="M127" s="224" t="s">
        <v>1</v>
      </c>
      <c r="N127" s="225" t="s">
        <v>44</v>
      </c>
      <c r="O127" s="90"/>
      <c r="P127" s="226">
        <f>O127*H127</f>
        <v>0</v>
      </c>
      <c r="Q127" s="226">
        <v>0</v>
      </c>
      <c r="R127" s="226">
        <f>Q127*H127</f>
        <v>0</v>
      </c>
      <c r="S127" s="226">
        <v>0.316</v>
      </c>
      <c r="T127" s="227">
        <f>S127*H127</f>
        <v>31.6</v>
      </c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R127" s="228" t="s">
        <v>182</v>
      </c>
      <c r="AT127" s="228" t="s">
        <v>163</v>
      </c>
      <c r="AU127" s="228" t="s">
        <v>89</v>
      </c>
      <c r="AY127" s="16" t="s">
        <v>160</v>
      </c>
      <c r="BE127" s="229">
        <f>IF(N127="základní",J127,0)</f>
        <v>0</v>
      </c>
      <c r="BF127" s="229">
        <f>IF(N127="snížená",J127,0)</f>
        <v>0</v>
      </c>
      <c r="BG127" s="229">
        <f>IF(N127="zákl. přenesená",J127,0)</f>
        <v>0</v>
      </c>
      <c r="BH127" s="229">
        <f>IF(N127="sníž. přenesená",J127,0)</f>
        <v>0</v>
      </c>
      <c r="BI127" s="229">
        <f>IF(N127="nulová",J127,0)</f>
        <v>0</v>
      </c>
      <c r="BJ127" s="16" t="s">
        <v>87</v>
      </c>
      <c r="BK127" s="229">
        <f>ROUND(I127*H127,2)</f>
        <v>0</v>
      </c>
      <c r="BL127" s="16" t="s">
        <v>182</v>
      </c>
      <c r="BM127" s="228" t="s">
        <v>1975</v>
      </c>
    </row>
    <row r="128" spans="1:47" s="2" customFormat="1" ht="12">
      <c r="A128" s="37"/>
      <c r="B128" s="38"/>
      <c r="C128" s="39"/>
      <c r="D128" s="230" t="s">
        <v>170</v>
      </c>
      <c r="E128" s="39"/>
      <c r="F128" s="231" t="s">
        <v>1976</v>
      </c>
      <c r="G128" s="39"/>
      <c r="H128" s="39"/>
      <c r="I128" s="232"/>
      <c r="J128" s="39"/>
      <c r="K128" s="39"/>
      <c r="L128" s="43"/>
      <c r="M128" s="233"/>
      <c r="N128" s="234"/>
      <c r="O128" s="90"/>
      <c r="P128" s="90"/>
      <c r="Q128" s="90"/>
      <c r="R128" s="90"/>
      <c r="S128" s="90"/>
      <c r="T128" s="91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T128" s="16" t="s">
        <v>170</v>
      </c>
      <c r="AU128" s="16" t="s">
        <v>89</v>
      </c>
    </row>
    <row r="129" spans="1:65" s="2" customFormat="1" ht="16.5" customHeight="1">
      <c r="A129" s="37"/>
      <c r="B129" s="38"/>
      <c r="C129" s="217" t="s">
        <v>89</v>
      </c>
      <c r="D129" s="217" t="s">
        <v>163</v>
      </c>
      <c r="E129" s="218" t="s">
        <v>907</v>
      </c>
      <c r="F129" s="219" t="s">
        <v>908</v>
      </c>
      <c r="G129" s="220" t="s">
        <v>215</v>
      </c>
      <c r="H129" s="221">
        <v>11</v>
      </c>
      <c r="I129" s="222"/>
      <c r="J129" s="223">
        <f>ROUND(I129*H129,2)</f>
        <v>0</v>
      </c>
      <c r="K129" s="219" t="s">
        <v>167</v>
      </c>
      <c r="L129" s="43"/>
      <c r="M129" s="224" t="s">
        <v>1</v>
      </c>
      <c r="N129" s="225" t="s">
        <v>44</v>
      </c>
      <c r="O129" s="90"/>
      <c r="P129" s="226">
        <f>O129*H129</f>
        <v>0</v>
      </c>
      <c r="Q129" s="226">
        <v>0</v>
      </c>
      <c r="R129" s="226">
        <f>Q129*H129</f>
        <v>0</v>
      </c>
      <c r="S129" s="226">
        <v>0.205</v>
      </c>
      <c r="T129" s="227">
        <f>S129*H129</f>
        <v>2.255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R129" s="228" t="s">
        <v>182</v>
      </c>
      <c r="AT129" s="228" t="s">
        <v>163</v>
      </c>
      <c r="AU129" s="228" t="s">
        <v>89</v>
      </c>
      <c r="AY129" s="16" t="s">
        <v>160</v>
      </c>
      <c r="BE129" s="229">
        <f>IF(N129="základní",J129,0)</f>
        <v>0</v>
      </c>
      <c r="BF129" s="229">
        <f>IF(N129="snížená",J129,0)</f>
        <v>0</v>
      </c>
      <c r="BG129" s="229">
        <f>IF(N129="zákl. přenesená",J129,0)</f>
        <v>0</v>
      </c>
      <c r="BH129" s="229">
        <f>IF(N129="sníž. přenesená",J129,0)</f>
        <v>0</v>
      </c>
      <c r="BI129" s="229">
        <f>IF(N129="nulová",J129,0)</f>
        <v>0</v>
      </c>
      <c r="BJ129" s="16" t="s">
        <v>87</v>
      </c>
      <c r="BK129" s="229">
        <f>ROUND(I129*H129,2)</f>
        <v>0</v>
      </c>
      <c r="BL129" s="16" t="s">
        <v>182</v>
      </c>
      <c r="BM129" s="228" t="s">
        <v>1977</v>
      </c>
    </row>
    <row r="130" spans="1:47" s="2" customFormat="1" ht="12">
      <c r="A130" s="37"/>
      <c r="B130" s="38"/>
      <c r="C130" s="39"/>
      <c r="D130" s="230" t="s">
        <v>170</v>
      </c>
      <c r="E130" s="39"/>
      <c r="F130" s="231" t="s">
        <v>910</v>
      </c>
      <c r="G130" s="39"/>
      <c r="H130" s="39"/>
      <c r="I130" s="232"/>
      <c r="J130" s="39"/>
      <c r="K130" s="39"/>
      <c r="L130" s="43"/>
      <c r="M130" s="233"/>
      <c r="N130" s="234"/>
      <c r="O130" s="90"/>
      <c r="P130" s="90"/>
      <c r="Q130" s="90"/>
      <c r="R130" s="90"/>
      <c r="S130" s="90"/>
      <c r="T130" s="91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T130" s="16" t="s">
        <v>170</v>
      </c>
      <c r="AU130" s="16" t="s">
        <v>89</v>
      </c>
    </row>
    <row r="131" spans="1:65" s="2" customFormat="1" ht="24.15" customHeight="1">
      <c r="A131" s="37"/>
      <c r="B131" s="38"/>
      <c r="C131" s="217" t="s">
        <v>178</v>
      </c>
      <c r="D131" s="217" t="s">
        <v>163</v>
      </c>
      <c r="E131" s="218" t="s">
        <v>408</v>
      </c>
      <c r="F131" s="219" t="s">
        <v>409</v>
      </c>
      <c r="G131" s="220" t="s">
        <v>404</v>
      </c>
      <c r="H131" s="221">
        <v>168</v>
      </c>
      <c r="I131" s="222"/>
      <c r="J131" s="223">
        <f>ROUND(I131*H131,2)</f>
        <v>0</v>
      </c>
      <c r="K131" s="219" t="s">
        <v>167</v>
      </c>
      <c r="L131" s="43"/>
      <c r="M131" s="224" t="s">
        <v>1</v>
      </c>
      <c r="N131" s="225" t="s">
        <v>44</v>
      </c>
      <c r="O131" s="90"/>
      <c r="P131" s="226">
        <f>O131*H131</f>
        <v>0</v>
      </c>
      <c r="Q131" s="226">
        <v>4E-05</v>
      </c>
      <c r="R131" s="226">
        <f>Q131*H131</f>
        <v>0.00672</v>
      </c>
      <c r="S131" s="226">
        <v>0</v>
      </c>
      <c r="T131" s="227">
        <f>S131*H131</f>
        <v>0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R131" s="228" t="s">
        <v>182</v>
      </c>
      <c r="AT131" s="228" t="s">
        <v>163</v>
      </c>
      <c r="AU131" s="228" t="s">
        <v>89</v>
      </c>
      <c r="AY131" s="16" t="s">
        <v>160</v>
      </c>
      <c r="BE131" s="229">
        <f>IF(N131="základní",J131,0)</f>
        <v>0</v>
      </c>
      <c r="BF131" s="229">
        <f>IF(N131="snížená",J131,0)</f>
        <v>0</v>
      </c>
      <c r="BG131" s="229">
        <f>IF(N131="zákl. přenesená",J131,0)</f>
        <v>0</v>
      </c>
      <c r="BH131" s="229">
        <f>IF(N131="sníž. přenesená",J131,0)</f>
        <v>0</v>
      </c>
      <c r="BI131" s="229">
        <f>IF(N131="nulová",J131,0)</f>
        <v>0</v>
      </c>
      <c r="BJ131" s="16" t="s">
        <v>87</v>
      </c>
      <c r="BK131" s="229">
        <f>ROUND(I131*H131,2)</f>
        <v>0</v>
      </c>
      <c r="BL131" s="16" t="s">
        <v>182</v>
      </c>
      <c r="BM131" s="228" t="s">
        <v>1978</v>
      </c>
    </row>
    <row r="132" spans="1:47" s="2" customFormat="1" ht="12">
      <c r="A132" s="37"/>
      <c r="B132" s="38"/>
      <c r="C132" s="39"/>
      <c r="D132" s="230" t="s">
        <v>170</v>
      </c>
      <c r="E132" s="39"/>
      <c r="F132" s="231" t="s">
        <v>411</v>
      </c>
      <c r="G132" s="39"/>
      <c r="H132" s="39"/>
      <c r="I132" s="232"/>
      <c r="J132" s="39"/>
      <c r="K132" s="39"/>
      <c r="L132" s="43"/>
      <c r="M132" s="233"/>
      <c r="N132" s="234"/>
      <c r="O132" s="90"/>
      <c r="P132" s="90"/>
      <c r="Q132" s="90"/>
      <c r="R132" s="90"/>
      <c r="S132" s="90"/>
      <c r="T132" s="91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T132" s="16" t="s">
        <v>170</v>
      </c>
      <c r="AU132" s="16" t="s">
        <v>89</v>
      </c>
    </row>
    <row r="133" spans="1:51" s="13" customFormat="1" ht="12">
      <c r="A133" s="13"/>
      <c r="B133" s="236"/>
      <c r="C133" s="237"/>
      <c r="D133" s="230" t="s">
        <v>219</v>
      </c>
      <c r="E133" s="238" t="s">
        <v>1</v>
      </c>
      <c r="F133" s="239" t="s">
        <v>407</v>
      </c>
      <c r="G133" s="237"/>
      <c r="H133" s="240">
        <v>168</v>
      </c>
      <c r="I133" s="241"/>
      <c r="J133" s="237"/>
      <c r="K133" s="237"/>
      <c r="L133" s="242"/>
      <c r="M133" s="243"/>
      <c r="N133" s="244"/>
      <c r="O133" s="244"/>
      <c r="P133" s="244"/>
      <c r="Q133" s="244"/>
      <c r="R133" s="244"/>
      <c r="S133" s="244"/>
      <c r="T133" s="245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46" t="s">
        <v>219</v>
      </c>
      <c r="AU133" s="246" t="s">
        <v>89</v>
      </c>
      <c r="AV133" s="13" t="s">
        <v>89</v>
      </c>
      <c r="AW133" s="13" t="s">
        <v>36</v>
      </c>
      <c r="AX133" s="13" t="s">
        <v>79</v>
      </c>
      <c r="AY133" s="246" t="s">
        <v>160</v>
      </c>
    </row>
    <row r="134" spans="1:65" s="2" customFormat="1" ht="33" customHeight="1">
      <c r="A134" s="37"/>
      <c r="B134" s="38"/>
      <c r="C134" s="217" t="s">
        <v>182</v>
      </c>
      <c r="D134" s="217" t="s">
        <v>163</v>
      </c>
      <c r="E134" s="218" t="s">
        <v>1979</v>
      </c>
      <c r="F134" s="219" t="s">
        <v>1980</v>
      </c>
      <c r="G134" s="220" t="s">
        <v>275</v>
      </c>
      <c r="H134" s="221">
        <v>1139.5</v>
      </c>
      <c r="I134" s="222"/>
      <c r="J134" s="223">
        <f>ROUND(I134*H134,2)</f>
        <v>0</v>
      </c>
      <c r="K134" s="219" t="s">
        <v>167</v>
      </c>
      <c r="L134" s="43"/>
      <c r="M134" s="224" t="s">
        <v>1</v>
      </c>
      <c r="N134" s="225" t="s">
        <v>44</v>
      </c>
      <c r="O134" s="90"/>
      <c r="P134" s="226">
        <f>O134*H134</f>
        <v>0</v>
      </c>
      <c r="Q134" s="226">
        <v>0</v>
      </c>
      <c r="R134" s="226">
        <f>Q134*H134</f>
        <v>0</v>
      </c>
      <c r="S134" s="226">
        <v>0</v>
      </c>
      <c r="T134" s="227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228" t="s">
        <v>182</v>
      </c>
      <c r="AT134" s="228" t="s">
        <v>163</v>
      </c>
      <c r="AU134" s="228" t="s">
        <v>89</v>
      </c>
      <c r="AY134" s="16" t="s">
        <v>160</v>
      </c>
      <c r="BE134" s="229">
        <f>IF(N134="základní",J134,0)</f>
        <v>0</v>
      </c>
      <c r="BF134" s="229">
        <f>IF(N134="snížená",J134,0)</f>
        <v>0</v>
      </c>
      <c r="BG134" s="229">
        <f>IF(N134="zákl. přenesená",J134,0)</f>
        <v>0</v>
      </c>
      <c r="BH134" s="229">
        <f>IF(N134="sníž. přenesená",J134,0)</f>
        <v>0</v>
      </c>
      <c r="BI134" s="229">
        <f>IF(N134="nulová",J134,0)</f>
        <v>0</v>
      </c>
      <c r="BJ134" s="16" t="s">
        <v>87</v>
      </c>
      <c r="BK134" s="229">
        <f>ROUND(I134*H134,2)</f>
        <v>0</v>
      </c>
      <c r="BL134" s="16" t="s">
        <v>182</v>
      </c>
      <c r="BM134" s="228" t="s">
        <v>1981</v>
      </c>
    </row>
    <row r="135" spans="1:47" s="2" customFormat="1" ht="12">
      <c r="A135" s="37"/>
      <c r="B135" s="38"/>
      <c r="C135" s="39"/>
      <c r="D135" s="230" t="s">
        <v>170</v>
      </c>
      <c r="E135" s="39"/>
      <c r="F135" s="231" t="s">
        <v>1982</v>
      </c>
      <c r="G135" s="39"/>
      <c r="H135" s="39"/>
      <c r="I135" s="232"/>
      <c r="J135" s="39"/>
      <c r="K135" s="39"/>
      <c r="L135" s="43"/>
      <c r="M135" s="233"/>
      <c r="N135" s="234"/>
      <c r="O135" s="90"/>
      <c r="P135" s="90"/>
      <c r="Q135" s="90"/>
      <c r="R135" s="90"/>
      <c r="S135" s="90"/>
      <c r="T135" s="91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T135" s="16" t="s">
        <v>170</v>
      </c>
      <c r="AU135" s="16" t="s">
        <v>89</v>
      </c>
    </row>
    <row r="136" spans="1:51" s="13" customFormat="1" ht="12">
      <c r="A136" s="13"/>
      <c r="B136" s="236"/>
      <c r="C136" s="237"/>
      <c r="D136" s="230" t="s">
        <v>219</v>
      </c>
      <c r="E136" s="238" t="s">
        <v>1</v>
      </c>
      <c r="F136" s="239" t="s">
        <v>1983</v>
      </c>
      <c r="G136" s="237"/>
      <c r="H136" s="240">
        <v>1139.5</v>
      </c>
      <c r="I136" s="241"/>
      <c r="J136" s="237"/>
      <c r="K136" s="237"/>
      <c r="L136" s="242"/>
      <c r="M136" s="243"/>
      <c r="N136" s="244"/>
      <c r="O136" s="244"/>
      <c r="P136" s="244"/>
      <c r="Q136" s="244"/>
      <c r="R136" s="244"/>
      <c r="S136" s="244"/>
      <c r="T136" s="245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6" t="s">
        <v>219</v>
      </c>
      <c r="AU136" s="246" t="s">
        <v>89</v>
      </c>
      <c r="AV136" s="13" t="s">
        <v>89</v>
      </c>
      <c r="AW136" s="13" t="s">
        <v>36</v>
      </c>
      <c r="AX136" s="13" t="s">
        <v>79</v>
      </c>
      <c r="AY136" s="246" t="s">
        <v>160</v>
      </c>
    </row>
    <row r="137" spans="1:65" s="2" customFormat="1" ht="24.15" customHeight="1">
      <c r="A137" s="37"/>
      <c r="B137" s="38"/>
      <c r="C137" s="217" t="s">
        <v>159</v>
      </c>
      <c r="D137" s="217" t="s">
        <v>163</v>
      </c>
      <c r="E137" s="218" t="s">
        <v>417</v>
      </c>
      <c r="F137" s="219" t="s">
        <v>418</v>
      </c>
      <c r="G137" s="220" t="s">
        <v>275</v>
      </c>
      <c r="H137" s="221">
        <v>911.6</v>
      </c>
      <c r="I137" s="222"/>
      <c r="J137" s="223">
        <f>ROUND(I137*H137,2)</f>
        <v>0</v>
      </c>
      <c r="K137" s="219" t="s">
        <v>167</v>
      </c>
      <c r="L137" s="43"/>
      <c r="M137" s="224" t="s">
        <v>1</v>
      </c>
      <c r="N137" s="225" t="s">
        <v>44</v>
      </c>
      <c r="O137" s="90"/>
      <c r="P137" s="226">
        <f>O137*H137</f>
        <v>0</v>
      </c>
      <c r="Q137" s="226">
        <v>0</v>
      </c>
      <c r="R137" s="226">
        <f>Q137*H137</f>
        <v>0</v>
      </c>
      <c r="S137" s="226">
        <v>0</v>
      </c>
      <c r="T137" s="227">
        <f>S137*H137</f>
        <v>0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228" t="s">
        <v>182</v>
      </c>
      <c r="AT137" s="228" t="s">
        <v>163</v>
      </c>
      <c r="AU137" s="228" t="s">
        <v>89</v>
      </c>
      <c r="AY137" s="16" t="s">
        <v>160</v>
      </c>
      <c r="BE137" s="229">
        <f>IF(N137="základní",J137,0)</f>
        <v>0</v>
      </c>
      <c r="BF137" s="229">
        <f>IF(N137="snížená",J137,0)</f>
        <v>0</v>
      </c>
      <c r="BG137" s="229">
        <f>IF(N137="zákl. přenesená",J137,0)</f>
        <v>0</v>
      </c>
      <c r="BH137" s="229">
        <f>IF(N137="sníž. přenesená",J137,0)</f>
        <v>0</v>
      </c>
      <c r="BI137" s="229">
        <f>IF(N137="nulová",J137,0)</f>
        <v>0</v>
      </c>
      <c r="BJ137" s="16" t="s">
        <v>87</v>
      </c>
      <c r="BK137" s="229">
        <f>ROUND(I137*H137,2)</f>
        <v>0</v>
      </c>
      <c r="BL137" s="16" t="s">
        <v>182</v>
      </c>
      <c r="BM137" s="228" t="s">
        <v>1984</v>
      </c>
    </row>
    <row r="138" spans="1:47" s="2" customFormat="1" ht="12">
      <c r="A138" s="37"/>
      <c r="B138" s="38"/>
      <c r="C138" s="39"/>
      <c r="D138" s="230" t="s">
        <v>170</v>
      </c>
      <c r="E138" s="39"/>
      <c r="F138" s="231" t="s">
        <v>420</v>
      </c>
      <c r="G138" s="39"/>
      <c r="H138" s="39"/>
      <c r="I138" s="232"/>
      <c r="J138" s="39"/>
      <c r="K138" s="39"/>
      <c r="L138" s="43"/>
      <c r="M138" s="233"/>
      <c r="N138" s="234"/>
      <c r="O138" s="90"/>
      <c r="P138" s="90"/>
      <c r="Q138" s="90"/>
      <c r="R138" s="90"/>
      <c r="S138" s="90"/>
      <c r="T138" s="91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T138" s="16" t="s">
        <v>170</v>
      </c>
      <c r="AU138" s="16" t="s">
        <v>89</v>
      </c>
    </row>
    <row r="139" spans="1:51" s="13" customFormat="1" ht="12">
      <c r="A139" s="13"/>
      <c r="B139" s="236"/>
      <c r="C139" s="237"/>
      <c r="D139" s="230" t="s">
        <v>219</v>
      </c>
      <c r="E139" s="238" t="s">
        <v>1</v>
      </c>
      <c r="F139" s="239" t="s">
        <v>1985</v>
      </c>
      <c r="G139" s="237"/>
      <c r="H139" s="240">
        <v>911.6</v>
      </c>
      <c r="I139" s="241"/>
      <c r="J139" s="237"/>
      <c r="K139" s="237"/>
      <c r="L139" s="242"/>
      <c r="M139" s="243"/>
      <c r="N139" s="244"/>
      <c r="O139" s="244"/>
      <c r="P139" s="244"/>
      <c r="Q139" s="244"/>
      <c r="R139" s="244"/>
      <c r="S139" s="244"/>
      <c r="T139" s="245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6" t="s">
        <v>219</v>
      </c>
      <c r="AU139" s="246" t="s">
        <v>89</v>
      </c>
      <c r="AV139" s="13" t="s">
        <v>89</v>
      </c>
      <c r="AW139" s="13" t="s">
        <v>36</v>
      </c>
      <c r="AX139" s="13" t="s">
        <v>79</v>
      </c>
      <c r="AY139" s="246" t="s">
        <v>160</v>
      </c>
    </row>
    <row r="140" spans="1:65" s="2" customFormat="1" ht="21.75" customHeight="1">
      <c r="A140" s="37"/>
      <c r="B140" s="38"/>
      <c r="C140" s="217" t="s">
        <v>192</v>
      </c>
      <c r="D140" s="217" t="s">
        <v>163</v>
      </c>
      <c r="E140" s="218" t="s">
        <v>1986</v>
      </c>
      <c r="F140" s="219" t="s">
        <v>1987</v>
      </c>
      <c r="G140" s="220" t="s">
        <v>270</v>
      </c>
      <c r="H140" s="221">
        <v>1060</v>
      </c>
      <c r="I140" s="222"/>
      <c r="J140" s="223">
        <f>ROUND(I140*H140,2)</f>
        <v>0</v>
      </c>
      <c r="K140" s="219" t="s">
        <v>167</v>
      </c>
      <c r="L140" s="43"/>
      <c r="M140" s="224" t="s">
        <v>1</v>
      </c>
      <c r="N140" s="225" t="s">
        <v>44</v>
      </c>
      <c r="O140" s="90"/>
      <c r="P140" s="226">
        <f>O140*H140</f>
        <v>0</v>
      </c>
      <c r="Q140" s="226">
        <v>0.00063</v>
      </c>
      <c r="R140" s="226">
        <f>Q140*H140</f>
        <v>0.6678000000000001</v>
      </c>
      <c r="S140" s="226">
        <v>0</v>
      </c>
      <c r="T140" s="227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228" t="s">
        <v>182</v>
      </c>
      <c r="AT140" s="228" t="s">
        <v>163</v>
      </c>
      <c r="AU140" s="228" t="s">
        <v>89</v>
      </c>
      <c r="AY140" s="16" t="s">
        <v>160</v>
      </c>
      <c r="BE140" s="229">
        <f>IF(N140="základní",J140,0)</f>
        <v>0</v>
      </c>
      <c r="BF140" s="229">
        <f>IF(N140="snížená",J140,0)</f>
        <v>0</v>
      </c>
      <c r="BG140" s="229">
        <f>IF(N140="zákl. přenesená",J140,0)</f>
        <v>0</v>
      </c>
      <c r="BH140" s="229">
        <f>IF(N140="sníž. přenesená",J140,0)</f>
        <v>0</v>
      </c>
      <c r="BI140" s="229">
        <f>IF(N140="nulová",J140,0)</f>
        <v>0</v>
      </c>
      <c r="BJ140" s="16" t="s">
        <v>87</v>
      </c>
      <c r="BK140" s="229">
        <f>ROUND(I140*H140,2)</f>
        <v>0</v>
      </c>
      <c r="BL140" s="16" t="s">
        <v>182</v>
      </c>
      <c r="BM140" s="228" t="s">
        <v>1988</v>
      </c>
    </row>
    <row r="141" spans="1:47" s="2" customFormat="1" ht="12">
      <c r="A141" s="37"/>
      <c r="B141" s="38"/>
      <c r="C141" s="39"/>
      <c r="D141" s="230" t="s">
        <v>170</v>
      </c>
      <c r="E141" s="39"/>
      <c r="F141" s="231" t="s">
        <v>1989</v>
      </c>
      <c r="G141" s="39"/>
      <c r="H141" s="39"/>
      <c r="I141" s="232"/>
      <c r="J141" s="39"/>
      <c r="K141" s="39"/>
      <c r="L141" s="43"/>
      <c r="M141" s="233"/>
      <c r="N141" s="234"/>
      <c r="O141" s="90"/>
      <c r="P141" s="90"/>
      <c r="Q141" s="90"/>
      <c r="R141" s="90"/>
      <c r="S141" s="90"/>
      <c r="T141" s="91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T141" s="16" t="s">
        <v>170</v>
      </c>
      <c r="AU141" s="16" t="s">
        <v>89</v>
      </c>
    </row>
    <row r="142" spans="1:51" s="13" customFormat="1" ht="12">
      <c r="A142" s="13"/>
      <c r="B142" s="236"/>
      <c r="C142" s="237"/>
      <c r="D142" s="230" t="s">
        <v>219</v>
      </c>
      <c r="E142" s="238" t="s">
        <v>1</v>
      </c>
      <c r="F142" s="239" t="s">
        <v>1990</v>
      </c>
      <c r="G142" s="237"/>
      <c r="H142" s="240">
        <v>1060</v>
      </c>
      <c r="I142" s="241"/>
      <c r="J142" s="237"/>
      <c r="K142" s="237"/>
      <c r="L142" s="242"/>
      <c r="M142" s="243"/>
      <c r="N142" s="244"/>
      <c r="O142" s="244"/>
      <c r="P142" s="244"/>
      <c r="Q142" s="244"/>
      <c r="R142" s="244"/>
      <c r="S142" s="244"/>
      <c r="T142" s="245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6" t="s">
        <v>219</v>
      </c>
      <c r="AU142" s="246" t="s">
        <v>89</v>
      </c>
      <c r="AV142" s="13" t="s">
        <v>89</v>
      </c>
      <c r="AW142" s="13" t="s">
        <v>36</v>
      </c>
      <c r="AX142" s="13" t="s">
        <v>79</v>
      </c>
      <c r="AY142" s="246" t="s">
        <v>160</v>
      </c>
    </row>
    <row r="143" spans="1:65" s="2" customFormat="1" ht="21.75" customHeight="1">
      <c r="A143" s="37"/>
      <c r="B143" s="38"/>
      <c r="C143" s="217" t="s">
        <v>198</v>
      </c>
      <c r="D143" s="217" t="s">
        <v>163</v>
      </c>
      <c r="E143" s="218" t="s">
        <v>1991</v>
      </c>
      <c r="F143" s="219" t="s">
        <v>1992</v>
      </c>
      <c r="G143" s="220" t="s">
        <v>270</v>
      </c>
      <c r="H143" s="221">
        <v>1060</v>
      </c>
      <c r="I143" s="222"/>
      <c r="J143" s="223">
        <f>ROUND(I143*H143,2)</f>
        <v>0</v>
      </c>
      <c r="K143" s="219" t="s">
        <v>167</v>
      </c>
      <c r="L143" s="43"/>
      <c r="M143" s="224" t="s">
        <v>1</v>
      </c>
      <c r="N143" s="225" t="s">
        <v>44</v>
      </c>
      <c r="O143" s="90"/>
      <c r="P143" s="226">
        <f>O143*H143</f>
        <v>0</v>
      </c>
      <c r="Q143" s="226">
        <v>0</v>
      </c>
      <c r="R143" s="226">
        <f>Q143*H143</f>
        <v>0</v>
      </c>
      <c r="S143" s="226">
        <v>0</v>
      </c>
      <c r="T143" s="227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228" t="s">
        <v>182</v>
      </c>
      <c r="AT143" s="228" t="s">
        <v>163</v>
      </c>
      <c r="AU143" s="228" t="s">
        <v>89</v>
      </c>
      <c r="AY143" s="16" t="s">
        <v>160</v>
      </c>
      <c r="BE143" s="229">
        <f>IF(N143="základní",J143,0)</f>
        <v>0</v>
      </c>
      <c r="BF143" s="229">
        <f>IF(N143="snížená",J143,0)</f>
        <v>0</v>
      </c>
      <c r="BG143" s="229">
        <f>IF(N143="zákl. přenesená",J143,0)</f>
        <v>0</v>
      </c>
      <c r="BH143" s="229">
        <f>IF(N143="sníž. přenesená",J143,0)</f>
        <v>0</v>
      </c>
      <c r="BI143" s="229">
        <f>IF(N143="nulová",J143,0)</f>
        <v>0</v>
      </c>
      <c r="BJ143" s="16" t="s">
        <v>87</v>
      </c>
      <c r="BK143" s="229">
        <f>ROUND(I143*H143,2)</f>
        <v>0</v>
      </c>
      <c r="BL143" s="16" t="s">
        <v>182</v>
      </c>
      <c r="BM143" s="228" t="s">
        <v>1993</v>
      </c>
    </row>
    <row r="144" spans="1:47" s="2" customFormat="1" ht="12">
      <c r="A144" s="37"/>
      <c r="B144" s="38"/>
      <c r="C144" s="39"/>
      <c r="D144" s="230" t="s">
        <v>170</v>
      </c>
      <c r="E144" s="39"/>
      <c r="F144" s="231" t="s">
        <v>1994</v>
      </c>
      <c r="G144" s="39"/>
      <c r="H144" s="39"/>
      <c r="I144" s="232"/>
      <c r="J144" s="39"/>
      <c r="K144" s="39"/>
      <c r="L144" s="43"/>
      <c r="M144" s="233"/>
      <c r="N144" s="234"/>
      <c r="O144" s="90"/>
      <c r="P144" s="90"/>
      <c r="Q144" s="90"/>
      <c r="R144" s="90"/>
      <c r="S144" s="90"/>
      <c r="T144" s="91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T144" s="16" t="s">
        <v>170</v>
      </c>
      <c r="AU144" s="16" t="s">
        <v>89</v>
      </c>
    </row>
    <row r="145" spans="1:65" s="2" customFormat="1" ht="33" customHeight="1">
      <c r="A145" s="37"/>
      <c r="B145" s="38"/>
      <c r="C145" s="217" t="s">
        <v>204</v>
      </c>
      <c r="D145" s="217" t="s">
        <v>163</v>
      </c>
      <c r="E145" s="218" t="s">
        <v>302</v>
      </c>
      <c r="F145" s="219" t="s">
        <v>303</v>
      </c>
      <c r="G145" s="220" t="s">
        <v>275</v>
      </c>
      <c r="H145" s="221">
        <v>141.27</v>
      </c>
      <c r="I145" s="222"/>
      <c r="J145" s="223">
        <f>ROUND(I145*H145,2)</f>
        <v>0</v>
      </c>
      <c r="K145" s="219" t="s">
        <v>167</v>
      </c>
      <c r="L145" s="43"/>
      <c r="M145" s="224" t="s">
        <v>1</v>
      </c>
      <c r="N145" s="225" t="s">
        <v>44</v>
      </c>
      <c r="O145" s="90"/>
      <c r="P145" s="226">
        <f>O145*H145</f>
        <v>0</v>
      </c>
      <c r="Q145" s="226">
        <v>0</v>
      </c>
      <c r="R145" s="226">
        <f>Q145*H145</f>
        <v>0</v>
      </c>
      <c r="S145" s="226">
        <v>0</v>
      </c>
      <c r="T145" s="227">
        <f>S145*H145</f>
        <v>0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228" t="s">
        <v>182</v>
      </c>
      <c r="AT145" s="228" t="s">
        <v>163</v>
      </c>
      <c r="AU145" s="228" t="s">
        <v>89</v>
      </c>
      <c r="AY145" s="16" t="s">
        <v>160</v>
      </c>
      <c r="BE145" s="229">
        <f>IF(N145="základní",J145,0)</f>
        <v>0</v>
      </c>
      <c r="BF145" s="229">
        <f>IF(N145="snížená",J145,0)</f>
        <v>0</v>
      </c>
      <c r="BG145" s="229">
        <f>IF(N145="zákl. přenesená",J145,0)</f>
        <v>0</v>
      </c>
      <c r="BH145" s="229">
        <f>IF(N145="sníž. přenesená",J145,0)</f>
        <v>0</v>
      </c>
      <c r="BI145" s="229">
        <f>IF(N145="nulová",J145,0)</f>
        <v>0</v>
      </c>
      <c r="BJ145" s="16" t="s">
        <v>87</v>
      </c>
      <c r="BK145" s="229">
        <f>ROUND(I145*H145,2)</f>
        <v>0</v>
      </c>
      <c r="BL145" s="16" t="s">
        <v>182</v>
      </c>
      <c r="BM145" s="228" t="s">
        <v>1995</v>
      </c>
    </row>
    <row r="146" spans="1:47" s="2" customFormat="1" ht="12">
      <c r="A146" s="37"/>
      <c r="B146" s="38"/>
      <c r="C146" s="39"/>
      <c r="D146" s="230" t="s">
        <v>170</v>
      </c>
      <c r="E146" s="39"/>
      <c r="F146" s="231" t="s">
        <v>305</v>
      </c>
      <c r="G146" s="39"/>
      <c r="H146" s="39"/>
      <c r="I146" s="232"/>
      <c r="J146" s="39"/>
      <c r="K146" s="39"/>
      <c r="L146" s="43"/>
      <c r="M146" s="233"/>
      <c r="N146" s="234"/>
      <c r="O146" s="90"/>
      <c r="P146" s="90"/>
      <c r="Q146" s="90"/>
      <c r="R146" s="90"/>
      <c r="S146" s="90"/>
      <c r="T146" s="91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T146" s="16" t="s">
        <v>170</v>
      </c>
      <c r="AU146" s="16" t="s">
        <v>89</v>
      </c>
    </row>
    <row r="147" spans="1:47" s="2" customFormat="1" ht="12">
      <c r="A147" s="37"/>
      <c r="B147" s="38"/>
      <c r="C147" s="39"/>
      <c r="D147" s="230" t="s">
        <v>172</v>
      </c>
      <c r="E147" s="39"/>
      <c r="F147" s="235" t="s">
        <v>1996</v>
      </c>
      <c r="G147" s="39"/>
      <c r="H147" s="39"/>
      <c r="I147" s="232"/>
      <c r="J147" s="39"/>
      <c r="K147" s="39"/>
      <c r="L147" s="43"/>
      <c r="M147" s="233"/>
      <c r="N147" s="234"/>
      <c r="O147" s="90"/>
      <c r="P147" s="90"/>
      <c r="Q147" s="90"/>
      <c r="R147" s="90"/>
      <c r="S147" s="90"/>
      <c r="T147" s="91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T147" s="16" t="s">
        <v>172</v>
      </c>
      <c r="AU147" s="16" t="s">
        <v>89</v>
      </c>
    </row>
    <row r="148" spans="1:65" s="2" customFormat="1" ht="33" customHeight="1">
      <c r="A148" s="37"/>
      <c r="B148" s="38"/>
      <c r="C148" s="217" t="s">
        <v>212</v>
      </c>
      <c r="D148" s="217" t="s">
        <v>163</v>
      </c>
      <c r="E148" s="218" t="s">
        <v>953</v>
      </c>
      <c r="F148" s="219" t="s">
        <v>303</v>
      </c>
      <c r="G148" s="220" t="s">
        <v>275</v>
      </c>
      <c r="H148" s="221">
        <v>291.63</v>
      </c>
      <c r="I148" s="222"/>
      <c r="J148" s="223">
        <f>ROUND(I148*H148,2)</f>
        <v>0</v>
      </c>
      <c r="K148" s="219" t="s">
        <v>1</v>
      </c>
      <c r="L148" s="43"/>
      <c r="M148" s="224" t="s">
        <v>1</v>
      </c>
      <c r="N148" s="225" t="s">
        <v>44</v>
      </c>
      <c r="O148" s="90"/>
      <c r="P148" s="226">
        <f>O148*H148</f>
        <v>0</v>
      </c>
      <c r="Q148" s="226">
        <v>0</v>
      </c>
      <c r="R148" s="226">
        <f>Q148*H148</f>
        <v>0</v>
      </c>
      <c r="S148" s="226">
        <v>0</v>
      </c>
      <c r="T148" s="227">
        <f>S148*H148</f>
        <v>0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R148" s="228" t="s">
        <v>182</v>
      </c>
      <c r="AT148" s="228" t="s">
        <v>163</v>
      </c>
      <c r="AU148" s="228" t="s">
        <v>89</v>
      </c>
      <c r="AY148" s="16" t="s">
        <v>160</v>
      </c>
      <c r="BE148" s="229">
        <f>IF(N148="základní",J148,0)</f>
        <v>0</v>
      </c>
      <c r="BF148" s="229">
        <f>IF(N148="snížená",J148,0)</f>
        <v>0</v>
      </c>
      <c r="BG148" s="229">
        <f>IF(N148="zákl. přenesená",J148,0)</f>
        <v>0</v>
      </c>
      <c r="BH148" s="229">
        <f>IF(N148="sníž. přenesená",J148,0)</f>
        <v>0</v>
      </c>
      <c r="BI148" s="229">
        <f>IF(N148="nulová",J148,0)</f>
        <v>0</v>
      </c>
      <c r="BJ148" s="16" t="s">
        <v>87</v>
      </c>
      <c r="BK148" s="229">
        <f>ROUND(I148*H148,2)</f>
        <v>0</v>
      </c>
      <c r="BL148" s="16" t="s">
        <v>182</v>
      </c>
      <c r="BM148" s="228" t="s">
        <v>1997</v>
      </c>
    </row>
    <row r="149" spans="1:47" s="2" customFormat="1" ht="12">
      <c r="A149" s="37"/>
      <c r="B149" s="38"/>
      <c r="C149" s="39"/>
      <c r="D149" s="230" t="s">
        <v>170</v>
      </c>
      <c r="E149" s="39"/>
      <c r="F149" s="231" t="s">
        <v>305</v>
      </c>
      <c r="G149" s="39"/>
      <c r="H149" s="39"/>
      <c r="I149" s="232"/>
      <c r="J149" s="39"/>
      <c r="K149" s="39"/>
      <c r="L149" s="43"/>
      <c r="M149" s="233"/>
      <c r="N149" s="234"/>
      <c r="O149" s="90"/>
      <c r="P149" s="90"/>
      <c r="Q149" s="90"/>
      <c r="R149" s="90"/>
      <c r="S149" s="90"/>
      <c r="T149" s="91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T149" s="16" t="s">
        <v>170</v>
      </c>
      <c r="AU149" s="16" t="s">
        <v>89</v>
      </c>
    </row>
    <row r="150" spans="1:47" s="2" customFormat="1" ht="12">
      <c r="A150" s="37"/>
      <c r="B150" s="38"/>
      <c r="C150" s="39"/>
      <c r="D150" s="230" t="s">
        <v>172</v>
      </c>
      <c r="E150" s="39"/>
      <c r="F150" s="235" t="s">
        <v>1998</v>
      </c>
      <c r="G150" s="39"/>
      <c r="H150" s="39"/>
      <c r="I150" s="232"/>
      <c r="J150" s="39"/>
      <c r="K150" s="39"/>
      <c r="L150" s="43"/>
      <c r="M150" s="233"/>
      <c r="N150" s="234"/>
      <c r="O150" s="90"/>
      <c r="P150" s="90"/>
      <c r="Q150" s="90"/>
      <c r="R150" s="90"/>
      <c r="S150" s="90"/>
      <c r="T150" s="91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T150" s="16" t="s">
        <v>172</v>
      </c>
      <c r="AU150" s="16" t="s">
        <v>89</v>
      </c>
    </row>
    <row r="151" spans="1:51" s="13" customFormat="1" ht="12">
      <c r="A151" s="13"/>
      <c r="B151" s="236"/>
      <c r="C151" s="237"/>
      <c r="D151" s="230" t="s">
        <v>219</v>
      </c>
      <c r="E151" s="238" t="s">
        <v>1</v>
      </c>
      <c r="F151" s="239" t="s">
        <v>1999</v>
      </c>
      <c r="G151" s="237"/>
      <c r="H151" s="240">
        <v>291.63</v>
      </c>
      <c r="I151" s="241"/>
      <c r="J151" s="237"/>
      <c r="K151" s="237"/>
      <c r="L151" s="242"/>
      <c r="M151" s="243"/>
      <c r="N151" s="244"/>
      <c r="O151" s="244"/>
      <c r="P151" s="244"/>
      <c r="Q151" s="244"/>
      <c r="R151" s="244"/>
      <c r="S151" s="244"/>
      <c r="T151" s="245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6" t="s">
        <v>219</v>
      </c>
      <c r="AU151" s="246" t="s">
        <v>89</v>
      </c>
      <c r="AV151" s="13" t="s">
        <v>89</v>
      </c>
      <c r="AW151" s="13" t="s">
        <v>36</v>
      </c>
      <c r="AX151" s="13" t="s">
        <v>79</v>
      </c>
      <c r="AY151" s="246" t="s">
        <v>160</v>
      </c>
    </row>
    <row r="152" spans="1:65" s="2" customFormat="1" ht="24.15" customHeight="1">
      <c r="A152" s="37"/>
      <c r="B152" s="38"/>
      <c r="C152" s="217" t="s">
        <v>221</v>
      </c>
      <c r="D152" s="217" t="s">
        <v>163</v>
      </c>
      <c r="E152" s="218" t="s">
        <v>1762</v>
      </c>
      <c r="F152" s="219" t="s">
        <v>1702</v>
      </c>
      <c r="G152" s="220" t="s">
        <v>362</v>
      </c>
      <c r="H152" s="221">
        <v>583.26</v>
      </c>
      <c r="I152" s="222"/>
      <c r="J152" s="223">
        <f>ROUND(I152*H152,2)</f>
        <v>0</v>
      </c>
      <c r="K152" s="219" t="s">
        <v>167</v>
      </c>
      <c r="L152" s="43"/>
      <c r="M152" s="224" t="s">
        <v>1</v>
      </c>
      <c r="N152" s="225" t="s">
        <v>44</v>
      </c>
      <c r="O152" s="90"/>
      <c r="P152" s="226">
        <f>O152*H152</f>
        <v>0</v>
      </c>
      <c r="Q152" s="226">
        <v>0</v>
      </c>
      <c r="R152" s="226">
        <f>Q152*H152</f>
        <v>0</v>
      </c>
      <c r="S152" s="226">
        <v>0</v>
      </c>
      <c r="T152" s="227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228" t="s">
        <v>182</v>
      </c>
      <c r="AT152" s="228" t="s">
        <v>163</v>
      </c>
      <c r="AU152" s="228" t="s">
        <v>89</v>
      </c>
      <c r="AY152" s="16" t="s">
        <v>160</v>
      </c>
      <c r="BE152" s="229">
        <f>IF(N152="základní",J152,0)</f>
        <v>0</v>
      </c>
      <c r="BF152" s="229">
        <f>IF(N152="snížená",J152,0)</f>
        <v>0</v>
      </c>
      <c r="BG152" s="229">
        <f>IF(N152="zákl. přenesená",J152,0)</f>
        <v>0</v>
      </c>
      <c r="BH152" s="229">
        <f>IF(N152="sníž. přenesená",J152,0)</f>
        <v>0</v>
      </c>
      <c r="BI152" s="229">
        <f>IF(N152="nulová",J152,0)</f>
        <v>0</v>
      </c>
      <c r="BJ152" s="16" t="s">
        <v>87</v>
      </c>
      <c r="BK152" s="229">
        <f>ROUND(I152*H152,2)</f>
        <v>0</v>
      </c>
      <c r="BL152" s="16" t="s">
        <v>182</v>
      </c>
      <c r="BM152" s="228" t="s">
        <v>2000</v>
      </c>
    </row>
    <row r="153" spans="1:47" s="2" customFormat="1" ht="12">
      <c r="A153" s="37"/>
      <c r="B153" s="38"/>
      <c r="C153" s="39"/>
      <c r="D153" s="230" t="s">
        <v>170</v>
      </c>
      <c r="E153" s="39"/>
      <c r="F153" s="231" t="s">
        <v>1704</v>
      </c>
      <c r="G153" s="39"/>
      <c r="H153" s="39"/>
      <c r="I153" s="232"/>
      <c r="J153" s="39"/>
      <c r="K153" s="39"/>
      <c r="L153" s="43"/>
      <c r="M153" s="233"/>
      <c r="N153" s="234"/>
      <c r="O153" s="90"/>
      <c r="P153" s="90"/>
      <c r="Q153" s="90"/>
      <c r="R153" s="90"/>
      <c r="S153" s="90"/>
      <c r="T153" s="91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T153" s="16" t="s">
        <v>170</v>
      </c>
      <c r="AU153" s="16" t="s">
        <v>89</v>
      </c>
    </row>
    <row r="154" spans="1:51" s="13" customFormat="1" ht="12">
      <c r="A154" s="13"/>
      <c r="B154" s="236"/>
      <c r="C154" s="237"/>
      <c r="D154" s="230" t="s">
        <v>219</v>
      </c>
      <c r="E154" s="237"/>
      <c r="F154" s="239" t="s">
        <v>2001</v>
      </c>
      <c r="G154" s="237"/>
      <c r="H154" s="240">
        <v>583.26</v>
      </c>
      <c r="I154" s="241"/>
      <c r="J154" s="237"/>
      <c r="K154" s="237"/>
      <c r="L154" s="242"/>
      <c r="M154" s="243"/>
      <c r="N154" s="244"/>
      <c r="O154" s="244"/>
      <c r="P154" s="244"/>
      <c r="Q154" s="244"/>
      <c r="R154" s="244"/>
      <c r="S154" s="244"/>
      <c r="T154" s="245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6" t="s">
        <v>219</v>
      </c>
      <c r="AU154" s="246" t="s">
        <v>89</v>
      </c>
      <c r="AV154" s="13" t="s">
        <v>89</v>
      </c>
      <c r="AW154" s="13" t="s">
        <v>4</v>
      </c>
      <c r="AX154" s="13" t="s">
        <v>87</v>
      </c>
      <c r="AY154" s="246" t="s">
        <v>160</v>
      </c>
    </row>
    <row r="155" spans="1:65" s="2" customFormat="1" ht="16.5" customHeight="1">
      <c r="A155" s="37"/>
      <c r="B155" s="38"/>
      <c r="C155" s="217" t="s">
        <v>228</v>
      </c>
      <c r="D155" s="217" t="s">
        <v>163</v>
      </c>
      <c r="E155" s="218" t="s">
        <v>1765</v>
      </c>
      <c r="F155" s="219" t="s">
        <v>1766</v>
      </c>
      <c r="G155" s="220" t="s">
        <v>275</v>
      </c>
      <c r="H155" s="221">
        <v>432.9</v>
      </c>
      <c r="I155" s="222"/>
      <c r="J155" s="223">
        <f>ROUND(I155*H155,2)</f>
        <v>0</v>
      </c>
      <c r="K155" s="219" t="s">
        <v>167</v>
      </c>
      <c r="L155" s="43"/>
      <c r="M155" s="224" t="s">
        <v>1</v>
      </c>
      <c r="N155" s="225" t="s">
        <v>44</v>
      </c>
      <c r="O155" s="90"/>
      <c r="P155" s="226">
        <f>O155*H155</f>
        <v>0</v>
      </c>
      <c r="Q155" s="226">
        <v>0</v>
      </c>
      <c r="R155" s="226">
        <f>Q155*H155</f>
        <v>0</v>
      </c>
      <c r="S155" s="226">
        <v>0</v>
      </c>
      <c r="T155" s="227">
        <f>S155*H155</f>
        <v>0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228" t="s">
        <v>182</v>
      </c>
      <c r="AT155" s="228" t="s">
        <v>163</v>
      </c>
      <c r="AU155" s="228" t="s">
        <v>89</v>
      </c>
      <c r="AY155" s="16" t="s">
        <v>160</v>
      </c>
      <c r="BE155" s="229">
        <f>IF(N155="základní",J155,0)</f>
        <v>0</v>
      </c>
      <c r="BF155" s="229">
        <f>IF(N155="snížená",J155,0)</f>
        <v>0</v>
      </c>
      <c r="BG155" s="229">
        <f>IF(N155="zákl. přenesená",J155,0)</f>
        <v>0</v>
      </c>
      <c r="BH155" s="229">
        <f>IF(N155="sníž. přenesená",J155,0)</f>
        <v>0</v>
      </c>
      <c r="BI155" s="229">
        <f>IF(N155="nulová",J155,0)</f>
        <v>0</v>
      </c>
      <c r="BJ155" s="16" t="s">
        <v>87</v>
      </c>
      <c r="BK155" s="229">
        <f>ROUND(I155*H155,2)</f>
        <v>0</v>
      </c>
      <c r="BL155" s="16" t="s">
        <v>182</v>
      </c>
      <c r="BM155" s="228" t="s">
        <v>2002</v>
      </c>
    </row>
    <row r="156" spans="1:47" s="2" customFormat="1" ht="12">
      <c r="A156" s="37"/>
      <c r="B156" s="38"/>
      <c r="C156" s="39"/>
      <c r="D156" s="230" t="s">
        <v>170</v>
      </c>
      <c r="E156" s="39"/>
      <c r="F156" s="231" t="s">
        <v>1768</v>
      </c>
      <c r="G156" s="39"/>
      <c r="H156" s="39"/>
      <c r="I156" s="232"/>
      <c r="J156" s="39"/>
      <c r="K156" s="39"/>
      <c r="L156" s="43"/>
      <c r="M156" s="233"/>
      <c r="N156" s="234"/>
      <c r="O156" s="90"/>
      <c r="P156" s="90"/>
      <c r="Q156" s="90"/>
      <c r="R156" s="90"/>
      <c r="S156" s="90"/>
      <c r="T156" s="91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T156" s="16" t="s">
        <v>170</v>
      </c>
      <c r="AU156" s="16" t="s">
        <v>89</v>
      </c>
    </row>
    <row r="157" spans="1:51" s="13" customFormat="1" ht="12">
      <c r="A157" s="13"/>
      <c r="B157" s="236"/>
      <c r="C157" s="237"/>
      <c r="D157" s="230" t="s">
        <v>219</v>
      </c>
      <c r="E157" s="238" t="s">
        <v>1</v>
      </c>
      <c r="F157" s="239" t="s">
        <v>2003</v>
      </c>
      <c r="G157" s="237"/>
      <c r="H157" s="240">
        <v>432.9</v>
      </c>
      <c r="I157" s="241"/>
      <c r="J157" s="237"/>
      <c r="K157" s="237"/>
      <c r="L157" s="242"/>
      <c r="M157" s="243"/>
      <c r="N157" s="244"/>
      <c r="O157" s="244"/>
      <c r="P157" s="244"/>
      <c r="Q157" s="244"/>
      <c r="R157" s="244"/>
      <c r="S157" s="244"/>
      <c r="T157" s="245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6" t="s">
        <v>219</v>
      </c>
      <c r="AU157" s="246" t="s">
        <v>89</v>
      </c>
      <c r="AV157" s="13" t="s">
        <v>89</v>
      </c>
      <c r="AW157" s="13" t="s">
        <v>36</v>
      </c>
      <c r="AX157" s="13" t="s">
        <v>79</v>
      </c>
      <c r="AY157" s="246" t="s">
        <v>160</v>
      </c>
    </row>
    <row r="158" spans="1:65" s="2" customFormat="1" ht="24.15" customHeight="1">
      <c r="A158" s="37"/>
      <c r="B158" s="38"/>
      <c r="C158" s="217" t="s">
        <v>234</v>
      </c>
      <c r="D158" s="217" t="s">
        <v>163</v>
      </c>
      <c r="E158" s="218" t="s">
        <v>441</v>
      </c>
      <c r="F158" s="219" t="s">
        <v>442</v>
      </c>
      <c r="G158" s="220" t="s">
        <v>275</v>
      </c>
      <c r="H158" s="221">
        <v>706.6</v>
      </c>
      <c r="I158" s="222"/>
      <c r="J158" s="223">
        <f>ROUND(I158*H158,2)</f>
        <v>0</v>
      </c>
      <c r="K158" s="219" t="s">
        <v>167</v>
      </c>
      <c r="L158" s="43"/>
      <c r="M158" s="224" t="s">
        <v>1</v>
      </c>
      <c r="N158" s="225" t="s">
        <v>44</v>
      </c>
      <c r="O158" s="90"/>
      <c r="P158" s="226">
        <f>O158*H158</f>
        <v>0</v>
      </c>
      <c r="Q158" s="226">
        <v>0</v>
      </c>
      <c r="R158" s="226">
        <f>Q158*H158</f>
        <v>0</v>
      </c>
      <c r="S158" s="226">
        <v>0</v>
      </c>
      <c r="T158" s="227">
        <f>S158*H158</f>
        <v>0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228" t="s">
        <v>182</v>
      </c>
      <c r="AT158" s="228" t="s">
        <v>163</v>
      </c>
      <c r="AU158" s="228" t="s">
        <v>89</v>
      </c>
      <c r="AY158" s="16" t="s">
        <v>160</v>
      </c>
      <c r="BE158" s="229">
        <f>IF(N158="základní",J158,0)</f>
        <v>0</v>
      </c>
      <c r="BF158" s="229">
        <f>IF(N158="snížená",J158,0)</f>
        <v>0</v>
      </c>
      <c r="BG158" s="229">
        <f>IF(N158="zákl. přenesená",J158,0)</f>
        <v>0</v>
      </c>
      <c r="BH158" s="229">
        <f>IF(N158="sníž. přenesená",J158,0)</f>
        <v>0</v>
      </c>
      <c r="BI158" s="229">
        <f>IF(N158="nulová",J158,0)</f>
        <v>0</v>
      </c>
      <c r="BJ158" s="16" t="s">
        <v>87</v>
      </c>
      <c r="BK158" s="229">
        <f>ROUND(I158*H158,2)</f>
        <v>0</v>
      </c>
      <c r="BL158" s="16" t="s">
        <v>182</v>
      </c>
      <c r="BM158" s="228" t="s">
        <v>2004</v>
      </c>
    </row>
    <row r="159" spans="1:47" s="2" customFormat="1" ht="12">
      <c r="A159" s="37"/>
      <c r="B159" s="38"/>
      <c r="C159" s="39"/>
      <c r="D159" s="230" t="s">
        <v>170</v>
      </c>
      <c r="E159" s="39"/>
      <c r="F159" s="231" t="s">
        <v>444</v>
      </c>
      <c r="G159" s="39"/>
      <c r="H159" s="39"/>
      <c r="I159" s="232"/>
      <c r="J159" s="39"/>
      <c r="K159" s="39"/>
      <c r="L159" s="43"/>
      <c r="M159" s="233"/>
      <c r="N159" s="234"/>
      <c r="O159" s="90"/>
      <c r="P159" s="90"/>
      <c r="Q159" s="90"/>
      <c r="R159" s="90"/>
      <c r="S159" s="90"/>
      <c r="T159" s="91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T159" s="16" t="s">
        <v>170</v>
      </c>
      <c r="AU159" s="16" t="s">
        <v>89</v>
      </c>
    </row>
    <row r="160" spans="1:47" s="2" customFormat="1" ht="12">
      <c r="A160" s="37"/>
      <c r="B160" s="38"/>
      <c r="C160" s="39"/>
      <c r="D160" s="230" t="s">
        <v>172</v>
      </c>
      <c r="E160" s="39"/>
      <c r="F160" s="235" t="s">
        <v>2005</v>
      </c>
      <c r="G160" s="39"/>
      <c r="H160" s="39"/>
      <c r="I160" s="232"/>
      <c r="J160" s="39"/>
      <c r="K160" s="39"/>
      <c r="L160" s="43"/>
      <c r="M160" s="233"/>
      <c r="N160" s="234"/>
      <c r="O160" s="90"/>
      <c r="P160" s="90"/>
      <c r="Q160" s="90"/>
      <c r="R160" s="90"/>
      <c r="S160" s="90"/>
      <c r="T160" s="91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T160" s="16" t="s">
        <v>172</v>
      </c>
      <c r="AU160" s="16" t="s">
        <v>89</v>
      </c>
    </row>
    <row r="161" spans="1:51" s="13" customFormat="1" ht="12">
      <c r="A161" s="13"/>
      <c r="B161" s="236"/>
      <c r="C161" s="237"/>
      <c r="D161" s="230" t="s">
        <v>219</v>
      </c>
      <c r="E161" s="238" t="s">
        <v>1</v>
      </c>
      <c r="F161" s="239" t="s">
        <v>2006</v>
      </c>
      <c r="G161" s="237"/>
      <c r="H161" s="240">
        <v>706.6</v>
      </c>
      <c r="I161" s="241"/>
      <c r="J161" s="237"/>
      <c r="K161" s="237"/>
      <c r="L161" s="242"/>
      <c r="M161" s="243"/>
      <c r="N161" s="244"/>
      <c r="O161" s="244"/>
      <c r="P161" s="244"/>
      <c r="Q161" s="244"/>
      <c r="R161" s="244"/>
      <c r="S161" s="244"/>
      <c r="T161" s="245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46" t="s">
        <v>219</v>
      </c>
      <c r="AU161" s="246" t="s">
        <v>89</v>
      </c>
      <c r="AV161" s="13" t="s">
        <v>89</v>
      </c>
      <c r="AW161" s="13" t="s">
        <v>36</v>
      </c>
      <c r="AX161" s="13" t="s">
        <v>79</v>
      </c>
      <c r="AY161" s="246" t="s">
        <v>160</v>
      </c>
    </row>
    <row r="162" spans="1:65" s="2" customFormat="1" ht="24.15" customHeight="1">
      <c r="A162" s="37"/>
      <c r="B162" s="38"/>
      <c r="C162" s="217" t="s">
        <v>241</v>
      </c>
      <c r="D162" s="217" t="s">
        <v>163</v>
      </c>
      <c r="E162" s="218" t="s">
        <v>457</v>
      </c>
      <c r="F162" s="219" t="s">
        <v>458</v>
      </c>
      <c r="G162" s="220" t="s">
        <v>275</v>
      </c>
      <c r="H162" s="221">
        <v>196.976</v>
      </c>
      <c r="I162" s="222"/>
      <c r="J162" s="223">
        <f>ROUND(I162*H162,2)</f>
        <v>0</v>
      </c>
      <c r="K162" s="219" t="s">
        <v>167</v>
      </c>
      <c r="L162" s="43"/>
      <c r="M162" s="224" t="s">
        <v>1</v>
      </c>
      <c r="N162" s="225" t="s">
        <v>44</v>
      </c>
      <c r="O162" s="90"/>
      <c r="P162" s="226">
        <f>O162*H162</f>
        <v>0</v>
      </c>
      <c r="Q162" s="226">
        <v>0</v>
      </c>
      <c r="R162" s="226">
        <f>Q162*H162</f>
        <v>0</v>
      </c>
      <c r="S162" s="226">
        <v>0</v>
      </c>
      <c r="T162" s="227">
        <f>S162*H162</f>
        <v>0</v>
      </c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R162" s="228" t="s">
        <v>182</v>
      </c>
      <c r="AT162" s="228" t="s">
        <v>163</v>
      </c>
      <c r="AU162" s="228" t="s">
        <v>89</v>
      </c>
      <c r="AY162" s="16" t="s">
        <v>160</v>
      </c>
      <c r="BE162" s="229">
        <f>IF(N162="základní",J162,0)</f>
        <v>0</v>
      </c>
      <c r="BF162" s="229">
        <f>IF(N162="snížená",J162,0)</f>
        <v>0</v>
      </c>
      <c r="BG162" s="229">
        <f>IF(N162="zákl. přenesená",J162,0)</f>
        <v>0</v>
      </c>
      <c r="BH162" s="229">
        <f>IF(N162="sníž. přenesená",J162,0)</f>
        <v>0</v>
      </c>
      <c r="BI162" s="229">
        <f>IF(N162="nulová",J162,0)</f>
        <v>0</v>
      </c>
      <c r="BJ162" s="16" t="s">
        <v>87</v>
      </c>
      <c r="BK162" s="229">
        <f>ROUND(I162*H162,2)</f>
        <v>0</v>
      </c>
      <c r="BL162" s="16" t="s">
        <v>182</v>
      </c>
      <c r="BM162" s="228" t="s">
        <v>2007</v>
      </c>
    </row>
    <row r="163" spans="1:47" s="2" customFormat="1" ht="12">
      <c r="A163" s="37"/>
      <c r="B163" s="38"/>
      <c r="C163" s="39"/>
      <c r="D163" s="230" t="s">
        <v>170</v>
      </c>
      <c r="E163" s="39"/>
      <c r="F163" s="231" t="s">
        <v>460</v>
      </c>
      <c r="G163" s="39"/>
      <c r="H163" s="39"/>
      <c r="I163" s="232"/>
      <c r="J163" s="39"/>
      <c r="K163" s="39"/>
      <c r="L163" s="43"/>
      <c r="M163" s="233"/>
      <c r="N163" s="234"/>
      <c r="O163" s="90"/>
      <c r="P163" s="90"/>
      <c r="Q163" s="90"/>
      <c r="R163" s="90"/>
      <c r="S163" s="90"/>
      <c r="T163" s="91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T163" s="16" t="s">
        <v>170</v>
      </c>
      <c r="AU163" s="16" t="s">
        <v>89</v>
      </c>
    </row>
    <row r="164" spans="1:51" s="13" customFormat="1" ht="12">
      <c r="A164" s="13"/>
      <c r="B164" s="236"/>
      <c r="C164" s="237"/>
      <c r="D164" s="230" t="s">
        <v>219</v>
      </c>
      <c r="E164" s="238" t="s">
        <v>1</v>
      </c>
      <c r="F164" s="239" t="s">
        <v>2008</v>
      </c>
      <c r="G164" s="237"/>
      <c r="H164" s="240">
        <v>77.48</v>
      </c>
      <c r="I164" s="241"/>
      <c r="J164" s="237"/>
      <c r="K164" s="237"/>
      <c r="L164" s="242"/>
      <c r="M164" s="243"/>
      <c r="N164" s="244"/>
      <c r="O164" s="244"/>
      <c r="P164" s="244"/>
      <c r="Q164" s="244"/>
      <c r="R164" s="244"/>
      <c r="S164" s="244"/>
      <c r="T164" s="245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6" t="s">
        <v>219</v>
      </c>
      <c r="AU164" s="246" t="s">
        <v>89</v>
      </c>
      <c r="AV164" s="13" t="s">
        <v>89</v>
      </c>
      <c r="AW164" s="13" t="s">
        <v>36</v>
      </c>
      <c r="AX164" s="13" t="s">
        <v>79</v>
      </c>
      <c r="AY164" s="246" t="s">
        <v>160</v>
      </c>
    </row>
    <row r="165" spans="1:51" s="13" customFormat="1" ht="12">
      <c r="A165" s="13"/>
      <c r="B165" s="236"/>
      <c r="C165" s="237"/>
      <c r="D165" s="230" t="s">
        <v>219</v>
      </c>
      <c r="E165" s="238" t="s">
        <v>1</v>
      </c>
      <c r="F165" s="239" t="s">
        <v>2009</v>
      </c>
      <c r="G165" s="237"/>
      <c r="H165" s="240">
        <v>119.496</v>
      </c>
      <c r="I165" s="241"/>
      <c r="J165" s="237"/>
      <c r="K165" s="237"/>
      <c r="L165" s="242"/>
      <c r="M165" s="243"/>
      <c r="N165" s="244"/>
      <c r="O165" s="244"/>
      <c r="P165" s="244"/>
      <c r="Q165" s="244"/>
      <c r="R165" s="244"/>
      <c r="S165" s="244"/>
      <c r="T165" s="245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6" t="s">
        <v>219</v>
      </c>
      <c r="AU165" s="246" t="s">
        <v>89</v>
      </c>
      <c r="AV165" s="13" t="s">
        <v>89</v>
      </c>
      <c r="AW165" s="13" t="s">
        <v>36</v>
      </c>
      <c r="AX165" s="13" t="s">
        <v>79</v>
      </c>
      <c r="AY165" s="246" t="s">
        <v>160</v>
      </c>
    </row>
    <row r="166" spans="1:65" s="2" customFormat="1" ht="16.5" customHeight="1">
      <c r="A166" s="37"/>
      <c r="B166" s="38"/>
      <c r="C166" s="251" t="s">
        <v>247</v>
      </c>
      <c r="D166" s="251" t="s">
        <v>452</v>
      </c>
      <c r="E166" s="252" t="s">
        <v>992</v>
      </c>
      <c r="F166" s="253" t="s">
        <v>993</v>
      </c>
      <c r="G166" s="254" t="s">
        <v>362</v>
      </c>
      <c r="H166" s="255">
        <v>393.952</v>
      </c>
      <c r="I166" s="256"/>
      <c r="J166" s="257">
        <f>ROUND(I166*H166,2)</f>
        <v>0</v>
      </c>
      <c r="K166" s="253" t="s">
        <v>167</v>
      </c>
      <c r="L166" s="258"/>
      <c r="M166" s="259" t="s">
        <v>1</v>
      </c>
      <c r="N166" s="260" t="s">
        <v>44</v>
      </c>
      <c r="O166" s="90"/>
      <c r="P166" s="226">
        <f>O166*H166</f>
        <v>0</v>
      </c>
      <c r="Q166" s="226">
        <v>0</v>
      </c>
      <c r="R166" s="226">
        <f>Q166*H166</f>
        <v>0</v>
      </c>
      <c r="S166" s="226">
        <v>0</v>
      </c>
      <c r="T166" s="227">
        <f>S166*H166</f>
        <v>0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228" t="s">
        <v>204</v>
      </c>
      <c r="AT166" s="228" t="s">
        <v>452</v>
      </c>
      <c r="AU166" s="228" t="s">
        <v>89</v>
      </c>
      <c r="AY166" s="16" t="s">
        <v>160</v>
      </c>
      <c r="BE166" s="229">
        <f>IF(N166="základní",J166,0)</f>
        <v>0</v>
      </c>
      <c r="BF166" s="229">
        <f>IF(N166="snížená",J166,0)</f>
        <v>0</v>
      </c>
      <c r="BG166" s="229">
        <f>IF(N166="zákl. přenesená",J166,0)</f>
        <v>0</v>
      </c>
      <c r="BH166" s="229">
        <f>IF(N166="sníž. přenesená",J166,0)</f>
        <v>0</v>
      </c>
      <c r="BI166" s="229">
        <f>IF(N166="nulová",J166,0)</f>
        <v>0</v>
      </c>
      <c r="BJ166" s="16" t="s">
        <v>87</v>
      </c>
      <c r="BK166" s="229">
        <f>ROUND(I166*H166,2)</f>
        <v>0</v>
      </c>
      <c r="BL166" s="16" t="s">
        <v>182</v>
      </c>
      <c r="BM166" s="228" t="s">
        <v>2010</v>
      </c>
    </row>
    <row r="167" spans="1:47" s="2" customFormat="1" ht="12">
      <c r="A167" s="37"/>
      <c r="B167" s="38"/>
      <c r="C167" s="39"/>
      <c r="D167" s="230" t="s">
        <v>170</v>
      </c>
      <c r="E167" s="39"/>
      <c r="F167" s="231" t="s">
        <v>993</v>
      </c>
      <c r="G167" s="39"/>
      <c r="H167" s="39"/>
      <c r="I167" s="232"/>
      <c r="J167" s="39"/>
      <c r="K167" s="39"/>
      <c r="L167" s="43"/>
      <c r="M167" s="233"/>
      <c r="N167" s="234"/>
      <c r="O167" s="90"/>
      <c r="P167" s="90"/>
      <c r="Q167" s="90"/>
      <c r="R167" s="90"/>
      <c r="S167" s="90"/>
      <c r="T167" s="91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T167" s="16" t="s">
        <v>170</v>
      </c>
      <c r="AU167" s="16" t="s">
        <v>89</v>
      </c>
    </row>
    <row r="168" spans="1:51" s="13" customFormat="1" ht="12">
      <c r="A168" s="13"/>
      <c r="B168" s="236"/>
      <c r="C168" s="237"/>
      <c r="D168" s="230" t="s">
        <v>219</v>
      </c>
      <c r="E168" s="237"/>
      <c r="F168" s="239" t="s">
        <v>2011</v>
      </c>
      <c r="G168" s="237"/>
      <c r="H168" s="240">
        <v>393.952</v>
      </c>
      <c r="I168" s="241"/>
      <c r="J168" s="237"/>
      <c r="K168" s="237"/>
      <c r="L168" s="242"/>
      <c r="M168" s="243"/>
      <c r="N168" s="244"/>
      <c r="O168" s="244"/>
      <c r="P168" s="244"/>
      <c r="Q168" s="244"/>
      <c r="R168" s="244"/>
      <c r="S168" s="244"/>
      <c r="T168" s="245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46" t="s">
        <v>219</v>
      </c>
      <c r="AU168" s="246" t="s">
        <v>89</v>
      </c>
      <c r="AV168" s="13" t="s">
        <v>89</v>
      </c>
      <c r="AW168" s="13" t="s">
        <v>4</v>
      </c>
      <c r="AX168" s="13" t="s">
        <v>87</v>
      </c>
      <c r="AY168" s="246" t="s">
        <v>160</v>
      </c>
    </row>
    <row r="169" spans="1:65" s="2" customFormat="1" ht="24.15" customHeight="1">
      <c r="A169" s="37"/>
      <c r="B169" s="38"/>
      <c r="C169" s="217" t="s">
        <v>8</v>
      </c>
      <c r="D169" s="217" t="s">
        <v>163</v>
      </c>
      <c r="E169" s="218" t="s">
        <v>2012</v>
      </c>
      <c r="F169" s="219" t="s">
        <v>2013</v>
      </c>
      <c r="G169" s="220" t="s">
        <v>270</v>
      </c>
      <c r="H169" s="221">
        <v>254</v>
      </c>
      <c r="I169" s="222"/>
      <c r="J169" s="223">
        <f>ROUND(I169*H169,2)</f>
        <v>0</v>
      </c>
      <c r="K169" s="219" t="s">
        <v>167</v>
      </c>
      <c r="L169" s="43"/>
      <c r="M169" s="224" t="s">
        <v>1</v>
      </c>
      <c r="N169" s="225" t="s">
        <v>44</v>
      </c>
      <c r="O169" s="90"/>
      <c r="P169" s="226">
        <f>O169*H169</f>
        <v>0</v>
      </c>
      <c r="Q169" s="226">
        <v>0</v>
      </c>
      <c r="R169" s="226">
        <f>Q169*H169</f>
        <v>0</v>
      </c>
      <c r="S169" s="226">
        <v>0</v>
      </c>
      <c r="T169" s="227">
        <f>S169*H169</f>
        <v>0</v>
      </c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R169" s="228" t="s">
        <v>182</v>
      </c>
      <c r="AT169" s="228" t="s">
        <v>163</v>
      </c>
      <c r="AU169" s="228" t="s">
        <v>89</v>
      </c>
      <c r="AY169" s="16" t="s">
        <v>160</v>
      </c>
      <c r="BE169" s="229">
        <f>IF(N169="základní",J169,0)</f>
        <v>0</v>
      </c>
      <c r="BF169" s="229">
        <f>IF(N169="snížená",J169,0)</f>
        <v>0</v>
      </c>
      <c r="BG169" s="229">
        <f>IF(N169="zákl. přenesená",J169,0)</f>
        <v>0</v>
      </c>
      <c r="BH169" s="229">
        <f>IF(N169="sníž. přenesená",J169,0)</f>
        <v>0</v>
      </c>
      <c r="BI169" s="229">
        <f>IF(N169="nulová",J169,0)</f>
        <v>0</v>
      </c>
      <c r="BJ169" s="16" t="s">
        <v>87</v>
      </c>
      <c r="BK169" s="229">
        <f>ROUND(I169*H169,2)</f>
        <v>0</v>
      </c>
      <c r="BL169" s="16" t="s">
        <v>182</v>
      </c>
      <c r="BM169" s="228" t="s">
        <v>2014</v>
      </c>
    </row>
    <row r="170" spans="1:47" s="2" customFormat="1" ht="12">
      <c r="A170" s="37"/>
      <c r="B170" s="38"/>
      <c r="C170" s="39"/>
      <c r="D170" s="230" t="s">
        <v>170</v>
      </c>
      <c r="E170" s="39"/>
      <c r="F170" s="231" t="s">
        <v>2015</v>
      </c>
      <c r="G170" s="39"/>
      <c r="H170" s="39"/>
      <c r="I170" s="232"/>
      <c r="J170" s="39"/>
      <c r="K170" s="39"/>
      <c r="L170" s="43"/>
      <c r="M170" s="233"/>
      <c r="N170" s="234"/>
      <c r="O170" s="90"/>
      <c r="P170" s="90"/>
      <c r="Q170" s="90"/>
      <c r="R170" s="90"/>
      <c r="S170" s="90"/>
      <c r="T170" s="91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T170" s="16" t="s">
        <v>170</v>
      </c>
      <c r="AU170" s="16" t="s">
        <v>89</v>
      </c>
    </row>
    <row r="171" spans="1:51" s="13" customFormat="1" ht="12">
      <c r="A171" s="13"/>
      <c r="B171" s="236"/>
      <c r="C171" s="237"/>
      <c r="D171" s="230" t="s">
        <v>219</v>
      </c>
      <c r="E171" s="238" t="s">
        <v>1</v>
      </c>
      <c r="F171" s="239" t="s">
        <v>2016</v>
      </c>
      <c r="G171" s="237"/>
      <c r="H171" s="240">
        <v>254</v>
      </c>
      <c r="I171" s="241"/>
      <c r="J171" s="237"/>
      <c r="K171" s="237"/>
      <c r="L171" s="242"/>
      <c r="M171" s="243"/>
      <c r="N171" s="244"/>
      <c r="O171" s="244"/>
      <c r="P171" s="244"/>
      <c r="Q171" s="244"/>
      <c r="R171" s="244"/>
      <c r="S171" s="244"/>
      <c r="T171" s="245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6" t="s">
        <v>219</v>
      </c>
      <c r="AU171" s="246" t="s">
        <v>89</v>
      </c>
      <c r="AV171" s="13" t="s">
        <v>89</v>
      </c>
      <c r="AW171" s="13" t="s">
        <v>36</v>
      </c>
      <c r="AX171" s="13" t="s">
        <v>79</v>
      </c>
      <c r="AY171" s="246" t="s">
        <v>160</v>
      </c>
    </row>
    <row r="172" spans="1:65" s="2" customFormat="1" ht="16.5" customHeight="1">
      <c r="A172" s="37"/>
      <c r="B172" s="38"/>
      <c r="C172" s="251" t="s">
        <v>346</v>
      </c>
      <c r="D172" s="251" t="s">
        <v>452</v>
      </c>
      <c r="E172" s="252" t="s">
        <v>2017</v>
      </c>
      <c r="F172" s="253" t="s">
        <v>2018</v>
      </c>
      <c r="G172" s="254" t="s">
        <v>2019</v>
      </c>
      <c r="H172" s="255">
        <v>5.08</v>
      </c>
      <c r="I172" s="256"/>
      <c r="J172" s="257">
        <f>ROUND(I172*H172,2)</f>
        <v>0</v>
      </c>
      <c r="K172" s="253" t="s">
        <v>167</v>
      </c>
      <c r="L172" s="258"/>
      <c r="M172" s="259" t="s">
        <v>1</v>
      </c>
      <c r="N172" s="260" t="s">
        <v>44</v>
      </c>
      <c r="O172" s="90"/>
      <c r="P172" s="226">
        <f>O172*H172</f>
        <v>0</v>
      </c>
      <c r="Q172" s="226">
        <v>0.001</v>
      </c>
      <c r="R172" s="226">
        <f>Q172*H172</f>
        <v>0.00508</v>
      </c>
      <c r="S172" s="226">
        <v>0</v>
      </c>
      <c r="T172" s="227">
        <f>S172*H172</f>
        <v>0</v>
      </c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R172" s="228" t="s">
        <v>204</v>
      </c>
      <c r="AT172" s="228" t="s">
        <v>452</v>
      </c>
      <c r="AU172" s="228" t="s">
        <v>89</v>
      </c>
      <c r="AY172" s="16" t="s">
        <v>160</v>
      </c>
      <c r="BE172" s="229">
        <f>IF(N172="základní",J172,0)</f>
        <v>0</v>
      </c>
      <c r="BF172" s="229">
        <f>IF(N172="snížená",J172,0)</f>
        <v>0</v>
      </c>
      <c r="BG172" s="229">
        <f>IF(N172="zákl. přenesená",J172,0)</f>
        <v>0</v>
      </c>
      <c r="BH172" s="229">
        <f>IF(N172="sníž. přenesená",J172,0)</f>
        <v>0</v>
      </c>
      <c r="BI172" s="229">
        <f>IF(N172="nulová",J172,0)</f>
        <v>0</v>
      </c>
      <c r="BJ172" s="16" t="s">
        <v>87</v>
      </c>
      <c r="BK172" s="229">
        <f>ROUND(I172*H172,2)</f>
        <v>0</v>
      </c>
      <c r="BL172" s="16" t="s">
        <v>182</v>
      </c>
      <c r="BM172" s="228" t="s">
        <v>2020</v>
      </c>
    </row>
    <row r="173" spans="1:47" s="2" customFormat="1" ht="12">
      <c r="A173" s="37"/>
      <c r="B173" s="38"/>
      <c r="C173" s="39"/>
      <c r="D173" s="230" t="s">
        <v>170</v>
      </c>
      <c r="E173" s="39"/>
      <c r="F173" s="231" t="s">
        <v>2018</v>
      </c>
      <c r="G173" s="39"/>
      <c r="H173" s="39"/>
      <c r="I173" s="232"/>
      <c r="J173" s="39"/>
      <c r="K173" s="39"/>
      <c r="L173" s="43"/>
      <c r="M173" s="233"/>
      <c r="N173" s="234"/>
      <c r="O173" s="90"/>
      <c r="P173" s="90"/>
      <c r="Q173" s="90"/>
      <c r="R173" s="90"/>
      <c r="S173" s="90"/>
      <c r="T173" s="91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T173" s="16" t="s">
        <v>170</v>
      </c>
      <c r="AU173" s="16" t="s">
        <v>89</v>
      </c>
    </row>
    <row r="174" spans="1:51" s="13" customFormat="1" ht="12">
      <c r="A174" s="13"/>
      <c r="B174" s="236"/>
      <c r="C174" s="237"/>
      <c r="D174" s="230" t="s">
        <v>219</v>
      </c>
      <c r="E174" s="237"/>
      <c r="F174" s="239" t="s">
        <v>2021</v>
      </c>
      <c r="G174" s="237"/>
      <c r="H174" s="240">
        <v>5.08</v>
      </c>
      <c r="I174" s="241"/>
      <c r="J174" s="237"/>
      <c r="K174" s="237"/>
      <c r="L174" s="242"/>
      <c r="M174" s="243"/>
      <c r="N174" s="244"/>
      <c r="O174" s="244"/>
      <c r="P174" s="244"/>
      <c r="Q174" s="244"/>
      <c r="R174" s="244"/>
      <c r="S174" s="244"/>
      <c r="T174" s="245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46" t="s">
        <v>219</v>
      </c>
      <c r="AU174" s="246" t="s">
        <v>89</v>
      </c>
      <c r="AV174" s="13" t="s">
        <v>89</v>
      </c>
      <c r="AW174" s="13" t="s">
        <v>4</v>
      </c>
      <c r="AX174" s="13" t="s">
        <v>87</v>
      </c>
      <c r="AY174" s="246" t="s">
        <v>160</v>
      </c>
    </row>
    <row r="175" spans="1:63" s="12" customFormat="1" ht="22.8" customHeight="1">
      <c r="A175" s="12"/>
      <c r="B175" s="201"/>
      <c r="C175" s="202"/>
      <c r="D175" s="203" t="s">
        <v>78</v>
      </c>
      <c r="E175" s="215" t="s">
        <v>182</v>
      </c>
      <c r="F175" s="215" t="s">
        <v>473</v>
      </c>
      <c r="G175" s="202"/>
      <c r="H175" s="202"/>
      <c r="I175" s="205"/>
      <c r="J175" s="216">
        <f>BK175</f>
        <v>0</v>
      </c>
      <c r="K175" s="202"/>
      <c r="L175" s="207"/>
      <c r="M175" s="208"/>
      <c r="N175" s="209"/>
      <c r="O175" s="209"/>
      <c r="P175" s="210">
        <f>SUM(P176:P194)</f>
        <v>0</v>
      </c>
      <c r="Q175" s="209"/>
      <c r="R175" s="210">
        <f>SUM(R176:R194)</f>
        <v>0.17985</v>
      </c>
      <c r="S175" s="209"/>
      <c r="T175" s="211">
        <f>SUM(T176:T194)</f>
        <v>0</v>
      </c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R175" s="212" t="s">
        <v>87</v>
      </c>
      <c r="AT175" s="213" t="s">
        <v>78</v>
      </c>
      <c r="AU175" s="213" t="s">
        <v>87</v>
      </c>
      <c r="AY175" s="212" t="s">
        <v>160</v>
      </c>
      <c r="BK175" s="214">
        <f>SUM(BK176:BK194)</f>
        <v>0</v>
      </c>
    </row>
    <row r="176" spans="1:65" s="2" customFormat="1" ht="24.15" customHeight="1">
      <c r="A176" s="37"/>
      <c r="B176" s="38"/>
      <c r="C176" s="217" t="s">
        <v>351</v>
      </c>
      <c r="D176" s="217" t="s">
        <v>163</v>
      </c>
      <c r="E176" s="218" t="s">
        <v>2022</v>
      </c>
      <c r="F176" s="219" t="s">
        <v>2023</v>
      </c>
      <c r="G176" s="220" t="s">
        <v>270</v>
      </c>
      <c r="H176" s="221">
        <v>279.5</v>
      </c>
      <c r="I176" s="222"/>
      <c r="J176" s="223">
        <f>ROUND(I176*H176,2)</f>
        <v>0</v>
      </c>
      <c r="K176" s="219" t="s">
        <v>167</v>
      </c>
      <c r="L176" s="43"/>
      <c r="M176" s="224" t="s">
        <v>1</v>
      </c>
      <c r="N176" s="225" t="s">
        <v>44</v>
      </c>
      <c r="O176" s="90"/>
      <c r="P176" s="226">
        <f>O176*H176</f>
        <v>0</v>
      </c>
      <c r="Q176" s="226">
        <v>0</v>
      </c>
      <c r="R176" s="226">
        <f>Q176*H176</f>
        <v>0</v>
      </c>
      <c r="S176" s="226">
        <v>0</v>
      </c>
      <c r="T176" s="227">
        <f>S176*H176</f>
        <v>0</v>
      </c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R176" s="228" t="s">
        <v>182</v>
      </c>
      <c r="AT176" s="228" t="s">
        <v>163</v>
      </c>
      <c r="AU176" s="228" t="s">
        <v>89</v>
      </c>
      <c r="AY176" s="16" t="s">
        <v>160</v>
      </c>
      <c r="BE176" s="229">
        <f>IF(N176="základní",J176,0)</f>
        <v>0</v>
      </c>
      <c r="BF176" s="229">
        <f>IF(N176="snížená",J176,0)</f>
        <v>0</v>
      </c>
      <c r="BG176" s="229">
        <f>IF(N176="zákl. přenesená",J176,0)</f>
        <v>0</v>
      </c>
      <c r="BH176" s="229">
        <f>IF(N176="sníž. přenesená",J176,0)</f>
        <v>0</v>
      </c>
      <c r="BI176" s="229">
        <f>IF(N176="nulová",J176,0)</f>
        <v>0</v>
      </c>
      <c r="BJ176" s="16" t="s">
        <v>87</v>
      </c>
      <c r="BK176" s="229">
        <f>ROUND(I176*H176,2)</f>
        <v>0</v>
      </c>
      <c r="BL176" s="16" t="s">
        <v>182</v>
      </c>
      <c r="BM176" s="228" t="s">
        <v>2024</v>
      </c>
    </row>
    <row r="177" spans="1:47" s="2" customFormat="1" ht="12">
      <c r="A177" s="37"/>
      <c r="B177" s="38"/>
      <c r="C177" s="39"/>
      <c r="D177" s="230" t="s">
        <v>170</v>
      </c>
      <c r="E177" s="39"/>
      <c r="F177" s="231" t="s">
        <v>2025</v>
      </c>
      <c r="G177" s="39"/>
      <c r="H177" s="39"/>
      <c r="I177" s="232"/>
      <c r="J177" s="39"/>
      <c r="K177" s="39"/>
      <c r="L177" s="43"/>
      <c r="M177" s="233"/>
      <c r="N177" s="234"/>
      <c r="O177" s="90"/>
      <c r="P177" s="90"/>
      <c r="Q177" s="90"/>
      <c r="R177" s="90"/>
      <c r="S177" s="90"/>
      <c r="T177" s="91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T177" s="16" t="s">
        <v>170</v>
      </c>
      <c r="AU177" s="16" t="s">
        <v>89</v>
      </c>
    </row>
    <row r="178" spans="1:51" s="13" customFormat="1" ht="12">
      <c r="A178" s="13"/>
      <c r="B178" s="236"/>
      <c r="C178" s="237"/>
      <c r="D178" s="230" t="s">
        <v>219</v>
      </c>
      <c r="E178" s="238" t="s">
        <v>1</v>
      </c>
      <c r="F178" s="239" t="s">
        <v>2026</v>
      </c>
      <c r="G178" s="237"/>
      <c r="H178" s="240">
        <v>279.5</v>
      </c>
      <c r="I178" s="241"/>
      <c r="J178" s="237"/>
      <c r="K178" s="237"/>
      <c r="L178" s="242"/>
      <c r="M178" s="243"/>
      <c r="N178" s="244"/>
      <c r="O178" s="244"/>
      <c r="P178" s="244"/>
      <c r="Q178" s="244"/>
      <c r="R178" s="244"/>
      <c r="S178" s="244"/>
      <c r="T178" s="245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46" t="s">
        <v>219</v>
      </c>
      <c r="AU178" s="246" t="s">
        <v>89</v>
      </c>
      <c r="AV178" s="13" t="s">
        <v>89</v>
      </c>
      <c r="AW178" s="13" t="s">
        <v>36</v>
      </c>
      <c r="AX178" s="13" t="s">
        <v>79</v>
      </c>
      <c r="AY178" s="246" t="s">
        <v>160</v>
      </c>
    </row>
    <row r="179" spans="1:65" s="2" customFormat="1" ht="16.5" customHeight="1">
      <c r="A179" s="37"/>
      <c r="B179" s="38"/>
      <c r="C179" s="217" t="s">
        <v>359</v>
      </c>
      <c r="D179" s="217" t="s">
        <v>163</v>
      </c>
      <c r="E179" s="218" t="s">
        <v>2027</v>
      </c>
      <c r="F179" s="219" t="s">
        <v>2028</v>
      </c>
      <c r="G179" s="220" t="s">
        <v>275</v>
      </c>
      <c r="H179" s="221">
        <v>27.95</v>
      </c>
      <c r="I179" s="222"/>
      <c r="J179" s="223">
        <f>ROUND(I179*H179,2)</f>
        <v>0</v>
      </c>
      <c r="K179" s="219" t="s">
        <v>167</v>
      </c>
      <c r="L179" s="43"/>
      <c r="M179" s="224" t="s">
        <v>1</v>
      </c>
      <c r="N179" s="225" t="s">
        <v>44</v>
      </c>
      <c r="O179" s="90"/>
      <c r="P179" s="226">
        <f>O179*H179</f>
        <v>0</v>
      </c>
      <c r="Q179" s="226">
        <v>0</v>
      </c>
      <c r="R179" s="226">
        <f>Q179*H179</f>
        <v>0</v>
      </c>
      <c r="S179" s="226">
        <v>0</v>
      </c>
      <c r="T179" s="227">
        <f>S179*H179</f>
        <v>0</v>
      </c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R179" s="228" t="s">
        <v>182</v>
      </c>
      <c r="AT179" s="228" t="s">
        <v>163</v>
      </c>
      <c r="AU179" s="228" t="s">
        <v>89</v>
      </c>
      <c r="AY179" s="16" t="s">
        <v>160</v>
      </c>
      <c r="BE179" s="229">
        <f>IF(N179="základní",J179,0)</f>
        <v>0</v>
      </c>
      <c r="BF179" s="229">
        <f>IF(N179="snížená",J179,0)</f>
        <v>0</v>
      </c>
      <c r="BG179" s="229">
        <f>IF(N179="zákl. přenesená",J179,0)</f>
        <v>0</v>
      </c>
      <c r="BH179" s="229">
        <f>IF(N179="sníž. přenesená",J179,0)</f>
        <v>0</v>
      </c>
      <c r="BI179" s="229">
        <f>IF(N179="nulová",J179,0)</f>
        <v>0</v>
      </c>
      <c r="BJ179" s="16" t="s">
        <v>87</v>
      </c>
      <c r="BK179" s="229">
        <f>ROUND(I179*H179,2)</f>
        <v>0</v>
      </c>
      <c r="BL179" s="16" t="s">
        <v>182</v>
      </c>
      <c r="BM179" s="228" t="s">
        <v>2029</v>
      </c>
    </row>
    <row r="180" spans="1:47" s="2" customFormat="1" ht="12">
      <c r="A180" s="37"/>
      <c r="B180" s="38"/>
      <c r="C180" s="39"/>
      <c r="D180" s="230" t="s">
        <v>170</v>
      </c>
      <c r="E180" s="39"/>
      <c r="F180" s="231" t="s">
        <v>2030</v>
      </c>
      <c r="G180" s="39"/>
      <c r="H180" s="39"/>
      <c r="I180" s="232"/>
      <c r="J180" s="39"/>
      <c r="K180" s="39"/>
      <c r="L180" s="43"/>
      <c r="M180" s="233"/>
      <c r="N180" s="234"/>
      <c r="O180" s="90"/>
      <c r="P180" s="90"/>
      <c r="Q180" s="90"/>
      <c r="R180" s="90"/>
      <c r="S180" s="90"/>
      <c r="T180" s="91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T180" s="16" t="s">
        <v>170</v>
      </c>
      <c r="AU180" s="16" t="s">
        <v>89</v>
      </c>
    </row>
    <row r="181" spans="1:51" s="13" customFormat="1" ht="12">
      <c r="A181" s="13"/>
      <c r="B181" s="236"/>
      <c r="C181" s="237"/>
      <c r="D181" s="230" t="s">
        <v>219</v>
      </c>
      <c r="E181" s="238" t="s">
        <v>1</v>
      </c>
      <c r="F181" s="239" t="s">
        <v>2031</v>
      </c>
      <c r="G181" s="237"/>
      <c r="H181" s="240">
        <v>27.95</v>
      </c>
      <c r="I181" s="241"/>
      <c r="J181" s="237"/>
      <c r="K181" s="237"/>
      <c r="L181" s="242"/>
      <c r="M181" s="243"/>
      <c r="N181" s="244"/>
      <c r="O181" s="244"/>
      <c r="P181" s="244"/>
      <c r="Q181" s="244"/>
      <c r="R181" s="244"/>
      <c r="S181" s="244"/>
      <c r="T181" s="245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46" t="s">
        <v>219</v>
      </c>
      <c r="AU181" s="246" t="s">
        <v>89</v>
      </c>
      <c r="AV181" s="13" t="s">
        <v>89</v>
      </c>
      <c r="AW181" s="13" t="s">
        <v>36</v>
      </c>
      <c r="AX181" s="13" t="s">
        <v>79</v>
      </c>
      <c r="AY181" s="246" t="s">
        <v>160</v>
      </c>
    </row>
    <row r="182" spans="1:65" s="2" customFormat="1" ht="24.15" customHeight="1">
      <c r="A182" s="37"/>
      <c r="B182" s="38"/>
      <c r="C182" s="217" t="s">
        <v>366</v>
      </c>
      <c r="D182" s="217" t="s">
        <v>163</v>
      </c>
      <c r="E182" s="218" t="s">
        <v>2032</v>
      </c>
      <c r="F182" s="219" t="s">
        <v>2033</v>
      </c>
      <c r="G182" s="220" t="s">
        <v>281</v>
      </c>
      <c r="H182" s="221">
        <v>4</v>
      </c>
      <c r="I182" s="222"/>
      <c r="J182" s="223">
        <f>ROUND(I182*H182,2)</f>
        <v>0</v>
      </c>
      <c r="K182" s="219" t="s">
        <v>167</v>
      </c>
      <c r="L182" s="43"/>
      <c r="M182" s="224" t="s">
        <v>1</v>
      </c>
      <c r="N182" s="225" t="s">
        <v>44</v>
      </c>
      <c r="O182" s="90"/>
      <c r="P182" s="226">
        <f>O182*H182</f>
        <v>0</v>
      </c>
      <c r="Q182" s="226">
        <v>0.00165</v>
      </c>
      <c r="R182" s="226">
        <f>Q182*H182</f>
        <v>0.0066</v>
      </c>
      <c r="S182" s="226">
        <v>0</v>
      </c>
      <c r="T182" s="227">
        <f>S182*H182</f>
        <v>0</v>
      </c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R182" s="228" t="s">
        <v>182</v>
      </c>
      <c r="AT182" s="228" t="s">
        <v>163</v>
      </c>
      <c r="AU182" s="228" t="s">
        <v>89</v>
      </c>
      <c r="AY182" s="16" t="s">
        <v>160</v>
      </c>
      <c r="BE182" s="229">
        <f>IF(N182="základní",J182,0)</f>
        <v>0</v>
      </c>
      <c r="BF182" s="229">
        <f>IF(N182="snížená",J182,0)</f>
        <v>0</v>
      </c>
      <c r="BG182" s="229">
        <f>IF(N182="zákl. přenesená",J182,0)</f>
        <v>0</v>
      </c>
      <c r="BH182" s="229">
        <f>IF(N182="sníž. přenesená",J182,0)</f>
        <v>0</v>
      </c>
      <c r="BI182" s="229">
        <f>IF(N182="nulová",J182,0)</f>
        <v>0</v>
      </c>
      <c r="BJ182" s="16" t="s">
        <v>87</v>
      </c>
      <c r="BK182" s="229">
        <f>ROUND(I182*H182,2)</f>
        <v>0</v>
      </c>
      <c r="BL182" s="16" t="s">
        <v>182</v>
      </c>
      <c r="BM182" s="228" t="s">
        <v>2034</v>
      </c>
    </row>
    <row r="183" spans="1:47" s="2" customFormat="1" ht="12">
      <c r="A183" s="37"/>
      <c r="B183" s="38"/>
      <c r="C183" s="39"/>
      <c r="D183" s="230" t="s">
        <v>170</v>
      </c>
      <c r="E183" s="39"/>
      <c r="F183" s="231" t="s">
        <v>2035</v>
      </c>
      <c r="G183" s="39"/>
      <c r="H183" s="39"/>
      <c r="I183" s="232"/>
      <c r="J183" s="39"/>
      <c r="K183" s="39"/>
      <c r="L183" s="43"/>
      <c r="M183" s="233"/>
      <c r="N183" s="234"/>
      <c r="O183" s="90"/>
      <c r="P183" s="90"/>
      <c r="Q183" s="90"/>
      <c r="R183" s="90"/>
      <c r="S183" s="90"/>
      <c r="T183" s="91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T183" s="16" t="s">
        <v>170</v>
      </c>
      <c r="AU183" s="16" t="s">
        <v>89</v>
      </c>
    </row>
    <row r="184" spans="1:47" s="2" customFormat="1" ht="12">
      <c r="A184" s="37"/>
      <c r="B184" s="38"/>
      <c r="C184" s="39"/>
      <c r="D184" s="230" t="s">
        <v>172</v>
      </c>
      <c r="E184" s="39"/>
      <c r="F184" s="235" t="s">
        <v>2036</v>
      </c>
      <c r="G184" s="39"/>
      <c r="H184" s="39"/>
      <c r="I184" s="232"/>
      <c r="J184" s="39"/>
      <c r="K184" s="39"/>
      <c r="L184" s="43"/>
      <c r="M184" s="233"/>
      <c r="N184" s="234"/>
      <c r="O184" s="90"/>
      <c r="P184" s="90"/>
      <c r="Q184" s="90"/>
      <c r="R184" s="90"/>
      <c r="S184" s="90"/>
      <c r="T184" s="91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T184" s="16" t="s">
        <v>172</v>
      </c>
      <c r="AU184" s="16" t="s">
        <v>89</v>
      </c>
    </row>
    <row r="185" spans="1:65" s="2" customFormat="1" ht="24.15" customHeight="1">
      <c r="A185" s="37"/>
      <c r="B185" s="38"/>
      <c r="C185" s="217" t="s">
        <v>372</v>
      </c>
      <c r="D185" s="217" t="s">
        <v>163</v>
      </c>
      <c r="E185" s="218" t="s">
        <v>2037</v>
      </c>
      <c r="F185" s="219" t="s">
        <v>2038</v>
      </c>
      <c r="G185" s="220" t="s">
        <v>281</v>
      </c>
      <c r="H185" s="221">
        <v>63</v>
      </c>
      <c r="I185" s="222"/>
      <c r="J185" s="223">
        <f>ROUND(I185*H185,2)</f>
        <v>0</v>
      </c>
      <c r="K185" s="219" t="s">
        <v>167</v>
      </c>
      <c r="L185" s="43"/>
      <c r="M185" s="224" t="s">
        <v>1</v>
      </c>
      <c r="N185" s="225" t="s">
        <v>44</v>
      </c>
      <c r="O185" s="90"/>
      <c r="P185" s="226">
        <f>O185*H185</f>
        <v>0</v>
      </c>
      <c r="Q185" s="226">
        <v>0.00165</v>
      </c>
      <c r="R185" s="226">
        <f>Q185*H185</f>
        <v>0.10395</v>
      </c>
      <c r="S185" s="226">
        <v>0</v>
      </c>
      <c r="T185" s="227">
        <f>S185*H185</f>
        <v>0</v>
      </c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R185" s="228" t="s">
        <v>182</v>
      </c>
      <c r="AT185" s="228" t="s">
        <v>163</v>
      </c>
      <c r="AU185" s="228" t="s">
        <v>89</v>
      </c>
      <c r="AY185" s="16" t="s">
        <v>160</v>
      </c>
      <c r="BE185" s="229">
        <f>IF(N185="základní",J185,0)</f>
        <v>0</v>
      </c>
      <c r="BF185" s="229">
        <f>IF(N185="snížená",J185,0)</f>
        <v>0</v>
      </c>
      <c r="BG185" s="229">
        <f>IF(N185="zákl. přenesená",J185,0)</f>
        <v>0</v>
      </c>
      <c r="BH185" s="229">
        <f>IF(N185="sníž. přenesená",J185,0)</f>
        <v>0</v>
      </c>
      <c r="BI185" s="229">
        <f>IF(N185="nulová",J185,0)</f>
        <v>0</v>
      </c>
      <c r="BJ185" s="16" t="s">
        <v>87</v>
      </c>
      <c r="BK185" s="229">
        <f>ROUND(I185*H185,2)</f>
        <v>0</v>
      </c>
      <c r="BL185" s="16" t="s">
        <v>182</v>
      </c>
      <c r="BM185" s="228" t="s">
        <v>2039</v>
      </c>
    </row>
    <row r="186" spans="1:47" s="2" customFormat="1" ht="12">
      <c r="A186" s="37"/>
      <c r="B186" s="38"/>
      <c r="C186" s="39"/>
      <c r="D186" s="230" t="s">
        <v>170</v>
      </c>
      <c r="E186" s="39"/>
      <c r="F186" s="231" t="s">
        <v>2040</v>
      </c>
      <c r="G186" s="39"/>
      <c r="H186" s="39"/>
      <c r="I186" s="232"/>
      <c r="J186" s="39"/>
      <c r="K186" s="39"/>
      <c r="L186" s="43"/>
      <c r="M186" s="233"/>
      <c r="N186" s="234"/>
      <c r="O186" s="90"/>
      <c r="P186" s="90"/>
      <c r="Q186" s="90"/>
      <c r="R186" s="90"/>
      <c r="S186" s="90"/>
      <c r="T186" s="91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T186" s="16" t="s">
        <v>170</v>
      </c>
      <c r="AU186" s="16" t="s">
        <v>89</v>
      </c>
    </row>
    <row r="187" spans="1:47" s="2" customFormat="1" ht="12">
      <c r="A187" s="37"/>
      <c r="B187" s="38"/>
      <c r="C187" s="39"/>
      <c r="D187" s="230" t="s">
        <v>172</v>
      </c>
      <c r="E187" s="39"/>
      <c r="F187" s="235" t="s">
        <v>2041</v>
      </c>
      <c r="G187" s="39"/>
      <c r="H187" s="39"/>
      <c r="I187" s="232"/>
      <c r="J187" s="39"/>
      <c r="K187" s="39"/>
      <c r="L187" s="43"/>
      <c r="M187" s="233"/>
      <c r="N187" s="234"/>
      <c r="O187" s="90"/>
      <c r="P187" s="90"/>
      <c r="Q187" s="90"/>
      <c r="R187" s="90"/>
      <c r="S187" s="90"/>
      <c r="T187" s="91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T187" s="16" t="s">
        <v>172</v>
      </c>
      <c r="AU187" s="16" t="s">
        <v>89</v>
      </c>
    </row>
    <row r="188" spans="1:65" s="2" customFormat="1" ht="24.15" customHeight="1">
      <c r="A188" s="37"/>
      <c r="B188" s="38"/>
      <c r="C188" s="217" t="s">
        <v>7</v>
      </c>
      <c r="D188" s="217" t="s">
        <v>163</v>
      </c>
      <c r="E188" s="218" t="s">
        <v>2042</v>
      </c>
      <c r="F188" s="219" t="s">
        <v>2043</v>
      </c>
      <c r="G188" s="220" t="s">
        <v>281</v>
      </c>
      <c r="H188" s="221">
        <v>42</v>
      </c>
      <c r="I188" s="222"/>
      <c r="J188" s="223">
        <f>ROUND(I188*H188,2)</f>
        <v>0</v>
      </c>
      <c r="K188" s="219" t="s">
        <v>167</v>
      </c>
      <c r="L188" s="43"/>
      <c r="M188" s="224" t="s">
        <v>1</v>
      </c>
      <c r="N188" s="225" t="s">
        <v>44</v>
      </c>
      <c r="O188" s="90"/>
      <c r="P188" s="226">
        <f>O188*H188</f>
        <v>0</v>
      </c>
      <c r="Q188" s="226">
        <v>0.00165</v>
      </c>
      <c r="R188" s="226">
        <f>Q188*H188</f>
        <v>0.0693</v>
      </c>
      <c r="S188" s="226">
        <v>0</v>
      </c>
      <c r="T188" s="227">
        <f>S188*H188</f>
        <v>0</v>
      </c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R188" s="228" t="s">
        <v>182</v>
      </c>
      <c r="AT188" s="228" t="s">
        <v>163</v>
      </c>
      <c r="AU188" s="228" t="s">
        <v>89</v>
      </c>
      <c r="AY188" s="16" t="s">
        <v>160</v>
      </c>
      <c r="BE188" s="229">
        <f>IF(N188="základní",J188,0)</f>
        <v>0</v>
      </c>
      <c r="BF188" s="229">
        <f>IF(N188="snížená",J188,0)</f>
        <v>0</v>
      </c>
      <c r="BG188" s="229">
        <f>IF(N188="zákl. přenesená",J188,0)</f>
        <v>0</v>
      </c>
      <c r="BH188" s="229">
        <f>IF(N188="sníž. přenesená",J188,0)</f>
        <v>0</v>
      </c>
      <c r="BI188" s="229">
        <f>IF(N188="nulová",J188,0)</f>
        <v>0</v>
      </c>
      <c r="BJ188" s="16" t="s">
        <v>87</v>
      </c>
      <c r="BK188" s="229">
        <f>ROUND(I188*H188,2)</f>
        <v>0</v>
      </c>
      <c r="BL188" s="16" t="s">
        <v>182</v>
      </c>
      <c r="BM188" s="228" t="s">
        <v>2044</v>
      </c>
    </row>
    <row r="189" spans="1:47" s="2" customFormat="1" ht="12">
      <c r="A189" s="37"/>
      <c r="B189" s="38"/>
      <c r="C189" s="39"/>
      <c r="D189" s="230" t="s">
        <v>170</v>
      </c>
      <c r="E189" s="39"/>
      <c r="F189" s="231" t="s">
        <v>2045</v>
      </c>
      <c r="G189" s="39"/>
      <c r="H189" s="39"/>
      <c r="I189" s="232"/>
      <c r="J189" s="39"/>
      <c r="K189" s="39"/>
      <c r="L189" s="43"/>
      <c r="M189" s="233"/>
      <c r="N189" s="234"/>
      <c r="O189" s="90"/>
      <c r="P189" s="90"/>
      <c r="Q189" s="90"/>
      <c r="R189" s="90"/>
      <c r="S189" s="90"/>
      <c r="T189" s="91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T189" s="16" t="s">
        <v>170</v>
      </c>
      <c r="AU189" s="16" t="s">
        <v>89</v>
      </c>
    </row>
    <row r="190" spans="1:47" s="2" customFormat="1" ht="12">
      <c r="A190" s="37"/>
      <c r="B190" s="38"/>
      <c r="C190" s="39"/>
      <c r="D190" s="230" t="s">
        <v>172</v>
      </c>
      <c r="E190" s="39"/>
      <c r="F190" s="235" t="s">
        <v>2046</v>
      </c>
      <c r="G190" s="39"/>
      <c r="H190" s="39"/>
      <c r="I190" s="232"/>
      <c r="J190" s="39"/>
      <c r="K190" s="39"/>
      <c r="L190" s="43"/>
      <c r="M190" s="233"/>
      <c r="N190" s="234"/>
      <c r="O190" s="90"/>
      <c r="P190" s="90"/>
      <c r="Q190" s="90"/>
      <c r="R190" s="90"/>
      <c r="S190" s="90"/>
      <c r="T190" s="91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T190" s="16" t="s">
        <v>172</v>
      </c>
      <c r="AU190" s="16" t="s">
        <v>89</v>
      </c>
    </row>
    <row r="191" spans="1:65" s="2" customFormat="1" ht="24.15" customHeight="1">
      <c r="A191" s="37"/>
      <c r="B191" s="38"/>
      <c r="C191" s="217" t="s">
        <v>382</v>
      </c>
      <c r="D191" s="217" t="s">
        <v>163</v>
      </c>
      <c r="E191" s="218" t="s">
        <v>1101</v>
      </c>
      <c r="F191" s="219" t="s">
        <v>1102</v>
      </c>
      <c r="G191" s="220" t="s">
        <v>275</v>
      </c>
      <c r="H191" s="221">
        <v>52.78</v>
      </c>
      <c r="I191" s="222"/>
      <c r="J191" s="223">
        <f>ROUND(I191*H191,2)</f>
        <v>0</v>
      </c>
      <c r="K191" s="219" t="s">
        <v>167</v>
      </c>
      <c r="L191" s="43"/>
      <c r="M191" s="224" t="s">
        <v>1</v>
      </c>
      <c r="N191" s="225" t="s">
        <v>44</v>
      </c>
      <c r="O191" s="90"/>
      <c r="P191" s="226">
        <f>O191*H191</f>
        <v>0</v>
      </c>
      <c r="Q191" s="226">
        <v>0</v>
      </c>
      <c r="R191" s="226">
        <f>Q191*H191</f>
        <v>0</v>
      </c>
      <c r="S191" s="226">
        <v>0</v>
      </c>
      <c r="T191" s="227">
        <f>S191*H191</f>
        <v>0</v>
      </c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R191" s="228" t="s">
        <v>182</v>
      </c>
      <c r="AT191" s="228" t="s">
        <v>163</v>
      </c>
      <c r="AU191" s="228" t="s">
        <v>89</v>
      </c>
      <c r="AY191" s="16" t="s">
        <v>160</v>
      </c>
      <c r="BE191" s="229">
        <f>IF(N191="základní",J191,0)</f>
        <v>0</v>
      </c>
      <c r="BF191" s="229">
        <f>IF(N191="snížená",J191,0)</f>
        <v>0</v>
      </c>
      <c r="BG191" s="229">
        <f>IF(N191="zákl. přenesená",J191,0)</f>
        <v>0</v>
      </c>
      <c r="BH191" s="229">
        <f>IF(N191="sníž. přenesená",J191,0)</f>
        <v>0</v>
      </c>
      <c r="BI191" s="229">
        <f>IF(N191="nulová",J191,0)</f>
        <v>0</v>
      </c>
      <c r="BJ191" s="16" t="s">
        <v>87</v>
      </c>
      <c r="BK191" s="229">
        <f>ROUND(I191*H191,2)</f>
        <v>0</v>
      </c>
      <c r="BL191" s="16" t="s">
        <v>182</v>
      </c>
      <c r="BM191" s="228" t="s">
        <v>2047</v>
      </c>
    </row>
    <row r="192" spans="1:47" s="2" customFormat="1" ht="12">
      <c r="A192" s="37"/>
      <c r="B192" s="38"/>
      <c r="C192" s="39"/>
      <c r="D192" s="230" t="s">
        <v>170</v>
      </c>
      <c r="E192" s="39"/>
      <c r="F192" s="231" t="s">
        <v>1104</v>
      </c>
      <c r="G192" s="39"/>
      <c r="H192" s="39"/>
      <c r="I192" s="232"/>
      <c r="J192" s="39"/>
      <c r="K192" s="39"/>
      <c r="L192" s="43"/>
      <c r="M192" s="233"/>
      <c r="N192" s="234"/>
      <c r="O192" s="90"/>
      <c r="P192" s="90"/>
      <c r="Q192" s="90"/>
      <c r="R192" s="90"/>
      <c r="S192" s="90"/>
      <c r="T192" s="91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T192" s="16" t="s">
        <v>170</v>
      </c>
      <c r="AU192" s="16" t="s">
        <v>89</v>
      </c>
    </row>
    <row r="193" spans="1:51" s="13" customFormat="1" ht="12">
      <c r="A193" s="13"/>
      <c r="B193" s="236"/>
      <c r="C193" s="237"/>
      <c r="D193" s="230" t="s">
        <v>219</v>
      </c>
      <c r="E193" s="238" t="s">
        <v>1</v>
      </c>
      <c r="F193" s="239" t="s">
        <v>2048</v>
      </c>
      <c r="G193" s="237"/>
      <c r="H193" s="240">
        <v>27.04</v>
      </c>
      <c r="I193" s="241"/>
      <c r="J193" s="237"/>
      <c r="K193" s="237"/>
      <c r="L193" s="242"/>
      <c r="M193" s="243"/>
      <c r="N193" s="244"/>
      <c r="O193" s="244"/>
      <c r="P193" s="244"/>
      <c r="Q193" s="244"/>
      <c r="R193" s="244"/>
      <c r="S193" s="244"/>
      <c r="T193" s="245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46" t="s">
        <v>219</v>
      </c>
      <c r="AU193" s="246" t="s">
        <v>89</v>
      </c>
      <c r="AV193" s="13" t="s">
        <v>89</v>
      </c>
      <c r="AW193" s="13" t="s">
        <v>36</v>
      </c>
      <c r="AX193" s="13" t="s">
        <v>79</v>
      </c>
      <c r="AY193" s="246" t="s">
        <v>160</v>
      </c>
    </row>
    <row r="194" spans="1:51" s="13" customFormat="1" ht="12">
      <c r="A194" s="13"/>
      <c r="B194" s="236"/>
      <c r="C194" s="237"/>
      <c r="D194" s="230" t="s">
        <v>219</v>
      </c>
      <c r="E194" s="238" t="s">
        <v>1</v>
      </c>
      <c r="F194" s="239" t="s">
        <v>2049</v>
      </c>
      <c r="G194" s="237"/>
      <c r="H194" s="240">
        <v>25.74</v>
      </c>
      <c r="I194" s="241"/>
      <c r="J194" s="237"/>
      <c r="K194" s="237"/>
      <c r="L194" s="242"/>
      <c r="M194" s="243"/>
      <c r="N194" s="244"/>
      <c r="O194" s="244"/>
      <c r="P194" s="244"/>
      <c r="Q194" s="244"/>
      <c r="R194" s="244"/>
      <c r="S194" s="244"/>
      <c r="T194" s="245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46" t="s">
        <v>219</v>
      </c>
      <c r="AU194" s="246" t="s">
        <v>89</v>
      </c>
      <c r="AV194" s="13" t="s">
        <v>89</v>
      </c>
      <c r="AW194" s="13" t="s">
        <v>36</v>
      </c>
      <c r="AX194" s="13" t="s">
        <v>79</v>
      </c>
      <c r="AY194" s="246" t="s">
        <v>160</v>
      </c>
    </row>
    <row r="195" spans="1:63" s="12" customFormat="1" ht="22.8" customHeight="1">
      <c r="A195" s="12"/>
      <c r="B195" s="201"/>
      <c r="C195" s="202"/>
      <c r="D195" s="203" t="s">
        <v>78</v>
      </c>
      <c r="E195" s="215" t="s">
        <v>159</v>
      </c>
      <c r="F195" s="215" t="s">
        <v>1109</v>
      </c>
      <c r="G195" s="202"/>
      <c r="H195" s="202"/>
      <c r="I195" s="205"/>
      <c r="J195" s="216">
        <f>BK195</f>
        <v>0</v>
      </c>
      <c r="K195" s="202"/>
      <c r="L195" s="207"/>
      <c r="M195" s="208"/>
      <c r="N195" s="209"/>
      <c r="O195" s="209"/>
      <c r="P195" s="210">
        <f>SUM(P196:P210)</f>
        <v>0</v>
      </c>
      <c r="Q195" s="209"/>
      <c r="R195" s="210">
        <f>SUM(R196:R210)</f>
        <v>0</v>
      </c>
      <c r="S195" s="209"/>
      <c r="T195" s="211">
        <f>SUM(T196:T210)</f>
        <v>0</v>
      </c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R195" s="212" t="s">
        <v>87</v>
      </c>
      <c r="AT195" s="213" t="s">
        <v>78</v>
      </c>
      <c r="AU195" s="213" t="s">
        <v>87</v>
      </c>
      <c r="AY195" s="212" t="s">
        <v>160</v>
      </c>
      <c r="BK195" s="214">
        <f>SUM(BK196:BK210)</f>
        <v>0</v>
      </c>
    </row>
    <row r="196" spans="1:65" s="2" customFormat="1" ht="16.5" customHeight="1">
      <c r="A196" s="37"/>
      <c r="B196" s="38"/>
      <c r="C196" s="217" t="s">
        <v>388</v>
      </c>
      <c r="D196" s="217" t="s">
        <v>163</v>
      </c>
      <c r="E196" s="218" t="s">
        <v>1132</v>
      </c>
      <c r="F196" s="219" t="s">
        <v>1133</v>
      </c>
      <c r="G196" s="220" t="s">
        <v>270</v>
      </c>
      <c r="H196" s="221">
        <v>100</v>
      </c>
      <c r="I196" s="222"/>
      <c r="J196" s="223">
        <f>ROUND(I196*H196,2)</f>
        <v>0</v>
      </c>
      <c r="K196" s="219" t="s">
        <v>167</v>
      </c>
      <c r="L196" s="43"/>
      <c r="M196" s="224" t="s">
        <v>1</v>
      </c>
      <c r="N196" s="225" t="s">
        <v>44</v>
      </c>
      <c r="O196" s="90"/>
      <c r="P196" s="226">
        <f>O196*H196</f>
        <v>0</v>
      </c>
      <c r="Q196" s="226">
        <v>0</v>
      </c>
      <c r="R196" s="226">
        <f>Q196*H196</f>
        <v>0</v>
      </c>
      <c r="S196" s="226">
        <v>0</v>
      </c>
      <c r="T196" s="227">
        <f>S196*H196</f>
        <v>0</v>
      </c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R196" s="228" t="s">
        <v>182</v>
      </c>
      <c r="AT196" s="228" t="s">
        <v>163</v>
      </c>
      <c r="AU196" s="228" t="s">
        <v>89</v>
      </c>
      <c r="AY196" s="16" t="s">
        <v>160</v>
      </c>
      <c r="BE196" s="229">
        <f>IF(N196="základní",J196,0)</f>
        <v>0</v>
      </c>
      <c r="BF196" s="229">
        <f>IF(N196="snížená",J196,0)</f>
        <v>0</v>
      </c>
      <c r="BG196" s="229">
        <f>IF(N196="zákl. přenesená",J196,0)</f>
        <v>0</v>
      </c>
      <c r="BH196" s="229">
        <f>IF(N196="sníž. přenesená",J196,0)</f>
        <v>0</v>
      </c>
      <c r="BI196" s="229">
        <f>IF(N196="nulová",J196,0)</f>
        <v>0</v>
      </c>
      <c r="BJ196" s="16" t="s">
        <v>87</v>
      </c>
      <c r="BK196" s="229">
        <f>ROUND(I196*H196,2)</f>
        <v>0</v>
      </c>
      <c r="BL196" s="16" t="s">
        <v>182</v>
      </c>
      <c r="BM196" s="228" t="s">
        <v>2050</v>
      </c>
    </row>
    <row r="197" spans="1:47" s="2" customFormat="1" ht="12">
      <c r="A197" s="37"/>
      <c r="B197" s="38"/>
      <c r="C197" s="39"/>
      <c r="D197" s="230" t="s">
        <v>170</v>
      </c>
      <c r="E197" s="39"/>
      <c r="F197" s="231" t="s">
        <v>1135</v>
      </c>
      <c r="G197" s="39"/>
      <c r="H197" s="39"/>
      <c r="I197" s="232"/>
      <c r="J197" s="39"/>
      <c r="K197" s="39"/>
      <c r="L197" s="43"/>
      <c r="M197" s="233"/>
      <c r="N197" s="234"/>
      <c r="O197" s="90"/>
      <c r="P197" s="90"/>
      <c r="Q197" s="90"/>
      <c r="R197" s="90"/>
      <c r="S197" s="90"/>
      <c r="T197" s="91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T197" s="16" t="s">
        <v>170</v>
      </c>
      <c r="AU197" s="16" t="s">
        <v>89</v>
      </c>
    </row>
    <row r="198" spans="1:47" s="2" customFormat="1" ht="12">
      <c r="A198" s="37"/>
      <c r="B198" s="38"/>
      <c r="C198" s="39"/>
      <c r="D198" s="230" t="s">
        <v>172</v>
      </c>
      <c r="E198" s="39"/>
      <c r="F198" s="235" t="s">
        <v>1136</v>
      </c>
      <c r="G198" s="39"/>
      <c r="H198" s="39"/>
      <c r="I198" s="232"/>
      <c r="J198" s="39"/>
      <c r="K198" s="39"/>
      <c r="L198" s="43"/>
      <c r="M198" s="233"/>
      <c r="N198" s="234"/>
      <c r="O198" s="90"/>
      <c r="P198" s="90"/>
      <c r="Q198" s="90"/>
      <c r="R198" s="90"/>
      <c r="S198" s="90"/>
      <c r="T198" s="91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T198" s="16" t="s">
        <v>172</v>
      </c>
      <c r="AU198" s="16" t="s">
        <v>89</v>
      </c>
    </row>
    <row r="199" spans="1:65" s="2" customFormat="1" ht="16.5" customHeight="1">
      <c r="A199" s="37"/>
      <c r="B199" s="38"/>
      <c r="C199" s="217" t="s">
        <v>508</v>
      </c>
      <c r="D199" s="217" t="s">
        <v>163</v>
      </c>
      <c r="E199" s="218" t="s">
        <v>1138</v>
      </c>
      <c r="F199" s="219" t="s">
        <v>1133</v>
      </c>
      <c r="G199" s="220" t="s">
        <v>270</v>
      </c>
      <c r="H199" s="221">
        <v>100</v>
      </c>
      <c r="I199" s="222"/>
      <c r="J199" s="223">
        <f>ROUND(I199*H199,2)</f>
        <v>0</v>
      </c>
      <c r="K199" s="219" t="s">
        <v>167</v>
      </c>
      <c r="L199" s="43"/>
      <c r="M199" s="224" t="s">
        <v>1</v>
      </c>
      <c r="N199" s="225" t="s">
        <v>44</v>
      </c>
      <c r="O199" s="90"/>
      <c r="P199" s="226">
        <f>O199*H199</f>
        <v>0</v>
      </c>
      <c r="Q199" s="226">
        <v>0</v>
      </c>
      <c r="R199" s="226">
        <f>Q199*H199</f>
        <v>0</v>
      </c>
      <c r="S199" s="226">
        <v>0</v>
      </c>
      <c r="T199" s="227">
        <f>S199*H199</f>
        <v>0</v>
      </c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R199" s="228" t="s">
        <v>182</v>
      </c>
      <c r="AT199" s="228" t="s">
        <v>163</v>
      </c>
      <c r="AU199" s="228" t="s">
        <v>89</v>
      </c>
      <c r="AY199" s="16" t="s">
        <v>160</v>
      </c>
      <c r="BE199" s="229">
        <f>IF(N199="základní",J199,0)</f>
        <v>0</v>
      </c>
      <c r="BF199" s="229">
        <f>IF(N199="snížená",J199,0)</f>
        <v>0</v>
      </c>
      <c r="BG199" s="229">
        <f>IF(N199="zákl. přenesená",J199,0)</f>
        <v>0</v>
      </c>
      <c r="BH199" s="229">
        <f>IF(N199="sníž. přenesená",J199,0)</f>
        <v>0</v>
      </c>
      <c r="BI199" s="229">
        <f>IF(N199="nulová",J199,0)</f>
        <v>0</v>
      </c>
      <c r="BJ199" s="16" t="s">
        <v>87</v>
      </c>
      <c r="BK199" s="229">
        <f>ROUND(I199*H199,2)</f>
        <v>0</v>
      </c>
      <c r="BL199" s="16" t="s">
        <v>182</v>
      </c>
      <c r="BM199" s="228" t="s">
        <v>2051</v>
      </c>
    </row>
    <row r="200" spans="1:47" s="2" customFormat="1" ht="12">
      <c r="A200" s="37"/>
      <c r="B200" s="38"/>
      <c r="C200" s="39"/>
      <c r="D200" s="230" t="s">
        <v>170</v>
      </c>
      <c r="E200" s="39"/>
      <c r="F200" s="231" t="s">
        <v>1135</v>
      </c>
      <c r="G200" s="39"/>
      <c r="H200" s="39"/>
      <c r="I200" s="232"/>
      <c r="J200" s="39"/>
      <c r="K200" s="39"/>
      <c r="L200" s="43"/>
      <c r="M200" s="233"/>
      <c r="N200" s="234"/>
      <c r="O200" s="90"/>
      <c r="P200" s="90"/>
      <c r="Q200" s="90"/>
      <c r="R200" s="90"/>
      <c r="S200" s="90"/>
      <c r="T200" s="91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T200" s="16" t="s">
        <v>170</v>
      </c>
      <c r="AU200" s="16" t="s">
        <v>89</v>
      </c>
    </row>
    <row r="201" spans="1:47" s="2" customFormat="1" ht="12">
      <c r="A201" s="37"/>
      <c r="B201" s="38"/>
      <c r="C201" s="39"/>
      <c r="D201" s="230" t="s">
        <v>172</v>
      </c>
      <c r="E201" s="39"/>
      <c r="F201" s="235" t="s">
        <v>2052</v>
      </c>
      <c r="G201" s="39"/>
      <c r="H201" s="39"/>
      <c r="I201" s="232"/>
      <c r="J201" s="39"/>
      <c r="K201" s="39"/>
      <c r="L201" s="43"/>
      <c r="M201" s="233"/>
      <c r="N201" s="234"/>
      <c r="O201" s="90"/>
      <c r="P201" s="90"/>
      <c r="Q201" s="90"/>
      <c r="R201" s="90"/>
      <c r="S201" s="90"/>
      <c r="T201" s="91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T201" s="16" t="s">
        <v>172</v>
      </c>
      <c r="AU201" s="16" t="s">
        <v>89</v>
      </c>
    </row>
    <row r="202" spans="1:65" s="2" customFormat="1" ht="24.15" customHeight="1">
      <c r="A202" s="37"/>
      <c r="B202" s="38"/>
      <c r="C202" s="217" t="s">
        <v>513</v>
      </c>
      <c r="D202" s="217" t="s">
        <v>163</v>
      </c>
      <c r="E202" s="218" t="s">
        <v>1151</v>
      </c>
      <c r="F202" s="219" t="s">
        <v>1152</v>
      </c>
      <c r="G202" s="220" t="s">
        <v>270</v>
      </c>
      <c r="H202" s="221">
        <v>100</v>
      </c>
      <c r="I202" s="222"/>
      <c r="J202" s="223">
        <f>ROUND(I202*H202,2)</f>
        <v>0</v>
      </c>
      <c r="K202" s="219" t="s">
        <v>167</v>
      </c>
      <c r="L202" s="43"/>
      <c r="M202" s="224" t="s">
        <v>1</v>
      </c>
      <c r="N202" s="225" t="s">
        <v>44</v>
      </c>
      <c r="O202" s="90"/>
      <c r="P202" s="226">
        <f>O202*H202</f>
        <v>0</v>
      </c>
      <c r="Q202" s="226">
        <v>0</v>
      </c>
      <c r="R202" s="226">
        <f>Q202*H202</f>
        <v>0</v>
      </c>
      <c r="S202" s="226">
        <v>0</v>
      </c>
      <c r="T202" s="227">
        <f>S202*H202</f>
        <v>0</v>
      </c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R202" s="228" t="s">
        <v>182</v>
      </c>
      <c r="AT202" s="228" t="s">
        <v>163</v>
      </c>
      <c r="AU202" s="228" t="s">
        <v>89</v>
      </c>
      <c r="AY202" s="16" t="s">
        <v>160</v>
      </c>
      <c r="BE202" s="229">
        <f>IF(N202="základní",J202,0)</f>
        <v>0</v>
      </c>
      <c r="BF202" s="229">
        <f>IF(N202="snížená",J202,0)</f>
        <v>0</v>
      </c>
      <c r="BG202" s="229">
        <f>IF(N202="zákl. přenesená",J202,0)</f>
        <v>0</v>
      </c>
      <c r="BH202" s="229">
        <f>IF(N202="sníž. přenesená",J202,0)</f>
        <v>0</v>
      </c>
      <c r="BI202" s="229">
        <f>IF(N202="nulová",J202,0)</f>
        <v>0</v>
      </c>
      <c r="BJ202" s="16" t="s">
        <v>87</v>
      </c>
      <c r="BK202" s="229">
        <f>ROUND(I202*H202,2)</f>
        <v>0</v>
      </c>
      <c r="BL202" s="16" t="s">
        <v>182</v>
      </c>
      <c r="BM202" s="228" t="s">
        <v>2053</v>
      </c>
    </row>
    <row r="203" spans="1:47" s="2" customFormat="1" ht="12">
      <c r="A203" s="37"/>
      <c r="B203" s="38"/>
      <c r="C203" s="39"/>
      <c r="D203" s="230" t="s">
        <v>170</v>
      </c>
      <c r="E203" s="39"/>
      <c r="F203" s="231" t="s">
        <v>1154</v>
      </c>
      <c r="G203" s="39"/>
      <c r="H203" s="39"/>
      <c r="I203" s="232"/>
      <c r="J203" s="39"/>
      <c r="K203" s="39"/>
      <c r="L203" s="43"/>
      <c r="M203" s="233"/>
      <c r="N203" s="234"/>
      <c r="O203" s="90"/>
      <c r="P203" s="90"/>
      <c r="Q203" s="90"/>
      <c r="R203" s="90"/>
      <c r="S203" s="90"/>
      <c r="T203" s="91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T203" s="16" t="s">
        <v>170</v>
      </c>
      <c r="AU203" s="16" t="s">
        <v>89</v>
      </c>
    </row>
    <row r="204" spans="1:65" s="2" customFormat="1" ht="24.15" customHeight="1">
      <c r="A204" s="37"/>
      <c r="B204" s="38"/>
      <c r="C204" s="217" t="s">
        <v>517</v>
      </c>
      <c r="D204" s="217" t="s">
        <v>163</v>
      </c>
      <c r="E204" s="218" t="s">
        <v>1175</v>
      </c>
      <c r="F204" s="219" t="s">
        <v>1176</v>
      </c>
      <c r="G204" s="220" t="s">
        <v>270</v>
      </c>
      <c r="H204" s="221">
        <v>100</v>
      </c>
      <c r="I204" s="222"/>
      <c r="J204" s="223">
        <f>ROUND(I204*H204,2)</f>
        <v>0</v>
      </c>
      <c r="K204" s="219" t="s">
        <v>1</v>
      </c>
      <c r="L204" s="43"/>
      <c r="M204" s="224" t="s">
        <v>1</v>
      </c>
      <c r="N204" s="225" t="s">
        <v>44</v>
      </c>
      <c r="O204" s="90"/>
      <c r="P204" s="226">
        <f>O204*H204</f>
        <v>0</v>
      </c>
      <c r="Q204" s="226">
        <v>0</v>
      </c>
      <c r="R204" s="226">
        <f>Q204*H204</f>
        <v>0</v>
      </c>
      <c r="S204" s="226">
        <v>0</v>
      </c>
      <c r="T204" s="227">
        <f>S204*H204</f>
        <v>0</v>
      </c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R204" s="228" t="s">
        <v>182</v>
      </c>
      <c r="AT204" s="228" t="s">
        <v>163</v>
      </c>
      <c r="AU204" s="228" t="s">
        <v>89</v>
      </c>
      <c r="AY204" s="16" t="s">
        <v>160</v>
      </c>
      <c r="BE204" s="229">
        <f>IF(N204="základní",J204,0)</f>
        <v>0</v>
      </c>
      <c r="BF204" s="229">
        <f>IF(N204="snížená",J204,0)</f>
        <v>0</v>
      </c>
      <c r="BG204" s="229">
        <f>IF(N204="zákl. přenesená",J204,0)</f>
        <v>0</v>
      </c>
      <c r="BH204" s="229">
        <f>IF(N204="sníž. přenesená",J204,0)</f>
        <v>0</v>
      </c>
      <c r="BI204" s="229">
        <f>IF(N204="nulová",J204,0)</f>
        <v>0</v>
      </c>
      <c r="BJ204" s="16" t="s">
        <v>87</v>
      </c>
      <c r="BK204" s="229">
        <f>ROUND(I204*H204,2)</f>
        <v>0</v>
      </c>
      <c r="BL204" s="16" t="s">
        <v>182</v>
      </c>
      <c r="BM204" s="228" t="s">
        <v>2054</v>
      </c>
    </row>
    <row r="205" spans="1:47" s="2" customFormat="1" ht="12">
      <c r="A205" s="37"/>
      <c r="B205" s="38"/>
      <c r="C205" s="39"/>
      <c r="D205" s="230" t="s">
        <v>170</v>
      </c>
      <c r="E205" s="39"/>
      <c r="F205" s="231" t="s">
        <v>1178</v>
      </c>
      <c r="G205" s="39"/>
      <c r="H205" s="39"/>
      <c r="I205" s="232"/>
      <c r="J205" s="39"/>
      <c r="K205" s="39"/>
      <c r="L205" s="43"/>
      <c r="M205" s="233"/>
      <c r="N205" s="234"/>
      <c r="O205" s="90"/>
      <c r="P205" s="90"/>
      <c r="Q205" s="90"/>
      <c r="R205" s="90"/>
      <c r="S205" s="90"/>
      <c r="T205" s="91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T205" s="16" t="s">
        <v>170</v>
      </c>
      <c r="AU205" s="16" t="s">
        <v>89</v>
      </c>
    </row>
    <row r="206" spans="1:65" s="2" customFormat="1" ht="33" customHeight="1">
      <c r="A206" s="37"/>
      <c r="B206" s="38"/>
      <c r="C206" s="217" t="s">
        <v>522</v>
      </c>
      <c r="D206" s="217" t="s">
        <v>163</v>
      </c>
      <c r="E206" s="218" t="s">
        <v>1179</v>
      </c>
      <c r="F206" s="219" t="s">
        <v>1180</v>
      </c>
      <c r="G206" s="220" t="s">
        <v>270</v>
      </c>
      <c r="H206" s="221">
        <v>200</v>
      </c>
      <c r="I206" s="222"/>
      <c r="J206" s="223">
        <f>ROUND(I206*H206,2)</f>
        <v>0</v>
      </c>
      <c r="K206" s="219" t="s">
        <v>1</v>
      </c>
      <c r="L206" s="43"/>
      <c r="M206" s="224" t="s">
        <v>1</v>
      </c>
      <c r="N206" s="225" t="s">
        <v>44</v>
      </c>
      <c r="O206" s="90"/>
      <c r="P206" s="226">
        <f>O206*H206</f>
        <v>0</v>
      </c>
      <c r="Q206" s="226">
        <v>0</v>
      </c>
      <c r="R206" s="226">
        <f>Q206*H206</f>
        <v>0</v>
      </c>
      <c r="S206" s="226">
        <v>0</v>
      </c>
      <c r="T206" s="227">
        <f>S206*H206</f>
        <v>0</v>
      </c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R206" s="228" t="s">
        <v>182</v>
      </c>
      <c r="AT206" s="228" t="s">
        <v>163</v>
      </c>
      <c r="AU206" s="228" t="s">
        <v>89</v>
      </c>
      <c r="AY206" s="16" t="s">
        <v>160</v>
      </c>
      <c r="BE206" s="229">
        <f>IF(N206="základní",J206,0)</f>
        <v>0</v>
      </c>
      <c r="BF206" s="229">
        <f>IF(N206="snížená",J206,0)</f>
        <v>0</v>
      </c>
      <c r="BG206" s="229">
        <f>IF(N206="zákl. přenesená",J206,0)</f>
        <v>0</v>
      </c>
      <c r="BH206" s="229">
        <f>IF(N206="sníž. přenesená",J206,0)</f>
        <v>0</v>
      </c>
      <c r="BI206" s="229">
        <f>IF(N206="nulová",J206,0)</f>
        <v>0</v>
      </c>
      <c r="BJ206" s="16" t="s">
        <v>87</v>
      </c>
      <c r="BK206" s="229">
        <f>ROUND(I206*H206,2)</f>
        <v>0</v>
      </c>
      <c r="BL206" s="16" t="s">
        <v>182</v>
      </c>
      <c r="BM206" s="228" t="s">
        <v>2055</v>
      </c>
    </row>
    <row r="207" spans="1:47" s="2" customFormat="1" ht="12">
      <c r="A207" s="37"/>
      <c r="B207" s="38"/>
      <c r="C207" s="39"/>
      <c r="D207" s="230" t="s">
        <v>170</v>
      </c>
      <c r="E207" s="39"/>
      <c r="F207" s="231" t="s">
        <v>1182</v>
      </c>
      <c r="G207" s="39"/>
      <c r="H207" s="39"/>
      <c r="I207" s="232"/>
      <c r="J207" s="39"/>
      <c r="K207" s="39"/>
      <c r="L207" s="43"/>
      <c r="M207" s="233"/>
      <c r="N207" s="234"/>
      <c r="O207" s="90"/>
      <c r="P207" s="90"/>
      <c r="Q207" s="90"/>
      <c r="R207" s="90"/>
      <c r="S207" s="90"/>
      <c r="T207" s="91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T207" s="16" t="s">
        <v>170</v>
      </c>
      <c r="AU207" s="16" t="s">
        <v>89</v>
      </c>
    </row>
    <row r="208" spans="1:51" s="13" customFormat="1" ht="12">
      <c r="A208" s="13"/>
      <c r="B208" s="236"/>
      <c r="C208" s="237"/>
      <c r="D208" s="230" t="s">
        <v>219</v>
      </c>
      <c r="E208" s="238" t="s">
        <v>1</v>
      </c>
      <c r="F208" s="239" t="s">
        <v>2056</v>
      </c>
      <c r="G208" s="237"/>
      <c r="H208" s="240">
        <v>200</v>
      </c>
      <c r="I208" s="241"/>
      <c r="J208" s="237"/>
      <c r="K208" s="237"/>
      <c r="L208" s="242"/>
      <c r="M208" s="243"/>
      <c r="N208" s="244"/>
      <c r="O208" s="244"/>
      <c r="P208" s="244"/>
      <c r="Q208" s="244"/>
      <c r="R208" s="244"/>
      <c r="S208" s="244"/>
      <c r="T208" s="245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46" t="s">
        <v>219</v>
      </c>
      <c r="AU208" s="246" t="s">
        <v>89</v>
      </c>
      <c r="AV208" s="13" t="s">
        <v>89</v>
      </c>
      <c r="AW208" s="13" t="s">
        <v>36</v>
      </c>
      <c r="AX208" s="13" t="s">
        <v>79</v>
      </c>
      <c r="AY208" s="246" t="s">
        <v>160</v>
      </c>
    </row>
    <row r="209" spans="1:65" s="2" customFormat="1" ht="24.15" customHeight="1">
      <c r="A209" s="37"/>
      <c r="B209" s="38"/>
      <c r="C209" s="217" t="s">
        <v>527</v>
      </c>
      <c r="D209" s="217" t="s">
        <v>163</v>
      </c>
      <c r="E209" s="218" t="s">
        <v>1194</v>
      </c>
      <c r="F209" s="219" t="s">
        <v>1195</v>
      </c>
      <c r="G209" s="220" t="s">
        <v>270</v>
      </c>
      <c r="H209" s="221">
        <v>100</v>
      </c>
      <c r="I209" s="222"/>
      <c r="J209" s="223">
        <f>ROUND(I209*H209,2)</f>
        <v>0</v>
      </c>
      <c r="K209" s="219" t="s">
        <v>167</v>
      </c>
      <c r="L209" s="43"/>
      <c r="M209" s="224" t="s">
        <v>1</v>
      </c>
      <c r="N209" s="225" t="s">
        <v>44</v>
      </c>
      <c r="O209" s="90"/>
      <c r="P209" s="226">
        <f>O209*H209</f>
        <v>0</v>
      </c>
      <c r="Q209" s="226">
        <v>0</v>
      </c>
      <c r="R209" s="226">
        <f>Q209*H209</f>
        <v>0</v>
      </c>
      <c r="S209" s="226">
        <v>0</v>
      </c>
      <c r="T209" s="227">
        <f>S209*H209</f>
        <v>0</v>
      </c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R209" s="228" t="s">
        <v>182</v>
      </c>
      <c r="AT209" s="228" t="s">
        <v>163</v>
      </c>
      <c r="AU209" s="228" t="s">
        <v>89</v>
      </c>
      <c r="AY209" s="16" t="s">
        <v>160</v>
      </c>
      <c r="BE209" s="229">
        <f>IF(N209="základní",J209,0)</f>
        <v>0</v>
      </c>
      <c r="BF209" s="229">
        <f>IF(N209="snížená",J209,0)</f>
        <v>0</v>
      </c>
      <c r="BG209" s="229">
        <f>IF(N209="zákl. přenesená",J209,0)</f>
        <v>0</v>
      </c>
      <c r="BH209" s="229">
        <f>IF(N209="sníž. přenesená",J209,0)</f>
        <v>0</v>
      </c>
      <c r="BI209" s="229">
        <f>IF(N209="nulová",J209,0)</f>
        <v>0</v>
      </c>
      <c r="BJ209" s="16" t="s">
        <v>87</v>
      </c>
      <c r="BK209" s="229">
        <f>ROUND(I209*H209,2)</f>
        <v>0</v>
      </c>
      <c r="BL209" s="16" t="s">
        <v>182</v>
      </c>
      <c r="BM209" s="228" t="s">
        <v>2057</v>
      </c>
    </row>
    <row r="210" spans="1:47" s="2" customFormat="1" ht="12">
      <c r="A210" s="37"/>
      <c r="B210" s="38"/>
      <c r="C210" s="39"/>
      <c r="D210" s="230" t="s">
        <v>170</v>
      </c>
      <c r="E210" s="39"/>
      <c r="F210" s="231" t="s">
        <v>1197</v>
      </c>
      <c r="G210" s="39"/>
      <c r="H210" s="39"/>
      <c r="I210" s="232"/>
      <c r="J210" s="39"/>
      <c r="K210" s="39"/>
      <c r="L210" s="43"/>
      <c r="M210" s="233"/>
      <c r="N210" s="234"/>
      <c r="O210" s="90"/>
      <c r="P210" s="90"/>
      <c r="Q210" s="90"/>
      <c r="R210" s="90"/>
      <c r="S210" s="90"/>
      <c r="T210" s="91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T210" s="16" t="s">
        <v>170</v>
      </c>
      <c r="AU210" s="16" t="s">
        <v>89</v>
      </c>
    </row>
    <row r="211" spans="1:63" s="12" customFormat="1" ht="22.8" customHeight="1">
      <c r="A211" s="12"/>
      <c r="B211" s="201"/>
      <c r="C211" s="202"/>
      <c r="D211" s="203" t="s">
        <v>78</v>
      </c>
      <c r="E211" s="215" t="s">
        <v>204</v>
      </c>
      <c r="F211" s="215" t="s">
        <v>489</v>
      </c>
      <c r="G211" s="202"/>
      <c r="H211" s="202"/>
      <c r="I211" s="205"/>
      <c r="J211" s="216">
        <f>BK211</f>
        <v>0</v>
      </c>
      <c r="K211" s="202"/>
      <c r="L211" s="207"/>
      <c r="M211" s="208"/>
      <c r="N211" s="209"/>
      <c r="O211" s="209"/>
      <c r="P211" s="210">
        <f>SUM(P212:P267)</f>
        <v>0</v>
      </c>
      <c r="Q211" s="209"/>
      <c r="R211" s="210">
        <f>SUM(R212:R267)</f>
        <v>208.83471000000003</v>
      </c>
      <c r="S211" s="209"/>
      <c r="T211" s="211">
        <f>SUM(T212:T267)</f>
        <v>12</v>
      </c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R211" s="212" t="s">
        <v>87</v>
      </c>
      <c r="AT211" s="213" t="s">
        <v>78</v>
      </c>
      <c r="AU211" s="213" t="s">
        <v>87</v>
      </c>
      <c r="AY211" s="212" t="s">
        <v>160</v>
      </c>
      <c r="BK211" s="214">
        <f>SUM(BK212:BK267)</f>
        <v>0</v>
      </c>
    </row>
    <row r="212" spans="1:65" s="2" customFormat="1" ht="24.15" customHeight="1">
      <c r="A212" s="37"/>
      <c r="B212" s="38"/>
      <c r="C212" s="217" t="s">
        <v>531</v>
      </c>
      <c r="D212" s="217" t="s">
        <v>163</v>
      </c>
      <c r="E212" s="218" t="s">
        <v>1285</v>
      </c>
      <c r="F212" s="219" t="s">
        <v>1286</v>
      </c>
      <c r="G212" s="220" t="s">
        <v>215</v>
      </c>
      <c r="H212" s="221">
        <v>6</v>
      </c>
      <c r="I212" s="222"/>
      <c r="J212" s="223">
        <f>ROUND(I212*H212,2)</f>
        <v>0</v>
      </c>
      <c r="K212" s="219" t="s">
        <v>167</v>
      </c>
      <c r="L212" s="43"/>
      <c r="M212" s="224" t="s">
        <v>1</v>
      </c>
      <c r="N212" s="225" t="s">
        <v>44</v>
      </c>
      <c r="O212" s="90"/>
      <c r="P212" s="226">
        <f>O212*H212</f>
        <v>0</v>
      </c>
      <c r="Q212" s="226">
        <v>0</v>
      </c>
      <c r="R212" s="226">
        <f>Q212*H212</f>
        <v>0</v>
      </c>
      <c r="S212" s="226">
        <v>0.7</v>
      </c>
      <c r="T212" s="227">
        <f>S212*H212</f>
        <v>4.199999999999999</v>
      </c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R212" s="228" t="s">
        <v>182</v>
      </c>
      <c r="AT212" s="228" t="s">
        <v>163</v>
      </c>
      <c r="AU212" s="228" t="s">
        <v>89</v>
      </c>
      <c r="AY212" s="16" t="s">
        <v>160</v>
      </c>
      <c r="BE212" s="229">
        <f>IF(N212="základní",J212,0)</f>
        <v>0</v>
      </c>
      <c r="BF212" s="229">
        <f>IF(N212="snížená",J212,0)</f>
        <v>0</v>
      </c>
      <c r="BG212" s="229">
        <f>IF(N212="zákl. přenesená",J212,0)</f>
        <v>0</v>
      </c>
      <c r="BH212" s="229">
        <f>IF(N212="sníž. přenesená",J212,0)</f>
        <v>0</v>
      </c>
      <c r="BI212" s="229">
        <f>IF(N212="nulová",J212,0)</f>
        <v>0</v>
      </c>
      <c r="BJ212" s="16" t="s">
        <v>87</v>
      </c>
      <c r="BK212" s="229">
        <f>ROUND(I212*H212,2)</f>
        <v>0</v>
      </c>
      <c r="BL212" s="16" t="s">
        <v>182</v>
      </c>
      <c r="BM212" s="228" t="s">
        <v>2058</v>
      </c>
    </row>
    <row r="213" spans="1:47" s="2" customFormat="1" ht="12">
      <c r="A213" s="37"/>
      <c r="B213" s="38"/>
      <c r="C213" s="39"/>
      <c r="D213" s="230" t="s">
        <v>170</v>
      </c>
      <c r="E213" s="39"/>
      <c r="F213" s="231" t="s">
        <v>1288</v>
      </c>
      <c r="G213" s="39"/>
      <c r="H213" s="39"/>
      <c r="I213" s="232"/>
      <c r="J213" s="39"/>
      <c r="K213" s="39"/>
      <c r="L213" s="43"/>
      <c r="M213" s="233"/>
      <c r="N213" s="234"/>
      <c r="O213" s="90"/>
      <c r="P213" s="90"/>
      <c r="Q213" s="90"/>
      <c r="R213" s="90"/>
      <c r="S213" s="90"/>
      <c r="T213" s="91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T213" s="16" t="s">
        <v>170</v>
      </c>
      <c r="AU213" s="16" t="s">
        <v>89</v>
      </c>
    </row>
    <row r="214" spans="1:51" s="13" customFormat="1" ht="12">
      <c r="A214" s="13"/>
      <c r="B214" s="236"/>
      <c r="C214" s="237"/>
      <c r="D214" s="230" t="s">
        <v>219</v>
      </c>
      <c r="E214" s="238" t="s">
        <v>1</v>
      </c>
      <c r="F214" s="239" t="s">
        <v>2059</v>
      </c>
      <c r="G214" s="237"/>
      <c r="H214" s="240">
        <v>6</v>
      </c>
      <c r="I214" s="241"/>
      <c r="J214" s="237"/>
      <c r="K214" s="237"/>
      <c r="L214" s="242"/>
      <c r="M214" s="243"/>
      <c r="N214" s="244"/>
      <c r="O214" s="244"/>
      <c r="P214" s="244"/>
      <c r="Q214" s="244"/>
      <c r="R214" s="244"/>
      <c r="S214" s="244"/>
      <c r="T214" s="245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46" t="s">
        <v>219</v>
      </c>
      <c r="AU214" s="246" t="s">
        <v>89</v>
      </c>
      <c r="AV214" s="13" t="s">
        <v>89</v>
      </c>
      <c r="AW214" s="13" t="s">
        <v>36</v>
      </c>
      <c r="AX214" s="13" t="s">
        <v>79</v>
      </c>
      <c r="AY214" s="246" t="s">
        <v>160</v>
      </c>
    </row>
    <row r="215" spans="1:65" s="2" customFormat="1" ht="24.15" customHeight="1">
      <c r="A215" s="37"/>
      <c r="B215" s="38"/>
      <c r="C215" s="217" t="s">
        <v>536</v>
      </c>
      <c r="D215" s="217" t="s">
        <v>163</v>
      </c>
      <c r="E215" s="218" t="s">
        <v>1291</v>
      </c>
      <c r="F215" s="219" t="s">
        <v>1292</v>
      </c>
      <c r="G215" s="220" t="s">
        <v>215</v>
      </c>
      <c r="H215" s="221">
        <v>6</v>
      </c>
      <c r="I215" s="222"/>
      <c r="J215" s="223">
        <f>ROUND(I215*H215,2)</f>
        <v>0</v>
      </c>
      <c r="K215" s="219" t="s">
        <v>167</v>
      </c>
      <c r="L215" s="43"/>
      <c r="M215" s="224" t="s">
        <v>1</v>
      </c>
      <c r="N215" s="225" t="s">
        <v>44</v>
      </c>
      <c r="O215" s="90"/>
      <c r="P215" s="226">
        <f>O215*H215</f>
        <v>0</v>
      </c>
      <c r="Q215" s="226">
        <v>0</v>
      </c>
      <c r="R215" s="226">
        <f>Q215*H215</f>
        <v>0</v>
      </c>
      <c r="S215" s="226">
        <v>1.3</v>
      </c>
      <c r="T215" s="227">
        <f>S215*H215</f>
        <v>7.800000000000001</v>
      </c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R215" s="228" t="s">
        <v>182</v>
      </c>
      <c r="AT215" s="228" t="s">
        <v>163</v>
      </c>
      <c r="AU215" s="228" t="s">
        <v>89</v>
      </c>
      <c r="AY215" s="16" t="s">
        <v>160</v>
      </c>
      <c r="BE215" s="229">
        <f>IF(N215="základní",J215,0)</f>
        <v>0</v>
      </c>
      <c r="BF215" s="229">
        <f>IF(N215="snížená",J215,0)</f>
        <v>0</v>
      </c>
      <c r="BG215" s="229">
        <f>IF(N215="zákl. přenesená",J215,0)</f>
        <v>0</v>
      </c>
      <c r="BH215" s="229">
        <f>IF(N215="sníž. přenesená",J215,0)</f>
        <v>0</v>
      </c>
      <c r="BI215" s="229">
        <f>IF(N215="nulová",J215,0)</f>
        <v>0</v>
      </c>
      <c r="BJ215" s="16" t="s">
        <v>87</v>
      </c>
      <c r="BK215" s="229">
        <f>ROUND(I215*H215,2)</f>
        <v>0</v>
      </c>
      <c r="BL215" s="16" t="s">
        <v>182</v>
      </c>
      <c r="BM215" s="228" t="s">
        <v>2060</v>
      </c>
    </row>
    <row r="216" spans="1:47" s="2" customFormat="1" ht="12">
      <c r="A216" s="37"/>
      <c r="B216" s="38"/>
      <c r="C216" s="39"/>
      <c r="D216" s="230" t="s">
        <v>170</v>
      </c>
      <c r="E216" s="39"/>
      <c r="F216" s="231" t="s">
        <v>1294</v>
      </c>
      <c r="G216" s="39"/>
      <c r="H216" s="39"/>
      <c r="I216" s="232"/>
      <c r="J216" s="39"/>
      <c r="K216" s="39"/>
      <c r="L216" s="43"/>
      <c r="M216" s="233"/>
      <c r="N216" s="234"/>
      <c r="O216" s="90"/>
      <c r="P216" s="90"/>
      <c r="Q216" s="90"/>
      <c r="R216" s="90"/>
      <c r="S216" s="90"/>
      <c r="T216" s="91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T216" s="16" t="s">
        <v>170</v>
      </c>
      <c r="AU216" s="16" t="s">
        <v>89</v>
      </c>
    </row>
    <row r="217" spans="1:51" s="13" customFormat="1" ht="12">
      <c r="A217" s="13"/>
      <c r="B217" s="236"/>
      <c r="C217" s="237"/>
      <c r="D217" s="230" t="s">
        <v>219</v>
      </c>
      <c r="E217" s="238" t="s">
        <v>1</v>
      </c>
      <c r="F217" s="239" t="s">
        <v>2061</v>
      </c>
      <c r="G217" s="237"/>
      <c r="H217" s="240">
        <v>3</v>
      </c>
      <c r="I217" s="241"/>
      <c r="J217" s="237"/>
      <c r="K217" s="237"/>
      <c r="L217" s="242"/>
      <c r="M217" s="243"/>
      <c r="N217" s="244"/>
      <c r="O217" s="244"/>
      <c r="P217" s="244"/>
      <c r="Q217" s="244"/>
      <c r="R217" s="244"/>
      <c r="S217" s="244"/>
      <c r="T217" s="245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46" t="s">
        <v>219</v>
      </c>
      <c r="AU217" s="246" t="s">
        <v>89</v>
      </c>
      <c r="AV217" s="13" t="s">
        <v>89</v>
      </c>
      <c r="AW217" s="13" t="s">
        <v>36</v>
      </c>
      <c r="AX217" s="13" t="s">
        <v>79</v>
      </c>
      <c r="AY217" s="246" t="s">
        <v>160</v>
      </c>
    </row>
    <row r="218" spans="1:51" s="13" customFormat="1" ht="12">
      <c r="A218" s="13"/>
      <c r="B218" s="236"/>
      <c r="C218" s="237"/>
      <c r="D218" s="230" t="s">
        <v>219</v>
      </c>
      <c r="E218" s="238" t="s">
        <v>1</v>
      </c>
      <c r="F218" s="239" t="s">
        <v>2062</v>
      </c>
      <c r="G218" s="237"/>
      <c r="H218" s="240">
        <v>3</v>
      </c>
      <c r="I218" s="241"/>
      <c r="J218" s="237"/>
      <c r="K218" s="237"/>
      <c r="L218" s="242"/>
      <c r="M218" s="243"/>
      <c r="N218" s="244"/>
      <c r="O218" s="244"/>
      <c r="P218" s="244"/>
      <c r="Q218" s="244"/>
      <c r="R218" s="244"/>
      <c r="S218" s="244"/>
      <c r="T218" s="245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46" t="s">
        <v>219</v>
      </c>
      <c r="AU218" s="246" t="s">
        <v>89</v>
      </c>
      <c r="AV218" s="13" t="s">
        <v>89</v>
      </c>
      <c r="AW218" s="13" t="s">
        <v>36</v>
      </c>
      <c r="AX218" s="13" t="s">
        <v>79</v>
      </c>
      <c r="AY218" s="246" t="s">
        <v>160</v>
      </c>
    </row>
    <row r="219" spans="1:65" s="2" customFormat="1" ht="24.15" customHeight="1">
      <c r="A219" s="37"/>
      <c r="B219" s="38"/>
      <c r="C219" s="217" t="s">
        <v>541</v>
      </c>
      <c r="D219" s="217" t="s">
        <v>163</v>
      </c>
      <c r="E219" s="218" t="s">
        <v>1297</v>
      </c>
      <c r="F219" s="219" t="s">
        <v>1298</v>
      </c>
      <c r="G219" s="220" t="s">
        <v>215</v>
      </c>
      <c r="H219" s="221">
        <v>2.4</v>
      </c>
      <c r="I219" s="222"/>
      <c r="J219" s="223">
        <f>ROUND(I219*H219,2)</f>
        <v>0</v>
      </c>
      <c r="K219" s="219" t="s">
        <v>167</v>
      </c>
      <c r="L219" s="43"/>
      <c r="M219" s="224" t="s">
        <v>1</v>
      </c>
      <c r="N219" s="225" t="s">
        <v>44</v>
      </c>
      <c r="O219" s="90"/>
      <c r="P219" s="226">
        <f>O219*H219</f>
        <v>0</v>
      </c>
      <c r="Q219" s="226">
        <v>1E-05</v>
      </c>
      <c r="R219" s="226">
        <f>Q219*H219</f>
        <v>2.4E-05</v>
      </c>
      <c r="S219" s="226">
        <v>0</v>
      </c>
      <c r="T219" s="227">
        <f>S219*H219</f>
        <v>0</v>
      </c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R219" s="228" t="s">
        <v>182</v>
      </c>
      <c r="AT219" s="228" t="s">
        <v>163</v>
      </c>
      <c r="AU219" s="228" t="s">
        <v>89</v>
      </c>
      <c r="AY219" s="16" t="s">
        <v>160</v>
      </c>
      <c r="BE219" s="229">
        <f>IF(N219="základní",J219,0)</f>
        <v>0</v>
      </c>
      <c r="BF219" s="229">
        <f>IF(N219="snížená",J219,0)</f>
        <v>0</v>
      </c>
      <c r="BG219" s="229">
        <f>IF(N219="zákl. přenesená",J219,0)</f>
        <v>0</v>
      </c>
      <c r="BH219" s="229">
        <f>IF(N219="sníž. přenesená",J219,0)</f>
        <v>0</v>
      </c>
      <c r="BI219" s="229">
        <f>IF(N219="nulová",J219,0)</f>
        <v>0</v>
      </c>
      <c r="BJ219" s="16" t="s">
        <v>87</v>
      </c>
      <c r="BK219" s="229">
        <f>ROUND(I219*H219,2)</f>
        <v>0</v>
      </c>
      <c r="BL219" s="16" t="s">
        <v>182</v>
      </c>
      <c r="BM219" s="228" t="s">
        <v>2063</v>
      </c>
    </row>
    <row r="220" spans="1:47" s="2" customFormat="1" ht="12">
      <c r="A220" s="37"/>
      <c r="B220" s="38"/>
      <c r="C220" s="39"/>
      <c r="D220" s="230" t="s">
        <v>170</v>
      </c>
      <c r="E220" s="39"/>
      <c r="F220" s="231" t="s">
        <v>1300</v>
      </c>
      <c r="G220" s="39"/>
      <c r="H220" s="39"/>
      <c r="I220" s="232"/>
      <c r="J220" s="39"/>
      <c r="K220" s="39"/>
      <c r="L220" s="43"/>
      <c r="M220" s="233"/>
      <c r="N220" s="234"/>
      <c r="O220" s="90"/>
      <c r="P220" s="90"/>
      <c r="Q220" s="90"/>
      <c r="R220" s="90"/>
      <c r="S220" s="90"/>
      <c r="T220" s="91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  <c r="AT220" s="16" t="s">
        <v>170</v>
      </c>
      <c r="AU220" s="16" t="s">
        <v>89</v>
      </c>
    </row>
    <row r="221" spans="1:47" s="2" customFormat="1" ht="12">
      <c r="A221" s="37"/>
      <c r="B221" s="38"/>
      <c r="C221" s="39"/>
      <c r="D221" s="230" t="s">
        <v>172</v>
      </c>
      <c r="E221" s="39"/>
      <c r="F221" s="235" t="s">
        <v>2064</v>
      </c>
      <c r="G221" s="39"/>
      <c r="H221" s="39"/>
      <c r="I221" s="232"/>
      <c r="J221" s="39"/>
      <c r="K221" s="39"/>
      <c r="L221" s="43"/>
      <c r="M221" s="233"/>
      <c r="N221" s="234"/>
      <c r="O221" s="90"/>
      <c r="P221" s="90"/>
      <c r="Q221" s="90"/>
      <c r="R221" s="90"/>
      <c r="S221" s="90"/>
      <c r="T221" s="91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T221" s="16" t="s">
        <v>172</v>
      </c>
      <c r="AU221" s="16" t="s">
        <v>89</v>
      </c>
    </row>
    <row r="222" spans="1:51" s="13" customFormat="1" ht="12">
      <c r="A222" s="13"/>
      <c r="B222" s="236"/>
      <c r="C222" s="237"/>
      <c r="D222" s="230" t="s">
        <v>219</v>
      </c>
      <c r="E222" s="238" t="s">
        <v>1</v>
      </c>
      <c r="F222" s="239" t="s">
        <v>2065</v>
      </c>
      <c r="G222" s="237"/>
      <c r="H222" s="240">
        <v>2.4</v>
      </c>
      <c r="I222" s="241"/>
      <c r="J222" s="237"/>
      <c r="K222" s="237"/>
      <c r="L222" s="242"/>
      <c r="M222" s="243"/>
      <c r="N222" s="244"/>
      <c r="O222" s="244"/>
      <c r="P222" s="244"/>
      <c r="Q222" s="244"/>
      <c r="R222" s="244"/>
      <c r="S222" s="244"/>
      <c r="T222" s="245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46" t="s">
        <v>219</v>
      </c>
      <c r="AU222" s="246" t="s">
        <v>89</v>
      </c>
      <c r="AV222" s="13" t="s">
        <v>89</v>
      </c>
      <c r="AW222" s="13" t="s">
        <v>36</v>
      </c>
      <c r="AX222" s="13" t="s">
        <v>79</v>
      </c>
      <c r="AY222" s="246" t="s">
        <v>160</v>
      </c>
    </row>
    <row r="223" spans="1:65" s="2" customFormat="1" ht="21.75" customHeight="1">
      <c r="A223" s="37"/>
      <c r="B223" s="38"/>
      <c r="C223" s="251" t="s">
        <v>656</v>
      </c>
      <c r="D223" s="251" t="s">
        <v>452</v>
      </c>
      <c r="E223" s="252" t="s">
        <v>2066</v>
      </c>
      <c r="F223" s="253" t="s">
        <v>2067</v>
      </c>
      <c r="G223" s="254" t="s">
        <v>215</v>
      </c>
      <c r="H223" s="255">
        <v>2.4</v>
      </c>
      <c r="I223" s="256"/>
      <c r="J223" s="257">
        <f>ROUND(I223*H223,2)</f>
        <v>0</v>
      </c>
      <c r="K223" s="253" t="s">
        <v>1</v>
      </c>
      <c r="L223" s="258"/>
      <c r="M223" s="259" t="s">
        <v>1</v>
      </c>
      <c r="N223" s="260" t="s">
        <v>44</v>
      </c>
      <c r="O223" s="90"/>
      <c r="P223" s="226">
        <f>O223*H223</f>
        <v>0</v>
      </c>
      <c r="Q223" s="226">
        <v>0.42</v>
      </c>
      <c r="R223" s="226">
        <f>Q223*H223</f>
        <v>1.008</v>
      </c>
      <c r="S223" s="226">
        <v>0</v>
      </c>
      <c r="T223" s="227">
        <f>S223*H223</f>
        <v>0</v>
      </c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R223" s="228" t="s">
        <v>204</v>
      </c>
      <c r="AT223" s="228" t="s">
        <v>452</v>
      </c>
      <c r="AU223" s="228" t="s">
        <v>89</v>
      </c>
      <c r="AY223" s="16" t="s">
        <v>160</v>
      </c>
      <c r="BE223" s="229">
        <f>IF(N223="základní",J223,0)</f>
        <v>0</v>
      </c>
      <c r="BF223" s="229">
        <f>IF(N223="snížená",J223,0)</f>
        <v>0</v>
      </c>
      <c r="BG223" s="229">
        <f>IF(N223="zákl. přenesená",J223,0)</f>
        <v>0</v>
      </c>
      <c r="BH223" s="229">
        <f>IF(N223="sníž. přenesená",J223,0)</f>
        <v>0</v>
      </c>
      <c r="BI223" s="229">
        <f>IF(N223="nulová",J223,0)</f>
        <v>0</v>
      </c>
      <c r="BJ223" s="16" t="s">
        <v>87</v>
      </c>
      <c r="BK223" s="229">
        <f>ROUND(I223*H223,2)</f>
        <v>0</v>
      </c>
      <c r="BL223" s="16" t="s">
        <v>182</v>
      </c>
      <c r="BM223" s="228" t="s">
        <v>2068</v>
      </c>
    </row>
    <row r="224" spans="1:47" s="2" customFormat="1" ht="12">
      <c r="A224" s="37"/>
      <c r="B224" s="38"/>
      <c r="C224" s="39"/>
      <c r="D224" s="230" t="s">
        <v>170</v>
      </c>
      <c r="E224" s="39"/>
      <c r="F224" s="231" t="s">
        <v>2069</v>
      </c>
      <c r="G224" s="39"/>
      <c r="H224" s="39"/>
      <c r="I224" s="232"/>
      <c r="J224" s="39"/>
      <c r="K224" s="39"/>
      <c r="L224" s="43"/>
      <c r="M224" s="233"/>
      <c r="N224" s="234"/>
      <c r="O224" s="90"/>
      <c r="P224" s="90"/>
      <c r="Q224" s="90"/>
      <c r="R224" s="90"/>
      <c r="S224" s="90"/>
      <c r="T224" s="91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T224" s="16" t="s">
        <v>170</v>
      </c>
      <c r="AU224" s="16" t="s">
        <v>89</v>
      </c>
    </row>
    <row r="225" spans="1:65" s="2" customFormat="1" ht="24.15" customHeight="1">
      <c r="A225" s="37"/>
      <c r="B225" s="38"/>
      <c r="C225" s="217" t="s">
        <v>553</v>
      </c>
      <c r="D225" s="217" t="s">
        <v>163</v>
      </c>
      <c r="E225" s="218" t="s">
        <v>2070</v>
      </c>
      <c r="F225" s="219" t="s">
        <v>2071</v>
      </c>
      <c r="G225" s="220" t="s">
        <v>215</v>
      </c>
      <c r="H225" s="221">
        <v>78.2</v>
      </c>
      <c r="I225" s="222"/>
      <c r="J225" s="223">
        <f>ROUND(I225*H225,2)</f>
        <v>0</v>
      </c>
      <c r="K225" s="219" t="s">
        <v>167</v>
      </c>
      <c r="L225" s="43"/>
      <c r="M225" s="224" t="s">
        <v>1</v>
      </c>
      <c r="N225" s="225" t="s">
        <v>44</v>
      </c>
      <c r="O225" s="90"/>
      <c r="P225" s="226">
        <f>O225*H225</f>
        <v>0</v>
      </c>
      <c r="Q225" s="226">
        <v>2E-05</v>
      </c>
      <c r="R225" s="226">
        <f>Q225*H225</f>
        <v>0.0015640000000000003</v>
      </c>
      <c r="S225" s="226">
        <v>0</v>
      </c>
      <c r="T225" s="227">
        <f>S225*H225</f>
        <v>0</v>
      </c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R225" s="228" t="s">
        <v>182</v>
      </c>
      <c r="AT225" s="228" t="s">
        <v>163</v>
      </c>
      <c r="AU225" s="228" t="s">
        <v>89</v>
      </c>
      <c r="AY225" s="16" t="s">
        <v>160</v>
      </c>
      <c r="BE225" s="229">
        <f>IF(N225="základní",J225,0)</f>
        <v>0</v>
      </c>
      <c r="BF225" s="229">
        <f>IF(N225="snížená",J225,0)</f>
        <v>0</v>
      </c>
      <c r="BG225" s="229">
        <f>IF(N225="zákl. přenesená",J225,0)</f>
        <v>0</v>
      </c>
      <c r="BH225" s="229">
        <f>IF(N225="sníž. přenesená",J225,0)</f>
        <v>0</v>
      </c>
      <c r="BI225" s="229">
        <f>IF(N225="nulová",J225,0)</f>
        <v>0</v>
      </c>
      <c r="BJ225" s="16" t="s">
        <v>87</v>
      </c>
      <c r="BK225" s="229">
        <f>ROUND(I225*H225,2)</f>
        <v>0</v>
      </c>
      <c r="BL225" s="16" t="s">
        <v>182</v>
      </c>
      <c r="BM225" s="228" t="s">
        <v>2072</v>
      </c>
    </row>
    <row r="226" spans="1:47" s="2" customFormat="1" ht="12">
      <c r="A226" s="37"/>
      <c r="B226" s="38"/>
      <c r="C226" s="39"/>
      <c r="D226" s="230" t="s">
        <v>170</v>
      </c>
      <c r="E226" s="39"/>
      <c r="F226" s="231" t="s">
        <v>2073</v>
      </c>
      <c r="G226" s="39"/>
      <c r="H226" s="39"/>
      <c r="I226" s="232"/>
      <c r="J226" s="39"/>
      <c r="K226" s="39"/>
      <c r="L226" s="43"/>
      <c r="M226" s="233"/>
      <c r="N226" s="234"/>
      <c r="O226" s="90"/>
      <c r="P226" s="90"/>
      <c r="Q226" s="90"/>
      <c r="R226" s="90"/>
      <c r="S226" s="90"/>
      <c r="T226" s="91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T226" s="16" t="s">
        <v>170</v>
      </c>
      <c r="AU226" s="16" t="s">
        <v>89</v>
      </c>
    </row>
    <row r="227" spans="1:47" s="2" customFormat="1" ht="12">
      <c r="A227" s="37"/>
      <c r="B227" s="38"/>
      <c r="C227" s="39"/>
      <c r="D227" s="230" t="s">
        <v>172</v>
      </c>
      <c r="E227" s="39"/>
      <c r="F227" s="235" t="s">
        <v>2074</v>
      </c>
      <c r="G227" s="39"/>
      <c r="H227" s="39"/>
      <c r="I227" s="232"/>
      <c r="J227" s="39"/>
      <c r="K227" s="39"/>
      <c r="L227" s="43"/>
      <c r="M227" s="233"/>
      <c r="N227" s="234"/>
      <c r="O227" s="90"/>
      <c r="P227" s="90"/>
      <c r="Q227" s="90"/>
      <c r="R227" s="90"/>
      <c r="S227" s="90"/>
      <c r="T227" s="91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T227" s="16" t="s">
        <v>172</v>
      </c>
      <c r="AU227" s="16" t="s">
        <v>89</v>
      </c>
    </row>
    <row r="228" spans="1:51" s="13" customFormat="1" ht="12">
      <c r="A228" s="13"/>
      <c r="B228" s="236"/>
      <c r="C228" s="237"/>
      <c r="D228" s="230" t="s">
        <v>219</v>
      </c>
      <c r="E228" s="238" t="s">
        <v>1</v>
      </c>
      <c r="F228" s="239" t="s">
        <v>2075</v>
      </c>
      <c r="G228" s="237"/>
      <c r="H228" s="240">
        <v>78.2</v>
      </c>
      <c r="I228" s="241"/>
      <c r="J228" s="237"/>
      <c r="K228" s="237"/>
      <c r="L228" s="242"/>
      <c r="M228" s="243"/>
      <c r="N228" s="244"/>
      <c r="O228" s="244"/>
      <c r="P228" s="244"/>
      <c r="Q228" s="244"/>
      <c r="R228" s="244"/>
      <c r="S228" s="244"/>
      <c r="T228" s="245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46" t="s">
        <v>219</v>
      </c>
      <c r="AU228" s="246" t="s">
        <v>89</v>
      </c>
      <c r="AV228" s="13" t="s">
        <v>89</v>
      </c>
      <c r="AW228" s="13" t="s">
        <v>36</v>
      </c>
      <c r="AX228" s="13" t="s">
        <v>79</v>
      </c>
      <c r="AY228" s="246" t="s">
        <v>160</v>
      </c>
    </row>
    <row r="229" spans="1:65" s="2" customFormat="1" ht="21.75" customHeight="1">
      <c r="A229" s="37"/>
      <c r="B229" s="38"/>
      <c r="C229" s="251" t="s">
        <v>671</v>
      </c>
      <c r="D229" s="251" t="s">
        <v>452</v>
      </c>
      <c r="E229" s="252" t="s">
        <v>2076</v>
      </c>
      <c r="F229" s="253" t="s">
        <v>2077</v>
      </c>
      <c r="G229" s="254" t="s">
        <v>215</v>
      </c>
      <c r="H229" s="255">
        <v>77</v>
      </c>
      <c r="I229" s="256"/>
      <c r="J229" s="257">
        <f>ROUND(I229*H229,2)</f>
        <v>0</v>
      </c>
      <c r="K229" s="253" t="s">
        <v>167</v>
      </c>
      <c r="L229" s="258"/>
      <c r="M229" s="259" t="s">
        <v>1</v>
      </c>
      <c r="N229" s="260" t="s">
        <v>44</v>
      </c>
      <c r="O229" s="90"/>
      <c r="P229" s="226">
        <f>O229*H229</f>
        <v>0</v>
      </c>
      <c r="Q229" s="226">
        <v>0.9376</v>
      </c>
      <c r="R229" s="226">
        <f>Q229*H229</f>
        <v>72.1952</v>
      </c>
      <c r="S229" s="226">
        <v>0</v>
      </c>
      <c r="T229" s="227">
        <f>S229*H229</f>
        <v>0</v>
      </c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R229" s="228" t="s">
        <v>204</v>
      </c>
      <c r="AT229" s="228" t="s">
        <v>452</v>
      </c>
      <c r="AU229" s="228" t="s">
        <v>89</v>
      </c>
      <c r="AY229" s="16" t="s">
        <v>160</v>
      </c>
      <c r="BE229" s="229">
        <f>IF(N229="základní",J229,0)</f>
        <v>0</v>
      </c>
      <c r="BF229" s="229">
        <f>IF(N229="snížená",J229,0)</f>
        <v>0</v>
      </c>
      <c r="BG229" s="229">
        <f>IF(N229="zákl. přenesená",J229,0)</f>
        <v>0</v>
      </c>
      <c r="BH229" s="229">
        <f>IF(N229="sníž. přenesená",J229,0)</f>
        <v>0</v>
      </c>
      <c r="BI229" s="229">
        <f>IF(N229="nulová",J229,0)</f>
        <v>0</v>
      </c>
      <c r="BJ229" s="16" t="s">
        <v>87</v>
      </c>
      <c r="BK229" s="229">
        <f>ROUND(I229*H229,2)</f>
        <v>0</v>
      </c>
      <c r="BL229" s="16" t="s">
        <v>182</v>
      </c>
      <c r="BM229" s="228" t="s">
        <v>2078</v>
      </c>
    </row>
    <row r="230" spans="1:47" s="2" customFormat="1" ht="12">
      <c r="A230" s="37"/>
      <c r="B230" s="38"/>
      <c r="C230" s="39"/>
      <c r="D230" s="230" t="s">
        <v>170</v>
      </c>
      <c r="E230" s="39"/>
      <c r="F230" s="231" t="s">
        <v>2077</v>
      </c>
      <c r="G230" s="39"/>
      <c r="H230" s="39"/>
      <c r="I230" s="232"/>
      <c r="J230" s="39"/>
      <c r="K230" s="39"/>
      <c r="L230" s="43"/>
      <c r="M230" s="233"/>
      <c r="N230" s="234"/>
      <c r="O230" s="90"/>
      <c r="P230" s="90"/>
      <c r="Q230" s="90"/>
      <c r="R230" s="90"/>
      <c r="S230" s="90"/>
      <c r="T230" s="91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T230" s="16" t="s">
        <v>170</v>
      </c>
      <c r="AU230" s="16" t="s">
        <v>89</v>
      </c>
    </row>
    <row r="231" spans="1:65" s="2" customFormat="1" ht="21.75" customHeight="1">
      <c r="A231" s="37"/>
      <c r="B231" s="38"/>
      <c r="C231" s="251" t="s">
        <v>675</v>
      </c>
      <c r="D231" s="251" t="s">
        <v>452</v>
      </c>
      <c r="E231" s="252" t="s">
        <v>2079</v>
      </c>
      <c r="F231" s="253" t="s">
        <v>2080</v>
      </c>
      <c r="G231" s="254" t="s">
        <v>215</v>
      </c>
      <c r="H231" s="255">
        <v>1.2</v>
      </c>
      <c r="I231" s="256"/>
      <c r="J231" s="257">
        <f>ROUND(I231*H231,2)</f>
        <v>0</v>
      </c>
      <c r="K231" s="253" t="s">
        <v>1</v>
      </c>
      <c r="L231" s="258"/>
      <c r="M231" s="259" t="s">
        <v>1</v>
      </c>
      <c r="N231" s="260" t="s">
        <v>44</v>
      </c>
      <c r="O231" s="90"/>
      <c r="P231" s="226">
        <f>O231*H231</f>
        <v>0</v>
      </c>
      <c r="Q231" s="226">
        <v>0.5575</v>
      </c>
      <c r="R231" s="226">
        <f>Q231*H231</f>
        <v>0.6689999999999999</v>
      </c>
      <c r="S231" s="226">
        <v>0</v>
      </c>
      <c r="T231" s="227">
        <f>S231*H231</f>
        <v>0</v>
      </c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R231" s="228" t="s">
        <v>204</v>
      </c>
      <c r="AT231" s="228" t="s">
        <v>452</v>
      </c>
      <c r="AU231" s="228" t="s">
        <v>89</v>
      </c>
      <c r="AY231" s="16" t="s">
        <v>160</v>
      </c>
      <c r="BE231" s="229">
        <f>IF(N231="základní",J231,0)</f>
        <v>0</v>
      </c>
      <c r="BF231" s="229">
        <f>IF(N231="snížená",J231,0)</f>
        <v>0</v>
      </c>
      <c r="BG231" s="229">
        <f>IF(N231="zákl. přenesená",J231,0)</f>
        <v>0</v>
      </c>
      <c r="BH231" s="229">
        <f>IF(N231="sníž. přenesená",J231,0)</f>
        <v>0</v>
      </c>
      <c r="BI231" s="229">
        <f>IF(N231="nulová",J231,0)</f>
        <v>0</v>
      </c>
      <c r="BJ231" s="16" t="s">
        <v>87</v>
      </c>
      <c r="BK231" s="229">
        <f>ROUND(I231*H231,2)</f>
        <v>0</v>
      </c>
      <c r="BL231" s="16" t="s">
        <v>182</v>
      </c>
      <c r="BM231" s="228" t="s">
        <v>2081</v>
      </c>
    </row>
    <row r="232" spans="1:47" s="2" customFormat="1" ht="12">
      <c r="A232" s="37"/>
      <c r="B232" s="38"/>
      <c r="C232" s="39"/>
      <c r="D232" s="230" t="s">
        <v>170</v>
      </c>
      <c r="E232" s="39"/>
      <c r="F232" s="231" t="s">
        <v>2082</v>
      </c>
      <c r="G232" s="39"/>
      <c r="H232" s="39"/>
      <c r="I232" s="232"/>
      <c r="J232" s="39"/>
      <c r="K232" s="39"/>
      <c r="L232" s="43"/>
      <c r="M232" s="233"/>
      <c r="N232" s="234"/>
      <c r="O232" s="90"/>
      <c r="P232" s="90"/>
      <c r="Q232" s="90"/>
      <c r="R232" s="90"/>
      <c r="S232" s="90"/>
      <c r="T232" s="91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  <c r="AE232" s="37"/>
      <c r="AT232" s="16" t="s">
        <v>170</v>
      </c>
      <c r="AU232" s="16" t="s">
        <v>89</v>
      </c>
    </row>
    <row r="233" spans="1:51" s="13" customFormat="1" ht="12">
      <c r="A233" s="13"/>
      <c r="B233" s="236"/>
      <c r="C233" s="237"/>
      <c r="D233" s="230" t="s">
        <v>219</v>
      </c>
      <c r="E233" s="238" t="s">
        <v>1</v>
      </c>
      <c r="F233" s="239" t="s">
        <v>2083</v>
      </c>
      <c r="G233" s="237"/>
      <c r="H233" s="240">
        <v>1.2</v>
      </c>
      <c r="I233" s="241"/>
      <c r="J233" s="237"/>
      <c r="K233" s="237"/>
      <c r="L233" s="242"/>
      <c r="M233" s="243"/>
      <c r="N233" s="244"/>
      <c r="O233" s="244"/>
      <c r="P233" s="244"/>
      <c r="Q233" s="244"/>
      <c r="R233" s="244"/>
      <c r="S233" s="244"/>
      <c r="T233" s="245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46" t="s">
        <v>219</v>
      </c>
      <c r="AU233" s="246" t="s">
        <v>89</v>
      </c>
      <c r="AV233" s="13" t="s">
        <v>89</v>
      </c>
      <c r="AW233" s="13" t="s">
        <v>36</v>
      </c>
      <c r="AX233" s="13" t="s">
        <v>79</v>
      </c>
      <c r="AY233" s="246" t="s">
        <v>160</v>
      </c>
    </row>
    <row r="234" spans="1:65" s="2" customFormat="1" ht="33" customHeight="1">
      <c r="A234" s="37"/>
      <c r="B234" s="38"/>
      <c r="C234" s="217" t="s">
        <v>558</v>
      </c>
      <c r="D234" s="217" t="s">
        <v>163</v>
      </c>
      <c r="E234" s="218" t="s">
        <v>1307</v>
      </c>
      <c r="F234" s="219" t="s">
        <v>1308</v>
      </c>
      <c r="G234" s="220" t="s">
        <v>215</v>
      </c>
      <c r="H234" s="221">
        <v>52.4</v>
      </c>
      <c r="I234" s="222"/>
      <c r="J234" s="223">
        <f>ROUND(I234*H234,2)</f>
        <v>0</v>
      </c>
      <c r="K234" s="219" t="s">
        <v>167</v>
      </c>
      <c r="L234" s="43"/>
      <c r="M234" s="224" t="s">
        <v>1</v>
      </c>
      <c r="N234" s="225" t="s">
        <v>44</v>
      </c>
      <c r="O234" s="90"/>
      <c r="P234" s="226">
        <f>O234*H234</f>
        <v>0</v>
      </c>
      <c r="Q234" s="226">
        <v>3E-05</v>
      </c>
      <c r="R234" s="226">
        <f>Q234*H234</f>
        <v>0.001572</v>
      </c>
      <c r="S234" s="226">
        <v>0</v>
      </c>
      <c r="T234" s="227">
        <f>S234*H234</f>
        <v>0</v>
      </c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  <c r="AR234" s="228" t="s">
        <v>182</v>
      </c>
      <c r="AT234" s="228" t="s">
        <v>163</v>
      </c>
      <c r="AU234" s="228" t="s">
        <v>89</v>
      </c>
      <c r="AY234" s="16" t="s">
        <v>160</v>
      </c>
      <c r="BE234" s="229">
        <f>IF(N234="základní",J234,0)</f>
        <v>0</v>
      </c>
      <c r="BF234" s="229">
        <f>IF(N234="snížená",J234,0)</f>
        <v>0</v>
      </c>
      <c r="BG234" s="229">
        <f>IF(N234="zákl. přenesená",J234,0)</f>
        <v>0</v>
      </c>
      <c r="BH234" s="229">
        <f>IF(N234="sníž. přenesená",J234,0)</f>
        <v>0</v>
      </c>
      <c r="BI234" s="229">
        <f>IF(N234="nulová",J234,0)</f>
        <v>0</v>
      </c>
      <c r="BJ234" s="16" t="s">
        <v>87</v>
      </c>
      <c r="BK234" s="229">
        <f>ROUND(I234*H234,2)</f>
        <v>0</v>
      </c>
      <c r="BL234" s="16" t="s">
        <v>182</v>
      </c>
      <c r="BM234" s="228" t="s">
        <v>2084</v>
      </c>
    </row>
    <row r="235" spans="1:47" s="2" customFormat="1" ht="12">
      <c r="A235" s="37"/>
      <c r="B235" s="38"/>
      <c r="C235" s="39"/>
      <c r="D235" s="230" t="s">
        <v>170</v>
      </c>
      <c r="E235" s="39"/>
      <c r="F235" s="231" t="s">
        <v>1310</v>
      </c>
      <c r="G235" s="39"/>
      <c r="H235" s="39"/>
      <c r="I235" s="232"/>
      <c r="J235" s="39"/>
      <c r="K235" s="39"/>
      <c r="L235" s="43"/>
      <c r="M235" s="233"/>
      <c r="N235" s="234"/>
      <c r="O235" s="90"/>
      <c r="P235" s="90"/>
      <c r="Q235" s="90"/>
      <c r="R235" s="90"/>
      <c r="S235" s="90"/>
      <c r="T235" s="91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T235" s="16" t="s">
        <v>170</v>
      </c>
      <c r="AU235" s="16" t="s">
        <v>89</v>
      </c>
    </row>
    <row r="236" spans="1:47" s="2" customFormat="1" ht="12">
      <c r="A236" s="37"/>
      <c r="B236" s="38"/>
      <c r="C236" s="39"/>
      <c r="D236" s="230" t="s">
        <v>172</v>
      </c>
      <c r="E236" s="39"/>
      <c r="F236" s="235" t="s">
        <v>2074</v>
      </c>
      <c r="G236" s="39"/>
      <c r="H236" s="39"/>
      <c r="I236" s="232"/>
      <c r="J236" s="39"/>
      <c r="K236" s="39"/>
      <c r="L236" s="43"/>
      <c r="M236" s="233"/>
      <c r="N236" s="234"/>
      <c r="O236" s="90"/>
      <c r="P236" s="90"/>
      <c r="Q236" s="90"/>
      <c r="R236" s="90"/>
      <c r="S236" s="90"/>
      <c r="T236" s="91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  <c r="AT236" s="16" t="s">
        <v>172</v>
      </c>
      <c r="AU236" s="16" t="s">
        <v>89</v>
      </c>
    </row>
    <row r="237" spans="1:51" s="13" customFormat="1" ht="12">
      <c r="A237" s="13"/>
      <c r="B237" s="236"/>
      <c r="C237" s="237"/>
      <c r="D237" s="230" t="s">
        <v>219</v>
      </c>
      <c r="E237" s="238" t="s">
        <v>1</v>
      </c>
      <c r="F237" s="239" t="s">
        <v>2085</v>
      </c>
      <c r="G237" s="237"/>
      <c r="H237" s="240">
        <v>52.4</v>
      </c>
      <c r="I237" s="241"/>
      <c r="J237" s="237"/>
      <c r="K237" s="237"/>
      <c r="L237" s="242"/>
      <c r="M237" s="243"/>
      <c r="N237" s="244"/>
      <c r="O237" s="244"/>
      <c r="P237" s="244"/>
      <c r="Q237" s="244"/>
      <c r="R237" s="244"/>
      <c r="S237" s="244"/>
      <c r="T237" s="245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46" t="s">
        <v>219</v>
      </c>
      <c r="AU237" s="246" t="s">
        <v>89</v>
      </c>
      <c r="AV237" s="13" t="s">
        <v>89</v>
      </c>
      <c r="AW237" s="13" t="s">
        <v>36</v>
      </c>
      <c r="AX237" s="13" t="s">
        <v>79</v>
      </c>
      <c r="AY237" s="246" t="s">
        <v>160</v>
      </c>
    </row>
    <row r="238" spans="1:65" s="2" customFormat="1" ht="21.75" customHeight="1">
      <c r="A238" s="37"/>
      <c r="B238" s="38"/>
      <c r="C238" s="251" t="s">
        <v>667</v>
      </c>
      <c r="D238" s="251" t="s">
        <v>452</v>
      </c>
      <c r="E238" s="252" t="s">
        <v>2086</v>
      </c>
      <c r="F238" s="253" t="s">
        <v>2087</v>
      </c>
      <c r="G238" s="254" t="s">
        <v>215</v>
      </c>
      <c r="H238" s="255">
        <v>50</v>
      </c>
      <c r="I238" s="256"/>
      <c r="J238" s="257">
        <f>ROUND(I238*H238,2)</f>
        <v>0</v>
      </c>
      <c r="K238" s="253" t="s">
        <v>167</v>
      </c>
      <c r="L238" s="258"/>
      <c r="M238" s="259" t="s">
        <v>1</v>
      </c>
      <c r="N238" s="260" t="s">
        <v>44</v>
      </c>
      <c r="O238" s="90"/>
      <c r="P238" s="226">
        <f>O238*H238</f>
        <v>0</v>
      </c>
      <c r="Q238" s="226">
        <v>1.3852</v>
      </c>
      <c r="R238" s="226">
        <f>Q238*H238</f>
        <v>69.26</v>
      </c>
      <c r="S238" s="226">
        <v>0</v>
      </c>
      <c r="T238" s="227">
        <f>S238*H238</f>
        <v>0</v>
      </c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  <c r="AR238" s="228" t="s">
        <v>204</v>
      </c>
      <c r="AT238" s="228" t="s">
        <v>452</v>
      </c>
      <c r="AU238" s="228" t="s">
        <v>89</v>
      </c>
      <c r="AY238" s="16" t="s">
        <v>160</v>
      </c>
      <c r="BE238" s="229">
        <f>IF(N238="základní",J238,0)</f>
        <v>0</v>
      </c>
      <c r="BF238" s="229">
        <f>IF(N238="snížená",J238,0)</f>
        <v>0</v>
      </c>
      <c r="BG238" s="229">
        <f>IF(N238="zákl. přenesená",J238,0)</f>
        <v>0</v>
      </c>
      <c r="BH238" s="229">
        <f>IF(N238="sníž. přenesená",J238,0)</f>
        <v>0</v>
      </c>
      <c r="BI238" s="229">
        <f>IF(N238="nulová",J238,0)</f>
        <v>0</v>
      </c>
      <c r="BJ238" s="16" t="s">
        <v>87</v>
      </c>
      <c r="BK238" s="229">
        <f>ROUND(I238*H238,2)</f>
        <v>0</v>
      </c>
      <c r="BL238" s="16" t="s">
        <v>182</v>
      </c>
      <c r="BM238" s="228" t="s">
        <v>2088</v>
      </c>
    </row>
    <row r="239" spans="1:47" s="2" customFormat="1" ht="12">
      <c r="A239" s="37"/>
      <c r="B239" s="38"/>
      <c r="C239" s="39"/>
      <c r="D239" s="230" t="s">
        <v>170</v>
      </c>
      <c r="E239" s="39"/>
      <c r="F239" s="231" t="s">
        <v>2087</v>
      </c>
      <c r="G239" s="39"/>
      <c r="H239" s="39"/>
      <c r="I239" s="232"/>
      <c r="J239" s="39"/>
      <c r="K239" s="39"/>
      <c r="L239" s="43"/>
      <c r="M239" s="233"/>
      <c r="N239" s="234"/>
      <c r="O239" s="90"/>
      <c r="P239" s="90"/>
      <c r="Q239" s="90"/>
      <c r="R239" s="90"/>
      <c r="S239" s="90"/>
      <c r="T239" s="91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T239" s="16" t="s">
        <v>170</v>
      </c>
      <c r="AU239" s="16" t="s">
        <v>89</v>
      </c>
    </row>
    <row r="240" spans="1:65" s="2" customFormat="1" ht="21.75" customHeight="1">
      <c r="A240" s="37"/>
      <c r="B240" s="38"/>
      <c r="C240" s="251" t="s">
        <v>661</v>
      </c>
      <c r="D240" s="251" t="s">
        <v>452</v>
      </c>
      <c r="E240" s="252" t="s">
        <v>2089</v>
      </c>
      <c r="F240" s="253" t="s">
        <v>2090</v>
      </c>
      <c r="G240" s="254" t="s">
        <v>215</v>
      </c>
      <c r="H240" s="255">
        <v>2.4</v>
      </c>
      <c r="I240" s="256"/>
      <c r="J240" s="257">
        <f>ROUND(I240*H240,2)</f>
        <v>0</v>
      </c>
      <c r="K240" s="253" t="s">
        <v>1</v>
      </c>
      <c r="L240" s="258"/>
      <c r="M240" s="259" t="s">
        <v>1</v>
      </c>
      <c r="N240" s="260" t="s">
        <v>44</v>
      </c>
      <c r="O240" s="90"/>
      <c r="P240" s="226">
        <f>O240*H240</f>
        <v>0</v>
      </c>
      <c r="Q240" s="226">
        <v>0.5575</v>
      </c>
      <c r="R240" s="226">
        <f>Q240*H240</f>
        <v>1.3379999999999999</v>
      </c>
      <c r="S240" s="226">
        <v>0</v>
      </c>
      <c r="T240" s="227">
        <f>S240*H240</f>
        <v>0</v>
      </c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  <c r="AE240" s="37"/>
      <c r="AR240" s="228" t="s">
        <v>204</v>
      </c>
      <c r="AT240" s="228" t="s">
        <v>452</v>
      </c>
      <c r="AU240" s="228" t="s">
        <v>89</v>
      </c>
      <c r="AY240" s="16" t="s">
        <v>160</v>
      </c>
      <c r="BE240" s="229">
        <f>IF(N240="základní",J240,0)</f>
        <v>0</v>
      </c>
      <c r="BF240" s="229">
        <f>IF(N240="snížená",J240,0)</f>
        <v>0</v>
      </c>
      <c r="BG240" s="229">
        <f>IF(N240="zákl. přenesená",J240,0)</f>
        <v>0</v>
      </c>
      <c r="BH240" s="229">
        <f>IF(N240="sníž. přenesená",J240,0)</f>
        <v>0</v>
      </c>
      <c r="BI240" s="229">
        <f>IF(N240="nulová",J240,0)</f>
        <v>0</v>
      </c>
      <c r="BJ240" s="16" t="s">
        <v>87</v>
      </c>
      <c r="BK240" s="229">
        <f>ROUND(I240*H240,2)</f>
        <v>0</v>
      </c>
      <c r="BL240" s="16" t="s">
        <v>182</v>
      </c>
      <c r="BM240" s="228" t="s">
        <v>2091</v>
      </c>
    </row>
    <row r="241" spans="1:47" s="2" customFormat="1" ht="12">
      <c r="A241" s="37"/>
      <c r="B241" s="38"/>
      <c r="C241" s="39"/>
      <c r="D241" s="230" t="s">
        <v>170</v>
      </c>
      <c r="E241" s="39"/>
      <c r="F241" s="231" t="s">
        <v>2082</v>
      </c>
      <c r="G241" s="39"/>
      <c r="H241" s="39"/>
      <c r="I241" s="232"/>
      <c r="J241" s="39"/>
      <c r="K241" s="39"/>
      <c r="L241" s="43"/>
      <c r="M241" s="233"/>
      <c r="N241" s="234"/>
      <c r="O241" s="90"/>
      <c r="P241" s="90"/>
      <c r="Q241" s="90"/>
      <c r="R241" s="90"/>
      <c r="S241" s="90"/>
      <c r="T241" s="91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T241" s="16" t="s">
        <v>170</v>
      </c>
      <c r="AU241" s="16" t="s">
        <v>89</v>
      </c>
    </row>
    <row r="242" spans="1:51" s="13" customFormat="1" ht="12">
      <c r="A242" s="13"/>
      <c r="B242" s="236"/>
      <c r="C242" s="237"/>
      <c r="D242" s="230" t="s">
        <v>219</v>
      </c>
      <c r="E242" s="238" t="s">
        <v>1</v>
      </c>
      <c r="F242" s="239" t="s">
        <v>2092</v>
      </c>
      <c r="G242" s="237"/>
      <c r="H242" s="240">
        <v>2.4</v>
      </c>
      <c r="I242" s="241"/>
      <c r="J242" s="237"/>
      <c r="K242" s="237"/>
      <c r="L242" s="242"/>
      <c r="M242" s="243"/>
      <c r="N242" s="244"/>
      <c r="O242" s="244"/>
      <c r="P242" s="244"/>
      <c r="Q242" s="244"/>
      <c r="R242" s="244"/>
      <c r="S242" s="244"/>
      <c r="T242" s="245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46" t="s">
        <v>219</v>
      </c>
      <c r="AU242" s="246" t="s">
        <v>89</v>
      </c>
      <c r="AV242" s="13" t="s">
        <v>89</v>
      </c>
      <c r="AW242" s="13" t="s">
        <v>36</v>
      </c>
      <c r="AX242" s="13" t="s">
        <v>79</v>
      </c>
      <c r="AY242" s="246" t="s">
        <v>160</v>
      </c>
    </row>
    <row r="243" spans="1:65" s="2" customFormat="1" ht="16.5" customHeight="1">
      <c r="A243" s="37"/>
      <c r="B243" s="38"/>
      <c r="C243" s="217" t="s">
        <v>573</v>
      </c>
      <c r="D243" s="217" t="s">
        <v>163</v>
      </c>
      <c r="E243" s="218" t="s">
        <v>1317</v>
      </c>
      <c r="F243" s="219" t="s">
        <v>1318</v>
      </c>
      <c r="G243" s="220" t="s">
        <v>281</v>
      </c>
      <c r="H243" s="221">
        <v>1</v>
      </c>
      <c r="I243" s="222"/>
      <c r="J243" s="223">
        <f>ROUND(I243*H243,2)</f>
        <v>0</v>
      </c>
      <c r="K243" s="219" t="s">
        <v>1</v>
      </c>
      <c r="L243" s="43"/>
      <c r="M243" s="224" t="s">
        <v>1</v>
      </c>
      <c r="N243" s="225" t="s">
        <v>44</v>
      </c>
      <c r="O243" s="90"/>
      <c r="P243" s="226">
        <f>O243*H243</f>
        <v>0</v>
      </c>
      <c r="Q243" s="226">
        <v>0.00273</v>
      </c>
      <c r="R243" s="226">
        <f>Q243*H243</f>
        <v>0.00273</v>
      </c>
      <c r="S243" s="226">
        <v>0</v>
      </c>
      <c r="T243" s="227">
        <f>S243*H243</f>
        <v>0</v>
      </c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R243" s="228" t="s">
        <v>182</v>
      </c>
      <c r="AT243" s="228" t="s">
        <v>163</v>
      </c>
      <c r="AU243" s="228" t="s">
        <v>89</v>
      </c>
      <c r="AY243" s="16" t="s">
        <v>160</v>
      </c>
      <c r="BE243" s="229">
        <f>IF(N243="základní",J243,0)</f>
        <v>0</v>
      </c>
      <c r="BF243" s="229">
        <f>IF(N243="snížená",J243,0)</f>
        <v>0</v>
      </c>
      <c r="BG243" s="229">
        <f>IF(N243="zákl. přenesená",J243,0)</f>
        <v>0</v>
      </c>
      <c r="BH243" s="229">
        <f>IF(N243="sníž. přenesená",J243,0)</f>
        <v>0</v>
      </c>
      <c r="BI243" s="229">
        <f>IF(N243="nulová",J243,0)</f>
        <v>0</v>
      </c>
      <c r="BJ243" s="16" t="s">
        <v>87</v>
      </c>
      <c r="BK243" s="229">
        <f>ROUND(I243*H243,2)</f>
        <v>0</v>
      </c>
      <c r="BL243" s="16" t="s">
        <v>182</v>
      </c>
      <c r="BM243" s="228" t="s">
        <v>2093</v>
      </c>
    </row>
    <row r="244" spans="1:47" s="2" customFormat="1" ht="12">
      <c r="A244" s="37"/>
      <c r="B244" s="38"/>
      <c r="C244" s="39"/>
      <c r="D244" s="230" t="s">
        <v>170</v>
      </c>
      <c r="E244" s="39"/>
      <c r="F244" s="231" t="s">
        <v>1320</v>
      </c>
      <c r="G244" s="39"/>
      <c r="H244" s="39"/>
      <c r="I244" s="232"/>
      <c r="J244" s="39"/>
      <c r="K244" s="39"/>
      <c r="L244" s="43"/>
      <c r="M244" s="233"/>
      <c r="N244" s="234"/>
      <c r="O244" s="90"/>
      <c r="P244" s="90"/>
      <c r="Q244" s="90"/>
      <c r="R244" s="90"/>
      <c r="S244" s="90"/>
      <c r="T244" s="91"/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  <c r="AE244" s="37"/>
      <c r="AT244" s="16" t="s">
        <v>170</v>
      </c>
      <c r="AU244" s="16" t="s">
        <v>89</v>
      </c>
    </row>
    <row r="245" spans="1:47" s="2" customFormat="1" ht="12">
      <c r="A245" s="37"/>
      <c r="B245" s="38"/>
      <c r="C245" s="39"/>
      <c r="D245" s="230" t="s">
        <v>172</v>
      </c>
      <c r="E245" s="39"/>
      <c r="F245" s="235" t="s">
        <v>2094</v>
      </c>
      <c r="G245" s="39"/>
      <c r="H245" s="39"/>
      <c r="I245" s="232"/>
      <c r="J245" s="39"/>
      <c r="K245" s="39"/>
      <c r="L245" s="43"/>
      <c r="M245" s="233"/>
      <c r="N245" s="234"/>
      <c r="O245" s="90"/>
      <c r="P245" s="90"/>
      <c r="Q245" s="90"/>
      <c r="R245" s="90"/>
      <c r="S245" s="90"/>
      <c r="T245" s="91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T245" s="16" t="s">
        <v>172</v>
      </c>
      <c r="AU245" s="16" t="s">
        <v>89</v>
      </c>
    </row>
    <row r="246" spans="1:65" s="2" customFormat="1" ht="16.5" customHeight="1">
      <c r="A246" s="37"/>
      <c r="B246" s="38"/>
      <c r="C246" s="217" t="s">
        <v>578</v>
      </c>
      <c r="D246" s="217" t="s">
        <v>163</v>
      </c>
      <c r="E246" s="218" t="s">
        <v>2095</v>
      </c>
      <c r="F246" s="219" t="s">
        <v>2096</v>
      </c>
      <c r="G246" s="220" t="s">
        <v>215</v>
      </c>
      <c r="H246" s="221">
        <v>78</v>
      </c>
      <c r="I246" s="222"/>
      <c r="J246" s="223">
        <f>ROUND(I246*H246,2)</f>
        <v>0</v>
      </c>
      <c r="K246" s="219" t="s">
        <v>167</v>
      </c>
      <c r="L246" s="43"/>
      <c r="M246" s="224" t="s">
        <v>1</v>
      </c>
      <c r="N246" s="225" t="s">
        <v>44</v>
      </c>
      <c r="O246" s="90"/>
      <c r="P246" s="226">
        <f>O246*H246</f>
        <v>0</v>
      </c>
      <c r="Q246" s="226">
        <v>0</v>
      </c>
      <c r="R246" s="226">
        <f>Q246*H246</f>
        <v>0</v>
      </c>
      <c r="S246" s="226">
        <v>0</v>
      </c>
      <c r="T246" s="227">
        <f>S246*H246</f>
        <v>0</v>
      </c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  <c r="AE246" s="37"/>
      <c r="AR246" s="228" t="s">
        <v>182</v>
      </c>
      <c r="AT246" s="228" t="s">
        <v>163</v>
      </c>
      <c r="AU246" s="228" t="s">
        <v>89</v>
      </c>
      <c r="AY246" s="16" t="s">
        <v>160</v>
      </c>
      <c r="BE246" s="229">
        <f>IF(N246="základní",J246,0)</f>
        <v>0</v>
      </c>
      <c r="BF246" s="229">
        <f>IF(N246="snížená",J246,0)</f>
        <v>0</v>
      </c>
      <c r="BG246" s="229">
        <f>IF(N246="zákl. přenesená",J246,0)</f>
        <v>0</v>
      </c>
      <c r="BH246" s="229">
        <f>IF(N246="sníž. přenesená",J246,0)</f>
        <v>0</v>
      </c>
      <c r="BI246" s="229">
        <f>IF(N246="nulová",J246,0)</f>
        <v>0</v>
      </c>
      <c r="BJ246" s="16" t="s">
        <v>87</v>
      </c>
      <c r="BK246" s="229">
        <f>ROUND(I246*H246,2)</f>
        <v>0</v>
      </c>
      <c r="BL246" s="16" t="s">
        <v>182</v>
      </c>
      <c r="BM246" s="228" t="s">
        <v>2097</v>
      </c>
    </row>
    <row r="247" spans="1:47" s="2" customFormat="1" ht="12">
      <c r="A247" s="37"/>
      <c r="B247" s="38"/>
      <c r="C247" s="39"/>
      <c r="D247" s="230" t="s">
        <v>170</v>
      </c>
      <c r="E247" s="39"/>
      <c r="F247" s="231" t="s">
        <v>2098</v>
      </c>
      <c r="G247" s="39"/>
      <c r="H247" s="39"/>
      <c r="I247" s="232"/>
      <c r="J247" s="39"/>
      <c r="K247" s="39"/>
      <c r="L247" s="43"/>
      <c r="M247" s="233"/>
      <c r="N247" s="234"/>
      <c r="O247" s="90"/>
      <c r="P247" s="90"/>
      <c r="Q247" s="90"/>
      <c r="R247" s="90"/>
      <c r="S247" s="90"/>
      <c r="T247" s="91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T247" s="16" t="s">
        <v>170</v>
      </c>
      <c r="AU247" s="16" t="s">
        <v>89</v>
      </c>
    </row>
    <row r="248" spans="1:65" s="2" customFormat="1" ht="24.15" customHeight="1">
      <c r="A248" s="37"/>
      <c r="B248" s="38"/>
      <c r="C248" s="217" t="s">
        <v>582</v>
      </c>
      <c r="D248" s="217" t="s">
        <v>163</v>
      </c>
      <c r="E248" s="218" t="s">
        <v>2099</v>
      </c>
      <c r="F248" s="219" t="s">
        <v>2100</v>
      </c>
      <c r="G248" s="220" t="s">
        <v>281</v>
      </c>
      <c r="H248" s="221">
        <v>2</v>
      </c>
      <c r="I248" s="222"/>
      <c r="J248" s="223">
        <f>ROUND(I248*H248,2)</f>
        <v>0</v>
      </c>
      <c r="K248" s="219" t="s">
        <v>167</v>
      </c>
      <c r="L248" s="43"/>
      <c r="M248" s="224" t="s">
        <v>1</v>
      </c>
      <c r="N248" s="225" t="s">
        <v>44</v>
      </c>
      <c r="O248" s="90"/>
      <c r="P248" s="226">
        <f>O248*H248</f>
        <v>0</v>
      </c>
      <c r="Q248" s="226">
        <v>0.94164</v>
      </c>
      <c r="R248" s="226">
        <f>Q248*H248</f>
        <v>1.88328</v>
      </c>
      <c r="S248" s="226">
        <v>0</v>
      </c>
      <c r="T248" s="227">
        <f>S248*H248</f>
        <v>0</v>
      </c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  <c r="AE248" s="37"/>
      <c r="AR248" s="228" t="s">
        <v>182</v>
      </c>
      <c r="AT248" s="228" t="s">
        <v>163</v>
      </c>
      <c r="AU248" s="228" t="s">
        <v>89</v>
      </c>
      <c r="AY248" s="16" t="s">
        <v>160</v>
      </c>
      <c r="BE248" s="229">
        <f>IF(N248="základní",J248,0)</f>
        <v>0</v>
      </c>
      <c r="BF248" s="229">
        <f>IF(N248="snížená",J248,0)</f>
        <v>0</v>
      </c>
      <c r="BG248" s="229">
        <f>IF(N248="zákl. přenesená",J248,0)</f>
        <v>0</v>
      </c>
      <c r="BH248" s="229">
        <f>IF(N248="sníž. přenesená",J248,0)</f>
        <v>0</v>
      </c>
      <c r="BI248" s="229">
        <f>IF(N248="nulová",J248,0)</f>
        <v>0</v>
      </c>
      <c r="BJ248" s="16" t="s">
        <v>87</v>
      </c>
      <c r="BK248" s="229">
        <f>ROUND(I248*H248,2)</f>
        <v>0</v>
      </c>
      <c r="BL248" s="16" t="s">
        <v>182</v>
      </c>
      <c r="BM248" s="228" t="s">
        <v>2101</v>
      </c>
    </row>
    <row r="249" spans="1:47" s="2" customFormat="1" ht="12">
      <c r="A249" s="37"/>
      <c r="B249" s="38"/>
      <c r="C249" s="39"/>
      <c r="D249" s="230" t="s">
        <v>170</v>
      </c>
      <c r="E249" s="39"/>
      <c r="F249" s="231" t="s">
        <v>2102</v>
      </c>
      <c r="G249" s="39"/>
      <c r="H249" s="39"/>
      <c r="I249" s="232"/>
      <c r="J249" s="39"/>
      <c r="K249" s="39"/>
      <c r="L249" s="43"/>
      <c r="M249" s="233"/>
      <c r="N249" s="234"/>
      <c r="O249" s="90"/>
      <c r="P249" s="90"/>
      <c r="Q249" s="90"/>
      <c r="R249" s="90"/>
      <c r="S249" s="90"/>
      <c r="T249" s="91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T249" s="16" t="s">
        <v>170</v>
      </c>
      <c r="AU249" s="16" t="s">
        <v>89</v>
      </c>
    </row>
    <row r="250" spans="1:65" s="2" customFormat="1" ht="16.5" customHeight="1">
      <c r="A250" s="37"/>
      <c r="B250" s="38"/>
      <c r="C250" s="217" t="s">
        <v>587</v>
      </c>
      <c r="D250" s="217" t="s">
        <v>163</v>
      </c>
      <c r="E250" s="218" t="s">
        <v>2103</v>
      </c>
      <c r="F250" s="219" t="s">
        <v>2104</v>
      </c>
      <c r="G250" s="220" t="s">
        <v>215</v>
      </c>
      <c r="H250" s="221">
        <v>52</v>
      </c>
      <c r="I250" s="222"/>
      <c r="J250" s="223">
        <f>ROUND(I250*H250,2)</f>
        <v>0</v>
      </c>
      <c r="K250" s="219" t="s">
        <v>167</v>
      </c>
      <c r="L250" s="43"/>
      <c r="M250" s="224" t="s">
        <v>1</v>
      </c>
      <c r="N250" s="225" t="s">
        <v>44</v>
      </c>
      <c r="O250" s="90"/>
      <c r="P250" s="226">
        <f>O250*H250</f>
        <v>0</v>
      </c>
      <c r="Q250" s="226">
        <v>0</v>
      </c>
      <c r="R250" s="226">
        <f>Q250*H250</f>
        <v>0</v>
      </c>
      <c r="S250" s="226">
        <v>0</v>
      </c>
      <c r="T250" s="227">
        <f>S250*H250</f>
        <v>0</v>
      </c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  <c r="AE250" s="37"/>
      <c r="AR250" s="228" t="s">
        <v>182</v>
      </c>
      <c r="AT250" s="228" t="s">
        <v>163</v>
      </c>
      <c r="AU250" s="228" t="s">
        <v>89</v>
      </c>
      <c r="AY250" s="16" t="s">
        <v>160</v>
      </c>
      <c r="BE250" s="229">
        <f>IF(N250="základní",J250,0)</f>
        <v>0</v>
      </c>
      <c r="BF250" s="229">
        <f>IF(N250="snížená",J250,0)</f>
        <v>0</v>
      </c>
      <c r="BG250" s="229">
        <f>IF(N250="zákl. přenesená",J250,0)</f>
        <v>0</v>
      </c>
      <c r="BH250" s="229">
        <f>IF(N250="sníž. přenesená",J250,0)</f>
        <v>0</v>
      </c>
      <c r="BI250" s="229">
        <f>IF(N250="nulová",J250,0)</f>
        <v>0</v>
      </c>
      <c r="BJ250" s="16" t="s">
        <v>87</v>
      </c>
      <c r="BK250" s="229">
        <f>ROUND(I250*H250,2)</f>
        <v>0</v>
      </c>
      <c r="BL250" s="16" t="s">
        <v>182</v>
      </c>
      <c r="BM250" s="228" t="s">
        <v>2105</v>
      </c>
    </row>
    <row r="251" spans="1:47" s="2" customFormat="1" ht="12">
      <c r="A251" s="37"/>
      <c r="B251" s="38"/>
      <c r="C251" s="39"/>
      <c r="D251" s="230" t="s">
        <v>170</v>
      </c>
      <c r="E251" s="39"/>
      <c r="F251" s="231" t="s">
        <v>2106</v>
      </c>
      <c r="G251" s="39"/>
      <c r="H251" s="39"/>
      <c r="I251" s="232"/>
      <c r="J251" s="39"/>
      <c r="K251" s="39"/>
      <c r="L251" s="43"/>
      <c r="M251" s="233"/>
      <c r="N251" s="234"/>
      <c r="O251" s="90"/>
      <c r="P251" s="90"/>
      <c r="Q251" s="90"/>
      <c r="R251" s="90"/>
      <c r="S251" s="90"/>
      <c r="T251" s="91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T251" s="16" t="s">
        <v>170</v>
      </c>
      <c r="AU251" s="16" t="s">
        <v>89</v>
      </c>
    </row>
    <row r="252" spans="1:65" s="2" customFormat="1" ht="24.15" customHeight="1">
      <c r="A252" s="37"/>
      <c r="B252" s="38"/>
      <c r="C252" s="217" t="s">
        <v>591</v>
      </c>
      <c r="D252" s="217" t="s">
        <v>163</v>
      </c>
      <c r="E252" s="218" t="s">
        <v>2107</v>
      </c>
      <c r="F252" s="219" t="s">
        <v>2108</v>
      </c>
      <c r="G252" s="220" t="s">
        <v>281</v>
      </c>
      <c r="H252" s="221">
        <v>2</v>
      </c>
      <c r="I252" s="222"/>
      <c r="J252" s="223">
        <f>ROUND(I252*H252,2)</f>
        <v>0</v>
      </c>
      <c r="K252" s="219" t="s">
        <v>167</v>
      </c>
      <c r="L252" s="43"/>
      <c r="M252" s="224" t="s">
        <v>1</v>
      </c>
      <c r="N252" s="225" t="s">
        <v>44</v>
      </c>
      <c r="O252" s="90"/>
      <c r="P252" s="226">
        <f>O252*H252</f>
        <v>0</v>
      </c>
      <c r="Q252" s="226">
        <v>1.39007</v>
      </c>
      <c r="R252" s="226">
        <f>Q252*H252</f>
        <v>2.78014</v>
      </c>
      <c r="S252" s="226">
        <v>0</v>
      </c>
      <c r="T252" s="227">
        <f>S252*H252</f>
        <v>0</v>
      </c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  <c r="AE252" s="37"/>
      <c r="AR252" s="228" t="s">
        <v>182</v>
      </c>
      <c r="AT252" s="228" t="s">
        <v>163</v>
      </c>
      <c r="AU252" s="228" t="s">
        <v>89</v>
      </c>
      <c r="AY252" s="16" t="s">
        <v>160</v>
      </c>
      <c r="BE252" s="229">
        <f>IF(N252="základní",J252,0)</f>
        <v>0</v>
      </c>
      <c r="BF252" s="229">
        <f>IF(N252="snížená",J252,0)</f>
        <v>0</v>
      </c>
      <c r="BG252" s="229">
        <f>IF(N252="zákl. přenesená",J252,0)</f>
        <v>0</v>
      </c>
      <c r="BH252" s="229">
        <f>IF(N252="sníž. přenesená",J252,0)</f>
        <v>0</v>
      </c>
      <c r="BI252" s="229">
        <f>IF(N252="nulová",J252,0)</f>
        <v>0</v>
      </c>
      <c r="BJ252" s="16" t="s">
        <v>87</v>
      </c>
      <c r="BK252" s="229">
        <f>ROUND(I252*H252,2)</f>
        <v>0</v>
      </c>
      <c r="BL252" s="16" t="s">
        <v>182</v>
      </c>
      <c r="BM252" s="228" t="s">
        <v>2109</v>
      </c>
    </row>
    <row r="253" spans="1:47" s="2" customFormat="1" ht="12">
      <c r="A253" s="37"/>
      <c r="B253" s="38"/>
      <c r="C253" s="39"/>
      <c r="D253" s="230" t="s">
        <v>170</v>
      </c>
      <c r="E253" s="39"/>
      <c r="F253" s="231" t="s">
        <v>2110</v>
      </c>
      <c r="G253" s="39"/>
      <c r="H253" s="39"/>
      <c r="I253" s="232"/>
      <c r="J253" s="39"/>
      <c r="K253" s="39"/>
      <c r="L253" s="43"/>
      <c r="M253" s="233"/>
      <c r="N253" s="234"/>
      <c r="O253" s="90"/>
      <c r="P253" s="90"/>
      <c r="Q253" s="90"/>
      <c r="R253" s="90"/>
      <c r="S253" s="90"/>
      <c r="T253" s="91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T253" s="16" t="s">
        <v>170</v>
      </c>
      <c r="AU253" s="16" t="s">
        <v>89</v>
      </c>
    </row>
    <row r="254" spans="1:65" s="2" customFormat="1" ht="33" customHeight="1">
      <c r="A254" s="37"/>
      <c r="B254" s="38"/>
      <c r="C254" s="217" t="s">
        <v>596</v>
      </c>
      <c r="D254" s="217" t="s">
        <v>163</v>
      </c>
      <c r="E254" s="218" t="s">
        <v>2111</v>
      </c>
      <c r="F254" s="219" t="s">
        <v>2112</v>
      </c>
      <c r="G254" s="220" t="s">
        <v>281</v>
      </c>
      <c r="H254" s="221">
        <v>3</v>
      </c>
      <c r="I254" s="222"/>
      <c r="J254" s="223">
        <f>ROUND(I254*H254,2)</f>
        <v>0</v>
      </c>
      <c r="K254" s="219" t="s">
        <v>167</v>
      </c>
      <c r="L254" s="43"/>
      <c r="M254" s="224" t="s">
        <v>1</v>
      </c>
      <c r="N254" s="225" t="s">
        <v>44</v>
      </c>
      <c r="O254" s="90"/>
      <c r="P254" s="226">
        <f>O254*H254</f>
        <v>0</v>
      </c>
      <c r="Q254" s="226">
        <v>10.81936</v>
      </c>
      <c r="R254" s="226">
        <f>Q254*H254</f>
        <v>32.458079999999995</v>
      </c>
      <c r="S254" s="226">
        <v>0</v>
      </c>
      <c r="T254" s="227">
        <f>S254*H254</f>
        <v>0</v>
      </c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  <c r="AE254" s="37"/>
      <c r="AR254" s="228" t="s">
        <v>182</v>
      </c>
      <c r="AT254" s="228" t="s">
        <v>163</v>
      </c>
      <c r="AU254" s="228" t="s">
        <v>89</v>
      </c>
      <c r="AY254" s="16" t="s">
        <v>160</v>
      </c>
      <c r="BE254" s="229">
        <f>IF(N254="základní",J254,0)</f>
        <v>0</v>
      </c>
      <c r="BF254" s="229">
        <f>IF(N254="snížená",J254,0)</f>
        <v>0</v>
      </c>
      <c r="BG254" s="229">
        <f>IF(N254="zákl. přenesená",J254,0)</f>
        <v>0</v>
      </c>
      <c r="BH254" s="229">
        <f>IF(N254="sníž. přenesená",J254,0)</f>
        <v>0</v>
      </c>
      <c r="BI254" s="229">
        <f>IF(N254="nulová",J254,0)</f>
        <v>0</v>
      </c>
      <c r="BJ254" s="16" t="s">
        <v>87</v>
      </c>
      <c r="BK254" s="229">
        <f>ROUND(I254*H254,2)</f>
        <v>0</v>
      </c>
      <c r="BL254" s="16" t="s">
        <v>182</v>
      </c>
      <c r="BM254" s="228" t="s">
        <v>2113</v>
      </c>
    </row>
    <row r="255" spans="1:47" s="2" customFormat="1" ht="12">
      <c r="A255" s="37"/>
      <c r="B255" s="38"/>
      <c r="C255" s="39"/>
      <c r="D255" s="230" t="s">
        <v>170</v>
      </c>
      <c r="E255" s="39"/>
      <c r="F255" s="231" t="s">
        <v>2114</v>
      </c>
      <c r="G255" s="39"/>
      <c r="H255" s="39"/>
      <c r="I255" s="232"/>
      <c r="J255" s="39"/>
      <c r="K255" s="39"/>
      <c r="L255" s="43"/>
      <c r="M255" s="233"/>
      <c r="N255" s="234"/>
      <c r="O255" s="90"/>
      <c r="P255" s="90"/>
      <c r="Q255" s="90"/>
      <c r="R255" s="90"/>
      <c r="S255" s="90"/>
      <c r="T255" s="91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T255" s="16" t="s">
        <v>170</v>
      </c>
      <c r="AU255" s="16" t="s">
        <v>89</v>
      </c>
    </row>
    <row r="256" spans="1:47" s="2" customFormat="1" ht="12">
      <c r="A256" s="37"/>
      <c r="B256" s="38"/>
      <c r="C256" s="39"/>
      <c r="D256" s="230" t="s">
        <v>172</v>
      </c>
      <c r="E256" s="39"/>
      <c r="F256" s="235" t="s">
        <v>2115</v>
      </c>
      <c r="G256" s="39"/>
      <c r="H256" s="39"/>
      <c r="I256" s="232"/>
      <c r="J256" s="39"/>
      <c r="K256" s="39"/>
      <c r="L256" s="43"/>
      <c r="M256" s="233"/>
      <c r="N256" s="234"/>
      <c r="O256" s="90"/>
      <c r="P256" s="90"/>
      <c r="Q256" s="90"/>
      <c r="R256" s="90"/>
      <c r="S256" s="90"/>
      <c r="T256" s="91"/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  <c r="AE256" s="37"/>
      <c r="AT256" s="16" t="s">
        <v>172</v>
      </c>
      <c r="AU256" s="16" t="s">
        <v>89</v>
      </c>
    </row>
    <row r="257" spans="1:65" s="2" customFormat="1" ht="33" customHeight="1">
      <c r="A257" s="37"/>
      <c r="B257" s="38"/>
      <c r="C257" s="217" t="s">
        <v>601</v>
      </c>
      <c r="D257" s="217" t="s">
        <v>163</v>
      </c>
      <c r="E257" s="218" t="s">
        <v>2116</v>
      </c>
      <c r="F257" s="219" t="s">
        <v>2117</v>
      </c>
      <c r="G257" s="220" t="s">
        <v>281</v>
      </c>
      <c r="H257" s="221">
        <v>2</v>
      </c>
      <c r="I257" s="222"/>
      <c r="J257" s="223">
        <f>ROUND(I257*H257,2)</f>
        <v>0</v>
      </c>
      <c r="K257" s="219" t="s">
        <v>167</v>
      </c>
      <c r="L257" s="43"/>
      <c r="M257" s="224" t="s">
        <v>1</v>
      </c>
      <c r="N257" s="225" t="s">
        <v>44</v>
      </c>
      <c r="O257" s="90"/>
      <c r="P257" s="226">
        <f>O257*H257</f>
        <v>0</v>
      </c>
      <c r="Q257" s="226">
        <v>12.82271</v>
      </c>
      <c r="R257" s="226">
        <f>Q257*H257</f>
        <v>25.64542</v>
      </c>
      <c r="S257" s="226">
        <v>0</v>
      </c>
      <c r="T257" s="227">
        <f>S257*H257</f>
        <v>0</v>
      </c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R257" s="228" t="s">
        <v>182</v>
      </c>
      <c r="AT257" s="228" t="s">
        <v>163</v>
      </c>
      <c r="AU257" s="228" t="s">
        <v>89</v>
      </c>
      <c r="AY257" s="16" t="s">
        <v>160</v>
      </c>
      <c r="BE257" s="229">
        <f>IF(N257="základní",J257,0)</f>
        <v>0</v>
      </c>
      <c r="BF257" s="229">
        <f>IF(N257="snížená",J257,0)</f>
        <v>0</v>
      </c>
      <c r="BG257" s="229">
        <f>IF(N257="zákl. přenesená",J257,0)</f>
        <v>0</v>
      </c>
      <c r="BH257" s="229">
        <f>IF(N257="sníž. přenesená",J257,0)</f>
        <v>0</v>
      </c>
      <c r="BI257" s="229">
        <f>IF(N257="nulová",J257,0)</f>
        <v>0</v>
      </c>
      <c r="BJ257" s="16" t="s">
        <v>87</v>
      </c>
      <c r="BK257" s="229">
        <f>ROUND(I257*H257,2)</f>
        <v>0</v>
      </c>
      <c r="BL257" s="16" t="s">
        <v>182</v>
      </c>
      <c r="BM257" s="228" t="s">
        <v>2118</v>
      </c>
    </row>
    <row r="258" spans="1:47" s="2" customFormat="1" ht="12">
      <c r="A258" s="37"/>
      <c r="B258" s="38"/>
      <c r="C258" s="39"/>
      <c r="D258" s="230" t="s">
        <v>170</v>
      </c>
      <c r="E258" s="39"/>
      <c r="F258" s="231" t="s">
        <v>2119</v>
      </c>
      <c r="G258" s="39"/>
      <c r="H258" s="39"/>
      <c r="I258" s="232"/>
      <c r="J258" s="39"/>
      <c r="K258" s="39"/>
      <c r="L258" s="43"/>
      <c r="M258" s="233"/>
      <c r="N258" s="234"/>
      <c r="O258" s="90"/>
      <c r="P258" s="90"/>
      <c r="Q258" s="90"/>
      <c r="R258" s="90"/>
      <c r="S258" s="90"/>
      <c r="T258" s="91"/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  <c r="AE258" s="37"/>
      <c r="AT258" s="16" t="s">
        <v>170</v>
      </c>
      <c r="AU258" s="16" t="s">
        <v>89</v>
      </c>
    </row>
    <row r="259" spans="1:47" s="2" customFormat="1" ht="12">
      <c r="A259" s="37"/>
      <c r="B259" s="38"/>
      <c r="C259" s="39"/>
      <c r="D259" s="230" t="s">
        <v>172</v>
      </c>
      <c r="E259" s="39"/>
      <c r="F259" s="235" t="s">
        <v>2115</v>
      </c>
      <c r="G259" s="39"/>
      <c r="H259" s="39"/>
      <c r="I259" s="232"/>
      <c r="J259" s="39"/>
      <c r="K259" s="39"/>
      <c r="L259" s="43"/>
      <c r="M259" s="233"/>
      <c r="N259" s="234"/>
      <c r="O259" s="90"/>
      <c r="P259" s="90"/>
      <c r="Q259" s="90"/>
      <c r="R259" s="90"/>
      <c r="S259" s="90"/>
      <c r="T259" s="91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T259" s="16" t="s">
        <v>172</v>
      </c>
      <c r="AU259" s="16" t="s">
        <v>89</v>
      </c>
    </row>
    <row r="260" spans="1:65" s="2" customFormat="1" ht="24.15" customHeight="1">
      <c r="A260" s="37"/>
      <c r="B260" s="38"/>
      <c r="C260" s="251" t="s">
        <v>605</v>
      </c>
      <c r="D260" s="251" t="s">
        <v>452</v>
      </c>
      <c r="E260" s="252" t="s">
        <v>2120</v>
      </c>
      <c r="F260" s="253" t="s">
        <v>2121</v>
      </c>
      <c r="G260" s="254" t="s">
        <v>281</v>
      </c>
      <c r="H260" s="255">
        <v>4</v>
      </c>
      <c r="I260" s="256"/>
      <c r="J260" s="257">
        <f>ROUND(I260*H260,2)</f>
        <v>0</v>
      </c>
      <c r="K260" s="253" t="s">
        <v>167</v>
      </c>
      <c r="L260" s="258"/>
      <c r="M260" s="259" t="s">
        <v>1</v>
      </c>
      <c r="N260" s="260" t="s">
        <v>44</v>
      </c>
      <c r="O260" s="90"/>
      <c r="P260" s="226">
        <f>O260*H260</f>
        <v>0</v>
      </c>
      <c r="Q260" s="226">
        <v>0.101</v>
      </c>
      <c r="R260" s="226">
        <f>Q260*H260</f>
        <v>0.404</v>
      </c>
      <c r="S260" s="226">
        <v>0</v>
      </c>
      <c r="T260" s="227">
        <f>S260*H260</f>
        <v>0</v>
      </c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  <c r="AE260" s="37"/>
      <c r="AR260" s="228" t="s">
        <v>204</v>
      </c>
      <c r="AT260" s="228" t="s">
        <v>452</v>
      </c>
      <c r="AU260" s="228" t="s">
        <v>89</v>
      </c>
      <c r="AY260" s="16" t="s">
        <v>160</v>
      </c>
      <c r="BE260" s="229">
        <f>IF(N260="základní",J260,0)</f>
        <v>0</v>
      </c>
      <c r="BF260" s="229">
        <f>IF(N260="snížená",J260,0)</f>
        <v>0</v>
      </c>
      <c r="BG260" s="229">
        <f>IF(N260="zákl. přenesená",J260,0)</f>
        <v>0</v>
      </c>
      <c r="BH260" s="229">
        <f>IF(N260="sníž. přenesená",J260,0)</f>
        <v>0</v>
      </c>
      <c r="BI260" s="229">
        <f>IF(N260="nulová",J260,0)</f>
        <v>0</v>
      </c>
      <c r="BJ260" s="16" t="s">
        <v>87</v>
      </c>
      <c r="BK260" s="229">
        <f>ROUND(I260*H260,2)</f>
        <v>0</v>
      </c>
      <c r="BL260" s="16" t="s">
        <v>182</v>
      </c>
      <c r="BM260" s="228" t="s">
        <v>2122</v>
      </c>
    </row>
    <row r="261" spans="1:47" s="2" customFormat="1" ht="12">
      <c r="A261" s="37"/>
      <c r="B261" s="38"/>
      <c r="C261" s="39"/>
      <c r="D261" s="230" t="s">
        <v>170</v>
      </c>
      <c r="E261" s="39"/>
      <c r="F261" s="231" t="s">
        <v>2121</v>
      </c>
      <c r="G261" s="39"/>
      <c r="H261" s="39"/>
      <c r="I261" s="232"/>
      <c r="J261" s="39"/>
      <c r="K261" s="39"/>
      <c r="L261" s="43"/>
      <c r="M261" s="233"/>
      <c r="N261" s="234"/>
      <c r="O261" s="90"/>
      <c r="P261" s="90"/>
      <c r="Q261" s="90"/>
      <c r="R261" s="90"/>
      <c r="S261" s="90"/>
      <c r="T261" s="91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T261" s="16" t="s">
        <v>170</v>
      </c>
      <c r="AU261" s="16" t="s">
        <v>89</v>
      </c>
    </row>
    <row r="262" spans="1:47" s="2" customFormat="1" ht="12">
      <c r="A262" s="37"/>
      <c r="B262" s="38"/>
      <c r="C262" s="39"/>
      <c r="D262" s="230" t="s">
        <v>172</v>
      </c>
      <c r="E262" s="39"/>
      <c r="F262" s="235" t="s">
        <v>2123</v>
      </c>
      <c r="G262" s="39"/>
      <c r="H262" s="39"/>
      <c r="I262" s="232"/>
      <c r="J262" s="39"/>
      <c r="K262" s="39"/>
      <c r="L262" s="43"/>
      <c r="M262" s="233"/>
      <c r="N262" s="234"/>
      <c r="O262" s="90"/>
      <c r="P262" s="90"/>
      <c r="Q262" s="90"/>
      <c r="R262" s="90"/>
      <c r="S262" s="90"/>
      <c r="T262" s="91"/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  <c r="AE262" s="37"/>
      <c r="AT262" s="16" t="s">
        <v>172</v>
      </c>
      <c r="AU262" s="16" t="s">
        <v>89</v>
      </c>
    </row>
    <row r="263" spans="1:65" s="2" customFormat="1" ht="24.15" customHeight="1">
      <c r="A263" s="37"/>
      <c r="B263" s="38"/>
      <c r="C263" s="251" t="s">
        <v>610</v>
      </c>
      <c r="D263" s="251" t="s">
        <v>452</v>
      </c>
      <c r="E263" s="252" t="s">
        <v>2124</v>
      </c>
      <c r="F263" s="253" t="s">
        <v>2125</v>
      </c>
      <c r="G263" s="254" t="s">
        <v>281</v>
      </c>
      <c r="H263" s="255">
        <v>1</v>
      </c>
      <c r="I263" s="256"/>
      <c r="J263" s="257">
        <f>ROUND(I263*H263,2)</f>
        <v>0</v>
      </c>
      <c r="K263" s="253" t="s">
        <v>1</v>
      </c>
      <c r="L263" s="258"/>
      <c r="M263" s="259" t="s">
        <v>1</v>
      </c>
      <c r="N263" s="260" t="s">
        <v>44</v>
      </c>
      <c r="O263" s="90"/>
      <c r="P263" s="226">
        <f>O263*H263</f>
        <v>0</v>
      </c>
      <c r="Q263" s="226">
        <v>0.101</v>
      </c>
      <c r="R263" s="226">
        <f>Q263*H263</f>
        <v>0.101</v>
      </c>
      <c r="S263" s="226">
        <v>0</v>
      </c>
      <c r="T263" s="227">
        <f>S263*H263</f>
        <v>0</v>
      </c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R263" s="228" t="s">
        <v>204</v>
      </c>
      <c r="AT263" s="228" t="s">
        <v>452</v>
      </c>
      <c r="AU263" s="228" t="s">
        <v>89</v>
      </c>
      <c r="AY263" s="16" t="s">
        <v>160</v>
      </c>
      <c r="BE263" s="229">
        <f>IF(N263="základní",J263,0)</f>
        <v>0</v>
      </c>
      <c r="BF263" s="229">
        <f>IF(N263="snížená",J263,0)</f>
        <v>0</v>
      </c>
      <c r="BG263" s="229">
        <f>IF(N263="zákl. přenesená",J263,0)</f>
        <v>0</v>
      </c>
      <c r="BH263" s="229">
        <f>IF(N263="sníž. přenesená",J263,0)</f>
        <v>0</v>
      </c>
      <c r="BI263" s="229">
        <f>IF(N263="nulová",J263,0)</f>
        <v>0</v>
      </c>
      <c r="BJ263" s="16" t="s">
        <v>87</v>
      </c>
      <c r="BK263" s="229">
        <f>ROUND(I263*H263,2)</f>
        <v>0</v>
      </c>
      <c r="BL263" s="16" t="s">
        <v>182</v>
      </c>
      <c r="BM263" s="228" t="s">
        <v>2126</v>
      </c>
    </row>
    <row r="264" spans="1:47" s="2" customFormat="1" ht="12">
      <c r="A264" s="37"/>
      <c r="B264" s="38"/>
      <c r="C264" s="39"/>
      <c r="D264" s="230" t="s">
        <v>170</v>
      </c>
      <c r="E264" s="39"/>
      <c r="F264" s="231" t="s">
        <v>2121</v>
      </c>
      <c r="G264" s="39"/>
      <c r="H264" s="39"/>
      <c r="I264" s="232"/>
      <c r="J264" s="39"/>
      <c r="K264" s="39"/>
      <c r="L264" s="43"/>
      <c r="M264" s="233"/>
      <c r="N264" s="234"/>
      <c r="O264" s="90"/>
      <c r="P264" s="90"/>
      <c r="Q264" s="90"/>
      <c r="R264" s="90"/>
      <c r="S264" s="90"/>
      <c r="T264" s="91"/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  <c r="AE264" s="37"/>
      <c r="AT264" s="16" t="s">
        <v>170</v>
      </c>
      <c r="AU264" s="16" t="s">
        <v>89</v>
      </c>
    </row>
    <row r="265" spans="1:47" s="2" customFormat="1" ht="12">
      <c r="A265" s="37"/>
      <c r="B265" s="38"/>
      <c r="C265" s="39"/>
      <c r="D265" s="230" t="s">
        <v>172</v>
      </c>
      <c r="E265" s="39"/>
      <c r="F265" s="235" t="s">
        <v>2127</v>
      </c>
      <c r="G265" s="39"/>
      <c r="H265" s="39"/>
      <c r="I265" s="232"/>
      <c r="J265" s="39"/>
      <c r="K265" s="39"/>
      <c r="L265" s="43"/>
      <c r="M265" s="233"/>
      <c r="N265" s="234"/>
      <c r="O265" s="90"/>
      <c r="P265" s="90"/>
      <c r="Q265" s="90"/>
      <c r="R265" s="90"/>
      <c r="S265" s="90"/>
      <c r="T265" s="91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T265" s="16" t="s">
        <v>172</v>
      </c>
      <c r="AU265" s="16" t="s">
        <v>89</v>
      </c>
    </row>
    <row r="266" spans="1:65" s="2" customFormat="1" ht="24.15" customHeight="1">
      <c r="A266" s="37"/>
      <c r="B266" s="38"/>
      <c r="C266" s="217" t="s">
        <v>615</v>
      </c>
      <c r="D266" s="217" t="s">
        <v>163</v>
      </c>
      <c r="E266" s="218" t="s">
        <v>1392</v>
      </c>
      <c r="F266" s="219" t="s">
        <v>1393</v>
      </c>
      <c r="G266" s="220" t="s">
        <v>281</v>
      </c>
      <c r="H266" s="221">
        <v>5</v>
      </c>
      <c r="I266" s="222"/>
      <c r="J266" s="223">
        <f>ROUND(I266*H266,2)</f>
        <v>0</v>
      </c>
      <c r="K266" s="219" t="s">
        <v>167</v>
      </c>
      <c r="L266" s="43"/>
      <c r="M266" s="224" t="s">
        <v>1</v>
      </c>
      <c r="N266" s="225" t="s">
        <v>44</v>
      </c>
      <c r="O266" s="90"/>
      <c r="P266" s="226">
        <f>O266*H266</f>
        <v>0</v>
      </c>
      <c r="Q266" s="226">
        <v>0.21734</v>
      </c>
      <c r="R266" s="226">
        <f>Q266*H266</f>
        <v>1.0867</v>
      </c>
      <c r="S266" s="226">
        <v>0</v>
      </c>
      <c r="T266" s="227">
        <f>S266*H266</f>
        <v>0</v>
      </c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  <c r="AE266" s="37"/>
      <c r="AR266" s="228" t="s">
        <v>182</v>
      </c>
      <c r="AT266" s="228" t="s">
        <v>163</v>
      </c>
      <c r="AU266" s="228" t="s">
        <v>89</v>
      </c>
      <c r="AY266" s="16" t="s">
        <v>160</v>
      </c>
      <c r="BE266" s="229">
        <f>IF(N266="základní",J266,0)</f>
        <v>0</v>
      </c>
      <c r="BF266" s="229">
        <f>IF(N266="snížená",J266,0)</f>
        <v>0</v>
      </c>
      <c r="BG266" s="229">
        <f>IF(N266="zákl. přenesená",J266,0)</f>
        <v>0</v>
      </c>
      <c r="BH266" s="229">
        <f>IF(N266="sníž. přenesená",J266,0)</f>
        <v>0</v>
      </c>
      <c r="BI266" s="229">
        <f>IF(N266="nulová",J266,0)</f>
        <v>0</v>
      </c>
      <c r="BJ266" s="16" t="s">
        <v>87</v>
      </c>
      <c r="BK266" s="229">
        <f>ROUND(I266*H266,2)</f>
        <v>0</v>
      </c>
      <c r="BL266" s="16" t="s">
        <v>182</v>
      </c>
      <c r="BM266" s="228" t="s">
        <v>2128</v>
      </c>
    </row>
    <row r="267" spans="1:47" s="2" customFormat="1" ht="12">
      <c r="A267" s="37"/>
      <c r="B267" s="38"/>
      <c r="C267" s="39"/>
      <c r="D267" s="230" t="s">
        <v>170</v>
      </c>
      <c r="E267" s="39"/>
      <c r="F267" s="231" t="s">
        <v>1395</v>
      </c>
      <c r="G267" s="39"/>
      <c r="H267" s="39"/>
      <c r="I267" s="232"/>
      <c r="J267" s="39"/>
      <c r="K267" s="39"/>
      <c r="L267" s="43"/>
      <c r="M267" s="233"/>
      <c r="N267" s="234"/>
      <c r="O267" s="90"/>
      <c r="P267" s="90"/>
      <c r="Q267" s="90"/>
      <c r="R267" s="90"/>
      <c r="S267" s="90"/>
      <c r="T267" s="91"/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  <c r="AE267" s="37"/>
      <c r="AT267" s="16" t="s">
        <v>170</v>
      </c>
      <c r="AU267" s="16" t="s">
        <v>89</v>
      </c>
    </row>
    <row r="268" spans="1:63" s="12" customFormat="1" ht="22.8" customHeight="1">
      <c r="A268" s="12"/>
      <c r="B268" s="201"/>
      <c r="C268" s="202"/>
      <c r="D268" s="203" t="s">
        <v>78</v>
      </c>
      <c r="E268" s="215" t="s">
        <v>212</v>
      </c>
      <c r="F268" s="215" t="s">
        <v>324</v>
      </c>
      <c r="G268" s="202"/>
      <c r="H268" s="202"/>
      <c r="I268" s="205"/>
      <c r="J268" s="216">
        <f>BK268</f>
        <v>0</v>
      </c>
      <c r="K268" s="202"/>
      <c r="L268" s="207"/>
      <c r="M268" s="208"/>
      <c r="N268" s="209"/>
      <c r="O268" s="209"/>
      <c r="P268" s="210">
        <f>SUM(P269:P276)</f>
        <v>0</v>
      </c>
      <c r="Q268" s="209"/>
      <c r="R268" s="210">
        <f>SUM(R269:R276)</f>
        <v>2.607</v>
      </c>
      <c r="S268" s="209"/>
      <c r="T268" s="211">
        <f>SUM(T269:T276)</f>
        <v>0</v>
      </c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R268" s="212" t="s">
        <v>87</v>
      </c>
      <c r="AT268" s="213" t="s">
        <v>78</v>
      </c>
      <c r="AU268" s="213" t="s">
        <v>87</v>
      </c>
      <c r="AY268" s="212" t="s">
        <v>160</v>
      </c>
      <c r="BK268" s="214">
        <f>SUM(BK269:BK276)</f>
        <v>0</v>
      </c>
    </row>
    <row r="269" spans="1:65" s="2" customFormat="1" ht="33" customHeight="1">
      <c r="A269" s="37"/>
      <c r="B269" s="38"/>
      <c r="C269" s="217" t="s">
        <v>620</v>
      </c>
      <c r="D269" s="217" t="s">
        <v>163</v>
      </c>
      <c r="E269" s="218" t="s">
        <v>1559</v>
      </c>
      <c r="F269" s="219" t="s">
        <v>1560</v>
      </c>
      <c r="G269" s="220" t="s">
        <v>215</v>
      </c>
      <c r="H269" s="221">
        <v>11</v>
      </c>
      <c r="I269" s="222"/>
      <c r="J269" s="223">
        <f>ROUND(I269*H269,2)</f>
        <v>0</v>
      </c>
      <c r="K269" s="219" t="s">
        <v>167</v>
      </c>
      <c r="L269" s="43"/>
      <c r="M269" s="224" t="s">
        <v>1</v>
      </c>
      <c r="N269" s="225" t="s">
        <v>44</v>
      </c>
      <c r="O269" s="90"/>
      <c r="P269" s="226">
        <f>O269*H269</f>
        <v>0</v>
      </c>
      <c r="Q269" s="226">
        <v>0.1554</v>
      </c>
      <c r="R269" s="226">
        <f>Q269*H269</f>
        <v>1.7094</v>
      </c>
      <c r="S269" s="226">
        <v>0</v>
      </c>
      <c r="T269" s="227">
        <f>S269*H269</f>
        <v>0</v>
      </c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  <c r="AE269" s="37"/>
      <c r="AR269" s="228" t="s">
        <v>182</v>
      </c>
      <c r="AT269" s="228" t="s">
        <v>163</v>
      </c>
      <c r="AU269" s="228" t="s">
        <v>89</v>
      </c>
      <c r="AY269" s="16" t="s">
        <v>160</v>
      </c>
      <c r="BE269" s="229">
        <f>IF(N269="základní",J269,0)</f>
        <v>0</v>
      </c>
      <c r="BF269" s="229">
        <f>IF(N269="snížená",J269,0)</f>
        <v>0</v>
      </c>
      <c r="BG269" s="229">
        <f>IF(N269="zákl. přenesená",J269,0)</f>
        <v>0</v>
      </c>
      <c r="BH269" s="229">
        <f>IF(N269="sníž. přenesená",J269,0)</f>
        <v>0</v>
      </c>
      <c r="BI269" s="229">
        <f>IF(N269="nulová",J269,0)</f>
        <v>0</v>
      </c>
      <c r="BJ269" s="16" t="s">
        <v>87</v>
      </c>
      <c r="BK269" s="229">
        <f>ROUND(I269*H269,2)</f>
        <v>0</v>
      </c>
      <c r="BL269" s="16" t="s">
        <v>182</v>
      </c>
      <c r="BM269" s="228" t="s">
        <v>2129</v>
      </c>
    </row>
    <row r="270" spans="1:47" s="2" customFormat="1" ht="12">
      <c r="A270" s="37"/>
      <c r="B270" s="38"/>
      <c r="C270" s="39"/>
      <c r="D270" s="230" t="s">
        <v>170</v>
      </c>
      <c r="E270" s="39"/>
      <c r="F270" s="231" t="s">
        <v>1562</v>
      </c>
      <c r="G270" s="39"/>
      <c r="H270" s="39"/>
      <c r="I270" s="232"/>
      <c r="J270" s="39"/>
      <c r="K270" s="39"/>
      <c r="L270" s="43"/>
      <c r="M270" s="233"/>
      <c r="N270" s="234"/>
      <c r="O270" s="90"/>
      <c r="P270" s="90"/>
      <c r="Q270" s="90"/>
      <c r="R270" s="90"/>
      <c r="S270" s="90"/>
      <c r="T270" s="91"/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  <c r="AE270" s="37"/>
      <c r="AT270" s="16" t="s">
        <v>170</v>
      </c>
      <c r="AU270" s="16" t="s">
        <v>89</v>
      </c>
    </row>
    <row r="271" spans="1:51" s="13" customFormat="1" ht="12">
      <c r="A271" s="13"/>
      <c r="B271" s="236"/>
      <c r="C271" s="237"/>
      <c r="D271" s="230" t="s">
        <v>219</v>
      </c>
      <c r="E271" s="238" t="s">
        <v>1</v>
      </c>
      <c r="F271" s="239" t="s">
        <v>228</v>
      </c>
      <c r="G271" s="237"/>
      <c r="H271" s="240">
        <v>11</v>
      </c>
      <c r="I271" s="241"/>
      <c r="J271" s="237"/>
      <c r="K271" s="237"/>
      <c r="L271" s="242"/>
      <c r="M271" s="243"/>
      <c r="N271" s="244"/>
      <c r="O271" s="244"/>
      <c r="P271" s="244"/>
      <c r="Q271" s="244"/>
      <c r="R271" s="244"/>
      <c r="S271" s="244"/>
      <c r="T271" s="245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46" t="s">
        <v>219</v>
      </c>
      <c r="AU271" s="246" t="s">
        <v>89</v>
      </c>
      <c r="AV271" s="13" t="s">
        <v>89</v>
      </c>
      <c r="AW271" s="13" t="s">
        <v>36</v>
      </c>
      <c r="AX271" s="13" t="s">
        <v>79</v>
      </c>
      <c r="AY271" s="246" t="s">
        <v>160</v>
      </c>
    </row>
    <row r="272" spans="1:65" s="2" customFormat="1" ht="16.5" customHeight="1">
      <c r="A272" s="37"/>
      <c r="B272" s="38"/>
      <c r="C272" s="251" t="s">
        <v>625</v>
      </c>
      <c r="D272" s="251" t="s">
        <v>452</v>
      </c>
      <c r="E272" s="252" t="s">
        <v>1574</v>
      </c>
      <c r="F272" s="253" t="s">
        <v>1575</v>
      </c>
      <c r="G272" s="254" t="s">
        <v>215</v>
      </c>
      <c r="H272" s="255">
        <v>11.22</v>
      </c>
      <c r="I272" s="256"/>
      <c r="J272" s="257">
        <f>ROUND(I272*H272,2)</f>
        <v>0</v>
      </c>
      <c r="K272" s="253" t="s">
        <v>167</v>
      </c>
      <c r="L272" s="258"/>
      <c r="M272" s="259" t="s">
        <v>1</v>
      </c>
      <c r="N272" s="260" t="s">
        <v>44</v>
      </c>
      <c r="O272" s="90"/>
      <c r="P272" s="226">
        <f>O272*H272</f>
        <v>0</v>
      </c>
      <c r="Q272" s="226">
        <v>0.08</v>
      </c>
      <c r="R272" s="226">
        <f>Q272*H272</f>
        <v>0.8976000000000001</v>
      </c>
      <c r="S272" s="226">
        <v>0</v>
      </c>
      <c r="T272" s="227">
        <f>S272*H272</f>
        <v>0</v>
      </c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  <c r="AE272" s="37"/>
      <c r="AR272" s="228" t="s">
        <v>204</v>
      </c>
      <c r="AT272" s="228" t="s">
        <v>452</v>
      </c>
      <c r="AU272" s="228" t="s">
        <v>89</v>
      </c>
      <c r="AY272" s="16" t="s">
        <v>160</v>
      </c>
      <c r="BE272" s="229">
        <f>IF(N272="základní",J272,0)</f>
        <v>0</v>
      </c>
      <c r="BF272" s="229">
        <f>IF(N272="snížená",J272,0)</f>
        <v>0</v>
      </c>
      <c r="BG272" s="229">
        <f>IF(N272="zákl. přenesená",J272,0)</f>
        <v>0</v>
      </c>
      <c r="BH272" s="229">
        <f>IF(N272="sníž. přenesená",J272,0)</f>
        <v>0</v>
      </c>
      <c r="BI272" s="229">
        <f>IF(N272="nulová",J272,0)</f>
        <v>0</v>
      </c>
      <c r="BJ272" s="16" t="s">
        <v>87</v>
      </c>
      <c r="BK272" s="229">
        <f>ROUND(I272*H272,2)</f>
        <v>0</v>
      </c>
      <c r="BL272" s="16" t="s">
        <v>182</v>
      </c>
      <c r="BM272" s="228" t="s">
        <v>2130</v>
      </c>
    </row>
    <row r="273" spans="1:47" s="2" customFormat="1" ht="12">
      <c r="A273" s="37"/>
      <c r="B273" s="38"/>
      <c r="C273" s="39"/>
      <c r="D273" s="230" t="s">
        <v>170</v>
      </c>
      <c r="E273" s="39"/>
      <c r="F273" s="231" t="s">
        <v>1575</v>
      </c>
      <c r="G273" s="39"/>
      <c r="H273" s="39"/>
      <c r="I273" s="232"/>
      <c r="J273" s="39"/>
      <c r="K273" s="39"/>
      <c r="L273" s="43"/>
      <c r="M273" s="233"/>
      <c r="N273" s="234"/>
      <c r="O273" s="90"/>
      <c r="P273" s="90"/>
      <c r="Q273" s="90"/>
      <c r="R273" s="90"/>
      <c r="S273" s="90"/>
      <c r="T273" s="91"/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  <c r="AE273" s="37"/>
      <c r="AT273" s="16" t="s">
        <v>170</v>
      </c>
      <c r="AU273" s="16" t="s">
        <v>89</v>
      </c>
    </row>
    <row r="274" spans="1:51" s="13" customFormat="1" ht="12">
      <c r="A274" s="13"/>
      <c r="B274" s="236"/>
      <c r="C274" s="237"/>
      <c r="D274" s="230" t="s">
        <v>219</v>
      </c>
      <c r="E274" s="237"/>
      <c r="F274" s="239" t="s">
        <v>2131</v>
      </c>
      <c r="G274" s="237"/>
      <c r="H274" s="240">
        <v>11.22</v>
      </c>
      <c r="I274" s="241"/>
      <c r="J274" s="237"/>
      <c r="K274" s="237"/>
      <c r="L274" s="242"/>
      <c r="M274" s="243"/>
      <c r="N274" s="244"/>
      <c r="O274" s="244"/>
      <c r="P274" s="244"/>
      <c r="Q274" s="244"/>
      <c r="R274" s="244"/>
      <c r="S274" s="244"/>
      <c r="T274" s="245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46" t="s">
        <v>219</v>
      </c>
      <c r="AU274" s="246" t="s">
        <v>89</v>
      </c>
      <c r="AV274" s="13" t="s">
        <v>89</v>
      </c>
      <c r="AW274" s="13" t="s">
        <v>4</v>
      </c>
      <c r="AX274" s="13" t="s">
        <v>87</v>
      </c>
      <c r="AY274" s="246" t="s">
        <v>160</v>
      </c>
    </row>
    <row r="275" spans="1:65" s="2" customFormat="1" ht="21.75" customHeight="1">
      <c r="A275" s="37"/>
      <c r="B275" s="38"/>
      <c r="C275" s="217" t="s">
        <v>630</v>
      </c>
      <c r="D275" s="217" t="s">
        <v>163</v>
      </c>
      <c r="E275" s="218" t="s">
        <v>2132</v>
      </c>
      <c r="F275" s="219" t="s">
        <v>2133</v>
      </c>
      <c r="G275" s="220" t="s">
        <v>215</v>
      </c>
      <c r="H275" s="221">
        <v>50</v>
      </c>
      <c r="I275" s="222"/>
      <c r="J275" s="223">
        <f>ROUND(I275*H275,2)</f>
        <v>0</v>
      </c>
      <c r="K275" s="219" t="s">
        <v>167</v>
      </c>
      <c r="L275" s="43"/>
      <c r="M275" s="224" t="s">
        <v>1</v>
      </c>
      <c r="N275" s="225" t="s">
        <v>44</v>
      </c>
      <c r="O275" s="90"/>
      <c r="P275" s="226">
        <f>O275*H275</f>
        <v>0</v>
      </c>
      <c r="Q275" s="226">
        <v>0</v>
      </c>
      <c r="R275" s="226">
        <f>Q275*H275</f>
        <v>0</v>
      </c>
      <c r="S275" s="226">
        <v>0</v>
      </c>
      <c r="T275" s="227">
        <f>S275*H275</f>
        <v>0</v>
      </c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  <c r="AE275" s="37"/>
      <c r="AR275" s="228" t="s">
        <v>182</v>
      </c>
      <c r="AT275" s="228" t="s">
        <v>163</v>
      </c>
      <c r="AU275" s="228" t="s">
        <v>89</v>
      </c>
      <c r="AY275" s="16" t="s">
        <v>160</v>
      </c>
      <c r="BE275" s="229">
        <f>IF(N275="základní",J275,0)</f>
        <v>0</v>
      </c>
      <c r="BF275" s="229">
        <f>IF(N275="snížená",J275,0)</f>
        <v>0</v>
      </c>
      <c r="BG275" s="229">
        <f>IF(N275="zákl. přenesená",J275,0)</f>
        <v>0</v>
      </c>
      <c r="BH275" s="229">
        <f>IF(N275="sníž. přenesená",J275,0)</f>
        <v>0</v>
      </c>
      <c r="BI275" s="229">
        <f>IF(N275="nulová",J275,0)</f>
        <v>0</v>
      </c>
      <c r="BJ275" s="16" t="s">
        <v>87</v>
      </c>
      <c r="BK275" s="229">
        <f>ROUND(I275*H275,2)</f>
        <v>0</v>
      </c>
      <c r="BL275" s="16" t="s">
        <v>182</v>
      </c>
      <c r="BM275" s="228" t="s">
        <v>2134</v>
      </c>
    </row>
    <row r="276" spans="1:47" s="2" customFormat="1" ht="12">
      <c r="A276" s="37"/>
      <c r="B276" s="38"/>
      <c r="C276" s="39"/>
      <c r="D276" s="230" t="s">
        <v>170</v>
      </c>
      <c r="E276" s="39"/>
      <c r="F276" s="231" t="s">
        <v>2135</v>
      </c>
      <c r="G276" s="39"/>
      <c r="H276" s="39"/>
      <c r="I276" s="232"/>
      <c r="J276" s="39"/>
      <c r="K276" s="39"/>
      <c r="L276" s="43"/>
      <c r="M276" s="233"/>
      <c r="N276" s="234"/>
      <c r="O276" s="90"/>
      <c r="P276" s="90"/>
      <c r="Q276" s="90"/>
      <c r="R276" s="90"/>
      <c r="S276" s="90"/>
      <c r="T276" s="91"/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  <c r="AE276" s="37"/>
      <c r="AT276" s="16" t="s">
        <v>170</v>
      </c>
      <c r="AU276" s="16" t="s">
        <v>89</v>
      </c>
    </row>
    <row r="277" spans="1:63" s="12" customFormat="1" ht="22.8" customHeight="1">
      <c r="A277" s="12"/>
      <c r="B277" s="201"/>
      <c r="C277" s="202"/>
      <c r="D277" s="203" t="s">
        <v>78</v>
      </c>
      <c r="E277" s="215" t="s">
        <v>357</v>
      </c>
      <c r="F277" s="215" t="s">
        <v>358</v>
      </c>
      <c r="G277" s="202"/>
      <c r="H277" s="202"/>
      <c r="I277" s="205"/>
      <c r="J277" s="216">
        <f>BK277</f>
        <v>0</v>
      </c>
      <c r="K277" s="202"/>
      <c r="L277" s="207"/>
      <c r="M277" s="208"/>
      <c r="N277" s="209"/>
      <c r="O277" s="209"/>
      <c r="P277" s="210">
        <f>SUM(P278:P289)</f>
        <v>0</v>
      </c>
      <c r="Q277" s="209"/>
      <c r="R277" s="210">
        <f>SUM(R278:R289)</f>
        <v>0</v>
      </c>
      <c r="S277" s="209"/>
      <c r="T277" s="211">
        <f>SUM(T278:T289)</f>
        <v>0</v>
      </c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R277" s="212" t="s">
        <v>87</v>
      </c>
      <c r="AT277" s="213" t="s">
        <v>78</v>
      </c>
      <c r="AU277" s="213" t="s">
        <v>87</v>
      </c>
      <c r="AY277" s="212" t="s">
        <v>160</v>
      </c>
      <c r="BK277" s="214">
        <f>SUM(BK278:BK289)</f>
        <v>0</v>
      </c>
    </row>
    <row r="278" spans="1:65" s="2" customFormat="1" ht="24.15" customHeight="1">
      <c r="A278" s="37"/>
      <c r="B278" s="38"/>
      <c r="C278" s="217" t="s">
        <v>635</v>
      </c>
      <c r="D278" s="217" t="s">
        <v>163</v>
      </c>
      <c r="E278" s="218" t="s">
        <v>686</v>
      </c>
      <c r="F278" s="219" t="s">
        <v>1685</v>
      </c>
      <c r="G278" s="220" t="s">
        <v>362</v>
      </c>
      <c r="H278" s="221">
        <v>45.855</v>
      </c>
      <c r="I278" s="222"/>
      <c r="J278" s="223">
        <f>ROUND(I278*H278,2)</f>
        <v>0</v>
      </c>
      <c r="K278" s="219" t="s">
        <v>1668</v>
      </c>
      <c r="L278" s="43"/>
      <c r="M278" s="224" t="s">
        <v>1</v>
      </c>
      <c r="N278" s="225" t="s">
        <v>44</v>
      </c>
      <c r="O278" s="90"/>
      <c r="P278" s="226">
        <f>O278*H278</f>
        <v>0</v>
      </c>
      <c r="Q278" s="226">
        <v>0</v>
      </c>
      <c r="R278" s="226">
        <f>Q278*H278</f>
        <v>0</v>
      </c>
      <c r="S278" s="226">
        <v>0</v>
      </c>
      <c r="T278" s="227">
        <f>S278*H278</f>
        <v>0</v>
      </c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  <c r="AE278" s="37"/>
      <c r="AR278" s="228" t="s">
        <v>182</v>
      </c>
      <c r="AT278" s="228" t="s">
        <v>163</v>
      </c>
      <c r="AU278" s="228" t="s">
        <v>89</v>
      </c>
      <c r="AY278" s="16" t="s">
        <v>160</v>
      </c>
      <c r="BE278" s="229">
        <f>IF(N278="základní",J278,0)</f>
        <v>0</v>
      </c>
      <c r="BF278" s="229">
        <f>IF(N278="snížená",J278,0)</f>
        <v>0</v>
      </c>
      <c r="BG278" s="229">
        <f>IF(N278="zákl. přenesená",J278,0)</f>
        <v>0</v>
      </c>
      <c r="BH278" s="229">
        <f>IF(N278="sníž. přenesená",J278,0)</f>
        <v>0</v>
      </c>
      <c r="BI278" s="229">
        <f>IF(N278="nulová",J278,0)</f>
        <v>0</v>
      </c>
      <c r="BJ278" s="16" t="s">
        <v>87</v>
      </c>
      <c r="BK278" s="229">
        <f>ROUND(I278*H278,2)</f>
        <v>0</v>
      </c>
      <c r="BL278" s="16" t="s">
        <v>182</v>
      </c>
      <c r="BM278" s="228" t="s">
        <v>2136</v>
      </c>
    </row>
    <row r="279" spans="1:47" s="2" customFormat="1" ht="12">
      <c r="A279" s="37"/>
      <c r="B279" s="38"/>
      <c r="C279" s="39"/>
      <c r="D279" s="230" t="s">
        <v>170</v>
      </c>
      <c r="E279" s="39"/>
      <c r="F279" s="231" t="s">
        <v>1821</v>
      </c>
      <c r="G279" s="39"/>
      <c r="H279" s="39"/>
      <c r="I279" s="232"/>
      <c r="J279" s="39"/>
      <c r="K279" s="39"/>
      <c r="L279" s="43"/>
      <c r="M279" s="233"/>
      <c r="N279" s="234"/>
      <c r="O279" s="90"/>
      <c r="P279" s="90"/>
      <c r="Q279" s="90"/>
      <c r="R279" s="90"/>
      <c r="S279" s="90"/>
      <c r="T279" s="91"/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  <c r="AE279" s="37"/>
      <c r="AT279" s="16" t="s">
        <v>170</v>
      </c>
      <c r="AU279" s="16" t="s">
        <v>89</v>
      </c>
    </row>
    <row r="280" spans="1:47" s="2" customFormat="1" ht="12">
      <c r="A280" s="37"/>
      <c r="B280" s="38"/>
      <c r="C280" s="39"/>
      <c r="D280" s="230" t="s">
        <v>172</v>
      </c>
      <c r="E280" s="39"/>
      <c r="F280" s="235" t="s">
        <v>1687</v>
      </c>
      <c r="G280" s="39"/>
      <c r="H280" s="39"/>
      <c r="I280" s="232"/>
      <c r="J280" s="39"/>
      <c r="K280" s="39"/>
      <c r="L280" s="43"/>
      <c r="M280" s="233"/>
      <c r="N280" s="234"/>
      <c r="O280" s="90"/>
      <c r="P280" s="90"/>
      <c r="Q280" s="90"/>
      <c r="R280" s="90"/>
      <c r="S280" s="90"/>
      <c r="T280" s="91"/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  <c r="AE280" s="37"/>
      <c r="AT280" s="16" t="s">
        <v>172</v>
      </c>
      <c r="AU280" s="16" t="s">
        <v>89</v>
      </c>
    </row>
    <row r="281" spans="1:65" s="2" customFormat="1" ht="33" customHeight="1">
      <c r="A281" s="37"/>
      <c r="B281" s="38"/>
      <c r="C281" s="217" t="s">
        <v>639</v>
      </c>
      <c r="D281" s="217" t="s">
        <v>163</v>
      </c>
      <c r="E281" s="218" t="s">
        <v>360</v>
      </c>
      <c r="F281" s="219" t="s">
        <v>361</v>
      </c>
      <c r="G281" s="220" t="s">
        <v>362</v>
      </c>
      <c r="H281" s="221">
        <v>10.055</v>
      </c>
      <c r="I281" s="222"/>
      <c r="J281" s="223">
        <f>ROUND(I281*H281,2)</f>
        <v>0</v>
      </c>
      <c r="K281" s="219" t="s">
        <v>167</v>
      </c>
      <c r="L281" s="43"/>
      <c r="M281" s="224" t="s">
        <v>1</v>
      </c>
      <c r="N281" s="225" t="s">
        <v>44</v>
      </c>
      <c r="O281" s="90"/>
      <c r="P281" s="226">
        <f>O281*H281</f>
        <v>0</v>
      </c>
      <c r="Q281" s="226">
        <v>0</v>
      </c>
      <c r="R281" s="226">
        <f>Q281*H281</f>
        <v>0</v>
      </c>
      <c r="S281" s="226">
        <v>0</v>
      </c>
      <c r="T281" s="227">
        <f>S281*H281</f>
        <v>0</v>
      </c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  <c r="AE281" s="37"/>
      <c r="AR281" s="228" t="s">
        <v>182</v>
      </c>
      <c r="AT281" s="228" t="s">
        <v>163</v>
      </c>
      <c r="AU281" s="228" t="s">
        <v>89</v>
      </c>
      <c r="AY281" s="16" t="s">
        <v>160</v>
      </c>
      <c r="BE281" s="229">
        <f>IF(N281="základní",J281,0)</f>
        <v>0</v>
      </c>
      <c r="BF281" s="229">
        <f>IF(N281="snížená",J281,0)</f>
        <v>0</v>
      </c>
      <c r="BG281" s="229">
        <f>IF(N281="zákl. přenesená",J281,0)</f>
        <v>0</v>
      </c>
      <c r="BH281" s="229">
        <f>IF(N281="sníž. přenesená",J281,0)</f>
        <v>0</v>
      </c>
      <c r="BI281" s="229">
        <f>IF(N281="nulová",J281,0)</f>
        <v>0</v>
      </c>
      <c r="BJ281" s="16" t="s">
        <v>87</v>
      </c>
      <c r="BK281" s="229">
        <f>ROUND(I281*H281,2)</f>
        <v>0</v>
      </c>
      <c r="BL281" s="16" t="s">
        <v>182</v>
      </c>
      <c r="BM281" s="228" t="s">
        <v>2137</v>
      </c>
    </row>
    <row r="282" spans="1:47" s="2" customFormat="1" ht="12">
      <c r="A282" s="37"/>
      <c r="B282" s="38"/>
      <c r="C282" s="39"/>
      <c r="D282" s="230" t="s">
        <v>170</v>
      </c>
      <c r="E282" s="39"/>
      <c r="F282" s="231" t="s">
        <v>364</v>
      </c>
      <c r="G282" s="39"/>
      <c r="H282" s="39"/>
      <c r="I282" s="232"/>
      <c r="J282" s="39"/>
      <c r="K282" s="39"/>
      <c r="L282" s="43"/>
      <c r="M282" s="233"/>
      <c r="N282" s="234"/>
      <c r="O282" s="90"/>
      <c r="P282" s="90"/>
      <c r="Q282" s="90"/>
      <c r="R282" s="90"/>
      <c r="S282" s="90"/>
      <c r="T282" s="91"/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  <c r="AE282" s="37"/>
      <c r="AT282" s="16" t="s">
        <v>170</v>
      </c>
      <c r="AU282" s="16" t="s">
        <v>89</v>
      </c>
    </row>
    <row r="283" spans="1:51" s="13" customFormat="1" ht="12">
      <c r="A283" s="13"/>
      <c r="B283" s="236"/>
      <c r="C283" s="237"/>
      <c r="D283" s="230" t="s">
        <v>219</v>
      </c>
      <c r="E283" s="238" t="s">
        <v>1</v>
      </c>
      <c r="F283" s="239" t="s">
        <v>2138</v>
      </c>
      <c r="G283" s="237"/>
      <c r="H283" s="240">
        <v>10.055</v>
      </c>
      <c r="I283" s="241"/>
      <c r="J283" s="237"/>
      <c r="K283" s="237"/>
      <c r="L283" s="242"/>
      <c r="M283" s="243"/>
      <c r="N283" s="244"/>
      <c r="O283" s="244"/>
      <c r="P283" s="244"/>
      <c r="Q283" s="244"/>
      <c r="R283" s="244"/>
      <c r="S283" s="244"/>
      <c r="T283" s="245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46" t="s">
        <v>219</v>
      </c>
      <c r="AU283" s="246" t="s">
        <v>89</v>
      </c>
      <c r="AV283" s="13" t="s">
        <v>89</v>
      </c>
      <c r="AW283" s="13" t="s">
        <v>36</v>
      </c>
      <c r="AX283" s="13" t="s">
        <v>79</v>
      </c>
      <c r="AY283" s="246" t="s">
        <v>160</v>
      </c>
    </row>
    <row r="284" spans="1:65" s="2" customFormat="1" ht="33" customHeight="1">
      <c r="A284" s="37"/>
      <c r="B284" s="38"/>
      <c r="C284" s="217" t="s">
        <v>643</v>
      </c>
      <c r="D284" s="217" t="s">
        <v>163</v>
      </c>
      <c r="E284" s="218" t="s">
        <v>1695</v>
      </c>
      <c r="F284" s="219" t="s">
        <v>1696</v>
      </c>
      <c r="G284" s="220" t="s">
        <v>362</v>
      </c>
      <c r="H284" s="221">
        <v>31.6</v>
      </c>
      <c r="I284" s="222"/>
      <c r="J284" s="223">
        <f>ROUND(I284*H284,2)</f>
        <v>0</v>
      </c>
      <c r="K284" s="219" t="s">
        <v>167</v>
      </c>
      <c r="L284" s="43"/>
      <c r="M284" s="224" t="s">
        <v>1</v>
      </c>
      <c r="N284" s="225" t="s">
        <v>44</v>
      </c>
      <c r="O284" s="90"/>
      <c r="P284" s="226">
        <f>O284*H284</f>
        <v>0</v>
      </c>
      <c r="Q284" s="226">
        <v>0</v>
      </c>
      <c r="R284" s="226">
        <f>Q284*H284</f>
        <v>0</v>
      </c>
      <c r="S284" s="226">
        <v>0</v>
      </c>
      <c r="T284" s="227">
        <f>S284*H284</f>
        <v>0</v>
      </c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  <c r="AE284" s="37"/>
      <c r="AR284" s="228" t="s">
        <v>182</v>
      </c>
      <c r="AT284" s="228" t="s">
        <v>163</v>
      </c>
      <c r="AU284" s="228" t="s">
        <v>89</v>
      </c>
      <c r="AY284" s="16" t="s">
        <v>160</v>
      </c>
      <c r="BE284" s="229">
        <f>IF(N284="základní",J284,0)</f>
        <v>0</v>
      </c>
      <c r="BF284" s="229">
        <f>IF(N284="snížená",J284,0)</f>
        <v>0</v>
      </c>
      <c r="BG284" s="229">
        <f>IF(N284="zákl. přenesená",J284,0)</f>
        <v>0</v>
      </c>
      <c r="BH284" s="229">
        <f>IF(N284="sníž. přenesená",J284,0)</f>
        <v>0</v>
      </c>
      <c r="BI284" s="229">
        <f>IF(N284="nulová",J284,0)</f>
        <v>0</v>
      </c>
      <c r="BJ284" s="16" t="s">
        <v>87</v>
      </c>
      <c r="BK284" s="229">
        <f>ROUND(I284*H284,2)</f>
        <v>0</v>
      </c>
      <c r="BL284" s="16" t="s">
        <v>182</v>
      </c>
      <c r="BM284" s="228" t="s">
        <v>2139</v>
      </c>
    </row>
    <row r="285" spans="1:47" s="2" customFormat="1" ht="12">
      <c r="A285" s="37"/>
      <c r="B285" s="38"/>
      <c r="C285" s="39"/>
      <c r="D285" s="230" t="s">
        <v>170</v>
      </c>
      <c r="E285" s="39"/>
      <c r="F285" s="231" t="s">
        <v>1698</v>
      </c>
      <c r="G285" s="39"/>
      <c r="H285" s="39"/>
      <c r="I285" s="232"/>
      <c r="J285" s="39"/>
      <c r="K285" s="39"/>
      <c r="L285" s="43"/>
      <c r="M285" s="233"/>
      <c r="N285" s="234"/>
      <c r="O285" s="90"/>
      <c r="P285" s="90"/>
      <c r="Q285" s="90"/>
      <c r="R285" s="90"/>
      <c r="S285" s="90"/>
      <c r="T285" s="91"/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  <c r="AE285" s="37"/>
      <c r="AT285" s="16" t="s">
        <v>170</v>
      </c>
      <c r="AU285" s="16" t="s">
        <v>89</v>
      </c>
    </row>
    <row r="286" spans="1:51" s="13" customFormat="1" ht="12">
      <c r="A286" s="13"/>
      <c r="B286" s="236"/>
      <c r="C286" s="237"/>
      <c r="D286" s="230" t="s">
        <v>219</v>
      </c>
      <c r="E286" s="238" t="s">
        <v>1</v>
      </c>
      <c r="F286" s="239" t="s">
        <v>2140</v>
      </c>
      <c r="G286" s="237"/>
      <c r="H286" s="240">
        <v>31.6</v>
      </c>
      <c r="I286" s="241"/>
      <c r="J286" s="237"/>
      <c r="K286" s="237"/>
      <c r="L286" s="242"/>
      <c r="M286" s="243"/>
      <c r="N286" s="244"/>
      <c r="O286" s="244"/>
      <c r="P286" s="244"/>
      <c r="Q286" s="244"/>
      <c r="R286" s="244"/>
      <c r="S286" s="244"/>
      <c r="T286" s="245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46" t="s">
        <v>219</v>
      </c>
      <c r="AU286" s="246" t="s">
        <v>89</v>
      </c>
      <c r="AV286" s="13" t="s">
        <v>89</v>
      </c>
      <c r="AW286" s="13" t="s">
        <v>36</v>
      </c>
      <c r="AX286" s="13" t="s">
        <v>79</v>
      </c>
      <c r="AY286" s="246" t="s">
        <v>160</v>
      </c>
    </row>
    <row r="287" spans="1:65" s="2" customFormat="1" ht="24.15" customHeight="1">
      <c r="A287" s="37"/>
      <c r="B287" s="38"/>
      <c r="C287" s="217" t="s">
        <v>648</v>
      </c>
      <c r="D287" s="217" t="s">
        <v>163</v>
      </c>
      <c r="E287" s="218" t="s">
        <v>1701</v>
      </c>
      <c r="F287" s="219" t="s">
        <v>1702</v>
      </c>
      <c r="G287" s="220" t="s">
        <v>362</v>
      </c>
      <c r="H287" s="221">
        <v>75</v>
      </c>
      <c r="I287" s="222"/>
      <c r="J287" s="223">
        <f>ROUND(I287*H287,2)</f>
        <v>0</v>
      </c>
      <c r="K287" s="219" t="s">
        <v>167</v>
      </c>
      <c r="L287" s="43"/>
      <c r="M287" s="224" t="s">
        <v>1</v>
      </c>
      <c r="N287" s="225" t="s">
        <v>44</v>
      </c>
      <c r="O287" s="90"/>
      <c r="P287" s="226">
        <f>O287*H287</f>
        <v>0</v>
      </c>
      <c r="Q287" s="226">
        <v>0</v>
      </c>
      <c r="R287" s="226">
        <f>Q287*H287</f>
        <v>0</v>
      </c>
      <c r="S287" s="226">
        <v>0</v>
      </c>
      <c r="T287" s="227">
        <f>S287*H287</f>
        <v>0</v>
      </c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  <c r="AE287" s="37"/>
      <c r="AR287" s="228" t="s">
        <v>182</v>
      </c>
      <c r="AT287" s="228" t="s">
        <v>163</v>
      </c>
      <c r="AU287" s="228" t="s">
        <v>89</v>
      </c>
      <c r="AY287" s="16" t="s">
        <v>160</v>
      </c>
      <c r="BE287" s="229">
        <f>IF(N287="základní",J287,0)</f>
        <v>0</v>
      </c>
      <c r="BF287" s="229">
        <f>IF(N287="snížená",J287,0)</f>
        <v>0</v>
      </c>
      <c r="BG287" s="229">
        <f>IF(N287="zákl. přenesená",J287,0)</f>
        <v>0</v>
      </c>
      <c r="BH287" s="229">
        <f>IF(N287="sníž. přenesená",J287,0)</f>
        <v>0</v>
      </c>
      <c r="BI287" s="229">
        <f>IF(N287="nulová",J287,0)</f>
        <v>0</v>
      </c>
      <c r="BJ287" s="16" t="s">
        <v>87</v>
      </c>
      <c r="BK287" s="229">
        <f>ROUND(I287*H287,2)</f>
        <v>0</v>
      </c>
      <c r="BL287" s="16" t="s">
        <v>182</v>
      </c>
      <c r="BM287" s="228" t="s">
        <v>2141</v>
      </c>
    </row>
    <row r="288" spans="1:47" s="2" customFormat="1" ht="12">
      <c r="A288" s="37"/>
      <c r="B288" s="38"/>
      <c r="C288" s="39"/>
      <c r="D288" s="230" t="s">
        <v>170</v>
      </c>
      <c r="E288" s="39"/>
      <c r="F288" s="231" t="s">
        <v>1704</v>
      </c>
      <c r="G288" s="39"/>
      <c r="H288" s="39"/>
      <c r="I288" s="232"/>
      <c r="J288" s="39"/>
      <c r="K288" s="39"/>
      <c r="L288" s="43"/>
      <c r="M288" s="233"/>
      <c r="N288" s="234"/>
      <c r="O288" s="90"/>
      <c r="P288" s="90"/>
      <c r="Q288" s="90"/>
      <c r="R288" s="90"/>
      <c r="S288" s="90"/>
      <c r="T288" s="91"/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  <c r="AE288" s="37"/>
      <c r="AT288" s="16" t="s">
        <v>170</v>
      </c>
      <c r="AU288" s="16" t="s">
        <v>89</v>
      </c>
    </row>
    <row r="289" spans="1:51" s="13" customFormat="1" ht="12">
      <c r="A289" s="13"/>
      <c r="B289" s="236"/>
      <c r="C289" s="237"/>
      <c r="D289" s="230" t="s">
        <v>219</v>
      </c>
      <c r="E289" s="238" t="s">
        <v>1</v>
      </c>
      <c r="F289" s="239" t="s">
        <v>1240</v>
      </c>
      <c r="G289" s="237"/>
      <c r="H289" s="240">
        <v>75</v>
      </c>
      <c r="I289" s="241"/>
      <c r="J289" s="237"/>
      <c r="K289" s="237"/>
      <c r="L289" s="242"/>
      <c r="M289" s="243"/>
      <c r="N289" s="244"/>
      <c r="O289" s="244"/>
      <c r="P289" s="244"/>
      <c r="Q289" s="244"/>
      <c r="R289" s="244"/>
      <c r="S289" s="244"/>
      <c r="T289" s="245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46" t="s">
        <v>219</v>
      </c>
      <c r="AU289" s="246" t="s">
        <v>89</v>
      </c>
      <c r="AV289" s="13" t="s">
        <v>89</v>
      </c>
      <c r="AW289" s="13" t="s">
        <v>36</v>
      </c>
      <c r="AX289" s="13" t="s">
        <v>79</v>
      </c>
      <c r="AY289" s="246" t="s">
        <v>160</v>
      </c>
    </row>
    <row r="290" spans="1:63" s="12" customFormat="1" ht="22.8" customHeight="1">
      <c r="A290" s="12"/>
      <c r="B290" s="201"/>
      <c r="C290" s="202"/>
      <c r="D290" s="203" t="s">
        <v>78</v>
      </c>
      <c r="E290" s="215" t="s">
        <v>694</v>
      </c>
      <c r="F290" s="215" t="s">
        <v>695</v>
      </c>
      <c r="G290" s="202"/>
      <c r="H290" s="202"/>
      <c r="I290" s="205"/>
      <c r="J290" s="216">
        <f>BK290</f>
        <v>0</v>
      </c>
      <c r="K290" s="202"/>
      <c r="L290" s="207"/>
      <c r="M290" s="208"/>
      <c r="N290" s="209"/>
      <c r="O290" s="209"/>
      <c r="P290" s="210">
        <f>SUM(P291:P292)</f>
        <v>0</v>
      </c>
      <c r="Q290" s="209"/>
      <c r="R290" s="210">
        <f>SUM(R291:R292)</f>
        <v>0</v>
      </c>
      <c r="S290" s="209"/>
      <c r="T290" s="211">
        <f>SUM(T291:T292)</f>
        <v>0</v>
      </c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R290" s="212" t="s">
        <v>87</v>
      </c>
      <c r="AT290" s="213" t="s">
        <v>78</v>
      </c>
      <c r="AU290" s="213" t="s">
        <v>87</v>
      </c>
      <c r="AY290" s="212" t="s">
        <v>160</v>
      </c>
      <c r="BK290" s="214">
        <f>SUM(BK291:BK292)</f>
        <v>0</v>
      </c>
    </row>
    <row r="291" spans="1:65" s="2" customFormat="1" ht="24.15" customHeight="1">
      <c r="A291" s="37"/>
      <c r="B291" s="38"/>
      <c r="C291" s="217" t="s">
        <v>652</v>
      </c>
      <c r="D291" s="217" t="s">
        <v>163</v>
      </c>
      <c r="E291" s="218" t="s">
        <v>2142</v>
      </c>
      <c r="F291" s="219" t="s">
        <v>2143</v>
      </c>
      <c r="G291" s="220" t="s">
        <v>362</v>
      </c>
      <c r="H291" s="221">
        <v>212.301</v>
      </c>
      <c r="I291" s="222"/>
      <c r="J291" s="223">
        <f>ROUND(I291*H291,2)</f>
        <v>0</v>
      </c>
      <c r="K291" s="219" t="s">
        <v>167</v>
      </c>
      <c r="L291" s="43"/>
      <c r="M291" s="224" t="s">
        <v>1</v>
      </c>
      <c r="N291" s="225" t="s">
        <v>44</v>
      </c>
      <c r="O291" s="90"/>
      <c r="P291" s="226">
        <f>O291*H291</f>
        <v>0</v>
      </c>
      <c r="Q291" s="226">
        <v>0</v>
      </c>
      <c r="R291" s="226">
        <f>Q291*H291</f>
        <v>0</v>
      </c>
      <c r="S291" s="226">
        <v>0</v>
      </c>
      <c r="T291" s="227">
        <f>S291*H291</f>
        <v>0</v>
      </c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  <c r="AE291" s="37"/>
      <c r="AR291" s="228" t="s">
        <v>182</v>
      </c>
      <c r="AT291" s="228" t="s">
        <v>163</v>
      </c>
      <c r="AU291" s="228" t="s">
        <v>89</v>
      </c>
      <c r="AY291" s="16" t="s">
        <v>160</v>
      </c>
      <c r="BE291" s="229">
        <f>IF(N291="základní",J291,0)</f>
        <v>0</v>
      </c>
      <c r="BF291" s="229">
        <f>IF(N291="snížená",J291,0)</f>
        <v>0</v>
      </c>
      <c r="BG291" s="229">
        <f>IF(N291="zákl. přenesená",J291,0)</f>
        <v>0</v>
      </c>
      <c r="BH291" s="229">
        <f>IF(N291="sníž. přenesená",J291,0)</f>
        <v>0</v>
      </c>
      <c r="BI291" s="229">
        <f>IF(N291="nulová",J291,0)</f>
        <v>0</v>
      </c>
      <c r="BJ291" s="16" t="s">
        <v>87</v>
      </c>
      <c r="BK291" s="229">
        <f>ROUND(I291*H291,2)</f>
        <v>0</v>
      </c>
      <c r="BL291" s="16" t="s">
        <v>182</v>
      </c>
      <c r="BM291" s="228" t="s">
        <v>2144</v>
      </c>
    </row>
    <row r="292" spans="1:47" s="2" customFormat="1" ht="12">
      <c r="A292" s="37"/>
      <c r="B292" s="38"/>
      <c r="C292" s="39"/>
      <c r="D292" s="230" t="s">
        <v>170</v>
      </c>
      <c r="E292" s="39"/>
      <c r="F292" s="231" t="s">
        <v>2145</v>
      </c>
      <c r="G292" s="39"/>
      <c r="H292" s="39"/>
      <c r="I292" s="232"/>
      <c r="J292" s="39"/>
      <c r="K292" s="39"/>
      <c r="L292" s="43"/>
      <c r="M292" s="247"/>
      <c r="N292" s="248"/>
      <c r="O292" s="249"/>
      <c r="P292" s="249"/>
      <c r="Q292" s="249"/>
      <c r="R292" s="249"/>
      <c r="S292" s="249"/>
      <c r="T292" s="250"/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  <c r="AE292" s="37"/>
      <c r="AT292" s="16" t="s">
        <v>170</v>
      </c>
      <c r="AU292" s="16" t="s">
        <v>89</v>
      </c>
    </row>
    <row r="293" spans="1:31" s="2" customFormat="1" ht="6.95" customHeight="1">
      <c r="A293" s="37"/>
      <c r="B293" s="65"/>
      <c r="C293" s="66"/>
      <c r="D293" s="66"/>
      <c r="E293" s="66"/>
      <c r="F293" s="66"/>
      <c r="G293" s="66"/>
      <c r="H293" s="66"/>
      <c r="I293" s="66"/>
      <c r="J293" s="66"/>
      <c r="K293" s="66"/>
      <c r="L293" s="43"/>
      <c r="M293" s="37"/>
      <c r="O293" s="37"/>
      <c r="P293" s="37"/>
      <c r="Q293" s="37"/>
      <c r="R293" s="37"/>
      <c r="S293" s="37"/>
      <c r="T293" s="37"/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  <c r="AE293" s="37"/>
    </row>
  </sheetData>
  <sheetProtection password="CC35" sheet="1" objects="1" scenarios="1" formatColumns="0" formatRows="0" autoFilter="0"/>
  <autoFilter ref="C123:K292"/>
  <mergeCells count="9">
    <mergeCell ref="E7:H7"/>
    <mergeCell ref="E9:H9"/>
    <mergeCell ref="E18:H18"/>
    <mergeCell ref="E27:H27"/>
    <mergeCell ref="E85:H85"/>
    <mergeCell ref="E87:H87"/>
    <mergeCell ref="E114:H114"/>
    <mergeCell ref="E116:H11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0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122</v>
      </c>
    </row>
    <row r="3" spans="2:46" s="1" customFormat="1" ht="6.95" customHeight="1">
      <c r="B3" s="135"/>
      <c r="C3" s="136"/>
      <c r="D3" s="136"/>
      <c r="E3" s="136"/>
      <c r="F3" s="136"/>
      <c r="G3" s="136"/>
      <c r="H3" s="136"/>
      <c r="I3" s="136"/>
      <c r="J3" s="136"/>
      <c r="K3" s="136"/>
      <c r="L3" s="19"/>
      <c r="AT3" s="16" t="s">
        <v>89</v>
      </c>
    </row>
    <row r="4" spans="2:46" s="1" customFormat="1" ht="24.95" customHeight="1">
      <c r="B4" s="19"/>
      <c r="D4" s="137" t="s">
        <v>129</v>
      </c>
      <c r="L4" s="19"/>
      <c r="M4" s="138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39" t="s">
        <v>16</v>
      </c>
      <c r="L6" s="19"/>
    </row>
    <row r="7" spans="2:12" s="1" customFormat="1" ht="16.5" customHeight="1">
      <c r="B7" s="19"/>
      <c r="E7" s="140" t="str">
        <f>'Rekapitulace stavby'!K6</f>
        <v>Místní komunikace Jamská - Nákupní park</v>
      </c>
      <c r="F7" s="139"/>
      <c r="G7" s="139"/>
      <c r="H7" s="139"/>
      <c r="L7" s="19"/>
    </row>
    <row r="8" spans="1:31" s="2" customFormat="1" ht="12" customHeight="1">
      <c r="A8" s="37"/>
      <c r="B8" s="43"/>
      <c r="C8" s="37"/>
      <c r="D8" s="139" t="s">
        <v>130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41" t="s">
        <v>2146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39" t="s">
        <v>18</v>
      </c>
      <c r="E11" s="37"/>
      <c r="F11" s="142" t="s">
        <v>1</v>
      </c>
      <c r="G11" s="37"/>
      <c r="H11" s="37"/>
      <c r="I11" s="139" t="s">
        <v>19</v>
      </c>
      <c r="J11" s="142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39" t="s">
        <v>20</v>
      </c>
      <c r="E12" s="37"/>
      <c r="F12" s="142" t="s">
        <v>21</v>
      </c>
      <c r="G12" s="37"/>
      <c r="H12" s="37"/>
      <c r="I12" s="139" t="s">
        <v>22</v>
      </c>
      <c r="J12" s="143" t="str">
        <f>'Rekapitulace stavby'!AN8</f>
        <v>17. 9. 2021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39" t="s">
        <v>24</v>
      </c>
      <c r="E14" s="37"/>
      <c r="F14" s="37"/>
      <c r="G14" s="37"/>
      <c r="H14" s="37"/>
      <c r="I14" s="139" t="s">
        <v>25</v>
      </c>
      <c r="J14" s="142" t="s">
        <v>26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42" t="s">
        <v>27</v>
      </c>
      <c r="F15" s="37"/>
      <c r="G15" s="37"/>
      <c r="H15" s="37"/>
      <c r="I15" s="139" t="s">
        <v>28</v>
      </c>
      <c r="J15" s="142" t="s">
        <v>29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39" t="s">
        <v>30</v>
      </c>
      <c r="E17" s="37"/>
      <c r="F17" s="37"/>
      <c r="G17" s="37"/>
      <c r="H17" s="37"/>
      <c r="I17" s="139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2"/>
      <c r="G18" s="142"/>
      <c r="H18" s="142"/>
      <c r="I18" s="139" t="s">
        <v>28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39" t="s">
        <v>32</v>
      </c>
      <c r="E20" s="37"/>
      <c r="F20" s="37"/>
      <c r="G20" s="37"/>
      <c r="H20" s="37"/>
      <c r="I20" s="139" t="s">
        <v>25</v>
      </c>
      <c r="J20" s="142" t="s">
        <v>33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42" t="s">
        <v>34</v>
      </c>
      <c r="F21" s="37"/>
      <c r="G21" s="37"/>
      <c r="H21" s="37"/>
      <c r="I21" s="139" t="s">
        <v>28</v>
      </c>
      <c r="J21" s="142" t="s">
        <v>35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39" t="s">
        <v>37</v>
      </c>
      <c r="E23" s="37"/>
      <c r="F23" s="37"/>
      <c r="G23" s="37"/>
      <c r="H23" s="37"/>
      <c r="I23" s="139" t="s">
        <v>25</v>
      </c>
      <c r="J23" s="142" t="s">
        <v>33</v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42" t="s">
        <v>34</v>
      </c>
      <c r="F24" s="37"/>
      <c r="G24" s="37"/>
      <c r="H24" s="37"/>
      <c r="I24" s="139" t="s">
        <v>28</v>
      </c>
      <c r="J24" s="142" t="s">
        <v>35</v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39" t="s">
        <v>38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44"/>
      <c r="B27" s="145"/>
      <c r="C27" s="144"/>
      <c r="D27" s="144"/>
      <c r="E27" s="146" t="s">
        <v>1</v>
      </c>
      <c r="F27" s="146"/>
      <c r="G27" s="146"/>
      <c r="H27" s="146"/>
      <c r="I27" s="144"/>
      <c r="J27" s="144"/>
      <c r="K27" s="144"/>
      <c r="L27" s="147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8"/>
      <c r="E29" s="148"/>
      <c r="F29" s="148"/>
      <c r="G29" s="148"/>
      <c r="H29" s="148"/>
      <c r="I29" s="148"/>
      <c r="J29" s="148"/>
      <c r="K29" s="148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49" t="s">
        <v>39</v>
      </c>
      <c r="E30" s="37"/>
      <c r="F30" s="37"/>
      <c r="G30" s="37"/>
      <c r="H30" s="37"/>
      <c r="I30" s="37"/>
      <c r="J30" s="150">
        <f>ROUND(J127,2)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8"/>
      <c r="E31" s="148"/>
      <c r="F31" s="148"/>
      <c r="G31" s="148"/>
      <c r="H31" s="148"/>
      <c r="I31" s="148"/>
      <c r="J31" s="148"/>
      <c r="K31" s="148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51" t="s">
        <v>41</v>
      </c>
      <c r="G32" s="37"/>
      <c r="H32" s="37"/>
      <c r="I32" s="151" t="s">
        <v>40</v>
      </c>
      <c r="J32" s="151" t="s">
        <v>42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52" t="s">
        <v>43</v>
      </c>
      <c r="E33" s="139" t="s">
        <v>44</v>
      </c>
      <c r="F33" s="153">
        <f>ROUND((SUM(BE127:BE307)),2)</f>
        <v>0</v>
      </c>
      <c r="G33" s="37"/>
      <c r="H33" s="37"/>
      <c r="I33" s="154">
        <v>0.21</v>
      </c>
      <c r="J33" s="153">
        <f>ROUND(((SUM(BE127:BE307))*I33),2)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39" t="s">
        <v>45</v>
      </c>
      <c r="F34" s="153">
        <f>ROUND((SUM(BF127:BF307)),2)</f>
        <v>0</v>
      </c>
      <c r="G34" s="37"/>
      <c r="H34" s="37"/>
      <c r="I34" s="154">
        <v>0.15</v>
      </c>
      <c r="J34" s="153">
        <f>ROUND(((SUM(BF127:BF307))*I34),2)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39" t="s">
        <v>46</v>
      </c>
      <c r="F35" s="153">
        <f>ROUND((SUM(BG127:BG307)),2)</f>
        <v>0</v>
      </c>
      <c r="G35" s="37"/>
      <c r="H35" s="37"/>
      <c r="I35" s="154">
        <v>0.21</v>
      </c>
      <c r="J35" s="153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39" t="s">
        <v>47</v>
      </c>
      <c r="F36" s="153">
        <f>ROUND((SUM(BH127:BH307)),2)</f>
        <v>0</v>
      </c>
      <c r="G36" s="37"/>
      <c r="H36" s="37"/>
      <c r="I36" s="154">
        <v>0.15</v>
      </c>
      <c r="J36" s="153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9" t="s">
        <v>48</v>
      </c>
      <c r="F37" s="153">
        <f>ROUND((SUM(BI127:BI307)),2)</f>
        <v>0</v>
      </c>
      <c r="G37" s="37"/>
      <c r="H37" s="37"/>
      <c r="I37" s="154">
        <v>0</v>
      </c>
      <c r="J37" s="153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55"/>
      <c r="D39" s="156" t="s">
        <v>49</v>
      </c>
      <c r="E39" s="157"/>
      <c r="F39" s="157"/>
      <c r="G39" s="158" t="s">
        <v>50</v>
      </c>
      <c r="H39" s="159" t="s">
        <v>51</v>
      </c>
      <c r="I39" s="157"/>
      <c r="J39" s="160">
        <f>SUM(J30:J37)</f>
        <v>0</v>
      </c>
      <c r="K39" s="161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19"/>
      <c r="L41" s="19"/>
    </row>
    <row r="42" spans="2:12" s="1" customFormat="1" ht="14.4" customHeight="1">
      <c r="B42" s="19"/>
      <c r="L42" s="19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62"/>
      <c r="D50" s="162" t="s">
        <v>52</v>
      </c>
      <c r="E50" s="163"/>
      <c r="F50" s="163"/>
      <c r="G50" s="162" t="s">
        <v>53</v>
      </c>
      <c r="H50" s="163"/>
      <c r="I50" s="163"/>
      <c r="J50" s="163"/>
      <c r="K50" s="163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64" t="s">
        <v>54</v>
      </c>
      <c r="E61" s="165"/>
      <c r="F61" s="166" t="s">
        <v>55</v>
      </c>
      <c r="G61" s="164" t="s">
        <v>54</v>
      </c>
      <c r="H61" s="165"/>
      <c r="I61" s="165"/>
      <c r="J61" s="167" t="s">
        <v>55</v>
      </c>
      <c r="K61" s="165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62" t="s">
        <v>56</v>
      </c>
      <c r="E65" s="168"/>
      <c r="F65" s="168"/>
      <c r="G65" s="162" t="s">
        <v>57</v>
      </c>
      <c r="H65" s="168"/>
      <c r="I65" s="168"/>
      <c r="J65" s="168"/>
      <c r="K65" s="16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64" t="s">
        <v>54</v>
      </c>
      <c r="E76" s="165"/>
      <c r="F76" s="166" t="s">
        <v>55</v>
      </c>
      <c r="G76" s="164" t="s">
        <v>54</v>
      </c>
      <c r="H76" s="165"/>
      <c r="I76" s="165"/>
      <c r="J76" s="167" t="s">
        <v>55</v>
      </c>
      <c r="K76" s="165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69"/>
      <c r="C77" s="170"/>
      <c r="D77" s="170"/>
      <c r="E77" s="170"/>
      <c r="F77" s="170"/>
      <c r="G77" s="170"/>
      <c r="H77" s="170"/>
      <c r="I77" s="170"/>
      <c r="J77" s="170"/>
      <c r="K77" s="170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71"/>
      <c r="C81" s="172"/>
      <c r="D81" s="172"/>
      <c r="E81" s="172"/>
      <c r="F81" s="172"/>
      <c r="G81" s="172"/>
      <c r="H81" s="172"/>
      <c r="I81" s="172"/>
      <c r="J81" s="172"/>
      <c r="K81" s="172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132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73" t="str">
        <f>E7</f>
        <v>Místní komunikace Jamská - Nákupní park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130</v>
      </c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9"/>
      <c r="D87" s="39"/>
      <c r="E87" s="75" t="str">
        <f>E9</f>
        <v>SO302 - Přeložka vodovodu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20</v>
      </c>
      <c r="D89" s="39"/>
      <c r="E89" s="39"/>
      <c r="F89" s="26" t="str">
        <f>F12</f>
        <v>Žďár nad Sázavou</v>
      </c>
      <c r="G89" s="39"/>
      <c r="H89" s="39"/>
      <c r="I89" s="31" t="s">
        <v>22</v>
      </c>
      <c r="J89" s="78" t="str">
        <f>IF(J12="","",J12)</f>
        <v>17. 9. 2021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25.65" customHeight="1">
      <c r="A91" s="37"/>
      <c r="B91" s="38"/>
      <c r="C91" s="31" t="s">
        <v>24</v>
      </c>
      <c r="D91" s="39"/>
      <c r="E91" s="39"/>
      <c r="F91" s="26" t="str">
        <f>E15</f>
        <v>Město Žďár nad Sázavou</v>
      </c>
      <c r="G91" s="39"/>
      <c r="H91" s="39"/>
      <c r="I91" s="31" t="s">
        <v>32</v>
      </c>
      <c r="J91" s="35" t="str">
        <f>E21</f>
        <v>PROfi Jihlava spol. s r.o.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25.65" customHeight="1">
      <c r="A92" s="37"/>
      <c r="B92" s="38"/>
      <c r="C92" s="31" t="s">
        <v>30</v>
      </c>
      <c r="D92" s="39"/>
      <c r="E92" s="39"/>
      <c r="F92" s="26" t="str">
        <f>IF(E18="","",E18)</f>
        <v>Vyplň údaj</v>
      </c>
      <c r="G92" s="39"/>
      <c r="H92" s="39"/>
      <c r="I92" s="31" t="s">
        <v>37</v>
      </c>
      <c r="J92" s="35" t="str">
        <f>E24</f>
        <v>PROfi Jihlava spol. s r.o.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74" t="s">
        <v>133</v>
      </c>
      <c r="D94" s="175"/>
      <c r="E94" s="175"/>
      <c r="F94" s="175"/>
      <c r="G94" s="175"/>
      <c r="H94" s="175"/>
      <c r="I94" s="175"/>
      <c r="J94" s="176" t="s">
        <v>134</v>
      </c>
      <c r="K94" s="175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77" t="s">
        <v>135</v>
      </c>
      <c r="D96" s="39"/>
      <c r="E96" s="39"/>
      <c r="F96" s="39"/>
      <c r="G96" s="39"/>
      <c r="H96" s="39"/>
      <c r="I96" s="39"/>
      <c r="J96" s="109">
        <f>J127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136</v>
      </c>
    </row>
    <row r="97" spans="1:31" s="9" customFormat="1" ht="24.95" customHeight="1">
      <c r="A97" s="9"/>
      <c r="B97" s="178"/>
      <c r="C97" s="179"/>
      <c r="D97" s="180" t="s">
        <v>261</v>
      </c>
      <c r="E97" s="181"/>
      <c r="F97" s="181"/>
      <c r="G97" s="181"/>
      <c r="H97" s="181"/>
      <c r="I97" s="181"/>
      <c r="J97" s="182">
        <f>J128</f>
        <v>0</v>
      </c>
      <c r="K97" s="179"/>
      <c r="L97" s="183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4"/>
      <c r="C98" s="185"/>
      <c r="D98" s="186" t="s">
        <v>262</v>
      </c>
      <c r="E98" s="187"/>
      <c r="F98" s="187"/>
      <c r="G98" s="187"/>
      <c r="H98" s="187"/>
      <c r="I98" s="187"/>
      <c r="J98" s="188">
        <f>J129</f>
        <v>0</v>
      </c>
      <c r="K98" s="185"/>
      <c r="L98" s="189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4"/>
      <c r="C99" s="185"/>
      <c r="D99" s="186" t="s">
        <v>394</v>
      </c>
      <c r="E99" s="187"/>
      <c r="F99" s="187"/>
      <c r="G99" s="187"/>
      <c r="H99" s="187"/>
      <c r="I99" s="187"/>
      <c r="J99" s="188">
        <f>J165</f>
        <v>0</v>
      </c>
      <c r="K99" s="185"/>
      <c r="L99" s="189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4"/>
      <c r="C100" s="185"/>
      <c r="D100" s="186" t="s">
        <v>395</v>
      </c>
      <c r="E100" s="187"/>
      <c r="F100" s="187"/>
      <c r="G100" s="187"/>
      <c r="H100" s="187"/>
      <c r="I100" s="187"/>
      <c r="J100" s="188">
        <f>J170</f>
        <v>0</v>
      </c>
      <c r="K100" s="185"/>
      <c r="L100" s="18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4"/>
      <c r="C101" s="185"/>
      <c r="D101" s="186" t="s">
        <v>396</v>
      </c>
      <c r="E101" s="187"/>
      <c r="F101" s="187"/>
      <c r="G101" s="187"/>
      <c r="H101" s="187"/>
      <c r="I101" s="187"/>
      <c r="J101" s="188">
        <f>J177</f>
        <v>0</v>
      </c>
      <c r="K101" s="185"/>
      <c r="L101" s="189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4"/>
      <c r="C102" s="185"/>
      <c r="D102" s="186" t="s">
        <v>264</v>
      </c>
      <c r="E102" s="187"/>
      <c r="F102" s="187"/>
      <c r="G102" s="187"/>
      <c r="H102" s="187"/>
      <c r="I102" s="187"/>
      <c r="J102" s="188">
        <f>J286</f>
        <v>0</v>
      </c>
      <c r="K102" s="185"/>
      <c r="L102" s="189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4"/>
      <c r="C103" s="185"/>
      <c r="D103" s="186" t="s">
        <v>397</v>
      </c>
      <c r="E103" s="187"/>
      <c r="F103" s="187"/>
      <c r="G103" s="187"/>
      <c r="H103" s="187"/>
      <c r="I103" s="187"/>
      <c r="J103" s="188">
        <f>J293</f>
        <v>0</v>
      </c>
      <c r="K103" s="185"/>
      <c r="L103" s="189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9" customFormat="1" ht="24.95" customHeight="1">
      <c r="A104" s="9"/>
      <c r="B104" s="178"/>
      <c r="C104" s="179"/>
      <c r="D104" s="180" t="s">
        <v>398</v>
      </c>
      <c r="E104" s="181"/>
      <c r="F104" s="181"/>
      <c r="G104" s="181"/>
      <c r="H104" s="181"/>
      <c r="I104" s="181"/>
      <c r="J104" s="182">
        <f>J296</f>
        <v>0</v>
      </c>
      <c r="K104" s="179"/>
      <c r="L104" s="183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10" customFormat="1" ht="19.9" customHeight="1">
      <c r="A105" s="10"/>
      <c r="B105" s="184"/>
      <c r="C105" s="185"/>
      <c r="D105" s="186" t="s">
        <v>399</v>
      </c>
      <c r="E105" s="187"/>
      <c r="F105" s="187"/>
      <c r="G105" s="187"/>
      <c r="H105" s="187"/>
      <c r="I105" s="187"/>
      <c r="J105" s="188">
        <f>J297</f>
        <v>0</v>
      </c>
      <c r="K105" s="185"/>
      <c r="L105" s="189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9" customFormat="1" ht="24.95" customHeight="1">
      <c r="A106" s="9"/>
      <c r="B106" s="178"/>
      <c r="C106" s="179"/>
      <c r="D106" s="180" t="s">
        <v>400</v>
      </c>
      <c r="E106" s="181"/>
      <c r="F106" s="181"/>
      <c r="G106" s="181"/>
      <c r="H106" s="181"/>
      <c r="I106" s="181"/>
      <c r="J106" s="182">
        <f>J303</f>
        <v>0</v>
      </c>
      <c r="K106" s="179"/>
      <c r="L106" s="183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pans="1:31" s="10" customFormat="1" ht="19.9" customHeight="1">
      <c r="A107" s="10"/>
      <c r="B107" s="184"/>
      <c r="C107" s="185"/>
      <c r="D107" s="186" t="s">
        <v>401</v>
      </c>
      <c r="E107" s="187"/>
      <c r="F107" s="187"/>
      <c r="G107" s="187"/>
      <c r="H107" s="187"/>
      <c r="I107" s="187"/>
      <c r="J107" s="188">
        <f>J304</f>
        <v>0</v>
      </c>
      <c r="K107" s="185"/>
      <c r="L107" s="189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2" customFormat="1" ht="21.8" customHeight="1">
      <c r="A108" s="37"/>
      <c r="B108" s="38"/>
      <c r="C108" s="39"/>
      <c r="D108" s="39"/>
      <c r="E108" s="39"/>
      <c r="F108" s="39"/>
      <c r="G108" s="39"/>
      <c r="H108" s="39"/>
      <c r="I108" s="39"/>
      <c r="J108" s="39"/>
      <c r="K108" s="39"/>
      <c r="L108" s="62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pans="1:31" s="2" customFormat="1" ht="6.95" customHeight="1">
      <c r="A109" s="37"/>
      <c r="B109" s="65"/>
      <c r="C109" s="66"/>
      <c r="D109" s="66"/>
      <c r="E109" s="66"/>
      <c r="F109" s="66"/>
      <c r="G109" s="66"/>
      <c r="H109" s="66"/>
      <c r="I109" s="66"/>
      <c r="J109" s="66"/>
      <c r="K109" s="66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3" spans="1:31" s="2" customFormat="1" ht="6.95" customHeight="1">
      <c r="A113" s="37"/>
      <c r="B113" s="67"/>
      <c r="C113" s="68"/>
      <c r="D113" s="68"/>
      <c r="E113" s="68"/>
      <c r="F113" s="68"/>
      <c r="G113" s="68"/>
      <c r="H113" s="68"/>
      <c r="I113" s="68"/>
      <c r="J113" s="68"/>
      <c r="K113" s="68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24.95" customHeight="1">
      <c r="A114" s="37"/>
      <c r="B114" s="38"/>
      <c r="C114" s="22" t="s">
        <v>144</v>
      </c>
      <c r="D114" s="39"/>
      <c r="E114" s="39"/>
      <c r="F114" s="39"/>
      <c r="G114" s="39"/>
      <c r="H114" s="39"/>
      <c r="I114" s="39"/>
      <c r="J114" s="39"/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6.95" customHeight="1">
      <c r="A115" s="37"/>
      <c r="B115" s="38"/>
      <c r="C115" s="39"/>
      <c r="D115" s="39"/>
      <c r="E115" s="39"/>
      <c r="F115" s="39"/>
      <c r="G115" s="39"/>
      <c r="H115" s="39"/>
      <c r="I115" s="39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12" customHeight="1">
      <c r="A116" s="37"/>
      <c r="B116" s="38"/>
      <c r="C116" s="31" t="s">
        <v>16</v>
      </c>
      <c r="D116" s="39"/>
      <c r="E116" s="39"/>
      <c r="F116" s="39"/>
      <c r="G116" s="39"/>
      <c r="H116" s="39"/>
      <c r="I116" s="39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16.5" customHeight="1">
      <c r="A117" s="37"/>
      <c r="B117" s="38"/>
      <c r="C117" s="39"/>
      <c r="D117" s="39"/>
      <c r="E117" s="173" t="str">
        <f>E7</f>
        <v>Místní komunikace Jamská - Nákupní park</v>
      </c>
      <c r="F117" s="31"/>
      <c r="G117" s="31"/>
      <c r="H117" s="31"/>
      <c r="I117" s="39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12" customHeight="1">
      <c r="A118" s="37"/>
      <c r="B118" s="38"/>
      <c r="C118" s="31" t="s">
        <v>130</v>
      </c>
      <c r="D118" s="39"/>
      <c r="E118" s="39"/>
      <c r="F118" s="39"/>
      <c r="G118" s="39"/>
      <c r="H118" s="39"/>
      <c r="I118" s="39"/>
      <c r="J118" s="39"/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16.5" customHeight="1">
      <c r="A119" s="37"/>
      <c r="B119" s="38"/>
      <c r="C119" s="39"/>
      <c r="D119" s="39"/>
      <c r="E119" s="75" t="str">
        <f>E9</f>
        <v>SO302 - Přeložka vodovodu</v>
      </c>
      <c r="F119" s="39"/>
      <c r="G119" s="39"/>
      <c r="H119" s="39"/>
      <c r="I119" s="39"/>
      <c r="J119" s="39"/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2" customFormat="1" ht="6.95" customHeight="1">
      <c r="A120" s="37"/>
      <c r="B120" s="38"/>
      <c r="C120" s="39"/>
      <c r="D120" s="39"/>
      <c r="E120" s="39"/>
      <c r="F120" s="39"/>
      <c r="G120" s="39"/>
      <c r="H120" s="39"/>
      <c r="I120" s="39"/>
      <c r="J120" s="39"/>
      <c r="K120" s="39"/>
      <c r="L120" s="6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pans="1:31" s="2" customFormat="1" ht="12" customHeight="1">
      <c r="A121" s="37"/>
      <c r="B121" s="38"/>
      <c r="C121" s="31" t="s">
        <v>20</v>
      </c>
      <c r="D121" s="39"/>
      <c r="E121" s="39"/>
      <c r="F121" s="26" t="str">
        <f>F12</f>
        <v>Žďár nad Sázavou</v>
      </c>
      <c r="G121" s="39"/>
      <c r="H121" s="39"/>
      <c r="I121" s="31" t="s">
        <v>22</v>
      </c>
      <c r="J121" s="78" t="str">
        <f>IF(J12="","",J12)</f>
        <v>17. 9. 2021</v>
      </c>
      <c r="K121" s="39"/>
      <c r="L121" s="62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pans="1:31" s="2" customFormat="1" ht="6.95" customHeight="1">
      <c r="A122" s="37"/>
      <c r="B122" s="38"/>
      <c r="C122" s="39"/>
      <c r="D122" s="39"/>
      <c r="E122" s="39"/>
      <c r="F122" s="39"/>
      <c r="G122" s="39"/>
      <c r="H122" s="39"/>
      <c r="I122" s="39"/>
      <c r="J122" s="39"/>
      <c r="K122" s="39"/>
      <c r="L122" s="6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pans="1:31" s="2" customFormat="1" ht="25.65" customHeight="1">
      <c r="A123" s="37"/>
      <c r="B123" s="38"/>
      <c r="C123" s="31" t="s">
        <v>24</v>
      </c>
      <c r="D123" s="39"/>
      <c r="E123" s="39"/>
      <c r="F123" s="26" t="str">
        <f>E15</f>
        <v>Město Žďár nad Sázavou</v>
      </c>
      <c r="G123" s="39"/>
      <c r="H123" s="39"/>
      <c r="I123" s="31" t="s">
        <v>32</v>
      </c>
      <c r="J123" s="35" t="str">
        <f>E21</f>
        <v>PROfi Jihlava spol. s r.o.</v>
      </c>
      <c r="K123" s="39"/>
      <c r="L123" s="62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pans="1:31" s="2" customFormat="1" ht="25.65" customHeight="1">
      <c r="A124" s="37"/>
      <c r="B124" s="38"/>
      <c r="C124" s="31" t="s">
        <v>30</v>
      </c>
      <c r="D124" s="39"/>
      <c r="E124" s="39"/>
      <c r="F124" s="26" t="str">
        <f>IF(E18="","",E18)</f>
        <v>Vyplň údaj</v>
      </c>
      <c r="G124" s="39"/>
      <c r="H124" s="39"/>
      <c r="I124" s="31" t="s">
        <v>37</v>
      </c>
      <c r="J124" s="35" t="str">
        <f>E24</f>
        <v>PROfi Jihlava spol. s r.o.</v>
      </c>
      <c r="K124" s="39"/>
      <c r="L124" s="62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5" spans="1:31" s="2" customFormat="1" ht="10.3" customHeight="1">
      <c r="A125" s="37"/>
      <c r="B125" s="38"/>
      <c r="C125" s="39"/>
      <c r="D125" s="39"/>
      <c r="E125" s="39"/>
      <c r="F125" s="39"/>
      <c r="G125" s="39"/>
      <c r="H125" s="39"/>
      <c r="I125" s="39"/>
      <c r="J125" s="39"/>
      <c r="K125" s="39"/>
      <c r="L125" s="62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</row>
    <row r="126" spans="1:31" s="11" customFormat="1" ht="29.25" customHeight="1">
      <c r="A126" s="190"/>
      <c r="B126" s="191"/>
      <c r="C126" s="192" t="s">
        <v>145</v>
      </c>
      <c r="D126" s="193" t="s">
        <v>64</v>
      </c>
      <c r="E126" s="193" t="s">
        <v>60</v>
      </c>
      <c r="F126" s="193" t="s">
        <v>61</v>
      </c>
      <c r="G126" s="193" t="s">
        <v>146</v>
      </c>
      <c r="H126" s="193" t="s">
        <v>147</v>
      </c>
      <c r="I126" s="193" t="s">
        <v>148</v>
      </c>
      <c r="J126" s="193" t="s">
        <v>134</v>
      </c>
      <c r="K126" s="194" t="s">
        <v>149</v>
      </c>
      <c r="L126" s="195"/>
      <c r="M126" s="99" t="s">
        <v>1</v>
      </c>
      <c r="N126" s="100" t="s">
        <v>43</v>
      </c>
      <c r="O126" s="100" t="s">
        <v>150</v>
      </c>
      <c r="P126" s="100" t="s">
        <v>151</v>
      </c>
      <c r="Q126" s="100" t="s">
        <v>152</v>
      </c>
      <c r="R126" s="100" t="s">
        <v>153</v>
      </c>
      <c r="S126" s="100" t="s">
        <v>154</v>
      </c>
      <c r="T126" s="101" t="s">
        <v>155</v>
      </c>
      <c r="U126" s="190"/>
      <c r="V126" s="190"/>
      <c r="W126" s="190"/>
      <c r="X126" s="190"/>
      <c r="Y126" s="190"/>
      <c r="Z126" s="190"/>
      <c r="AA126" s="190"/>
      <c r="AB126" s="190"/>
      <c r="AC126" s="190"/>
      <c r="AD126" s="190"/>
      <c r="AE126" s="190"/>
    </row>
    <row r="127" spans="1:63" s="2" customFormat="1" ht="22.8" customHeight="1">
      <c r="A127" s="37"/>
      <c r="B127" s="38"/>
      <c r="C127" s="106" t="s">
        <v>156</v>
      </c>
      <c r="D127" s="39"/>
      <c r="E127" s="39"/>
      <c r="F127" s="39"/>
      <c r="G127" s="39"/>
      <c r="H127" s="39"/>
      <c r="I127" s="39"/>
      <c r="J127" s="196">
        <f>BK127</f>
        <v>0</v>
      </c>
      <c r="K127" s="39"/>
      <c r="L127" s="43"/>
      <c r="M127" s="102"/>
      <c r="N127" s="197"/>
      <c r="O127" s="103"/>
      <c r="P127" s="198">
        <f>P128+P296+P303</f>
        <v>0</v>
      </c>
      <c r="Q127" s="103"/>
      <c r="R127" s="198">
        <f>R128+R296+R303</f>
        <v>23.029949020000004</v>
      </c>
      <c r="S127" s="103"/>
      <c r="T127" s="199">
        <f>T128+T296+T303</f>
        <v>13.052</v>
      </c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T127" s="16" t="s">
        <v>78</v>
      </c>
      <c r="AU127" s="16" t="s">
        <v>136</v>
      </c>
      <c r="BK127" s="200">
        <f>BK128+BK296+BK303</f>
        <v>0</v>
      </c>
    </row>
    <row r="128" spans="1:63" s="12" customFormat="1" ht="25.9" customHeight="1">
      <c r="A128" s="12"/>
      <c r="B128" s="201"/>
      <c r="C128" s="202"/>
      <c r="D128" s="203" t="s">
        <v>78</v>
      </c>
      <c r="E128" s="204" t="s">
        <v>265</v>
      </c>
      <c r="F128" s="204" t="s">
        <v>266</v>
      </c>
      <c r="G128" s="202"/>
      <c r="H128" s="202"/>
      <c r="I128" s="205"/>
      <c r="J128" s="206">
        <f>BK128</f>
        <v>0</v>
      </c>
      <c r="K128" s="202"/>
      <c r="L128" s="207"/>
      <c r="M128" s="208"/>
      <c r="N128" s="209"/>
      <c r="O128" s="209"/>
      <c r="P128" s="210">
        <f>P129+P165+P170+P177+P286+P293</f>
        <v>0</v>
      </c>
      <c r="Q128" s="209"/>
      <c r="R128" s="210">
        <f>R129+R165+R170+R177+R286+R293</f>
        <v>22.964349020000004</v>
      </c>
      <c r="S128" s="209"/>
      <c r="T128" s="211">
        <f>T129+T165+T170+T177+T286+T293</f>
        <v>13.052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12" t="s">
        <v>87</v>
      </c>
      <c r="AT128" s="213" t="s">
        <v>78</v>
      </c>
      <c r="AU128" s="213" t="s">
        <v>79</v>
      </c>
      <c r="AY128" s="212" t="s">
        <v>160</v>
      </c>
      <c r="BK128" s="214">
        <f>BK129+BK165+BK170+BK177+BK286+BK293</f>
        <v>0</v>
      </c>
    </row>
    <row r="129" spans="1:63" s="12" customFormat="1" ht="22.8" customHeight="1">
      <c r="A129" s="12"/>
      <c r="B129" s="201"/>
      <c r="C129" s="202"/>
      <c r="D129" s="203" t="s">
        <v>78</v>
      </c>
      <c r="E129" s="215" t="s">
        <v>87</v>
      </c>
      <c r="F129" s="215" t="s">
        <v>267</v>
      </c>
      <c r="G129" s="202"/>
      <c r="H129" s="202"/>
      <c r="I129" s="205"/>
      <c r="J129" s="216">
        <f>BK129</f>
        <v>0</v>
      </c>
      <c r="K129" s="202"/>
      <c r="L129" s="207"/>
      <c r="M129" s="208"/>
      <c r="N129" s="209"/>
      <c r="O129" s="209"/>
      <c r="P129" s="210">
        <f>SUM(P130:P164)</f>
        <v>0</v>
      </c>
      <c r="Q129" s="209"/>
      <c r="R129" s="210">
        <f>SUM(R130:R164)</f>
        <v>0.37812500000000004</v>
      </c>
      <c r="S129" s="209"/>
      <c r="T129" s="211">
        <f>SUM(T130:T164)</f>
        <v>10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12" t="s">
        <v>87</v>
      </c>
      <c r="AT129" s="213" t="s">
        <v>78</v>
      </c>
      <c r="AU129" s="213" t="s">
        <v>87</v>
      </c>
      <c r="AY129" s="212" t="s">
        <v>160</v>
      </c>
      <c r="BK129" s="214">
        <f>SUM(BK130:BK164)</f>
        <v>0</v>
      </c>
    </row>
    <row r="130" spans="1:65" s="2" customFormat="1" ht="24.15" customHeight="1">
      <c r="A130" s="37"/>
      <c r="B130" s="38"/>
      <c r="C130" s="217" t="s">
        <v>87</v>
      </c>
      <c r="D130" s="217" t="s">
        <v>163</v>
      </c>
      <c r="E130" s="218" t="s">
        <v>408</v>
      </c>
      <c r="F130" s="219" t="s">
        <v>409</v>
      </c>
      <c r="G130" s="220" t="s">
        <v>404</v>
      </c>
      <c r="H130" s="221">
        <v>168</v>
      </c>
      <c r="I130" s="222"/>
      <c r="J130" s="223">
        <f>ROUND(I130*H130,2)</f>
        <v>0</v>
      </c>
      <c r="K130" s="219" t="s">
        <v>167</v>
      </c>
      <c r="L130" s="43"/>
      <c r="M130" s="224" t="s">
        <v>1</v>
      </c>
      <c r="N130" s="225" t="s">
        <v>44</v>
      </c>
      <c r="O130" s="90"/>
      <c r="P130" s="226">
        <f>O130*H130</f>
        <v>0</v>
      </c>
      <c r="Q130" s="226">
        <v>4E-05</v>
      </c>
      <c r="R130" s="226">
        <f>Q130*H130</f>
        <v>0.00672</v>
      </c>
      <c r="S130" s="226">
        <v>0</v>
      </c>
      <c r="T130" s="227">
        <f>S130*H130</f>
        <v>0</v>
      </c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R130" s="228" t="s">
        <v>182</v>
      </c>
      <c r="AT130" s="228" t="s">
        <v>163</v>
      </c>
      <c r="AU130" s="228" t="s">
        <v>89</v>
      </c>
      <c r="AY130" s="16" t="s">
        <v>160</v>
      </c>
      <c r="BE130" s="229">
        <f>IF(N130="základní",J130,0)</f>
        <v>0</v>
      </c>
      <c r="BF130" s="229">
        <f>IF(N130="snížená",J130,0)</f>
        <v>0</v>
      </c>
      <c r="BG130" s="229">
        <f>IF(N130="zákl. přenesená",J130,0)</f>
        <v>0</v>
      </c>
      <c r="BH130" s="229">
        <f>IF(N130="sníž. přenesená",J130,0)</f>
        <v>0</v>
      </c>
      <c r="BI130" s="229">
        <f>IF(N130="nulová",J130,0)</f>
        <v>0</v>
      </c>
      <c r="BJ130" s="16" t="s">
        <v>87</v>
      </c>
      <c r="BK130" s="229">
        <f>ROUND(I130*H130,2)</f>
        <v>0</v>
      </c>
      <c r="BL130" s="16" t="s">
        <v>182</v>
      </c>
      <c r="BM130" s="228" t="s">
        <v>2147</v>
      </c>
    </row>
    <row r="131" spans="1:47" s="2" customFormat="1" ht="12">
      <c r="A131" s="37"/>
      <c r="B131" s="38"/>
      <c r="C131" s="39"/>
      <c r="D131" s="230" t="s">
        <v>170</v>
      </c>
      <c r="E131" s="39"/>
      <c r="F131" s="231" t="s">
        <v>411</v>
      </c>
      <c r="G131" s="39"/>
      <c r="H131" s="39"/>
      <c r="I131" s="232"/>
      <c r="J131" s="39"/>
      <c r="K131" s="39"/>
      <c r="L131" s="43"/>
      <c r="M131" s="233"/>
      <c r="N131" s="234"/>
      <c r="O131" s="90"/>
      <c r="P131" s="90"/>
      <c r="Q131" s="90"/>
      <c r="R131" s="90"/>
      <c r="S131" s="90"/>
      <c r="T131" s="91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T131" s="16" t="s">
        <v>170</v>
      </c>
      <c r="AU131" s="16" t="s">
        <v>89</v>
      </c>
    </row>
    <row r="132" spans="1:51" s="13" customFormat="1" ht="12">
      <c r="A132" s="13"/>
      <c r="B132" s="236"/>
      <c r="C132" s="237"/>
      <c r="D132" s="230" t="s">
        <v>219</v>
      </c>
      <c r="E132" s="238" t="s">
        <v>1</v>
      </c>
      <c r="F132" s="239" t="s">
        <v>407</v>
      </c>
      <c r="G132" s="237"/>
      <c r="H132" s="240">
        <v>168</v>
      </c>
      <c r="I132" s="241"/>
      <c r="J132" s="237"/>
      <c r="K132" s="237"/>
      <c r="L132" s="242"/>
      <c r="M132" s="243"/>
      <c r="N132" s="244"/>
      <c r="O132" s="244"/>
      <c r="P132" s="244"/>
      <c r="Q132" s="244"/>
      <c r="R132" s="244"/>
      <c r="S132" s="244"/>
      <c r="T132" s="245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6" t="s">
        <v>219</v>
      </c>
      <c r="AU132" s="246" t="s">
        <v>89</v>
      </c>
      <c r="AV132" s="13" t="s">
        <v>89</v>
      </c>
      <c r="AW132" s="13" t="s">
        <v>36</v>
      </c>
      <c r="AX132" s="13" t="s">
        <v>79</v>
      </c>
      <c r="AY132" s="246" t="s">
        <v>160</v>
      </c>
    </row>
    <row r="133" spans="1:65" s="2" customFormat="1" ht="24.15" customHeight="1">
      <c r="A133" s="37"/>
      <c r="B133" s="38"/>
      <c r="C133" s="217" t="s">
        <v>89</v>
      </c>
      <c r="D133" s="217" t="s">
        <v>163</v>
      </c>
      <c r="E133" s="218" t="s">
        <v>1877</v>
      </c>
      <c r="F133" s="219" t="s">
        <v>1878</v>
      </c>
      <c r="G133" s="220" t="s">
        <v>275</v>
      </c>
      <c r="H133" s="221">
        <v>4</v>
      </c>
      <c r="I133" s="222"/>
      <c r="J133" s="223">
        <f>ROUND(I133*H133,2)</f>
        <v>0</v>
      </c>
      <c r="K133" s="219" t="s">
        <v>167</v>
      </c>
      <c r="L133" s="43"/>
      <c r="M133" s="224" t="s">
        <v>1</v>
      </c>
      <c r="N133" s="225" t="s">
        <v>44</v>
      </c>
      <c r="O133" s="90"/>
      <c r="P133" s="226">
        <f>O133*H133</f>
        <v>0</v>
      </c>
      <c r="Q133" s="226">
        <v>0</v>
      </c>
      <c r="R133" s="226">
        <f>Q133*H133</f>
        <v>0</v>
      </c>
      <c r="S133" s="226">
        <v>2.5</v>
      </c>
      <c r="T133" s="227">
        <f>S133*H133</f>
        <v>10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228" t="s">
        <v>182</v>
      </c>
      <c r="AT133" s="228" t="s">
        <v>163</v>
      </c>
      <c r="AU133" s="228" t="s">
        <v>89</v>
      </c>
      <c r="AY133" s="16" t="s">
        <v>160</v>
      </c>
      <c r="BE133" s="229">
        <f>IF(N133="základní",J133,0)</f>
        <v>0</v>
      </c>
      <c r="BF133" s="229">
        <f>IF(N133="snížená",J133,0)</f>
        <v>0</v>
      </c>
      <c r="BG133" s="229">
        <f>IF(N133="zákl. přenesená",J133,0)</f>
        <v>0</v>
      </c>
      <c r="BH133" s="229">
        <f>IF(N133="sníž. přenesená",J133,0)</f>
        <v>0</v>
      </c>
      <c r="BI133" s="229">
        <f>IF(N133="nulová",J133,0)</f>
        <v>0</v>
      </c>
      <c r="BJ133" s="16" t="s">
        <v>87</v>
      </c>
      <c r="BK133" s="229">
        <f>ROUND(I133*H133,2)</f>
        <v>0</v>
      </c>
      <c r="BL133" s="16" t="s">
        <v>182</v>
      </c>
      <c r="BM133" s="228" t="s">
        <v>2148</v>
      </c>
    </row>
    <row r="134" spans="1:47" s="2" customFormat="1" ht="12">
      <c r="A134" s="37"/>
      <c r="B134" s="38"/>
      <c r="C134" s="39"/>
      <c r="D134" s="230" t="s">
        <v>170</v>
      </c>
      <c r="E134" s="39"/>
      <c r="F134" s="231" t="s">
        <v>1880</v>
      </c>
      <c r="G134" s="39"/>
      <c r="H134" s="39"/>
      <c r="I134" s="232"/>
      <c r="J134" s="39"/>
      <c r="K134" s="39"/>
      <c r="L134" s="43"/>
      <c r="M134" s="233"/>
      <c r="N134" s="234"/>
      <c r="O134" s="90"/>
      <c r="P134" s="90"/>
      <c r="Q134" s="90"/>
      <c r="R134" s="90"/>
      <c r="S134" s="90"/>
      <c r="T134" s="91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T134" s="16" t="s">
        <v>170</v>
      </c>
      <c r="AU134" s="16" t="s">
        <v>89</v>
      </c>
    </row>
    <row r="135" spans="1:51" s="13" customFormat="1" ht="12">
      <c r="A135" s="13"/>
      <c r="B135" s="236"/>
      <c r="C135" s="237"/>
      <c r="D135" s="230" t="s">
        <v>219</v>
      </c>
      <c r="E135" s="238" t="s">
        <v>1</v>
      </c>
      <c r="F135" s="239" t="s">
        <v>2149</v>
      </c>
      <c r="G135" s="237"/>
      <c r="H135" s="240">
        <v>4</v>
      </c>
      <c r="I135" s="241"/>
      <c r="J135" s="237"/>
      <c r="K135" s="237"/>
      <c r="L135" s="242"/>
      <c r="M135" s="243"/>
      <c r="N135" s="244"/>
      <c r="O135" s="244"/>
      <c r="P135" s="244"/>
      <c r="Q135" s="244"/>
      <c r="R135" s="244"/>
      <c r="S135" s="244"/>
      <c r="T135" s="245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6" t="s">
        <v>219</v>
      </c>
      <c r="AU135" s="246" t="s">
        <v>89</v>
      </c>
      <c r="AV135" s="13" t="s">
        <v>89</v>
      </c>
      <c r="AW135" s="13" t="s">
        <v>36</v>
      </c>
      <c r="AX135" s="13" t="s">
        <v>79</v>
      </c>
      <c r="AY135" s="246" t="s">
        <v>160</v>
      </c>
    </row>
    <row r="136" spans="1:65" s="2" customFormat="1" ht="24.15" customHeight="1">
      <c r="A136" s="37"/>
      <c r="B136" s="38"/>
      <c r="C136" s="217" t="s">
        <v>178</v>
      </c>
      <c r="D136" s="217" t="s">
        <v>163</v>
      </c>
      <c r="E136" s="218" t="s">
        <v>737</v>
      </c>
      <c r="F136" s="219" t="s">
        <v>418</v>
      </c>
      <c r="G136" s="220" t="s">
        <v>275</v>
      </c>
      <c r="H136" s="221">
        <v>202.138</v>
      </c>
      <c r="I136" s="222"/>
      <c r="J136" s="223">
        <f>ROUND(I136*H136,2)</f>
        <v>0</v>
      </c>
      <c r="K136" s="219" t="s">
        <v>167</v>
      </c>
      <c r="L136" s="43"/>
      <c r="M136" s="224" t="s">
        <v>1</v>
      </c>
      <c r="N136" s="225" t="s">
        <v>44</v>
      </c>
      <c r="O136" s="90"/>
      <c r="P136" s="226">
        <f>O136*H136</f>
        <v>0</v>
      </c>
      <c r="Q136" s="226">
        <v>0</v>
      </c>
      <c r="R136" s="226">
        <f>Q136*H136</f>
        <v>0</v>
      </c>
      <c r="S136" s="226">
        <v>0</v>
      </c>
      <c r="T136" s="227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228" t="s">
        <v>182</v>
      </c>
      <c r="AT136" s="228" t="s">
        <v>163</v>
      </c>
      <c r="AU136" s="228" t="s">
        <v>89</v>
      </c>
      <c r="AY136" s="16" t="s">
        <v>160</v>
      </c>
      <c r="BE136" s="229">
        <f>IF(N136="základní",J136,0)</f>
        <v>0</v>
      </c>
      <c r="BF136" s="229">
        <f>IF(N136="snížená",J136,0)</f>
        <v>0</v>
      </c>
      <c r="BG136" s="229">
        <f>IF(N136="zákl. přenesená",J136,0)</f>
        <v>0</v>
      </c>
      <c r="BH136" s="229">
        <f>IF(N136="sníž. přenesená",J136,0)</f>
        <v>0</v>
      </c>
      <c r="BI136" s="229">
        <f>IF(N136="nulová",J136,0)</f>
        <v>0</v>
      </c>
      <c r="BJ136" s="16" t="s">
        <v>87</v>
      </c>
      <c r="BK136" s="229">
        <f>ROUND(I136*H136,2)</f>
        <v>0</v>
      </c>
      <c r="BL136" s="16" t="s">
        <v>182</v>
      </c>
      <c r="BM136" s="228" t="s">
        <v>2150</v>
      </c>
    </row>
    <row r="137" spans="1:47" s="2" customFormat="1" ht="12">
      <c r="A137" s="37"/>
      <c r="B137" s="38"/>
      <c r="C137" s="39"/>
      <c r="D137" s="230" t="s">
        <v>170</v>
      </c>
      <c r="E137" s="39"/>
      <c r="F137" s="231" t="s">
        <v>739</v>
      </c>
      <c r="G137" s="39"/>
      <c r="H137" s="39"/>
      <c r="I137" s="232"/>
      <c r="J137" s="39"/>
      <c r="K137" s="39"/>
      <c r="L137" s="43"/>
      <c r="M137" s="233"/>
      <c r="N137" s="234"/>
      <c r="O137" s="90"/>
      <c r="P137" s="90"/>
      <c r="Q137" s="90"/>
      <c r="R137" s="90"/>
      <c r="S137" s="90"/>
      <c r="T137" s="91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T137" s="16" t="s">
        <v>170</v>
      </c>
      <c r="AU137" s="16" t="s">
        <v>89</v>
      </c>
    </row>
    <row r="138" spans="1:51" s="13" customFormat="1" ht="12">
      <c r="A138" s="13"/>
      <c r="B138" s="236"/>
      <c r="C138" s="237"/>
      <c r="D138" s="230" t="s">
        <v>219</v>
      </c>
      <c r="E138" s="238" t="s">
        <v>1</v>
      </c>
      <c r="F138" s="239" t="s">
        <v>2151</v>
      </c>
      <c r="G138" s="237"/>
      <c r="H138" s="240">
        <v>202.138</v>
      </c>
      <c r="I138" s="241"/>
      <c r="J138" s="237"/>
      <c r="K138" s="237"/>
      <c r="L138" s="242"/>
      <c r="M138" s="243"/>
      <c r="N138" s="244"/>
      <c r="O138" s="244"/>
      <c r="P138" s="244"/>
      <c r="Q138" s="244"/>
      <c r="R138" s="244"/>
      <c r="S138" s="244"/>
      <c r="T138" s="245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6" t="s">
        <v>219</v>
      </c>
      <c r="AU138" s="246" t="s">
        <v>89</v>
      </c>
      <c r="AV138" s="13" t="s">
        <v>89</v>
      </c>
      <c r="AW138" s="13" t="s">
        <v>36</v>
      </c>
      <c r="AX138" s="13" t="s">
        <v>79</v>
      </c>
      <c r="AY138" s="246" t="s">
        <v>160</v>
      </c>
    </row>
    <row r="139" spans="1:65" s="2" customFormat="1" ht="33" customHeight="1">
      <c r="A139" s="37"/>
      <c r="B139" s="38"/>
      <c r="C139" s="217" t="s">
        <v>182</v>
      </c>
      <c r="D139" s="217" t="s">
        <v>163</v>
      </c>
      <c r="E139" s="218" t="s">
        <v>741</v>
      </c>
      <c r="F139" s="219" t="s">
        <v>742</v>
      </c>
      <c r="G139" s="220" t="s">
        <v>275</v>
      </c>
      <c r="H139" s="221">
        <v>404.276</v>
      </c>
      <c r="I139" s="222"/>
      <c r="J139" s="223">
        <f>ROUND(I139*H139,2)</f>
        <v>0</v>
      </c>
      <c r="K139" s="219" t="s">
        <v>167</v>
      </c>
      <c r="L139" s="43"/>
      <c r="M139" s="224" t="s">
        <v>1</v>
      </c>
      <c r="N139" s="225" t="s">
        <v>44</v>
      </c>
      <c r="O139" s="90"/>
      <c r="P139" s="226">
        <f>O139*H139</f>
        <v>0</v>
      </c>
      <c r="Q139" s="226">
        <v>0</v>
      </c>
      <c r="R139" s="226">
        <f>Q139*H139</f>
        <v>0</v>
      </c>
      <c r="S139" s="226">
        <v>0</v>
      </c>
      <c r="T139" s="227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228" t="s">
        <v>182</v>
      </c>
      <c r="AT139" s="228" t="s">
        <v>163</v>
      </c>
      <c r="AU139" s="228" t="s">
        <v>89</v>
      </c>
      <c r="AY139" s="16" t="s">
        <v>160</v>
      </c>
      <c r="BE139" s="229">
        <f>IF(N139="základní",J139,0)</f>
        <v>0</v>
      </c>
      <c r="BF139" s="229">
        <f>IF(N139="snížená",J139,0)</f>
        <v>0</v>
      </c>
      <c r="BG139" s="229">
        <f>IF(N139="zákl. přenesená",J139,0)</f>
        <v>0</v>
      </c>
      <c r="BH139" s="229">
        <f>IF(N139="sníž. přenesená",J139,0)</f>
        <v>0</v>
      </c>
      <c r="BI139" s="229">
        <f>IF(N139="nulová",J139,0)</f>
        <v>0</v>
      </c>
      <c r="BJ139" s="16" t="s">
        <v>87</v>
      </c>
      <c r="BK139" s="229">
        <f>ROUND(I139*H139,2)</f>
        <v>0</v>
      </c>
      <c r="BL139" s="16" t="s">
        <v>182</v>
      </c>
      <c r="BM139" s="228" t="s">
        <v>2152</v>
      </c>
    </row>
    <row r="140" spans="1:47" s="2" customFormat="1" ht="12">
      <c r="A140" s="37"/>
      <c r="B140" s="38"/>
      <c r="C140" s="39"/>
      <c r="D140" s="230" t="s">
        <v>170</v>
      </c>
      <c r="E140" s="39"/>
      <c r="F140" s="231" t="s">
        <v>744</v>
      </c>
      <c r="G140" s="39"/>
      <c r="H140" s="39"/>
      <c r="I140" s="232"/>
      <c r="J140" s="39"/>
      <c r="K140" s="39"/>
      <c r="L140" s="43"/>
      <c r="M140" s="233"/>
      <c r="N140" s="234"/>
      <c r="O140" s="90"/>
      <c r="P140" s="90"/>
      <c r="Q140" s="90"/>
      <c r="R140" s="90"/>
      <c r="S140" s="90"/>
      <c r="T140" s="91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T140" s="16" t="s">
        <v>170</v>
      </c>
      <c r="AU140" s="16" t="s">
        <v>89</v>
      </c>
    </row>
    <row r="141" spans="1:51" s="13" customFormat="1" ht="12">
      <c r="A141" s="13"/>
      <c r="B141" s="236"/>
      <c r="C141" s="237"/>
      <c r="D141" s="230" t="s">
        <v>219</v>
      </c>
      <c r="E141" s="238" t="s">
        <v>1</v>
      </c>
      <c r="F141" s="239" t="s">
        <v>2153</v>
      </c>
      <c r="G141" s="237"/>
      <c r="H141" s="240">
        <v>404.276</v>
      </c>
      <c r="I141" s="241"/>
      <c r="J141" s="237"/>
      <c r="K141" s="237"/>
      <c r="L141" s="242"/>
      <c r="M141" s="243"/>
      <c r="N141" s="244"/>
      <c r="O141" s="244"/>
      <c r="P141" s="244"/>
      <c r="Q141" s="244"/>
      <c r="R141" s="244"/>
      <c r="S141" s="244"/>
      <c r="T141" s="245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6" t="s">
        <v>219</v>
      </c>
      <c r="AU141" s="246" t="s">
        <v>89</v>
      </c>
      <c r="AV141" s="13" t="s">
        <v>89</v>
      </c>
      <c r="AW141" s="13" t="s">
        <v>36</v>
      </c>
      <c r="AX141" s="13" t="s">
        <v>79</v>
      </c>
      <c r="AY141" s="246" t="s">
        <v>160</v>
      </c>
    </row>
    <row r="142" spans="1:65" s="2" customFormat="1" ht="21.75" customHeight="1">
      <c r="A142" s="37"/>
      <c r="B142" s="38"/>
      <c r="C142" s="217" t="s">
        <v>159</v>
      </c>
      <c r="D142" s="217" t="s">
        <v>163</v>
      </c>
      <c r="E142" s="218" t="s">
        <v>423</v>
      </c>
      <c r="F142" s="219" t="s">
        <v>424</v>
      </c>
      <c r="G142" s="220" t="s">
        <v>270</v>
      </c>
      <c r="H142" s="221">
        <v>629.5</v>
      </c>
      <c r="I142" s="222"/>
      <c r="J142" s="223">
        <f>ROUND(I142*H142,2)</f>
        <v>0</v>
      </c>
      <c r="K142" s="219" t="s">
        <v>167</v>
      </c>
      <c r="L142" s="43"/>
      <c r="M142" s="224" t="s">
        <v>1</v>
      </c>
      <c r="N142" s="225" t="s">
        <v>44</v>
      </c>
      <c r="O142" s="90"/>
      <c r="P142" s="226">
        <f>O142*H142</f>
        <v>0</v>
      </c>
      <c r="Q142" s="226">
        <v>0.00059</v>
      </c>
      <c r="R142" s="226">
        <f>Q142*H142</f>
        <v>0.37140500000000004</v>
      </c>
      <c r="S142" s="226">
        <v>0</v>
      </c>
      <c r="T142" s="227">
        <f>S142*H142</f>
        <v>0</v>
      </c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R142" s="228" t="s">
        <v>182</v>
      </c>
      <c r="AT142" s="228" t="s">
        <v>163</v>
      </c>
      <c r="AU142" s="228" t="s">
        <v>89</v>
      </c>
      <c r="AY142" s="16" t="s">
        <v>160</v>
      </c>
      <c r="BE142" s="229">
        <f>IF(N142="základní",J142,0)</f>
        <v>0</v>
      </c>
      <c r="BF142" s="229">
        <f>IF(N142="snížená",J142,0)</f>
        <v>0</v>
      </c>
      <c r="BG142" s="229">
        <f>IF(N142="zákl. přenesená",J142,0)</f>
        <v>0</v>
      </c>
      <c r="BH142" s="229">
        <f>IF(N142="sníž. přenesená",J142,0)</f>
        <v>0</v>
      </c>
      <c r="BI142" s="229">
        <f>IF(N142="nulová",J142,0)</f>
        <v>0</v>
      </c>
      <c r="BJ142" s="16" t="s">
        <v>87</v>
      </c>
      <c r="BK142" s="229">
        <f>ROUND(I142*H142,2)</f>
        <v>0</v>
      </c>
      <c r="BL142" s="16" t="s">
        <v>182</v>
      </c>
      <c r="BM142" s="228" t="s">
        <v>2154</v>
      </c>
    </row>
    <row r="143" spans="1:47" s="2" customFormat="1" ht="12">
      <c r="A143" s="37"/>
      <c r="B143" s="38"/>
      <c r="C143" s="39"/>
      <c r="D143" s="230" t="s">
        <v>170</v>
      </c>
      <c r="E143" s="39"/>
      <c r="F143" s="231" t="s">
        <v>426</v>
      </c>
      <c r="G143" s="39"/>
      <c r="H143" s="39"/>
      <c r="I143" s="232"/>
      <c r="J143" s="39"/>
      <c r="K143" s="39"/>
      <c r="L143" s="43"/>
      <c r="M143" s="233"/>
      <c r="N143" s="234"/>
      <c r="O143" s="90"/>
      <c r="P143" s="90"/>
      <c r="Q143" s="90"/>
      <c r="R143" s="90"/>
      <c r="S143" s="90"/>
      <c r="T143" s="91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T143" s="16" t="s">
        <v>170</v>
      </c>
      <c r="AU143" s="16" t="s">
        <v>89</v>
      </c>
    </row>
    <row r="144" spans="1:51" s="13" customFormat="1" ht="12">
      <c r="A144" s="13"/>
      <c r="B144" s="236"/>
      <c r="C144" s="237"/>
      <c r="D144" s="230" t="s">
        <v>219</v>
      </c>
      <c r="E144" s="238" t="s">
        <v>1</v>
      </c>
      <c r="F144" s="239" t="s">
        <v>2155</v>
      </c>
      <c r="G144" s="237"/>
      <c r="H144" s="240">
        <v>629.5</v>
      </c>
      <c r="I144" s="241"/>
      <c r="J144" s="237"/>
      <c r="K144" s="237"/>
      <c r="L144" s="242"/>
      <c r="M144" s="243"/>
      <c r="N144" s="244"/>
      <c r="O144" s="244"/>
      <c r="P144" s="244"/>
      <c r="Q144" s="244"/>
      <c r="R144" s="244"/>
      <c r="S144" s="244"/>
      <c r="T144" s="245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6" t="s">
        <v>219</v>
      </c>
      <c r="AU144" s="246" t="s">
        <v>89</v>
      </c>
      <c r="AV144" s="13" t="s">
        <v>89</v>
      </c>
      <c r="AW144" s="13" t="s">
        <v>36</v>
      </c>
      <c r="AX144" s="13" t="s">
        <v>79</v>
      </c>
      <c r="AY144" s="246" t="s">
        <v>160</v>
      </c>
    </row>
    <row r="145" spans="1:65" s="2" customFormat="1" ht="21.75" customHeight="1">
      <c r="A145" s="37"/>
      <c r="B145" s="38"/>
      <c r="C145" s="217" t="s">
        <v>192</v>
      </c>
      <c r="D145" s="217" t="s">
        <v>163</v>
      </c>
      <c r="E145" s="218" t="s">
        <v>428</v>
      </c>
      <c r="F145" s="219" t="s">
        <v>429</v>
      </c>
      <c r="G145" s="220" t="s">
        <v>270</v>
      </c>
      <c r="H145" s="221">
        <v>629.5</v>
      </c>
      <c r="I145" s="222"/>
      <c r="J145" s="223">
        <f>ROUND(I145*H145,2)</f>
        <v>0</v>
      </c>
      <c r="K145" s="219" t="s">
        <v>167</v>
      </c>
      <c r="L145" s="43"/>
      <c r="M145" s="224" t="s">
        <v>1</v>
      </c>
      <c r="N145" s="225" t="s">
        <v>44</v>
      </c>
      <c r="O145" s="90"/>
      <c r="P145" s="226">
        <f>O145*H145</f>
        <v>0</v>
      </c>
      <c r="Q145" s="226">
        <v>0</v>
      </c>
      <c r="R145" s="226">
        <f>Q145*H145</f>
        <v>0</v>
      </c>
      <c r="S145" s="226">
        <v>0</v>
      </c>
      <c r="T145" s="227">
        <f>S145*H145</f>
        <v>0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228" t="s">
        <v>182</v>
      </c>
      <c r="AT145" s="228" t="s">
        <v>163</v>
      </c>
      <c r="AU145" s="228" t="s">
        <v>89</v>
      </c>
      <c r="AY145" s="16" t="s">
        <v>160</v>
      </c>
      <c r="BE145" s="229">
        <f>IF(N145="základní",J145,0)</f>
        <v>0</v>
      </c>
      <c r="BF145" s="229">
        <f>IF(N145="snížená",J145,0)</f>
        <v>0</v>
      </c>
      <c r="BG145" s="229">
        <f>IF(N145="zákl. přenesená",J145,0)</f>
        <v>0</v>
      </c>
      <c r="BH145" s="229">
        <f>IF(N145="sníž. přenesená",J145,0)</f>
        <v>0</v>
      </c>
      <c r="BI145" s="229">
        <f>IF(N145="nulová",J145,0)</f>
        <v>0</v>
      </c>
      <c r="BJ145" s="16" t="s">
        <v>87</v>
      </c>
      <c r="BK145" s="229">
        <f>ROUND(I145*H145,2)</f>
        <v>0</v>
      </c>
      <c r="BL145" s="16" t="s">
        <v>182</v>
      </c>
      <c r="BM145" s="228" t="s">
        <v>2156</v>
      </c>
    </row>
    <row r="146" spans="1:47" s="2" customFormat="1" ht="12">
      <c r="A146" s="37"/>
      <c r="B146" s="38"/>
      <c r="C146" s="39"/>
      <c r="D146" s="230" t="s">
        <v>170</v>
      </c>
      <c r="E146" s="39"/>
      <c r="F146" s="231" t="s">
        <v>431</v>
      </c>
      <c r="G146" s="39"/>
      <c r="H146" s="39"/>
      <c r="I146" s="232"/>
      <c r="J146" s="39"/>
      <c r="K146" s="39"/>
      <c r="L146" s="43"/>
      <c r="M146" s="233"/>
      <c r="N146" s="234"/>
      <c r="O146" s="90"/>
      <c r="P146" s="90"/>
      <c r="Q146" s="90"/>
      <c r="R146" s="90"/>
      <c r="S146" s="90"/>
      <c r="T146" s="91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T146" s="16" t="s">
        <v>170</v>
      </c>
      <c r="AU146" s="16" t="s">
        <v>89</v>
      </c>
    </row>
    <row r="147" spans="1:65" s="2" customFormat="1" ht="33" customHeight="1">
      <c r="A147" s="37"/>
      <c r="B147" s="38"/>
      <c r="C147" s="217" t="s">
        <v>198</v>
      </c>
      <c r="D147" s="217" t="s">
        <v>163</v>
      </c>
      <c r="E147" s="218" t="s">
        <v>302</v>
      </c>
      <c r="F147" s="219" t="s">
        <v>303</v>
      </c>
      <c r="G147" s="220" t="s">
        <v>275</v>
      </c>
      <c r="H147" s="221">
        <v>160.287</v>
      </c>
      <c r="I147" s="222"/>
      <c r="J147" s="223">
        <f>ROUND(I147*H147,2)</f>
        <v>0</v>
      </c>
      <c r="K147" s="219" t="s">
        <v>167</v>
      </c>
      <c r="L147" s="43"/>
      <c r="M147" s="224" t="s">
        <v>1</v>
      </c>
      <c r="N147" s="225" t="s">
        <v>44</v>
      </c>
      <c r="O147" s="90"/>
      <c r="P147" s="226">
        <f>O147*H147</f>
        <v>0</v>
      </c>
      <c r="Q147" s="226">
        <v>0</v>
      </c>
      <c r="R147" s="226">
        <f>Q147*H147</f>
        <v>0</v>
      </c>
      <c r="S147" s="226">
        <v>0</v>
      </c>
      <c r="T147" s="227">
        <f>S147*H147</f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228" t="s">
        <v>182</v>
      </c>
      <c r="AT147" s="228" t="s">
        <v>163</v>
      </c>
      <c r="AU147" s="228" t="s">
        <v>89</v>
      </c>
      <c r="AY147" s="16" t="s">
        <v>160</v>
      </c>
      <c r="BE147" s="229">
        <f>IF(N147="základní",J147,0)</f>
        <v>0</v>
      </c>
      <c r="BF147" s="229">
        <f>IF(N147="snížená",J147,0)</f>
        <v>0</v>
      </c>
      <c r="BG147" s="229">
        <f>IF(N147="zákl. přenesená",J147,0)</f>
        <v>0</v>
      </c>
      <c r="BH147" s="229">
        <f>IF(N147="sníž. přenesená",J147,0)</f>
        <v>0</v>
      </c>
      <c r="BI147" s="229">
        <f>IF(N147="nulová",J147,0)</f>
        <v>0</v>
      </c>
      <c r="BJ147" s="16" t="s">
        <v>87</v>
      </c>
      <c r="BK147" s="229">
        <f>ROUND(I147*H147,2)</f>
        <v>0</v>
      </c>
      <c r="BL147" s="16" t="s">
        <v>182</v>
      </c>
      <c r="BM147" s="228" t="s">
        <v>2157</v>
      </c>
    </row>
    <row r="148" spans="1:47" s="2" customFormat="1" ht="12">
      <c r="A148" s="37"/>
      <c r="B148" s="38"/>
      <c r="C148" s="39"/>
      <c r="D148" s="230" t="s">
        <v>170</v>
      </c>
      <c r="E148" s="39"/>
      <c r="F148" s="231" t="s">
        <v>305</v>
      </c>
      <c r="G148" s="39"/>
      <c r="H148" s="39"/>
      <c r="I148" s="232"/>
      <c r="J148" s="39"/>
      <c r="K148" s="39"/>
      <c r="L148" s="43"/>
      <c r="M148" s="233"/>
      <c r="N148" s="234"/>
      <c r="O148" s="90"/>
      <c r="P148" s="90"/>
      <c r="Q148" s="90"/>
      <c r="R148" s="90"/>
      <c r="S148" s="90"/>
      <c r="T148" s="91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T148" s="16" t="s">
        <v>170</v>
      </c>
      <c r="AU148" s="16" t="s">
        <v>89</v>
      </c>
    </row>
    <row r="149" spans="1:47" s="2" customFormat="1" ht="12">
      <c r="A149" s="37"/>
      <c r="B149" s="38"/>
      <c r="C149" s="39"/>
      <c r="D149" s="230" t="s">
        <v>172</v>
      </c>
      <c r="E149" s="39"/>
      <c r="F149" s="235" t="s">
        <v>433</v>
      </c>
      <c r="G149" s="39"/>
      <c r="H149" s="39"/>
      <c r="I149" s="232"/>
      <c r="J149" s="39"/>
      <c r="K149" s="39"/>
      <c r="L149" s="43"/>
      <c r="M149" s="233"/>
      <c r="N149" s="234"/>
      <c r="O149" s="90"/>
      <c r="P149" s="90"/>
      <c r="Q149" s="90"/>
      <c r="R149" s="90"/>
      <c r="S149" s="90"/>
      <c r="T149" s="91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T149" s="16" t="s">
        <v>172</v>
      </c>
      <c r="AU149" s="16" t="s">
        <v>89</v>
      </c>
    </row>
    <row r="150" spans="1:51" s="13" customFormat="1" ht="12">
      <c r="A150" s="13"/>
      <c r="B150" s="236"/>
      <c r="C150" s="237"/>
      <c r="D150" s="230" t="s">
        <v>219</v>
      </c>
      <c r="E150" s="238" t="s">
        <v>1</v>
      </c>
      <c r="F150" s="239" t="s">
        <v>2158</v>
      </c>
      <c r="G150" s="237"/>
      <c r="H150" s="240">
        <v>160.287</v>
      </c>
      <c r="I150" s="241"/>
      <c r="J150" s="237"/>
      <c r="K150" s="237"/>
      <c r="L150" s="242"/>
      <c r="M150" s="243"/>
      <c r="N150" s="244"/>
      <c r="O150" s="244"/>
      <c r="P150" s="244"/>
      <c r="Q150" s="244"/>
      <c r="R150" s="244"/>
      <c r="S150" s="244"/>
      <c r="T150" s="245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6" t="s">
        <v>219</v>
      </c>
      <c r="AU150" s="246" t="s">
        <v>89</v>
      </c>
      <c r="AV150" s="13" t="s">
        <v>89</v>
      </c>
      <c r="AW150" s="13" t="s">
        <v>36</v>
      </c>
      <c r="AX150" s="13" t="s">
        <v>79</v>
      </c>
      <c r="AY150" s="246" t="s">
        <v>160</v>
      </c>
    </row>
    <row r="151" spans="1:65" s="2" customFormat="1" ht="16.5" customHeight="1">
      <c r="A151" s="37"/>
      <c r="B151" s="38"/>
      <c r="C151" s="217" t="s">
        <v>204</v>
      </c>
      <c r="D151" s="217" t="s">
        <v>163</v>
      </c>
      <c r="E151" s="218" t="s">
        <v>314</v>
      </c>
      <c r="F151" s="219" t="s">
        <v>315</v>
      </c>
      <c r="G151" s="220" t="s">
        <v>275</v>
      </c>
      <c r="H151" s="221">
        <v>160.287</v>
      </c>
      <c r="I151" s="222"/>
      <c r="J151" s="223">
        <f>ROUND(I151*H151,2)</f>
        <v>0</v>
      </c>
      <c r="K151" s="219" t="s">
        <v>316</v>
      </c>
      <c r="L151" s="43"/>
      <c r="M151" s="224" t="s">
        <v>1</v>
      </c>
      <c r="N151" s="225" t="s">
        <v>44</v>
      </c>
      <c r="O151" s="90"/>
      <c r="P151" s="226">
        <f>O151*H151</f>
        <v>0</v>
      </c>
      <c r="Q151" s="226">
        <v>0</v>
      </c>
      <c r="R151" s="226">
        <f>Q151*H151</f>
        <v>0</v>
      </c>
      <c r="S151" s="226">
        <v>0</v>
      </c>
      <c r="T151" s="227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228" t="s">
        <v>182</v>
      </c>
      <c r="AT151" s="228" t="s">
        <v>163</v>
      </c>
      <c r="AU151" s="228" t="s">
        <v>89</v>
      </c>
      <c r="AY151" s="16" t="s">
        <v>160</v>
      </c>
      <c r="BE151" s="229">
        <f>IF(N151="základní",J151,0)</f>
        <v>0</v>
      </c>
      <c r="BF151" s="229">
        <f>IF(N151="snížená",J151,0)</f>
        <v>0</v>
      </c>
      <c r="BG151" s="229">
        <f>IF(N151="zákl. přenesená",J151,0)</f>
        <v>0</v>
      </c>
      <c r="BH151" s="229">
        <f>IF(N151="sníž. přenesená",J151,0)</f>
        <v>0</v>
      </c>
      <c r="BI151" s="229">
        <f>IF(N151="nulová",J151,0)</f>
        <v>0</v>
      </c>
      <c r="BJ151" s="16" t="s">
        <v>87</v>
      </c>
      <c r="BK151" s="229">
        <f>ROUND(I151*H151,2)</f>
        <v>0</v>
      </c>
      <c r="BL151" s="16" t="s">
        <v>182</v>
      </c>
      <c r="BM151" s="228" t="s">
        <v>2159</v>
      </c>
    </row>
    <row r="152" spans="1:47" s="2" customFormat="1" ht="12">
      <c r="A152" s="37"/>
      <c r="B152" s="38"/>
      <c r="C152" s="39"/>
      <c r="D152" s="230" t="s">
        <v>170</v>
      </c>
      <c r="E152" s="39"/>
      <c r="F152" s="231" t="s">
        <v>318</v>
      </c>
      <c r="G152" s="39"/>
      <c r="H152" s="39"/>
      <c r="I152" s="232"/>
      <c r="J152" s="39"/>
      <c r="K152" s="39"/>
      <c r="L152" s="43"/>
      <c r="M152" s="233"/>
      <c r="N152" s="234"/>
      <c r="O152" s="90"/>
      <c r="P152" s="90"/>
      <c r="Q152" s="90"/>
      <c r="R152" s="90"/>
      <c r="S152" s="90"/>
      <c r="T152" s="91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T152" s="16" t="s">
        <v>170</v>
      </c>
      <c r="AU152" s="16" t="s">
        <v>89</v>
      </c>
    </row>
    <row r="153" spans="1:65" s="2" customFormat="1" ht="24.15" customHeight="1">
      <c r="A153" s="37"/>
      <c r="B153" s="38"/>
      <c r="C153" s="217" t="s">
        <v>212</v>
      </c>
      <c r="D153" s="217" t="s">
        <v>163</v>
      </c>
      <c r="E153" s="218" t="s">
        <v>436</v>
      </c>
      <c r="F153" s="219" t="s">
        <v>437</v>
      </c>
      <c r="G153" s="220" t="s">
        <v>362</v>
      </c>
      <c r="H153" s="221">
        <v>320.574</v>
      </c>
      <c r="I153" s="222"/>
      <c r="J153" s="223">
        <f>ROUND(I153*H153,2)</f>
        <v>0</v>
      </c>
      <c r="K153" s="219" t="s">
        <v>316</v>
      </c>
      <c r="L153" s="43"/>
      <c r="M153" s="224" t="s">
        <v>1</v>
      </c>
      <c r="N153" s="225" t="s">
        <v>44</v>
      </c>
      <c r="O153" s="90"/>
      <c r="P153" s="226">
        <f>O153*H153</f>
        <v>0</v>
      </c>
      <c r="Q153" s="226">
        <v>0</v>
      </c>
      <c r="R153" s="226">
        <f>Q153*H153</f>
        <v>0</v>
      </c>
      <c r="S153" s="226">
        <v>0</v>
      </c>
      <c r="T153" s="227">
        <f>S153*H153</f>
        <v>0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228" t="s">
        <v>182</v>
      </c>
      <c r="AT153" s="228" t="s">
        <v>163</v>
      </c>
      <c r="AU153" s="228" t="s">
        <v>89</v>
      </c>
      <c r="AY153" s="16" t="s">
        <v>160</v>
      </c>
      <c r="BE153" s="229">
        <f>IF(N153="základní",J153,0)</f>
        <v>0</v>
      </c>
      <c r="BF153" s="229">
        <f>IF(N153="snížená",J153,0)</f>
        <v>0</v>
      </c>
      <c r="BG153" s="229">
        <f>IF(N153="zákl. přenesená",J153,0)</f>
        <v>0</v>
      </c>
      <c r="BH153" s="229">
        <f>IF(N153="sníž. přenesená",J153,0)</f>
        <v>0</v>
      </c>
      <c r="BI153" s="229">
        <f>IF(N153="nulová",J153,0)</f>
        <v>0</v>
      </c>
      <c r="BJ153" s="16" t="s">
        <v>87</v>
      </c>
      <c r="BK153" s="229">
        <f>ROUND(I153*H153,2)</f>
        <v>0</v>
      </c>
      <c r="BL153" s="16" t="s">
        <v>182</v>
      </c>
      <c r="BM153" s="228" t="s">
        <v>2160</v>
      </c>
    </row>
    <row r="154" spans="1:47" s="2" customFormat="1" ht="12">
      <c r="A154" s="37"/>
      <c r="B154" s="38"/>
      <c r="C154" s="39"/>
      <c r="D154" s="230" t="s">
        <v>170</v>
      </c>
      <c r="E154" s="39"/>
      <c r="F154" s="231" t="s">
        <v>439</v>
      </c>
      <c r="G154" s="39"/>
      <c r="H154" s="39"/>
      <c r="I154" s="232"/>
      <c r="J154" s="39"/>
      <c r="K154" s="39"/>
      <c r="L154" s="43"/>
      <c r="M154" s="233"/>
      <c r="N154" s="234"/>
      <c r="O154" s="90"/>
      <c r="P154" s="90"/>
      <c r="Q154" s="90"/>
      <c r="R154" s="90"/>
      <c r="S154" s="90"/>
      <c r="T154" s="91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T154" s="16" t="s">
        <v>170</v>
      </c>
      <c r="AU154" s="16" t="s">
        <v>89</v>
      </c>
    </row>
    <row r="155" spans="1:51" s="13" customFormat="1" ht="12">
      <c r="A155" s="13"/>
      <c r="B155" s="236"/>
      <c r="C155" s="237"/>
      <c r="D155" s="230" t="s">
        <v>219</v>
      </c>
      <c r="E155" s="237"/>
      <c r="F155" s="239" t="s">
        <v>2161</v>
      </c>
      <c r="G155" s="237"/>
      <c r="H155" s="240">
        <v>320.574</v>
      </c>
      <c r="I155" s="241"/>
      <c r="J155" s="237"/>
      <c r="K155" s="237"/>
      <c r="L155" s="242"/>
      <c r="M155" s="243"/>
      <c r="N155" s="244"/>
      <c r="O155" s="244"/>
      <c r="P155" s="244"/>
      <c r="Q155" s="244"/>
      <c r="R155" s="244"/>
      <c r="S155" s="244"/>
      <c r="T155" s="245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6" t="s">
        <v>219</v>
      </c>
      <c r="AU155" s="246" t="s">
        <v>89</v>
      </c>
      <c r="AV155" s="13" t="s">
        <v>89</v>
      </c>
      <c r="AW155" s="13" t="s">
        <v>4</v>
      </c>
      <c r="AX155" s="13" t="s">
        <v>87</v>
      </c>
      <c r="AY155" s="246" t="s">
        <v>160</v>
      </c>
    </row>
    <row r="156" spans="1:65" s="2" customFormat="1" ht="24.15" customHeight="1">
      <c r="A156" s="37"/>
      <c r="B156" s="38"/>
      <c r="C156" s="217" t="s">
        <v>221</v>
      </c>
      <c r="D156" s="217" t="s">
        <v>163</v>
      </c>
      <c r="E156" s="218" t="s">
        <v>441</v>
      </c>
      <c r="F156" s="219" t="s">
        <v>442</v>
      </c>
      <c r="G156" s="220" t="s">
        <v>275</v>
      </c>
      <c r="H156" s="221">
        <v>243.989</v>
      </c>
      <c r="I156" s="222"/>
      <c r="J156" s="223">
        <f>ROUND(I156*H156,2)</f>
        <v>0</v>
      </c>
      <c r="K156" s="219" t="s">
        <v>167</v>
      </c>
      <c r="L156" s="43"/>
      <c r="M156" s="224" t="s">
        <v>1</v>
      </c>
      <c r="N156" s="225" t="s">
        <v>44</v>
      </c>
      <c r="O156" s="90"/>
      <c r="P156" s="226">
        <f>O156*H156</f>
        <v>0</v>
      </c>
      <c r="Q156" s="226">
        <v>0</v>
      </c>
      <c r="R156" s="226">
        <f>Q156*H156</f>
        <v>0</v>
      </c>
      <c r="S156" s="226">
        <v>0</v>
      </c>
      <c r="T156" s="227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228" t="s">
        <v>182</v>
      </c>
      <c r="AT156" s="228" t="s">
        <v>163</v>
      </c>
      <c r="AU156" s="228" t="s">
        <v>89</v>
      </c>
      <c r="AY156" s="16" t="s">
        <v>160</v>
      </c>
      <c r="BE156" s="229">
        <f>IF(N156="základní",J156,0)</f>
        <v>0</v>
      </c>
      <c r="BF156" s="229">
        <f>IF(N156="snížená",J156,0)</f>
        <v>0</v>
      </c>
      <c r="BG156" s="229">
        <f>IF(N156="zákl. přenesená",J156,0)</f>
        <v>0</v>
      </c>
      <c r="BH156" s="229">
        <f>IF(N156="sníž. přenesená",J156,0)</f>
        <v>0</v>
      </c>
      <c r="BI156" s="229">
        <f>IF(N156="nulová",J156,0)</f>
        <v>0</v>
      </c>
      <c r="BJ156" s="16" t="s">
        <v>87</v>
      </c>
      <c r="BK156" s="229">
        <f>ROUND(I156*H156,2)</f>
        <v>0</v>
      </c>
      <c r="BL156" s="16" t="s">
        <v>182</v>
      </c>
      <c r="BM156" s="228" t="s">
        <v>2162</v>
      </c>
    </row>
    <row r="157" spans="1:47" s="2" customFormat="1" ht="12">
      <c r="A157" s="37"/>
      <c r="B157" s="38"/>
      <c r="C157" s="39"/>
      <c r="D157" s="230" t="s">
        <v>170</v>
      </c>
      <c r="E157" s="39"/>
      <c r="F157" s="231" t="s">
        <v>444</v>
      </c>
      <c r="G157" s="39"/>
      <c r="H157" s="39"/>
      <c r="I157" s="232"/>
      <c r="J157" s="39"/>
      <c r="K157" s="39"/>
      <c r="L157" s="43"/>
      <c r="M157" s="233"/>
      <c r="N157" s="234"/>
      <c r="O157" s="90"/>
      <c r="P157" s="90"/>
      <c r="Q157" s="90"/>
      <c r="R157" s="90"/>
      <c r="S157" s="90"/>
      <c r="T157" s="91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T157" s="16" t="s">
        <v>170</v>
      </c>
      <c r="AU157" s="16" t="s">
        <v>89</v>
      </c>
    </row>
    <row r="158" spans="1:51" s="13" customFormat="1" ht="12">
      <c r="A158" s="13"/>
      <c r="B158" s="236"/>
      <c r="C158" s="237"/>
      <c r="D158" s="230" t="s">
        <v>219</v>
      </c>
      <c r="E158" s="238" t="s">
        <v>1</v>
      </c>
      <c r="F158" s="239" t="s">
        <v>2163</v>
      </c>
      <c r="G158" s="237"/>
      <c r="H158" s="240">
        <v>243.989</v>
      </c>
      <c r="I158" s="241"/>
      <c r="J158" s="237"/>
      <c r="K158" s="237"/>
      <c r="L158" s="242"/>
      <c r="M158" s="243"/>
      <c r="N158" s="244"/>
      <c r="O158" s="244"/>
      <c r="P158" s="244"/>
      <c r="Q158" s="244"/>
      <c r="R158" s="244"/>
      <c r="S158" s="244"/>
      <c r="T158" s="245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6" t="s">
        <v>219</v>
      </c>
      <c r="AU158" s="246" t="s">
        <v>89</v>
      </c>
      <c r="AV158" s="13" t="s">
        <v>89</v>
      </c>
      <c r="AW158" s="13" t="s">
        <v>36</v>
      </c>
      <c r="AX158" s="13" t="s">
        <v>79</v>
      </c>
      <c r="AY158" s="246" t="s">
        <v>160</v>
      </c>
    </row>
    <row r="159" spans="1:65" s="2" customFormat="1" ht="24.15" customHeight="1">
      <c r="A159" s="37"/>
      <c r="B159" s="38"/>
      <c r="C159" s="217" t="s">
        <v>228</v>
      </c>
      <c r="D159" s="217" t="s">
        <v>163</v>
      </c>
      <c r="E159" s="218" t="s">
        <v>457</v>
      </c>
      <c r="F159" s="219" t="s">
        <v>458</v>
      </c>
      <c r="G159" s="220" t="s">
        <v>275</v>
      </c>
      <c r="H159" s="221">
        <v>139.954</v>
      </c>
      <c r="I159" s="222"/>
      <c r="J159" s="223">
        <f>ROUND(I159*H159,2)</f>
        <v>0</v>
      </c>
      <c r="K159" s="219" t="s">
        <v>167</v>
      </c>
      <c r="L159" s="43"/>
      <c r="M159" s="224" t="s">
        <v>1</v>
      </c>
      <c r="N159" s="225" t="s">
        <v>44</v>
      </c>
      <c r="O159" s="90"/>
      <c r="P159" s="226">
        <f>O159*H159</f>
        <v>0</v>
      </c>
      <c r="Q159" s="226">
        <v>0</v>
      </c>
      <c r="R159" s="226">
        <f>Q159*H159</f>
        <v>0</v>
      </c>
      <c r="S159" s="226">
        <v>0</v>
      </c>
      <c r="T159" s="227">
        <f>S159*H159</f>
        <v>0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228" t="s">
        <v>182</v>
      </c>
      <c r="AT159" s="228" t="s">
        <v>163</v>
      </c>
      <c r="AU159" s="228" t="s">
        <v>89</v>
      </c>
      <c r="AY159" s="16" t="s">
        <v>160</v>
      </c>
      <c r="BE159" s="229">
        <f>IF(N159="základní",J159,0)</f>
        <v>0</v>
      </c>
      <c r="BF159" s="229">
        <f>IF(N159="snížená",J159,0)</f>
        <v>0</v>
      </c>
      <c r="BG159" s="229">
        <f>IF(N159="zákl. přenesená",J159,0)</f>
        <v>0</v>
      </c>
      <c r="BH159" s="229">
        <f>IF(N159="sníž. přenesená",J159,0)</f>
        <v>0</v>
      </c>
      <c r="BI159" s="229">
        <f>IF(N159="nulová",J159,0)</f>
        <v>0</v>
      </c>
      <c r="BJ159" s="16" t="s">
        <v>87</v>
      </c>
      <c r="BK159" s="229">
        <f>ROUND(I159*H159,2)</f>
        <v>0</v>
      </c>
      <c r="BL159" s="16" t="s">
        <v>182</v>
      </c>
      <c r="BM159" s="228" t="s">
        <v>2164</v>
      </c>
    </row>
    <row r="160" spans="1:47" s="2" customFormat="1" ht="12">
      <c r="A160" s="37"/>
      <c r="B160" s="38"/>
      <c r="C160" s="39"/>
      <c r="D160" s="230" t="s">
        <v>170</v>
      </c>
      <c r="E160" s="39"/>
      <c r="F160" s="231" t="s">
        <v>460</v>
      </c>
      <c r="G160" s="39"/>
      <c r="H160" s="39"/>
      <c r="I160" s="232"/>
      <c r="J160" s="39"/>
      <c r="K160" s="39"/>
      <c r="L160" s="43"/>
      <c r="M160" s="233"/>
      <c r="N160" s="234"/>
      <c r="O160" s="90"/>
      <c r="P160" s="90"/>
      <c r="Q160" s="90"/>
      <c r="R160" s="90"/>
      <c r="S160" s="90"/>
      <c r="T160" s="91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T160" s="16" t="s">
        <v>170</v>
      </c>
      <c r="AU160" s="16" t="s">
        <v>89</v>
      </c>
    </row>
    <row r="161" spans="1:51" s="13" customFormat="1" ht="12">
      <c r="A161" s="13"/>
      <c r="B161" s="236"/>
      <c r="C161" s="237"/>
      <c r="D161" s="230" t="s">
        <v>219</v>
      </c>
      <c r="E161" s="238" t="s">
        <v>1</v>
      </c>
      <c r="F161" s="239" t="s">
        <v>2165</v>
      </c>
      <c r="G161" s="237"/>
      <c r="H161" s="240">
        <v>139.954</v>
      </c>
      <c r="I161" s="241"/>
      <c r="J161" s="237"/>
      <c r="K161" s="237"/>
      <c r="L161" s="242"/>
      <c r="M161" s="243"/>
      <c r="N161" s="244"/>
      <c r="O161" s="244"/>
      <c r="P161" s="244"/>
      <c r="Q161" s="244"/>
      <c r="R161" s="244"/>
      <c r="S161" s="244"/>
      <c r="T161" s="245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46" t="s">
        <v>219</v>
      </c>
      <c r="AU161" s="246" t="s">
        <v>89</v>
      </c>
      <c r="AV161" s="13" t="s">
        <v>89</v>
      </c>
      <c r="AW161" s="13" t="s">
        <v>36</v>
      </c>
      <c r="AX161" s="13" t="s">
        <v>79</v>
      </c>
      <c r="AY161" s="246" t="s">
        <v>160</v>
      </c>
    </row>
    <row r="162" spans="1:65" s="2" customFormat="1" ht="16.5" customHeight="1">
      <c r="A162" s="37"/>
      <c r="B162" s="38"/>
      <c r="C162" s="251" t="s">
        <v>234</v>
      </c>
      <c r="D162" s="251" t="s">
        <v>452</v>
      </c>
      <c r="E162" s="252" t="s">
        <v>462</v>
      </c>
      <c r="F162" s="253" t="s">
        <v>463</v>
      </c>
      <c r="G162" s="254" t="s">
        <v>362</v>
      </c>
      <c r="H162" s="255">
        <v>279.908</v>
      </c>
      <c r="I162" s="256"/>
      <c r="J162" s="257">
        <f>ROUND(I162*H162,2)</f>
        <v>0</v>
      </c>
      <c r="K162" s="253" t="s">
        <v>167</v>
      </c>
      <c r="L162" s="258"/>
      <c r="M162" s="259" t="s">
        <v>1</v>
      </c>
      <c r="N162" s="260" t="s">
        <v>44</v>
      </c>
      <c r="O162" s="90"/>
      <c r="P162" s="226">
        <f>O162*H162</f>
        <v>0</v>
      </c>
      <c r="Q162" s="226">
        <v>0</v>
      </c>
      <c r="R162" s="226">
        <f>Q162*H162</f>
        <v>0</v>
      </c>
      <c r="S162" s="226">
        <v>0</v>
      </c>
      <c r="T162" s="227">
        <f>S162*H162</f>
        <v>0</v>
      </c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R162" s="228" t="s">
        <v>204</v>
      </c>
      <c r="AT162" s="228" t="s">
        <v>452</v>
      </c>
      <c r="AU162" s="228" t="s">
        <v>89</v>
      </c>
      <c r="AY162" s="16" t="s">
        <v>160</v>
      </c>
      <c r="BE162" s="229">
        <f>IF(N162="základní",J162,0)</f>
        <v>0</v>
      </c>
      <c r="BF162" s="229">
        <f>IF(N162="snížená",J162,0)</f>
        <v>0</v>
      </c>
      <c r="BG162" s="229">
        <f>IF(N162="zákl. přenesená",J162,0)</f>
        <v>0</v>
      </c>
      <c r="BH162" s="229">
        <f>IF(N162="sníž. přenesená",J162,0)</f>
        <v>0</v>
      </c>
      <c r="BI162" s="229">
        <f>IF(N162="nulová",J162,0)</f>
        <v>0</v>
      </c>
      <c r="BJ162" s="16" t="s">
        <v>87</v>
      </c>
      <c r="BK162" s="229">
        <f>ROUND(I162*H162,2)</f>
        <v>0</v>
      </c>
      <c r="BL162" s="16" t="s">
        <v>182</v>
      </c>
      <c r="BM162" s="228" t="s">
        <v>2166</v>
      </c>
    </row>
    <row r="163" spans="1:47" s="2" customFormat="1" ht="12">
      <c r="A163" s="37"/>
      <c r="B163" s="38"/>
      <c r="C163" s="39"/>
      <c r="D163" s="230" t="s">
        <v>170</v>
      </c>
      <c r="E163" s="39"/>
      <c r="F163" s="231" t="s">
        <v>463</v>
      </c>
      <c r="G163" s="39"/>
      <c r="H163" s="39"/>
      <c r="I163" s="232"/>
      <c r="J163" s="39"/>
      <c r="K163" s="39"/>
      <c r="L163" s="43"/>
      <c r="M163" s="233"/>
      <c r="N163" s="234"/>
      <c r="O163" s="90"/>
      <c r="P163" s="90"/>
      <c r="Q163" s="90"/>
      <c r="R163" s="90"/>
      <c r="S163" s="90"/>
      <c r="T163" s="91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T163" s="16" t="s">
        <v>170</v>
      </c>
      <c r="AU163" s="16" t="s">
        <v>89</v>
      </c>
    </row>
    <row r="164" spans="1:51" s="13" customFormat="1" ht="12">
      <c r="A164" s="13"/>
      <c r="B164" s="236"/>
      <c r="C164" s="237"/>
      <c r="D164" s="230" t="s">
        <v>219</v>
      </c>
      <c r="E164" s="237"/>
      <c r="F164" s="239" t="s">
        <v>2167</v>
      </c>
      <c r="G164" s="237"/>
      <c r="H164" s="240">
        <v>279.908</v>
      </c>
      <c r="I164" s="241"/>
      <c r="J164" s="237"/>
      <c r="K164" s="237"/>
      <c r="L164" s="242"/>
      <c r="M164" s="243"/>
      <c r="N164" s="244"/>
      <c r="O164" s="244"/>
      <c r="P164" s="244"/>
      <c r="Q164" s="244"/>
      <c r="R164" s="244"/>
      <c r="S164" s="244"/>
      <c r="T164" s="245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6" t="s">
        <v>219</v>
      </c>
      <c r="AU164" s="246" t="s">
        <v>89</v>
      </c>
      <c r="AV164" s="13" t="s">
        <v>89</v>
      </c>
      <c r="AW164" s="13" t="s">
        <v>4</v>
      </c>
      <c r="AX164" s="13" t="s">
        <v>87</v>
      </c>
      <c r="AY164" s="246" t="s">
        <v>160</v>
      </c>
    </row>
    <row r="165" spans="1:63" s="12" customFormat="1" ht="22.8" customHeight="1">
      <c r="A165" s="12"/>
      <c r="B165" s="201"/>
      <c r="C165" s="202"/>
      <c r="D165" s="203" t="s">
        <v>78</v>
      </c>
      <c r="E165" s="215" t="s">
        <v>178</v>
      </c>
      <c r="F165" s="215" t="s">
        <v>466</v>
      </c>
      <c r="G165" s="202"/>
      <c r="H165" s="202"/>
      <c r="I165" s="205"/>
      <c r="J165" s="216">
        <f>BK165</f>
        <v>0</v>
      </c>
      <c r="K165" s="202"/>
      <c r="L165" s="207"/>
      <c r="M165" s="208"/>
      <c r="N165" s="209"/>
      <c r="O165" s="209"/>
      <c r="P165" s="210">
        <f>SUM(P166:P169)</f>
        <v>0</v>
      </c>
      <c r="Q165" s="209"/>
      <c r="R165" s="210">
        <f>SUM(R166:R169)</f>
        <v>0</v>
      </c>
      <c r="S165" s="209"/>
      <c r="T165" s="211">
        <f>SUM(T166:T169)</f>
        <v>0</v>
      </c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R165" s="212" t="s">
        <v>87</v>
      </c>
      <c r="AT165" s="213" t="s">
        <v>78</v>
      </c>
      <c r="AU165" s="213" t="s">
        <v>87</v>
      </c>
      <c r="AY165" s="212" t="s">
        <v>160</v>
      </c>
      <c r="BK165" s="214">
        <f>SUM(BK166:BK169)</f>
        <v>0</v>
      </c>
    </row>
    <row r="166" spans="1:65" s="2" customFormat="1" ht="24.15" customHeight="1">
      <c r="A166" s="37"/>
      <c r="B166" s="38"/>
      <c r="C166" s="217" t="s">
        <v>241</v>
      </c>
      <c r="D166" s="217" t="s">
        <v>163</v>
      </c>
      <c r="E166" s="218" t="s">
        <v>467</v>
      </c>
      <c r="F166" s="219" t="s">
        <v>468</v>
      </c>
      <c r="G166" s="220" t="s">
        <v>275</v>
      </c>
      <c r="H166" s="221">
        <v>15.366</v>
      </c>
      <c r="I166" s="222"/>
      <c r="J166" s="223">
        <f>ROUND(I166*H166,2)</f>
        <v>0</v>
      </c>
      <c r="K166" s="219" t="s">
        <v>1</v>
      </c>
      <c r="L166" s="43"/>
      <c r="M166" s="224" t="s">
        <v>1</v>
      </c>
      <c r="N166" s="225" t="s">
        <v>44</v>
      </c>
      <c r="O166" s="90"/>
      <c r="P166" s="226">
        <f>O166*H166</f>
        <v>0</v>
      </c>
      <c r="Q166" s="226">
        <v>0</v>
      </c>
      <c r="R166" s="226">
        <f>Q166*H166</f>
        <v>0</v>
      </c>
      <c r="S166" s="226">
        <v>0</v>
      </c>
      <c r="T166" s="227">
        <f>S166*H166</f>
        <v>0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228" t="s">
        <v>182</v>
      </c>
      <c r="AT166" s="228" t="s">
        <v>163</v>
      </c>
      <c r="AU166" s="228" t="s">
        <v>89</v>
      </c>
      <c r="AY166" s="16" t="s">
        <v>160</v>
      </c>
      <c r="BE166" s="229">
        <f>IF(N166="základní",J166,0)</f>
        <v>0</v>
      </c>
      <c r="BF166" s="229">
        <f>IF(N166="snížená",J166,0)</f>
        <v>0</v>
      </c>
      <c r="BG166" s="229">
        <f>IF(N166="zákl. přenesená",J166,0)</f>
        <v>0</v>
      </c>
      <c r="BH166" s="229">
        <f>IF(N166="sníž. přenesená",J166,0)</f>
        <v>0</v>
      </c>
      <c r="BI166" s="229">
        <f>IF(N166="nulová",J166,0)</f>
        <v>0</v>
      </c>
      <c r="BJ166" s="16" t="s">
        <v>87</v>
      </c>
      <c r="BK166" s="229">
        <f>ROUND(I166*H166,2)</f>
        <v>0</v>
      </c>
      <c r="BL166" s="16" t="s">
        <v>182</v>
      </c>
      <c r="BM166" s="228" t="s">
        <v>2168</v>
      </c>
    </row>
    <row r="167" spans="1:47" s="2" customFormat="1" ht="12">
      <c r="A167" s="37"/>
      <c r="B167" s="38"/>
      <c r="C167" s="39"/>
      <c r="D167" s="230" t="s">
        <v>170</v>
      </c>
      <c r="E167" s="39"/>
      <c r="F167" s="231" t="s">
        <v>470</v>
      </c>
      <c r="G167" s="39"/>
      <c r="H167" s="39"/>
      <c r="I167" s="232"/>
      <c r="J167" s="39"/>
      <c r="K167" s="39"/>
      <c r="L167" s="43"/>
      <c r="M167" s="233"/>
      <c r="N167" s="234"/>
      <c r="O167" s="90"/>
      <c r="P167" s="90"/>
      <c r="Q167" s="90"/>
      <c r="R167" s="90"/>
      <c r="S167" s="90"/>
      <c r="T167" s="91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T167" s="16" t="s">
        <v>170</v>
      </c>
      <c r="AU167" s="16" t="s">
        <v>89</v>
      </c>
    </row>
    <row r="168" spans="1:47" s="2" customFormat="1" ht="12">
      <c r="A168" s="37"/>
      <c r="B168" s="38"/>
      <c r="C168" s="39"/>
      <c r="D168" s="230" t="s">
        <v>172</v>
      </c>
      <c r="E168" s="39"/>
      <c r="F168" s="235" t="s">
        <v>471</v>
      </c>
      <c r="G168" s="39"/>
      <c r="H168" s="39"/>
      <c r="I168" s="232"/>
      <c r="J168" s="39"/>
      <c r="K168" s="39"/>
      <c r="L168" s="43"/>
      <c r="M168" s="233"/>
      <c r="N168" s="234"/>
      <c r="O168" s="90"/>
      <c r="P168" s="90"/>
      <c r="Q168" s="90"/>
      <c r="R168" s="90"/>
      <c r="S168" s="90"/>
      <c r="T168" s="91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T168" s="16" t="s">
        <v>172</v>
      </c>
      <c r="AU168" s="16" t="s">
        <v>89</v>
      </c>
    </row>
    <row r="169" spans="1:51" s="13" customFormat="1" ht="12">
      <c r="A169" s="13"/>
      <c r="B169" s="236"/>
      <c r="C169" s="237"/>
      <c r="D169" s="230" t="s">
        <v>219</v>
      </c>
      <c r="E169" s="238" t="s">
        <v>1</v>
      </c>
      <c r="F169" s="239" t="s">
        <v>764</v>
      </c>
      <c r="G169" s="237"/>
      <c r="H169" s="240">
        <v>15.366</v>
      </c>
      <c r="I169" s="241"/>
      <c r="J169" s="237"/>
      <c r="K169" s="237"/>
      <c r="L169" s="242"/>
      <c r="M169" s="243"/>
      <c r="N169" s="244"/>
      <c r="O169" s="244"/>
      <c r="P169" s="244"/>
      <c r="Q169" s="244"/>
      <c r="R169" s="244"/>
      <c r="S169" s="244"/>
      <c r="T169" s="245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46" t="s">
        <v>219</v>
      </c>
      <c r="AU169" s="246" t="s">
        <v>89</v>
      </c>
      <c r="AV169" s="13" t="s">
        <v>89</v>
      </c>
      <c r="AW169" s="13" t="s">
        <v>36</v>
      </c>
      <c r="AX169" s="13" t="s">
        <v>79</v>
      </c>
      <c r="AY169" s="246" t="s">
        <v>160</v>
      </c>
    </row>
    <row r="170" spans="1:63" s="12" customFormat="1" ht="22.8" customHeight="1">
      <c r="A170" s="12"/>
      <c r="B170" s="201"/>
      <c r="C170" s="202"/>
      <c r="D170" s="203" t="s">
        <v>78</v>
      </c>
      <c r="E170" s="215" t="s">
        <v>182</v>
      </c>
      <c r="F170" s="215" t="s">
        <v>473</v>
      </c>
      <c r="G170" s="202"/>
      <c r="H170" s="202"/>
      <c r="I170" s="205"/>
      <c r="J170" s="216">
        <f>BK170</f>
        <v>0</v>
      </c>
      <c r="K170" s="202"/>
      <c r="L170" s="207"/>
      <c r="M170" s="208"/>
      <c r="N170" s="209"/>
      <c r="O170" s="209"/>
      <c r="P170" s="210">
        <f>SUM(P171:P176)</f>
        <v>0</v>
      </c>
      <c r="Q170" s="209"/>
      <c r="R170" s="210">
        <f>SUM(R171:R176)</f>
        <v>0</v>
      </c>
      <c r="S170" s="209"/>
      <c r="T170" s="211">
        <f>SUM(T171:T176)</f>
        <v>0</v>
      </c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R170" s="212" t="s">
        <v>87</v>
      </c>
      <c r="AT170" s="213" t="s">
        <v>78</v>
      </c>
      <c r="AU170" s="213" t="s">
        <v>87</v>
      </c>
      <c r="AY170" s="212" t="s">
        <v>160</v>
      </c>
      <c r="BK170" s="214">
        <f>SUM(BK171:BK176)</f>
        <v>0</v>
      </c>
    </row>
    <row r="171" spans="1:65" s="2" customFormat="1" ht="16.5" customHeight="1">
      <c r="A171" s="37"/>
      <c r="B171" s="38"/>
      <c r="C171" s="217" t="s">
        <v>247</v>
      </c>
      <c r="D171" s="217" t="s">
        <v>163</v>
      </c>
      <c r="E171" s="218" t="s">
        <v>474</v>
      </c>
      <c r="F171" s="219" t="s">
        <v>475</v>
      </c>
      <c r="G171" s="220" t="s">
        <v>275</v>
      </c>
      <c r="H171" s="221">
        <v>20.333</v>
      </c>
      <c r="I171" s="222"/>
      <c r="J171" s="223">
        <f>ROUND(I171*H171,2)</f>
        <v>0</v>
      </c>
      <c r="K171" s="219" t="s">
        <v>167</v>
      </c>
      <c r="L171" s="43"/>
      <c r="M171" s="224" t="s">
        <v>1</v>
      </c>
      <c r="N171" s="225" t="s">
        <v>44</v>
      </c>
      <c r="O171" s="90"/>
      <c r="P171" s="226">
        <f>O171*H171</f>
        <v>0</v>
      </c>
      <c r="Q171" s="226">
        <v>0</v>
      </c>
      <c r="R171" s="226">
        <f>Q171*H171</f>
        <v>0</v>
      </c>
      <c r="S171" s="226">
        <v>0</v>
      </c>
      <c r="T171" s="227">
        <f>S171*H171</f>
        <v>0</v>
      </c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R171" s="228" t="s">
        <v>182</v>
      </c>
      <c r="AT171" s="228" t="s">
        <v>163</v>
      </c>
      <c r="AU171" s="228" t="s">
        <v>89</v>
      </c>
      <c r="AY171" s="16" t="s">
        <v>160</v>
      </c>
      <c r="BE171" s="229">
        <f>IF(N171="základní",J171,0)</f>
        <v>0</v>
      </c>
      <c r="BF171" s="229">
        <f>IF(N171="snížená",J171,0)</f>
        <v>0</v>
      </c>
      <c r="BG171" s="229">
        <f>IF(N171="zákl. přenesená",J171,0)</f>
        <v>0</v>
      </c>
      <c r="BH171" s="229">
        <f>IF(N171="sníž. přenesená",J171,0)</f>
        <v>0</v>
      </c>
      <c r="BI171" s="229">
        <f>IF(N171="nulová",J171,0)</f>
        <v>0</v>
      </c>
      <c r="BJ171" s="16" t="s">
        <v>87</v>
      </c>
      <c r="BK171" s="229">
        <f>ROUND(I171*H171,2)</f>
        <v>0</v>
      </c>
      <c r="BL171" s="16" t="s">
        <v>182</v>
      </c>
      <c r="BM171" s="228" t="s">
        <v>2169</v>
      </c>
    </row>
    <row r="172" spans="1:47" s="2" customFormat="1" ht="12">
      <c r="A172" s="37"/>
      <c r="B172" s="38"/>
      <c r="C172" s="39"/>
      <c r="D172" s="230" t="s">
        <v>170</v>
      </c>
      <c r="E172" s="39"/>
      <c r="F172" s="231" t="s">
        <v>477</v>
      </c>
      <c r="G172" s="39"/>
      <c r="H172" s="39"/>
      <c r="I172" s="232"/>
      <c r="J172" s="39"/>
      <c r="K172" s="39"/>
      <c r="L172" s="43"/>
      <c r="M172" s="233"/>
      <c r="N172" s="234"/>
      <c r="O172" s="90"/>
      <c r="P172" s="90"/>
      <c r="Q172" s="90"/>
      <c r="R172" s="90"/>
      <c r="S172" s="90"/>
      <c r="T172" s="91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T172" s="16" t="s">
        <v>170</v>
      </c>
      <c r="AU172" s="16" t="s">
        <v>89</v>
      </c>
    </row>
    <row r="173" spans="1:51" s="13" customFormat="1" ht="12">
      <c r="A173" s="13"/>
      <c r="B173" s="236"/>
      <c r="C173" s="237"/>
      <c r="D173" s="230" t="s">
        <v>219</v>
      </c>
      <c r="E173" s="238" t="s">
        <v>1</v>
      </c>
      <c r="F173" s="239" t="s">
        <v>2170</v>
      </c>
      <c r="G173" s="237"/>
      <c r="H173" s="240">
        <v>20.333</v>
      </c>
      <c r="I173" s="241"/>
      <c r="J173" s="237"/>
      <c r="K173" s="237"/>
      <c r="L173" s="242"/>
      <c r="M173" s="243"/>
      <c r="N173" s="244"/>
      <c r="O173" s="244"/>
      <c r="P173" s="244"/>
      <c r="Q173" s="244"/>
      <c r="R173" s="244"/>
      <c r="S173" s="244"/>
      <c r="T173" s="245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46" t="s">
        <v>219</v>
      </c>
      <c r="AU173" s="246" t="s">
        <v>89</v>
      </c>
      <c r="AV173" s="13" t="s">
        <v>89</v>
      </c>
      <c r="AW173" s="13" t="s">
        <v>36</v>
      </c>
      <c r="AX173" s="13" t="s">
        <v>79</v>
      </c>
      <c r="AY173" s="246" t="s">
        <v>160</v>
      </c>
    </row>
    <row r="174" spans="1:65" s="2" customFormat="1" ht="24.15" customHeight="1">
      <c r="A174" s="37"/>
      <c r="B174" s="38"/>
      <c r="C174" s="217" t="s">
        <v>8</v>
      </c>
      <c r="D174" s="217" t="s">
        <v>163</v>
      </c>
      <c r="E174" s="218" t="s">
        <v>479</v>
      </c>
      <c r="F174" s="219" t="s">
        <v>480</v>
      </c>
      <c r="G174" s="220" t="s">
        <v>275</v>
      </c>
      <c r="H174" s="221">
        <v>0.261</v>
      </c>
      <c r="I174" s="222"/>
      <c r="J174" s="223">
        <f>ROUND(I174*H174,2)</f>
        <v>0</v>
      </c>
      <c r="K174" s="219" t="s">
        <v>167</v>
      </c>
      <c r="L174" s="43"/>
      <c r="M174" s="224" t="s">
        <v>1</v>
      </c>
      <c r="N174" s="225" t="s">
        <v>44</v>
      </c>
      <c r="O174" s="90"/>
      <c r="P174" s="226">
        <f>O174*H174</f>
        <v>0</v>
      </c>
      <c r="Q174" s="226">
        <v>0</v>
      </c>
      <c r="R174" s="226">
        <f>Q174*H174</f>
        <v>0</v>
      </c>
      <c r="S174" s="226">
        <v>0</v>
      </c>
      <c r="T174" s="227">
        <f>S174*H174</f>
        <v>0</v>
      </c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R174" s="228" t="s">
        <v>182</v>
      </c>
      <c r="AT174" s="228" t="s">
        <v>163</v>
      </c>
      <c r="AU174" s="228" t="s">
        <v>89</v>
      </c>
      <c r="AY174" s="16" t="s">
        <v>160</v>
      </c>
      <c r="BE174" s="229">
        <f>IF(N174="základní",J174,0)</f>
        <v>0</v>
      </c>
      <c r="BF174" s="229">
        <f>IF(N174="snížená",J174,0)</f>
        <v>0</v>
      </c>
      <c r="BG174" s="229">
        <f>IF(N174="zákl. přenesená",J174,0)</f>
        <v>0</v>
      </c>
      <c r="BH174" s="229">
        <f>IF(N174="sníž. přenesená",J174,0)</f>
        <v>0</v>
      </c>
      <c r="BI174" s="229">
        <f>IF(N174="nulová",J174,0)</f>
        <v>0</v>
      </c>
      <c r="BJ174" s="16" t="s">
        <v>87</v>
      </c>
      <c r="BK174" s="229">
        <f>ROUND(I174*H174,2)</f>
        <v>0</v>
      </c>
      <c r="BL174" s="16" t="s">
        <v>182</v>
      </c>
      <c r="BM174" s="228" t="s">
        <v>2171</v>
      </c>
    </row>
    <row r="175" spans="1:47" s="2" customFormat="1" ht="12">
      <c r="A175" s="37"/>
      <c r="B175" s="38"/>
      <c r="C175" s="39"/>
      <c r="D175" s="230" t="s">
        <v>170</v>
      </c>
      <c r="E175" s="39"/>
      <c r="F175" s="231" t="s">
        <v>482</v>
      </c>
      <c r="G175" s="39"/>
      <c r="H175" s="39"/>
      <c r="I175" s="232"/>
      <c r="J175" s="39"/>
      <c r="K175" s="39"/>
      <c r="L175" s="43"/>
      <c r="M175" s="233"/>
      <c r="N175" s="234"/>
      <c r="O175" s="90"/>
      <c r="P175" s="90"/>
      <c r="Q175" s="90"/>
      <c r="R175" s="90"/>
      <c r="S175" s="90"/>
      <c r="T175" s="91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T175" s="16" t="s">
        <v>170</v>
      </c>
      <c r="AU175" s="16" t="s">
        <v>89</v>
      </c>
    </row>
    <row r="176" spans="1:51" s="13" customFormat="1" ht="12">
      <c r="A176" s="13"/>
      <c r="B176" s="236"/>
      <c r="C176" s="237"/>
      <c r="D176" s="230" t="s">
        <v>219</v>
      </c>
      <c r="E176" s="238" t="s">
        <v>1</v>
      </c>
      <c r="F176" s="239" t="s">
        <v>2172</v>
      </c>
      <c r="G176" s="237"/>
      <c r="H176" s="240">
        <v>0.261</v>
      </c>
      <c r="I176" s="241"/>
      <c r="J176" s="237"/>
      <c r="K176" s="237"/>
      <c r="L176" s="242"/>
      <c r="M176" s="243"/>
      <c r="N176" s="244"/>
      <c r="O176" s="244"/>
      <c r="P176" s="244"/>
      <c r="Q176" s="244"/>
      <c r="R176" s="244"/>
      <c r="S176" s="244"/>
      <c r="T176" s="245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6" t="s">
        <v>219</v>
      </c>
      <c r="AU176" s="246" t="s">
        <v>89</v>
      </c>
      <c r="AV176" s="13" t="s">
        <v>89</v>
      </c>
      <c r="AW176" s="13" t="s">
        <v>36</v>
      </c>
      <c r="AX176" s="13" t="s">
        <v>79</v>
      </c>
      <c r="AY176" s="246" t="s">
        <v>160</v>
      </c>
    </row>
    <row r="177" spans="1:63" s="12" customFormat="1" ht="22.8" customHeight="1">
      <c r="A177" s="12"/>
      <c r="B177" s="201"/>
      <c r="C177" s="202"/>
      <c r="D177" s="203" t="s">
        <v>78</v>
      </c>
      <c r="E177" s="215" t="s">
        <v>204</v>
      </c>
      <c r="F177" s="215" t="s">
        <v>489</v>
      </c>
      <c r="G177" s="202"/>
      <c r="H177" s="202"/>
      <c r="I177" s="205"/>
      <c r="J177" s="216">
        <f>BK177</f>
        <v>0</v>
      </c>
      <c r="K177" s="202"/>
      <c r="L177" s="207"/>
      <c r="M177" s="208"/>
      <c r="N177" s="209"/>
      <c r="O177" s="209"/>
      <c r="P177" s="210">
        <f>SUM(P178:P285)</f>
        <v>0</v>
      </c>
      <c r="Q177" s="209"/>
      <c r="R177" s="210">
        <f>SUM(R178:R285)</f>
        <v>22.586224020000003</v>
      </c>
      <c r="S177" s="209"/>
      <c r="T177" s="211">
        <f>SUM(T178:T285)</f>
        <v>3.052</v>
      </c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R177" s="212" t="s">
        <v>87</v>
      </c>
      <c r="AT177" s="213" t="s">
        <v>78</v>
      </c>
      <c r="AU177" s="213" t="s">
        <v>87</v>
      </c>
      <c r="AY177" s="212" t="s">
        <v>160</v>
      </c>
      <c r="BK177" s="214">
        <f>SUM(BK178:BK285)</f>
        <v>0</v>
      </c>
    </row>
    <row r="178" spans="1:65" s="2" customFormat="1" ht="24.15" customHeight="1">
      <c r="A178" s="37"/>
      <c r="B178" s="38"/>
      <c r="C178" s="217" t="s">
        <v>346</v>
      </c>
      <c r="D178" s="217" t="s">
        <v>163</v>
      </c>
      <c r="E178" s="218" t="s">
        <v>2173</v>
      </c>
      <c r="F178" s="219" t="s">
        <v>2174</v>
      </c>
      <c r="G178" s="220" t="s">
        <v>215</v>
      </c>
      <c r="H178" s="221">
        <v>8</v>
      </c>
      <c r="I178" s="222"/>
      <c r="J178" s="223">
        <f>ROUND(I178*H178,2)</f>
        <v>0</v>
      </c>
      <c r="K178" s="219" t="s">
        <v>167</v>
      </c>
      <c r="L178" s="43"/>
      <c r="M178" s="224" t="s">
        <v>1</v>
      </c>
      <c r="N178" s="225" t="s">
        <v>44</v>
      </c>
      <c r="O178" s="90"/>
      <c r="P178" s="226">
        <f>O178*H178</f>
        <v>0</v>
      </c>
      <c r="Q178" s="226">
        <v>0</v>
      </c>
      <c r="R178" s="226">
        <f>Q178*H178</f>
        <v>0</v>
      </c>
      <c r="S178" s="226">
        <v>0.177</v>
      </c>
      <c r="T178" s="227">
        <f>S178*H178</f>
        <v>1.416</v>
      </c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R178" s="228" t="s">
        <v>182</v>
      </c>
      <c r="AT178" s="228" t="s">
        <v>163</v>
      </c>
      <c r="AU178" s="228" t="s">
        <v>89</v>
      </c>
      <c r="AY178" s="16" t="s">
        <v>160</v>
      </c>
      <c r="BE178" s="229">
        <f>IF(N178="základní",J178,0)</f>
        <v>0</v>
      </c>
      <c r="BF178" s="229">
        <f>IF(N178="snížená",J178,0)</f>
        <v>0</v>
      </c>
      <c r="BG178" s="229">
        <f>IF(N178="zákl. přenesená",J178,0)</f>
        <v>0</v>
      </c>
      <c r="BH178" s="229">
        <f>IF(N178="sníž. přenesená",J178,0)</f>
        <v>0</v>
      </c>
      <c r="BI178" s="229">
        <f>IF(N178="nulová",J178,0)</f>
        <v>0</v>
      </c>
      <c r="BJ178" s="16" t="s">
        <v>87</v>
      </c>
      <c r="BK178" s="229">
        <f>ROUND(I178*H178,2)</f>
        <v>0</v>
      </c>
      <c r="BL178" s="16" t="s">
        <v>182</v>
      </c>
      <c r="BM178" s="228" t="s">
        <v>2175</v>
      </c>
    </row>
    <row r="179" spans="1:47" s="2" customFormat="1" ht="12">
      <c r="A179" s="37"/>
      <c r="B179" s="38"/>
      <c r="C179" s="39"/>
      <c r="D179" s="230" t="s">
        <v>170</v>
      </c>
      <c r="E179" s="39"/>
      <c r="F179" s="231" t="s">
        <v>2176</v>
      </c>
      <c r="G179" s="39"/>
      <c r="H179" s="39"/>
      <c r="I179" s="232"/>
      <c r="J179" s="39"/>
      <c r="K179" s="39"/>
      <c r="L179" s="43"/>
      <c r="M179" s="233"/>
      <c r="N179" s="234"/>
      <c r="O179" s="90"/>
      <c r="P179" s="90"/>
      <c r="Q179" s="90"/>
      <c r="R179" s="90"/>
      <c r="S179" s="90"/>
      <c r="T179" s="91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T179" s="16" t="s">
        <v>170</v>
      </c>
      <c r="AU179" s="16" t="s">
        <v>89</v>
      </c>
    </row>
    <row r="180" spans="1:51" s="13" customFormat="1" ht="12">
      <c r="A180" s="13"/>
      <c r="B180" s="236"/>
      <c r="C180" s="237"/>
      <c r="D180" s="230" t="s">
        <v>219</v>
      </c>
      <c r="E180" s="238" t="s">
        <v>1</v>
      </c>
      <c r="F180" s="239" t="s">
        <v>771</v>
      </c>
      <c r="G180" s="237"/>
      <c r="H180" s="240">
        <v>8</v>
      </c>
      <c r="I180" s="241"/>
      <c r="J180" s="237"/>
      <c r="K180" s="237"/>
      <c r="L180" s="242"/>
      <c r="M180" s="243"/>
      <c r="N180" s="244"/>
      <c r="O180" s="244"/>
      <c r="P180" s="244"/>
      <c r="Q180" s="244"/>
      <c r="R180" s="244"/>
      <c r="S180" s="244"/>
      <c r="T180" s="245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46" t="s">
        <v>219</v>
      </c>
      <c r="AU180" s="246" t="s">
        <v>89</v>
      </c>
      <c r="AV180" s="13" t="s">
        <v>89</v>
      </c>
      <c r="AW180" s="13" t="s">
        <v>36</v>
      </c>
      <c r="AX180" s="13" t="s">
        <v>79</v>
      </c>
      <c r="AY180" s="246" t="s">
        <v>160</v>
      </c>
    </row>
    <row r="181" spans="1:65" s="2" customFormat="1" ht="24.15" customHeight="1">
      <c r="A181" s="37"/>
      <c r="B181" s="38"/>
      <c r="C181" s="217" t="s">
        <v>351</v>
      </c>
      <c r="D181" s="217" t="s">
        <v>163</v>
      </c>
      <c r="E181" s="218" t="s">
        <v>767</v>
      </c>
      <c r="F181" s="219" t="s">
        <v>768</v>
      </c>
      <c r="G181" s="220" t="s">
        <v>215</v>
      </c>
      <c r="H181" s="221">
        <v>8</v>
      </c>
      <c r="I181" s="222"/>
      <c r="J181" s="223">
        <f>ROUND(I181*H181,2)</f>
        <v>0</v>
      </c>
      <c r="K181" s="219" t="s">
        <v>1</v>
      </c>
      <c r="L181" s="43"/>
      <c r="M181" s="224" t="s">
        <v>1</v>
      </c>
      <c r="N181" s="225" t="s">
        <v>44</v>
      </c>
      <c r="O181" s="90"/>
      <c r="P181" s="226">
        <f>O181*H181</f>
        <v>0</v>
      </c>
      <c r="Q181" s="226">
        <v>0</v>
      </c>
      <c r="R181" s="226">
        <f>Q181*H181</f>
        <v>0</v>
      </c>
      <c r="S181" s="226">
        <v>0.197</v>
      </c>
      <c r="T181" s="227">
        <f>S181*H181</f>
        <v>1.576</v>
      </c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R181" s="228" t="s">
        <v>182</v>
      </c>
      <c r="AT181" s="228" t="s">
        <v>163</v>
      </c>
      <c r="AU181" s="228" t="s">
        <v>89</v>
      </c>
      <c r="AY181" s="16" t="s">
        <v>160</v>
      </c>
      <c r="BE181" s="229">
        <f>IF(N181="základní",J181,0)</f>
        <v>0</v>
      </c>
      <c r="BF181" s="229">
        <f>IF(N181="snížená",J181,0)</f>
        <v>0</v>
      </c>
      <c r="BG181" s="229">
        <f>IF(N181="zákl. přenesená",J181,0)</f>
        <v>0</v>
      </c>
      <c r="BH181" s="229">
        <f>IF(N181="sníž. přenesená",J181,0)</f>
        <v>0</v>
      </c>
      <c r="BI181" s="229">
        <f>IF(N181="nulová",J181,0)</f>
        <v>0</v>
      </c>
      <c r="BJ181" s="16" t="s">
        <v>87</v>
      </c>
      <c r="BK181" s="229">
        <f>ROUND(I181*H181,2)</f>
        <v>0</v>
      </c>
      <c r="BL181" s="16" t="s">
        <v>182</v>
      </c>
      <c r="BM181" s="228" t="s">
        <v>2177</v>
      </c>
    </row>
    <row r="182" spans="1:47" s="2" customFormat="1" ht="12">
      <c r="A182" s="37"/>
      <c r="B182" s="38"/>
      <c r="C182" s="39"/>
      <c r="D182" s="230" t="s">
        <v>170</v>
      </c>
      <c r="E182" s="39"/>
      <c r="F182" s="231" t="s">
        <v>770</v>
      </c>
      <c r="G182" s="39"/>
      <c r="H182" s="39"/>
      <c r="I182" s="232"/>
      <c r="J182" s="39"/>
      <c r="K182" s="39"/>
      <c r="L182" s="43"/>
      <c r="M182" s="233"/>
      <c r="N182" s="234"/>
      <c r="O182" s="90"/>
      <c r="P182" s="90"/>
      <c r="Q182" s="90"/>
      <c r="R182" s="90"/>
      <c r="S182" s="90"/>
      <c r="T182" s="91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T182" s="16" t="s">
        <v>170</v>
      </c>
      <c r="AU182" s="16" t="s">
        <v>89</v>
      </c>
    </row>
    <row r="183" spans="1:51" s="13" customFormat="1" ht="12">
      <c r="A183" s="13"/>
      <c r="B183" s="236"/>
      <c r="C183" s="237"/>
      <c r="D183" s="230" t="s">
        <v>219</v>
      </c>
      <c r="E183" s="238" t="s">
        <v>1</v>
      </c>
      <c r="F183" s="239" t="s">
        <v>771</v>
      </c>
      <c r="G183" s="237"/>
      <c r="H183" s="240">
        <v>8</v>
      </c>
      <c r="I183" s="241"/>
      <c r="J183" s="237"/>
      <c r="K183" s="237"/>
      <c r="L183" s="242"/>
      <c r="M183" s="243"/>
      <c r="N183" s="244"/>
      <c r="O183" s="244"/>
      <c r="P183" s="244"/>
      <c r="Q183" s="244"/>
      <c r="R183" s="244"/>
      <c r="S183" s="244"/>
      <c r="T183" s="245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46" t="s">
        <v>219</v>
      </c>
      <c r="AU183" s="246" t="s">
        <v>89</v>
      </c>
      <c r="AV183" s="13" t="s">
        <v>89</v>
      </c>
      <c r="AW183" s="13" t="s">
        <v>36</v>
      </c>
      <c r="AX183" s="13" t="s">
        <v>79</v>
      </c>
      <c r="AY183" s="246" t="s">
        <v>160</v>
      </c>
    </row>
    <row r="184" spans="1:65" s="2" customFormat="1" ht="24.15" customHeight="1">
      <c r="A184" s="37"/>
      <c r="B184" s="38"/>
      <c r="C184" s="217" t="s">
        <v>359</v>
      </c>
      <c r="D184" s="217" t="s">
        <v>163</v>
      </c>
      <c r="E184" s="218" t="s">
        <v>2178</v>
      </c>
      <c r="F184" s="219" t="s">
        <v>2179</v>
      </c>
      <c r="G184" s="220" t="s">
        <v>281</v>
      </c>
      <c r="H184" s="221">
        <v>1</v>
      </c>
      <c r="I184" s="222"/>
      <c r="J184" s="223">
        <f>ROUND(I184*H184,2)</f>
        <v>0</v>
      </c>
      <c r="K184" s="219" t="s">
        <v>167</v>
      </c>
      <c r="L184" s="43"/>
      <c r="M184" s="224" t="s">
        <v>1</v>
      </c>
      <c r="N184" s="225" t="s">
        <v>44</v>
      </c>
      <c r="O184" s="90"/>
      <c r="P184" s="226">
        <f>O184*H184</f>
        <v>0</v>
      </c>
      <c r="Q184" s="226">
        <v>0</v>
      </c>
      <c r="R184" s="226">
        <f>Q184*H184</f>
        <v>0</v>
      </c>
      <c r="S184" s="226">
        <v>0</v>
      </c>
      <c r="T184" s="227">
        <f>S184*H184</f>
        <v>0</v>
      </c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R184" s="228" t="s">
        <v>182</v>
      </c>
      <c r="AT184" s="228" t="s">
        <v>163</v>
      </c>
      <c r="AU184" s="228" t="s">
        <v>89</v>
      </c>
      <c r="AY184" s="16" t="s">
        <v>160</v>
      </c>
      <c r="BE184" s="229">
        <f>IF(N184="základní",J184,0)</f>
        <v>0</v>
      </c>
      <c r="BF184" s="229">
        <f>IF(N184="snížená",J184,0)</f>
        <v>0</v>
      </c>
      <c r="BG184" s="229">
        <f>IF(N184="zákl. přenesená",J184,0)</f>
        <v>0</v>
      </c>
      <c r="BH184" s="229">
        <f>IF(N184="sníž. přenesená",J184,0)</f>
        <v>0</v>
      </c>
      <c r="BI184" s="229">
        <f>IF(N184="nulová",J184,0)</f>
        <v>0</v>
      </c>
      <c r="BJ184" s="16" t="s">
        <v>87</v>
      </c>
      <c r="BK184" s="229">
        <f>ROUND(I184*H184,2)</f>
        <v>0</v>
      </c>
      <c r="BL184" s="16" t="s">
        <v>182</v>
      </c>
      <c r="BM184" s="228" t="s">
        <v>2180</v>
      </c>
    </row>
    <row r="185" spans="1:47" s="2" customFormat="1" ht="12">
      <c r="A185" s="37"/>
      <c r="B185" s="38"/>
      <c r="C185" s="39"/>
      <c r="D185" s="230" t="s">
        <v>170</v>
      </c>
      <c r="E185" s="39"/>
      <c r="F185" s="231" t="s">
        <v>2181</v>
      </c>
      <c r="G185" s="39"/>
      <c r="H185" s="39"/>
      <c r="I185" s="232"/>
      <c r="J185" s="39"/>
      <c r="K185" s="39"/>
      <c r="L185" s="43"/>
      <c r="M185" s="233"/>
      <c r="N185" s="234"/>
      <c r="O185" s="90"/>
      <c r="P185" s="90"/>
      <c r="Q185" s="90"/>
      <c r="R185" s="90"/>
      <c r="S185" s="90"/>
      <c r="T185" s="91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T185" s="16" t="s">
        <v>170</v>
      </c>
      <c r="AU185" s="16" t="s">
        <v>89</v>
      </c>
    </row>
    <row r="186" spans="1:65" s="2" customFormat="1" ht="24.15" customHeight="1">
      <c r="A186" s="37"/>
      <c r="B186" s="38"/>
      <c r="C186" s="251" t="s">
        <v>366</v>
      </c>
      <c r="D186" s="251" t="s">
        <v>452</v>
      </c>
      <c r="E186" s="252" t="s">
        <v>2182</v>
      </c>
      <c r="F186" s="253" t="s">
        <v>2183</v>
      </c>
      <c r="G186" s="254" t="s">
        <v>281</v>
      </c>
      <c r="H186" s="255">
        <v>1</v>
      </c>
      <c r="I186" s="256"/>
      <c r="J186" s="257">
        <f>ROUND(I186*H186,2)</f>
        <v>0</v>
      </c>
      <c r="K186" s="253" t="s">
        <v>167</v>
      </c>
      <c r="L186" s="258"/>
      <c r="M186" s="259" t="s">
        <v>1</v>
      </c>
      <c r="N186" s="260" t="s">
        <v>44</v>
      </c>
      <c r="O186" s="90"/>
      <c r="P186" s="226">
        <f>O186*H186</f>
        <v>0</v>
      </c>
      <c r="Q186" s="226">
        <v>0.0343</v>
      </c>
      <c r="R186" s="226">
        <f>Q186*H186</f>
        <v>0.0343</v>
      </c>
      <c r="S186" s="226">
        <v>0</v>
      </c>
      <c r="T186" s="227">
        <f>S186*H186</f>
        <v>0</v>
      </c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R186" s="228" t="s">
        <v>204</v>
      </c>
      <c r="AT186" s="228" t="s">
        <v>452</v>
      </c>
      <c r="AU186" s="228" t="s">
        <v>89</v>
      </c>
      <c r="AY186" s="16" t="s">
        <v>160</v>
      </c>
      <c r="BE186" s="229">
        <f>IF(N186="základní",J186,0)</f>
        <v>0</v>
      </c>
      <c r="BF186" s="229">
        <f>IF(N186="snížená",J186,0)</f>
        <v>0</v>
      </c>
      <c r="BG186" s="229">
        <f>IF(N186="zákl. přenesená",J186,0)</f>
        <v>0</v>
      </c>
      <c r="BH186" s="229">
        <f>IF(N186="sníž. přenesená",J186,0)</f>
        <v>0</v>
      </c>
      <c r="BI186" s="229">
        <f>IF(N186="nulová",J186,0)</f>
        <v>0</v>
      </c>
      <c r="BJ186" s="16" t="s">
        <v>87</v>
      </c>
      <c r="BK186" s="229">
        <f>ROUND(I186*H186,2)</f>
        <v>0</v>
      </c>
      <c r="BL186" s="16" t="s">
        <v>182</v>
      </c>
      <c r="BM186" s="228" t="s">
        <v>2184</v>
      </c>
    </row>
    <row r="187" spans="1:47" s="2" customFormat="1" ht="12">
      <c r="A187" s="37"/>
      <c r="B187" s="38"/>
      <c r="C187" s="39"/>
      <c r="D187" s="230" t="s">
        <v>170</v>
      </c>
      <c r="E187" s="39"/>
      <c r="F187" s="231" t="s">
        <v>2183</v>
      </c>
      <c r="G187" s="39"/>
      <c r="H187" s="39"/>
      <c r="I187" s="232"/>
      <c r="J187" s="39"/>
      <c r="K187" s="39"/>
      <c r="L187" s="43"/>
      <c r="M187" s="233"/>
      <c r="N187" s="234"/>
      <c r="O187" s="90"/>
      <c r="P187" s="90"/>
      <c r="Q187" s="90"/>
      <c r="R187" s="90"/>
      <c r="S187" s="90"/>
      <c r="T187" s="91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T187" s="16" t="s">
        <v>170</v>
      </c>
      <c r="AU187" s="16" t="s">
        <v>89</v>
      </c>
    </row>
    <row r="188" spans="1:65" s="2" customFormat="1" ht="24.15" customHeight="1">
      <c r="A188" s="37"/>
      <c r="B188" s="38"/>
      <c r="C188" s="217" t="s">
        <v>372</v>
      </c>
      <c r="D188" s="217" t="s">
        <v>163</v>
      </c>
      <c r="E188" s="218" t="s">
        <v>2185</v>
      </c>
      <c r="F188" s="219" t="s">
        <v>2186</v>
      </c>
      <c r="G188" s="220" t="s">
        <v>281</v>
      </c>
      <c r="H188" s="221">
        <v>1</v>
      </c>
      <c r="I188" s="222"/>
      <c r="J188" s="223">
        <f>ROUND(I188*H188,2)</f>
        <v>0</v>
      </c>
      <c r="K188" s="219" t="s">
        <v>167</v>
      </c>
      <c r="L188" s="43"/>
      <c r="M188" s="224" t="s">
        <v>1</v>
      </c>
      <c r="N188" s="225" t="s">
        <v>44</v>
      </c>
      <c r="O188" s="90"/>
      <c r="P188" s="226">
        <f>O188*H188</f>
        <v>0</v>
      </c>
      <c r="Q188" s="226">
        <v>0</v>
      </c>
      <c r="R188" s="226">
        <f>Q188*H188</f>
        <v>0</v>
      </c>
      <c r="S188" s="226">
        <v>0</v>
      </c>
      <c r="T188" s="227">
        <f>S188*H188</f>
        <v>0</v>
      </c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R188" s="228" t="s">
        <v>182</v>
      </c>
      <c r="AT188" s="228" t="s">
        <v>163</v>
      </c>
      <c r="AU188" s="228" t="s">
        <v>89</v>
      </c>
      <c r="AY188" s="16" t="s">
        <v>160</v>
      </c>
      <c r="BE188" s="229">
        <f>IF(N188="základní",J188,0)</f>
        <v>0</v>
      </c>
      <c r="BF188" s="229">
        <f>IF(N188="snížená",J188,0)</f>
        <v>0</v>
      </c>
      <c r="BG188" s="229">
        <f>IF(N188="zákl. přenesená",J188,0)</f>
        <v>0</v>
      </c>
      <c r="BH188" s="229">
        <f>IF(N188="sníž. přenesená",J188,0)</f>
        <v>0</v>
      </c>
      <c r="BI188" s="229">
        <f>IF(N188="nulová",J188,0)</f>
        <v>0</v>
      </c>
      <c r="BJ188" s="16" t="s">
        <v>87</v>
      </c>
      <c r="BK188" s="229">
        <f>ROUND(I188*H188,2)</f>
        <v>0</v>
      </c>
      <c r="BL188" s="16" t="s">
        <v>182</v>
      </c>
      <c r="BM188" s="228" t="s">
        <v>2187</v>
      </c>
    </row>
    <row r="189" spans="1:47" s="2" customFormat="1" ht="12">
      <c r="A189" s="37"/>
      <c r="B189" s="38"/>
      <c r="C189" s="39"/>
      <c r="D189" s="230" t="s">
        <v>170</v>
      </c>
      <c r="E189" s="39"/>
      <c r="F189" s="231" t="s">
        <v>2188</v>
      </c>
      <c r="G189" s="39"/>
      <c r="H189" s="39"/>
      <c r="I189" s="232"/>
      <c r="J189" s="39"/>
      <c r="K189" s="39"/>
      <c r="L189" s="43"/>
      <c r="M189" s="233"/>
      <c r="N189" s="234"/>
      <c r="O189" s="90"/>
      <c r="P189" s="90"/>
      <c r="Q189" s="90"/>
      <c r="R189" s="90"/>
      <c r="S189" s="90"/>
      <c r="T189" s="91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T189" s="16" t="s">
        <v>170</v>
      </c>
      <c r="AU189" s="16" t="s">
        <v>89</v>
      </c>
    </row>
    <row r="190" spans="1:65" s="2" customFormat="1" ht="24.15" customHeight="1">
      <c r="A190" s="37"/>
      <c r="B190" s="38"/>
      <c r="C190" s="251" t="s">
        <v>7</v>
      </c>
      <c r="D190" s="251" t="s">
        <v>452</v>
      </c>
      <c r="E190" s="252" t="s">
        <v>2189</v>
      </c>
      <c r="F190" s="253" t="s">
        <v>2190</v>
      </c>
      <c r="G190" s="254" t="s">
        <v>281</v>
      </c>
      <c r="H190" s="255">
        <v>1</v>
      </c>
      <c r="I190" s="256"/>
      <c r="J190" s="257">
        <f>ROUND(I190*H190,2)</f>
        <v>0</v>
      </c>
      <c r="K190" s="253" t="s">
        <v>1</v>
      </c>
      <c r="L190" s="258"/>
      <c r="M190" s="259" t="s">
        <v>1</v>
      </c>
      <c r="N190" s="260" t="s">
        <v>44</v>
      </c>
      <c r="O190" s="90"/>
      <c r="P190" s="226">
        <f>O190*H190</f>
        <v>0</v>
      </c>
      <c r="Q190" s="226">
        <v>0.0456</v>
      </c>
      <c r="R190" s="226">
        <f>Q190*H190</f>
        <v>0.0456</v>
      </c>
      <c r="S190" s="226">
        <v>0</v>
      </c>
      <c r="T190" s="227">
        <f>S190*H190</f>
        <v>0</v>
      </c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R190" s="228" t="s">
        <v>204</v>
      </c>
      <c r="AT190" s="228" t="s">
        <v>452</v>
      </c>
      <c r="AU190" s="228" t="s">
        <v>89</v>
      </c>
      <c r="AY190" s="16" t="s">
        <v>160</v>
      </c>
      <c r="BE190" s="229">
        <f>IF(N190="základní",J190,0)</f>
        <v>0</v>
      </c>
      <c r="BF190" s="229">
        <f>IF(N190="snížená",J190,0)</f>
        <v>0</v>
      </c>
      <c r="BG190" s="229">
        <f>IF(N190="zákl. přenesená",J190,0)</f>
        <v>0</v>
      </c>
      <c r="BH190" s="229">
        <f>IF(N190="sníž. přenesená",J190,0)</f>
        <v>0</v>
      </c>
      <c r="BI190" s="229">
        <f>IF(N190="nulová",J190,0)</f>
        <v>0</v>
      </c>
      <c r="BJ190" s="16" t="s">
        <v>87</v>
      </c>
      <c r="BK190" s="229">
        <f>ROUND(I190*H190,2)</f>
        <v>0</v>
      </c>
      <c r="BL190" s="16" t="s">
        <v>182</v>
      </c>
      <c r="BM190" s="228" t="s">
        <v>2191</v>
      </c>
    </row>
    <row r="191" spans="1:47" s="2" customFormat="1" ht="12">
      <c r="A191" s="37"/>
      <c r="B191" s="38"/>
      <c r="C191" s="39"/>
      <c r="D191" s="230" t="s">
        <v>170</v>
      </c>
      <c r="E191" s="39"/>
      <c r="F191" s="231" t="s">
        <v>2192</v>
      </c>
      <c r="G191" s="39"/>
      <c r="H191" s="39"/>
      <c r="I191" s="232"/>
      <c r="J191" s="39"/>
      <c r="K191" s="39"/>
      <c r="L191" s="43"/>
      <c r="M191" s="233"/>
      <c r="N191" s="234"/>
      <c r="O191" s="90"/>
      <c r="P191" s="90"/>
      <c r="Q191" s="90"/>
      <c r="R191" s="90"/>
      <c r="S191" s="90"/>
      <c r="T191" s="91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T191" s="16" t="s">
        <v>170</v>
      </c>
      <c r="AU191" s="16" t="s">
        <v>89</v>
      </c>
    </row>
    <row r="192" spans="1:65" s="2" customFormat="1" ht="21.75" customHeight="1">
      <c r="A192" s="37"/>
      <c r="B192" s="38"/>
      <c r="C192" s="217" t="s">
        <v>382</v>
      </c>
      <c r="D192" s="217" t="s">
        <v>163</v>
      </c>
      <c r="E192" s="218" t="s">
        <v>559</v>
      </c>
      <c r="F192" s="219" t="s">
        <v>560</v>
      </c>
      <c r="G192" s="220" t="s">
        <v>215</v>
      </c>
      <c r="H192" s="221">
        <v>4</v>
      </c>
      <c r="I192" s="222"/>
      <c r="J192" s="223">
        <f>ROUND(I192*H192,2)</f>
        <v>0</v>
      </c>
      <c r="K192" s="219" t="s">
        <v>167</v>
      </c>
      <c r="L192" s="43"/>
      <c r="M192" s="224" t="s">
        <v>1</v>
      </c>
      <c r="N192" s="225" t="s">
        <v>44</v>
      </c>
      <c r="O192" s="90"/>
      <c r="P192" s="226">
        <f>O192*H192</f>
        <v>0</v>
      </c>
      <c r="Q192" s="226">
        <v>0</v>
      </c>
      <c r="R192" s="226">
        <f>Q192*H192</f>
        <v>0</v>
      </c>
      <c r="S192" s="226">
        <v>0.015</v>
      </c>
      <c r="T192" s="227">
        <f>S192*H192</f>
        <v>0.06</v>
      </c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R192" s="228" t="s">
        <v>182</v>
      </c>
      <c r="AT192" s="228" t="s">
        <v>163</v>
      </c>
      <c r="AU192" s="228" t="s">
        <v>89</v>
      </c>
      <c r="AY192" s="16" t="s">
        <v>160</v>
      </c>
      <c r="BE192" s="229">
        <f>IF(N192="základní",J192,0)</f>
        <v>0</v>
      </c>
      <c r="BF192" s="229">
        <f>IF(N192="snížená",J192,0)</f>
        <v>0</v>
      </c>
      <c r="BG192" s="229">
        <f>IF(N192="zákl. přenesená",J192,0)</f>
        <v>0</v>
      </c>
      <c r="BH192" s="229">
        <f>IF(N192="sníž. přenesená",J192,0)</f>
        <v>0</v>
      </c>
      <c r="BI192" s="229">
        <f>IF(N192="nulová",J192,0)</f>
        <v>0</v>
      </c>
      <c r="BJ192" s="16" t="s">
        <v>87</v>
      </c>
      <c r="BK192" s="229">
        <f>ROUND(I192*H192,2)</f>
        <v>0</v>
      </c>
      <c r="BL192" s="16" t="s">
        <v>182</v>
      </c>
      <c r="BM192" s="228" t="s">
        <v>2193</v>
      </c>
    </row>
    <row r="193" spans="1:47" s="2" customFormat="1" ht="12">
      <c r="A193" s="37"/>
      <c r="B193" s="38"/>
      <c r="C193" s="39"/>
      <c r="D193" s="230" t="s">
        <v>170</v>
      </c>
      <c r="E193" s="39"/>
      <c r="F193" s="231" t="s">
        <v>562</v>
      </c>
      <c r="G193" s="39"/>
      <c r="H193" s="39"/>
      <c r="I193" s="232"/>
      <c r="J193" s="39"/>
      <c r="K193" s="39"/>
      <c r="L193" s="43"/>
      <c r="M193" s="233"/>
      <c r="N193" s="234"/>
      <c r="O193" s="90"/>
      <c r="P193" s="90"/>
      <c r="Q193" s="90"/>
      <c r="R193" s="90"/>
      <c r="S193" s="90"/>
      <c r="T193" s="91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T193" s="16" t="s">
        <v>170</v>
      </c>
      <c r="AU193" s="16" t="s">
        <v>89</v>
      </c>
    </row>
    <row r="194" spans="1:65" s="2" customFormat="1" ht="24.15" customHeight="1">
      <c r="A194" s="37"/>
      <c r="B194" s="38"/>
      <c r="C194" s="217" t="s">
        <v>388</v>
      </c>
      <c r="D194" s="217" t="s">
        <v>163</v>
      </c>
      <c r="E194" s="218" t="s">
        <v>2194</v>
      </c>
      <c r="F194" s="219" t="s">
        <v>2195</v>
      </c>
      <c r="G194" s="220" t="s">
        <v>215</v>
      </c>
      <c r="H194" s="221">
        <v>85</v>
      </c>
      <c r="I194" s="222"/>
      <c r="J194" s="223">
        <f>ROUND(I194*H194,2)</f>
        <v>0</v>
      </c>
      <c r="K194" s="219" t="s">
        <v>167</v>
      </c>
      <c r="L194" s="43"/>
      <c r="M194" s="224" t="s">
        <v>1</v>
      </c>
      <c r="N194" s="225" t="s">
        <v>44</v>
      </c>
      <c r="O194" s="90"/>
      <c r="P194" s="226">
        <f>O194*H194</f>
        <v>0</v>
      </c>
      <c r="Q194" s="226">
        <v>0</v>
      </c>
      <c r="R194" s="226">
        <f>Q194*H194</f>
        <v>0</v>
      </c>
      <c r="S194" s="226">
        <v>0</v>
      </c>
      <c r="T194" s="227">
        <f>S194*H194</f>
        <v>0</v>
      </c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R194" s="228" t="s">
        <v>182</v>
      </c>
      <c r="AT194" s="228" t="s">
        <v>163</v>
      </c>
      <c r="AU194" s="228" t="s">
        <v>89</v>
      </c>
      <c r="AY194" s="16" t="s">
        <v>160</v>
      </c>
      <c r="BE194" s="229">
        <f>IF(N194="základní",J194,0)</f>
        <v>0</v>
      </c>
      <c r="BF194" s="229">
        <f>IF(N194="snížená",J194,0)</f>
        <v>0</v>
      </c>
      <c r="BG194" s="229">
        <f>IF(N194="zákl. přenesená",J194,0)</f>
        <v>0</v>
      </c>
      <c r="BH194" s="229">
        <f>IF(N194="sníž. přenesená",J194,0)</f>
        <v>0</v>
      </c>
      <c r="BI194" s="229">
        <f>IF(N194="nulová",J194,0)</f>
        <v>0</v>
      </c>
      <c r="BJ194" s="16" t="s">
        <v>87</v>
      </c>
      <c r="BK194" s="229">
        <f>ROUND(I194*H194,2)</f>
        <v>0</v>
      </c>
      <c r="BL194" s="16" t="s">
        <v>182</v>
      </c>
      <c r="BM194" s="228" t="s">
        <v>2196</v>
      </c>
    </row>
    <row r="195" spans="1:47" s="2" customFormat="1" ht="12">
      <c r="A195" s="37"/>
      <c r="B195" s="38"/>
      <c r="C195" s="39"/>
      <c r="D195" s="230" t="s">
        <v>170</v>
      </c>
      <c r="E195" s="39"/>
      <c r="F195" s="231" t="s">
        <v>2197</v>
      </c>
      <c r="G195" s="39"/>
      <c r="H195" s="39"/>
      <c r="I195" s="232"/>
      <c r="J195" s="39"/>
      <c r="K195" s="39"/>
      <c r="L195" s="43"/>
      <c r="M195" s="233"/>
      <c r="N195" s="234"/>
      <c r="O195" s="90"/>
      <c r="P195" s="90"/>
      <c r="Q195" s="90"/>
      <c r="R195" s="90"/>
      <c r="S195" s="90"/>
      <c r="T195" s="91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T195" s="16" t="s">
        <v>170</v>
      </c>
      <c r="AU195" s="16" t="s">
        <v>89</v>
      </c>
    </row>
    <row r="196" spans="1:65" s="2" customFormat="1" ht="24.15" customHeight="1">
      <c r="A196" s="37"/>
      <c r="B196" s="38"/>
      <c r="C196" s="251" t="s">
        <v>508</v>
      </c>
      <c r="D196" s="251" t="s">
        <v>452</v>
      </c>
      <c r="E196" s="252" t="s">
        <v>2198</v>
      </c>
      <c r="F196" s="253" t="s">
        <v>2199</v>
      </c>
      <c r="G196" s="254" t="s">
        <v>215</v>
      </c>
      <c r="H196" s="255">
        <v>85.85</v>
      </c>
      <c r="I196" s="256"/>
      <c r="J196" s="257">
        <f>ROUND(I196*H196,2)</f>
        <v>0</v>
      </c>
      <c r="K196" s="253" t="s">
        <v>167</v>
      </c>
      <c r="L196" s="258"/>
      <c r="M196" s="259" t="s">
        <v>1</v>
      </c>
      <c r="N196" s="260" t="s">
        <v>44</v>
      </c>
      <c r="O196" s="90"/>
      <c r="P196" s="226">
        <f>O196*H196</f>
        <v>0</v>
      </c>
      <c r="Q196" s="226">
        <v>0.05229</v>
      </c>
      <c r="R196" s="226">
        <f>Q196*H196</f>
        <v>4.4890965</v>
      </c>
      <c r="S196" s="226">
        <v>0</v>
      </c>
      <c r="T196" s="227">
        <f>S196*H196</f>
        <v>0</v>
      </c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R196" s="228" t="s">
        <v>204</v>
      </c>
      <c r="AT196" s="228" t="s">
        <v>452</v>
      </c>
      <c r="AU196" s="228" t="s">
        <v>89</v>
      </c>
      <c r="AY196" s="16" t="s">
        <v>160</v>
      </c>
      <c r="BE196" s="229">
        <f>IF(N196="základní",J196,0)</f>
        <v>0</v>
      </c>
      <c r="BF196" s="229">
        <f>IF(N196="snížená",J196,0)</f>
        <v>0</v>
      </c>
      <c r="BG196" s="229">
        <f>IF(N196="zákl. přenesená",J196,0)</f>
        <v>0</v>
      </c>
      <c r="BH196" s="229">
        <f>IF(N196="sníž. přenesená",J196,0)</f>
        <v>0</v>
      </c>
      <c r="BI196" s="229">
        <f>IF(N196="nulová",J196,0)</f>
        <v>0</v>
      </c>
      <c r="BJ196" s="16" t="s">
        <v>87</v>
      </c>
      <c r="BK196" s="229">
        <f>ROUND(I196*H196,2)</f>
        <v>0</v>
      </c>
      <c r="BL196" s="16" t="s">
        <v>182</v>
      </c>
      <c r="BM196" s="228" t="s">
        <v>2200</v>
      </c>
    </row>
    <row r="197" spans="1:47" s="2" customFormat="1" ht="12">
      <c r="A197" s="37"/>
      <c r="B197" s="38"/>
      <c r="C197" s="39"/>
      <c r="D197" s="230" t="s">
        <v>170</v>
      </c>
      <c r="E197" s="39"/>
      <c r="F197" s="231" t="s">
        <v>2199</v>
      </c>
      <c r="G197" s="39"/>
      <c r="H197" s="39"/>
      <c r="I197" s="232"/>
      <c r="J197" s="39"/>
      <c r="K197" s="39"/>
      <c r="L197" s="43"/>
      <c r="M197" s="233"/>
      <c r="N197" s="234"/>
      <c r="O197" s="90"/>
      <c r="P197" s="90"/>
      <c r="Q197" s="90"/>
      <c r="R197" s="90"/>
      <c r="S197" s="90"/>
      <c r="T197" s="91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T197" s="16" t="s">
        <v>170</v>
      </c>
      <c r="AU197" s="16" t="s">
        <v>89</v>
      </c>
    </row>
    <row r="198" spans="1:51" s="13" customFormat="1" ht="12">
      <c r="A198" s="13"/>
      <c r="B198" s="236"/>
      <c r="C198" s="237"/>
      <c r="D198" s="230" t="s">
        <v>219</v>
      </c>
      <c r="E198" s="237"/>
      <c r="F198" s="239" t="s">
        <v>2201</v>
      </c>
      <c r="G198" s="237"/>
      <c r="H198" s="240">
        <v>85.85</v>
      </c>
      <c r="I198" s="241"/>
      <c r="J198" s="237"/>
      <c r="K198" s="237"/>
      <c r="L198" s="242"/>
      <c r="M198" s="243"/>
      <c r="N198" s="244"/>
      <c r="O198" s="244"/>
      <c r="P198" s="244"/>
      <c r="Q198" s="244"/>
      <c r="R198" s="244"/>
      <c r="S198" s="244"/>
      <c r="T198" s="245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46" t="s">
        <v>219</v>
      </c>
      <c r="AU198" s="246" t="s">
        <v>89</v>
      </c>
      <c r="AV198" s="13" t="s">
        <v>89</v>
      </c>
      <c r="AW198" s="13" t="s">
        <v>4</v>
      </c>
      <c r="AX198" s="13" t="s">
        <v>87</v>
      </c>
      <c r="AY198" s="246" t="s">
        <v>160</v>
      </c>
    </row>
    <row r="199" spans="1:65" s="2" customFormat="1" ht="24.15" customHeight="1">
      <c r="A199" s="37"/>
      <c r="B199" s="38"/>
      <c r="C199" s="217" t="s">
        <v>513</v>
      </c>
      <c r="D199" s="217" t="s">
        <v>163</v>
      </c>
      <c r="E199" s="218" t="s">
        <v>2202</v>
      </c>
      <c r="F199" s="219" t="s">
        <v>2203</v>
      </c>
      <c r="G199" s="220" t="s">
        <v>215</v>
      </c>
      <c r="H199" s="221">
        <v>75</v>
      </c>
      <c r="I199" s="222"/>
      <c r="J199" s="223">
        <f>ROUND(I199*H199,2)</f>
        <v>0</v>
      </c>
      <c r="K199" s="219" t="s">
        <v>167</v>
      </c>
      <c r="L199" s="43"/>
      <c r="M199" s="224" t="s">
        <v>1</v>
      </c>
      <c r="N199" s="225" t="s">
        <v>44</v>
      </c>
      <c r="O199" s="90"/>
      <c r="P199" s="226">
        <f>O199*H199</f>
        <v>0</v>
      </c>
      <c r="Q199" s="226">
        <v>0</v>
      </c>
      <c r="R199" s="226">
        <f>Q199*H199</f>
        <v>0</v>
      </c>
      <c r="S199" s="226">
        <v>0</v>
      </c>
      <c r="T199" s="227">
        <f>S199*H199</f>
        <v>0</v>
      </c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R199" s="228" t="s">
        <v>182</v>
      </c>
      <c r="AT199" s="228" t="s">
        <v>163</v>
      </c>
      <c r="AU199" s="228" t="s">
        <v>89</v>
      </c>
      <c r="AY199" s="16" t="s">
        <v>160</v>
      </c>
      <c r="BE199" s="229">
        <f>IF(N199="základní",J199,0)</f>
        <v>0</v>
      </c>
      <c r="BF199" s="229">
        <f>IF(N199="snížená",J199,0)</f>
        <v>0</v>
      </c>
      <c r="BG199" s="229">
        <f>IF(N199="zákl. přenesená",J199,0)</f>
        <v>0</v>
      </c>
      <c r="BH199" s="229">
        <f>IF(N199="sníž. přenesená",J199,0)</f>
        <v>0</v>
      </c>
      <c r="BI199" s="229">
        <f>IF(N199="nulová",J199,0)</f>
        <v>0</v>
      </c>
      <c r="BJ199" s="16" t="s">
        <v>87</v>
      </c>
      <c r="BK199" s="229">
        <f>ROUND(I199*H199,2)</f>
        <v>0</v>
      </c>
      <c r="BL199" s="16" t="s">
        <v>182</v>
      </c>
      <c r="BM199" s="228" t="s">
        <v>2204</v>
      </c>
    </row>
    <row r="200" spans="1:47" s="2" customFormat="1" ht="12">
      <c r="A200" s="37"/>
      <c r="B200" s="38"/>
      <c r="C200" s="39"/>
      <c r="D200" s="230" t="s">
        <v>170</v>
      </c>
      <c r="E200" s="39"/>
      <c r="F200" s="231" t="s">
        <v>2205</v>
      </c>
      <c r="G200" s="39"/>
      <c r="H200" s="39"/>
      <c r="I200" s="232"/>
      <c r="J200" s="39"/>
      <c r="K200" s="39"/>
      <c r="L200" s="43"/>
      <c r="M200" s="233"/>
      <c r="N200" s="234"/>
      <c r="O200" s="90"/>
      <c r="P200" s="90"/>
      <c r="Q200" s="90"/>
      <c r="R200" s="90"/>
      <c r="S200" s="90"/>
      <c r="T200" s="91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T200" s="16" t="s">
        <v>170</v>
      </c>
      <c r="AU200" s="16" t="s">
        <v>89</v>
      </c>
    </row>
    <row r="201" spans="1:65" s="2" customFormat="1" ht="24.15" customHeight="1">
      <c r="A201" s="37"/>
      <c r="B201" s="38"/>
      <c r="C201" s="251" t="s">
        <v>517</v>
      </c>
      <c r="D201" s="251" t="s">
        <v>452</v>
      </c>
      <c r="E201" s="252" t="s">
        <v>2206</v>
      </c>
      <c r="F201" s="253" t="s">
        <v>2207</v>
      </c>
      <c r="G201" s="254" t="s">
        <v>215</v>
      </c>
      <c r="H201" s="255">
        <v>75.75</v>
      </c>
      <c r="I201" s="256"/>
      <c r="J201" s="257">
        <f>ROUND(I201*H201,2)</f>
        <v>0</v>
      </c>
      <c r="K201" s="253" t="s">
        <v>167</v>
      </c>
      <c r="L201" s="258"/>
      <c r="M201" s="259" t="s">
        <v>1</v>
      </c>
      <c r="N201" s="260" t="s">
        <v>44</v>
      </c>
      <c r="O201" s="90"/>
      <c r="P201" s="226">
        <f>O201*H201</f>
        <v>0</v>
      </c>
      <c r="Q201" s="226">
        <v>0.13923</v>
      </c>
      <c r="R201" s="226">
        <f>Q201*H201</f>
        <v>10.5466725</v>
      </c>
      <c r="S201" s="226">
        <v>0</v>
      </c>
      <c r="T201" s="227">
        <f>S201*H201</f>
        <v>0</v>
      </c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R201" s="228" t="s">
        <v>204</v>
      </c>
      <c r="AT201" s="228" t="s">
        <v>452</v>
      </c>
      <c r="AU201" s="228" t="s">
        <v>89</v>
      </c>
      <c r="AY201" s="16" t="s">
        <v>160</v>
      </c>
      <c r="BE201" s="229">
        <f>IF(N201="základní",J201,0)</f>
        <v>0</v>
      </c>
      <c r="BF201" s="229">
        <f>IF(N201="snížená",J201,0)</f>
        <v>0</v>
      </c>
      <c r="BG201" s="229">
        <f>IF(N201="zákl. přenesená",J201,0)</f>
        <v>0</v>
      </c>
      <c r="BH201" s="229">
        <f>IF(N201="sníž. přenesená",J201,0)</f>
        <v>0</v>
      </c>
      <c r="BI201" s="229">
        <f>IF(N201="nulová",J201,0)</f>
        <v>0</v>
      </c>
      <c r="BJ201" s="16" t="s">
        <v>87</v>
      </c>
      <c r="BK201" s="229">
        <f>ROUND(I201*H201,2)</f>
        <v>0</v>
      </c>
      <c r="BL201" s="16" t="s">
        <v>182</v>
      </c>
      <c r="BM201" s="228" t="s">
        <v>2208</v>
      </c>
    </row>
    <row r="202" spans="1:47" s="2" customFormat="1" ht="12">
      <c r="A202" s="37"/>
      <c r="B202" s="38"/>
      <c r="C202" s="39"/>
      <c r="D202" s="230" t="s">
        <v>170</v>
      </c>
      <c r="E202" s="39"/>
      <c r="F202" s="231" t="s">
        <v>2207</v>
      </c>
      <c r="G202" s="39"/>
      <c r="H202" s="39"/>
      <c r="I202" s="232"/>
      <c r="J202" s="39"/>
      <c r="K202" s="39"/>
      <c r="L202" s="43"/>
      <c r="M202" s="233"/>
      <c r="N202" s="234"/>
      <c r="O202" s="90"/>
      <c r="P202" s="90"/>
      <c r="Q202" s="90"/>
      <c r="R202" s="90"/>
      <c r="S202" s="90"/>
      <c r="T202" s="91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T202" s="16" t="s">
        <v>170</v>
      </c>
      <c r="AU202" s="16" t="s">
        <v>89</v>
      </c>
    </row>
    <row r="203" spans="1:51" s="13" customFormat="1" ht="12">
      <c r="A203" s="13"/>
      <c r="B203" s="236"/>
      <c r="C203" s="237"/>
      <c r="D203" s="230" t="s">
        <v>219</v>
      </c>
      <c r="E203" s="237"/>
      <c r="F203" s="239" t="s">
        <v>2209</v>
      </c>
      <c r="G203" s="237"/>
      <c r="H203" s="240">
        <v>75.75</v>
      </c>
      <c r="I203" s="241"/>
      <c r="J203" s="237"/>
      <c r="K203" s="237"/>
      <c r="L203" s="242"/>
      <c r="M203" s="243"/>
      <c r="N203" s="244"/>
      <c r="O203" s="244"/>
      <c r="P203" s="244"/>
      <c r="Q203" s="244"/>
      <c r="R203" s="244"/>
      <c r="S203" s="244"/>
      <c r="T203" s="245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46" t="s">
        <v>219</v>
      </c>
      <c r="AU203" s="246" t="s">
        <v>89</v>
      </c>
      <c r="AV203" s="13" t="s">
        <v>89</v>
      </c>
      <c r="AW203" s="13" t="s">
        <v>4</v>
      </c>
      <c r="AX203" s="13" t="s">
        <v>87</v>
      </c>
      <c r="AY203" s="246" t="s">
        <v>160</v>
      </c>
    </row>
    <row r="204" spans="1:65" s="2" customFormat="1" ht="24.15" customHeight="1">
      <c r="A204" s="37"/>
      <c r="B204" s="38"/>
      <c r="C204" s="217" t="s">
        <v>522</v>
      </c>
      <c r="D204" s="217" t="s">
        <v>163</v>
      </c>
      <c r="E204" s="218" t="s">
        <v>2210</v>
      </c>
      <c r="F204" s="219" t="s">
        <v>2211</v>
      </c>
      <c r="G204" s="220" t="s">
        <v>281</v>
      </c>
      <c r="H204" s="221">
        <v>1</v>
      </c>
      <c r="I204" s="222"/>
      <c r="J204" s="223">
        <f>ROUND(I204*H204,2)</f>
        <v>0</v>
      </c>
      <c r="K204" s="219" t="s">
        <v>167</v>
      </c>
      <c r="L204" s="43"/>
      <c r="M204" s="224" t="s">
        <v>1</v>
      </c>
      <c r="N204" s="225" t="s">
        <v>44</v>
      </c>
      <c r="O204" s="90"/>
      <c r="P204" s="226">
        <f>O204*H204</f>
        <v>0</v>
      </c>
      <c r="Q204" s="226">
        <v>0</v>
      </c>
      <c r="R204" s="226">
        <f>Q204*H204</f>
        <v>0</v>
      </c>
      <c r="S204" s="226">
        <v>0</v>
      </c>
      <c r="T204" s="227">
        <f>S204*H204</f>
        <v>0</v>
      </c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R204" s="228" t="s">
        <v>182</v>
      </c>
      <c r="AT204" s="228" t="s">
        <v>163</v>
      </c>
      <c r="AU204" s="228" t="s">
        <v>89</v>
      </c>
      <c r="AY204" s="16" t="s">
        <v>160</v>
      </c>
      <c r="BE204" s="229">
        <f>IF(N204="základní",J204,0)</f>
        <v>0</v>
      </c>
      <c r="BF204" s="229">
        <f>IF(N204="snížená",J204,0)</f>
        <v>0</v>
      </c>
      <c r="BG204" s="229">
        <f>IF(N204="zákl. přenesená",J204,0)</f>
        <v>0</v>
      </c>
      <c r="BH204" s="229">
        <f>IF(N204="sníž. přenesená",J204,0)</f>
        <v>0</v>
      </c>
      <c r="BI204" s="229">
        <f>IF(N204="nulová",J204,0)</f>
        <v>0</v>
      </c>
      <c r="BJ204" s="16" t="s">
        <v>87</v>
      </c>
      <c r="BK204" s="229">
        <f>ROUND(I204*H204,2)</f>
        <v>0</v>
      </c>
      <c r="BL204" s="16" t="s">
        <v>182</v>
      </c>
      <c r="BM204" s="228" t="s">
        <v>2212</v>
      </c>
    </row>
    <row r="205" spans="1:47" s="2" customFormat="1" ht="12">
      <c r="A205" s="37"/>
      <c r="B205" s="38"/>
      <c r="C205" s="39"/>
      <c r="D205" s="230" t="s">
        <v>170</v>
      </c>
      <c r="E205" s="39"/>
      <c r="F205" s="231" t="s">
        <v>2213</v>
      </c>
      <c r="G205" s="39"/>
      <c r="H205" s="39"/>
      <c r="I205" s="232"/>
      <c r="J205" s="39"/>
      <c r="K205" s="39"/>
      <c r="L205" s="43"/>
      <c r="M205" s="233"/>
      <c r="N205" s="234"/>
      <c r="O205" s="90"/>
      <c r="P205" s="90"/>
      <c r="Q205" s="90"/>
      <c r="R205" s="90"/>
      <c r="S205" s="90"/>
      <c r="T205" s="91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T205" s="16" t="s">
        <v>170</v>
      </c>
      <c r="AU205" s="16" t="s">
        <v>89</v>
      </c>
    </row>
    <row r="206" spans="1:65" s="2" customFormat="1" ht="33" customHeight="1">
      <c r="A206" s="37"/>
      <c r="B206" s="38"/>
      <c r="C206" s="251" t="s">
        <v>527</v>
      </c>
      <c r="D206" s="251" t="s">
        <v>452</v>
      </c>
      <c r="E206" s="252" t="s">
        <v>2214</v>
      </c>
      <c r="F206" s="253" t="s">
        <v>2215</v>
      </c>
      <c r="G206" s="254" t="s">
        <v>281</v>
      </c>
      <c r="H206" s="255">
        <v>1</v>
      </c>
      <c r="I206" s="256"/>
      <c r="J206" s="257">
        <f>ROUND(I206*H206,2)</f>
        <v>0</v>
      </c>
      <c r="K206" s="253" t="s">
        <v>167</v>
      </c>
      <c r="L206" s="258"/>
      <c r="M206" s="259" t="s">
        <v>1</v>
      </c>
      <c r="N206" s="260" t="s">
        <v>44</v>
      </c>
      <c r="O206" s="90"/>
      <c r="P206" s="226">
        <f>O206*H206</f>
        <v>0</v>
      </c>
      <c r="Q206" s="226">
        <v>0.072</v>
      </c>
      <c r="R206" s="226">
        <f>Q206*H206</f>
        <v>0.072</v>
      </c>
      <c r="S206" s="226">
        <v>0</v>
      </c>
      <c r="T206" s="227">
        <f>S206*H206</f>
        <v>0</v>
      </c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R206" s="228" t="s">
        <v>204</v>
      </c>
      <c r="AT206" s="228" t="s">
        <v>452</v>
      </c>
      <c r="AU206" s="228" t="s">
        <v>89</v>
      </c>
      <c r="AY206" s="16" t="s">
        <v>160</v>
      </c>
      <c r="BE206" s="229">
        <f>IF(N206="základní",J206,0)</f>
        <v>0</v>
      </c>
      <c r="BF206" s="229">
        <f>IF(N206="snížená",J206,0)</f>
        <v>0</v>
      </c>
      <c r="BG206" s="229">
        <f>IF(N206="zákl. přenesená",J206,0)</f>
        <v>0</v>
      </c>
      <c r="BH206" s="229">
        <f>IF(N206="sníž. přenesená",J206,0)</f>
        <v>0</v>
      </c>
      <c r="BI206" s="229">
        <f>IF(N206="nulová",J206,0)</f>
        <v>0</v>
      </c>
      <c r="BJ206" s="16" t="s">
        <v>87</v>
      </c>
      <c r="BK206" s="229">
        <f>ROUND(I206*H206,2)</f>
        <v>0</v>
      </c>
      <c r="BL206" s="16" t="s">
        <v>182</v>
      </c>
      <c r="BM206" s="228" t="s">
        <v>2216</v>
      </c>
    </row>
    <row r="207" spans="1:47" s="2" customFormat="1" ht="12">
      <c r="A207" s="37"/>
      <c r="B207" s="38"/>
      <c r="C207" s="39"/>
      <c r="D207" s="230" t="s">
        <v>170</v>
      </c>
      <c r="E207" s="39"/>
      <c r="F207" s="231" t="s">
        <v>2215</v>
      </c>
      <c r="G207" s="39"/>
      <c r="H207" s="39"/>
      <c r="I207" s="232"/>
      <c r="J207" s="39"/>
      <c r="K207" s="39"/>
      <c r="L207" s="43"/>
      <c r="M207" s="233"/>
      <c r="N207" s="234"/>
      <c r="O207" s="90"/>
      <c r="P207" s="90"/>
      <c r="Q207" s="90"/>
      <c r="R207" s="90"/>
      <c r="S207" s="90"/>
      <c r="T207" s="91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T207" s="16" t="s">
        <v>170</v>
      </c>
      <c r="AU207" s="16" t="s">
        <v>89</v>
      </c>
    </row>
    <row r="208" spans="1:65" s="2" customFormat="1" ht="24.15" customHeight="1">
      <c r="A208" s="37"/>
      <c r="B208" s="38"/>
      <c r="C208" s="217" t="s">
        <v>531</v>
      </c>
      <c r="D208" s="217" t="s">
        <v>163</v>
      </c>
      <c r="E208" s="218" t="s">
        <v>509</v>
      </c>
      <c r="F208" s="219" t="s">
        <v>510</v>
      </c>
      <c r="G208" s="220" t="s">
        <v>281</v>
      </c>
      <c r="H208" s="221">
        <v>2</v>
      </c>
      <c r="I208" s="222"/>
      <c r="J208" s="223">
        <f>ROUND(I208*H208,2)</f>
        <v>0</v>
      </c>
      <c r="K208" s="219" t="s">
        <v>167</v>
      </c>
      <c r="L208" s="43"/>
      <c r="M208" s="224" t="s">
        <v>1</v>
      </c>
      <c r="N208" s="225" t="s">
        <v>44</v>
      </c>
      <c r="O208" s="90"/>
      <c r="P208" s="226">
        <f>O208*H208</f>
        <v>0</v>
      </c>
      <c r="Q208" s="226">
        <v>0.00296</v>
      </c>
      <c r="R208" s="226">
        <f>Q208*H208</f>
        <v>0.00592</v>
      </c>
      <c r="S208" s="226">
        <v>0</v>
      </c>
      <c r="T208" s="227">
        <f>S208*H208</f>
        <v>0</v>
      </c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R208" s="228" t="s">
        <v>182</v>
      </c>
      <c r="AT208" s="228" t="s">
        <v>163</v>
      </c>
      <c r="AU208" s="228" t="s">
        <v>89</v>
      </c>
      <c r="AY208" s="16" t="s">
        <v>160</v>
      </c>
      <c r="BE208" s="229">
        <f>IF(N208="základní",J208,0)</f>
        <v>0</v>
      </c>
      <c r="BF208" s="229">
        <f>IF(N208="snížená",J208,0)</f>
        <v>0</v>
      </c>
      <c r="BG208" s="229">
        <f>IF(N208="zákl. přenesená",J208,0)</f>
        <v>0</v>
      </c>
      <c r="BH208" s="229">
        <f>IF(N208="sníž. přenesená",J208,0)</f>
        <v>0</v>
      </c>
      <c r="BI208" s="229">
        <f>IF(N208="nulová",J208,0)</f>
        <v>0</v>
      </c>
      <c r="BJ208" s="16" t="s">
        <v>87</v>
      </c>
      <c r="BK208" s="229">
        <f>ROUND(I208*H208,2)</f>
        <v>0</v>
      </c>
      <c r="BL208" s="16" t="s">
        <v>182</v>
      </c>
      <c r="BM208" s="228" t="s">
        <v>2217</v>
      </c>
    </row>
    <row r="209" spans="1:47" s="2" customFormat="1" ht="12">
      <c r="A209" s="37"/>
      <c r="B209" s="38"/>
      <c r="C209" s="39"/>
      <c r="D209" s="230" t="s">
        <v>170</v>
      </c>
      <c r="E209" s="39"/>
      <c r="F209" s="231" t="s">
        <v>512</v>
      </c>
      <c r="G209" s="39"/>
      <c r="H209" s="39"/>
      <c r="I209" s="232"/>
      <c r="J209" s="39"/>
      <c r="K209" s="39"/>
      <c r="L209" s="43"/>
      <c r="M209" s="233"/>
      <c r="N209" s="234"/>
      <c r="O209" s="90"/>
      <c r="P209" s="90"/>
      <c r="Q209" s="90"/>
      <c r="R209" s="90"/>
      <c r="S209" s="90"/>
      <c r="T209" s="91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T209" s="16" t="s">
        <v>170</v>
      </c>
      <c r="AU209" s="16" t="s">
        <v>89</v>
      </c>
    </row>
    <row r="210" spans="1:65" s="2" customFormat="1" ht="16.5" customHeight="1">
      <c r="A210" s="37"/>
      <c r="B210" s="38"/>
      <c r="C210" s="251" t="s">
        <v>536</v>
      </c>
      <c r="D210" s="251" t="s">
        <v>452</v>
      </c>
      <c r="E210" s="252" t="s">
        <v>514</v>
      </c>
      <c r="F210" s="253" t="s">
        <v>2218</v>
      </c>
      <c r="G210" s="254" t="s">
        <v>281</v>
      </c>
      <c r="H210" s="255">
        <v>1</v>
      </c>
      <c r="I210" s="256"/>
      <c r="J210" s="257">
        <f>ROUND(I210*H210,2)</f>
        <v>0</v>
      </c>
      <c r="K210" s="253" t="s">
        <v>1</v>
      </c>
      <c r="L210" s="258"/>
      <c r="M210" s="259" t="s">
        <v>1</v>
      </c>
      <c r="N210" s="260" t="s">
        <v>44</v>
      </c>
      <c r="O210" s="90"/>
      <c r="P210" s="226">
        <f>O210*H210</f>
        <v>0</v>
      </c>
      <c r="Q210" s="226">
        <v>0.0039</v>
      </c>
      <c r="R210" s="226">
        <f>Q210*H210</f>
        <v>0.0039</v>
      </c>
      <c r="S210" s="226">
        <v>0</v>
      </c>
      <c r="T210" s="227">
        <f>S210*H210</f>
        <v>0</v>
      </c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R210" s="228" t="s">
        <v>204</v>
      </c>
      <c r="AT210" s="228" t="s">
        <v>452</v>
      </c>
      <c r="AU210" s="228" t="s">
        <v>89</v>
      </c>
      <c r="AY210" s="16" t="s">
        <v>160</v>
      </c>
      <c r="BE210" s="229">
        <f>IF(N210="základní",J210,0)</f>
        <v>0</v>
      </c>
      <c r="BF210" s="229">
        <f>IF(N210="snížená",J210,0)</f>
        <v>0</v>
      </c>
      <c r="BG210" s="229">
        <f>IF(N210="zákl. přenesená",J210,0)</f>
        <v>0</v>
      </c>
      <c r="BH210" s="229">
        <f>IF(N210="sníž. přenesená",J210,0)</f>
        <v>0</v>
      </c>
      <c r="BI210" s="229">
        <f>IF(N210="nulová",J210,0)</f>
        <v>0</v>
      </c>
      <c r="BJ210" s="16" t="s">
        <v>87</v>
      </c>
      <c r="BK210" s="229">
        <f>ROUND(I210*H210,2)</f>
        <v>0</v>
      </c>
      <c r="BL210" s="16" t="s">
        <v>182</v>
      </c>
      <c r="BM210" s="228" t="s">
        <v>2219</v>
      </c>
    </row>
    <row r="211" spans="1:47" s="2" customFormat="1" ht="12">
      <c r="A211" s="37"/>
      <c r="B211" s="38"/>
      <c r="C211" s="39"/>
      <c r="D211" s="230" t="s">
        <v>170</v>
      </c>
      <c r="E211" s="39"/>
      <c r="F211" s="231" t="s">
        <v>504</v>
      </c>
      <c r="G211" s="39"/>
      <c r="H211" s="39"/>
      <c r="I211" s="232"/>
      <c r="J211" s="39"/>
      <c r="K211" s="39"/>
      <c r="L211" s="43"/>
      <c r="M211" s="233"/>
      <c r="N211" s="234"/>
      <c r="O211" s="90"/>
      <c r="P211" s="90"/>
      <c r="Q211" s="90"/>
      <c r="R211" s="90"/>
      <c r="S211" s="90"/>
      <c r="T211" s="91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T211" s="16" t="s">
        <v>170</v>
      </c>
      <c r="AU211" s="16" t="s">
        <v>89</v>
      </c>
    </row>
    <row r="212" spans="1:65" s="2" customFormat="1" ht="16.5" customHeight="1">
      <c r="A212" s="37"/>
      <c r="B212" s="38"/>
      <c r="C212" s="251" t="s">
        <v>541</v>
      </c>
      <c r="D212" s="251" t="s">
        <v>452</v>
      </c>
      <c r="E212" s="252" t="s">
        <v>528</v>
      </c>
      <c r="F212" s="253" t="s">
        <v>2220</v>
      </c>
      <c r="G212" s="254" t="s">
        <v>281</v>
      </c>
      <c r="H212" s="255">
        <v>1</v>
      </c>
      <c r="I212" s="256"/>
      <c r="J212" s="257">
        <f>ROUND(I212*H212,2)</f>
        <v>0</v>
      </c>
      <c r="K212" s="253" t="s">
        <v>167</v>
      </c>
      <c r="L212" s="258"/>
      <c r="M212" s="259" t="s">
        <v>1</v>
      </c>
      <c r="N212" s="260" t="s">
        <v>44</v>
      </c>
      <c r="O212" s="90"/>
      <c r="P212" s="226">
        <f>O212*H212</f>
        <v>0</v>
      </c>
      <c r="Q212" s="226">
        <v>0.00172</v>
      </c>
      <c r="R212" s="226">
        <f>Q212*H212</f>
        <v>0.00172</v>
      </c>
      <c r="S212" s="226">
        <v>0</v>
      </c>
      <c r="T212" s="227">
        <f>S212*H212</f>
        <v>0</v>
      </c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R212" s="228" t="s">
        <v>204</v>
      </c>
      <c r="AT212" s="228" t="s">
        <v>452</v>
      </c>
      <c r="AU212" s="228" t="s">
        <v>89</v>
      </c>
      <c r="AY212" s="16" t="s">
        <v>160</v>
      </c>
      <c r="BE212" s="229">
        <f>IF(N212="základní",J212,0)</f>
        <v>0</v>
      </c>
      <c r="BF212" s="229">
        <f>IF(N212="snížená",J212,0)</f>
        <v>0</v>
      </c>
      <c r="BG212" s="229">
        <f>IF(N212="zákl. přenesená",J212,0)</f>
        <v>0</v>
      </c>
      <c r="BH212" s="229">
        <f>IF(N212="sníž. přenesená",J212,0)</f>
        <v>0</v>
      </c>
      <c r="BI212" s="229">
        <f>IF(N212="nulová",J212,0)</f>
        <v>0</v>
      </c>
      <c r="BJ212" s="16" t="s">
        <v>87</v>
      </c>
      <c r="BK212" s="229">
        <f>ROUND(I212*H212,2)</f>
        <v>0</v>
      </c>
      <c r="BL212" s="16" t="s">
        <v>182</v>
      </c>
      <c r="BM212" s="228" t="s">
        <v>2221</v>
      </c>
    </row>
    <row r="213" spans="1:47" s="2" customFormat="1" ht="12">
      <c r="A213" s="37"/>
      <c r="B213" s="38"/>
      <c r="C213" s="39"/>
      <c r="D213" s="230" t="s">
        <v>170</v>
      </c>
      <c r="E213" s="39"/>
      <c r="F213" s="231" t="s">
        <v>529</v>
      </c>
      <c r="G213" s="39"/>
      <c r="H213" s="39"/>
      <c r="I213" s="232"/>
      <c r="J213" s="39"/>
      <c r="K213" s="39"/>
      <c r="L213" s="43"/>
      <c r="M213" s="233"/>
      <c r="N213" s="234"/>
      <c r="O213" s="90"/>
      <c r="P213" s="90"/>
      <c r="Q213" s="90"/>
      <c r="R213" s="90"/>
      <c r="S213" s="90"/>
      <c r="T213" s="91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T213" s="16" t="s">
        <v>170</v>
      </c>
      <c r="AU213" s="16" t="s">
        <v>89</v>
      </c>
    </row>
    <row r="214" spans="1:65" s="2" customFormat="1" ht="24.15" customHeight="1">
      <c r="A214" s="37"/>
      <c r="B214" s="38"/>
      <c r="C214" s="251" t="s">
        <v>547</v>
      </c>
      <c r="D214" s="251" t="s">
        <v>452</v>
      </c>
      <c r="E214" s="252" t="s">
        <v>2222</v>
      </c>
      <c r="F214" s="253" t="s">
        <v>533</v>
      </c>
      <c r="G214" s="254" t="s">
        <v>281</v>
      </c>
      <c r="H214" s="255">
        <v>1</v>
      </c>
      <c r="I214" s="256"/>
      <c r="J214" s="257">
        <f>ROUND(I214*H214,2)</f>
        <v>0</v>
      </c>
      <c r="K214" s="253" t="s">
        <v>1</v>
      </c>
      <c r="L214" s="258"/>
      <c r="M214" s="259" t="s">
        <v>1</v>
      </c>
      <c r="N214" s="260" t="s">
        <v>44</v>
      </c>
      <c r="O214" s="90"/>
      <c r="P214" s="226">
        <f>O214*H214</f>
        <v>0</v>
      </c>
      <c r="Q214" s="226">
        <v>0.0066</v>
      </c>
      <c r="R214" s="226">
        <f>Q214*H214</f>
        <v>0.0066</v>
      </c>
      <c r="S214" s="226">
        <v>0</v>
      </c>
      <c r="T214" s="227">
        <f>S214*H214</f>
        <v>0</v>
      </c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R214" s="228" t="s">
        <v>204</v>
      </c>
      <c r="AT214" s="228" t="s">
        <v>452</v>
      </c>
      <c r="AU214" s="228" t="s">
        <v>89</v>
      </c>
      <c r="AY214" s="16" t="s">
        <v>160</v>
      </c>
      <c r="BE214" s="229">
        <f>IF(N214="základní",J214,0)</f>
        <v>0</v>
      </c>
      <c r="BF214" s="229">
        <f>IF(N214="snížená",J214,0)</f>
        <v>0</v>
      </c>
      <c r="BG214" s="229">
        <f>IF(N214="zákl. přenesená",J214,0)</f>
        <v>0</v>
      </c>
      <c r="BH214" s="229">
        <f>IF(N214="sníž. přenesená",J214,0)</f>
        <v>0</v>
      </c>
      <c r="BI214" s="229">
        <f>IF(N214="nulová",J214,0)</f>
        <v>0</v>
      </c>
      <c r="BJ214" s="16" t="s">
        <v>87</v>
      </c>
      <c r="BK214" s="229">
        <f>ROUND(I214*H214,2)</f>
        <v>0</v>
      </c>
      <c r="BL214" s="16" t="s">
        <v>182</v>
      </c>
      <c r="BM214" s="228" t="s">
        <v>2223</v>
      </c>
    </row>
    <row r="215" spans="1:47" s="2" customFormat="1" ht="12">
      <c r="A215" s="37"/>
      <c r="B215" s="38"/>
      <c r="C215" s="39"/>
      <c r="D215" s="230" t="s">
        <v>170</v>
      </c>
      <c r="E215" s="39"/>
      <c r="F215" s="231" t="s">
        <v>535</v>
      </c>
      <c r="G215" s="39"/>
      <c r="H215" s="39"/>
      <c r="I215" s="232"/>
      <c r="J215" s="39"/>
      <c r="K215" s="39"/>
      <c r="L215" s="43"/>
      <c r="M215" s="233"/>
      <c r="N215" s="234"/>
      <c r="O215" s="90"/>
      <c r="P215" s="90"/>
      <c r="Q215" s="90"/>
      <c r="R215" s="90"/>
      <c r="S215" s="90"/>
      <c r="T215" s="91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T215" s="16" t="s">
        <v>170</v>
      </c>
      <c r="AU215" s="16" t="s">
        <v>89</v>
      </c>
    </row>
    <row r="216" spans="1:65" s="2" customFormat="1" ht="24.15" customHeight="1">
      <c r="A216" s="37"/>
      <c r="B216" s="38"/>
      <c r="C216" s="217" t="s">
        <v>553</v>
      </c>
      <c r="D216" s="217" t="s">
        <v>163</v>
      </c>
      <c r="E216" s="218" t="s">
        <v>2224</v>
      </c>
      <c r="F216" s="219" t="s">
        <v>2225</v>
      </c>
      <c r="G216" s="220" t="s">
        <v>281</v>
      </c>
      <c r="H216" s="221">
        <v>16</v>
      </c>
      <c r="I216" s="222"/>
      <c r="J216" s="223">
        <f>ROUND(I216*H216,2)</f>
        <v>0</v>
      </c>
      <c r="K216" s="219" t="s">
        <v>167</v>
      </c>
      <c r="L216" s="43"/>
      <c r="M216" s="224" t="s">
        <v>1</v>
      </c>
      <c r="N216" s="225" t="s">
        <v>44</v>
      </c>
      <c r="O216" s="90"/>
      <c r="P216" s="226">
        <f>O216*H216</f>
        <v>0</v>
      </c>
      <c r="Q216" s="226">
        <v>0.00505</v>
      </c>
      <c r="R216" s="226">
        <f>Q216*H216</f>
        <v>0.0808</v>
      </c>
      <c r="S216" s="226">
        <v>0</v>
      </c>
      <c r="T216" s="227">
        <f>S216*H216</f>
        <v>0</v>
      </c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R216" s="228" t="s">
        <v>182</v>
      </c>
      <c r="AT216" s="228" t="s">
        <v>163</v>
      </c>
      <c r="AU216" s="228" t="s">
        <v>89</v>
      </c>
      <c r="AY216" s="16" t="s">
        <v>160</v>
      </c>
      <c r="BE216" s="229">
        <f>IF(N216="základní",J216,0)</f>
        <v>0</v>
      </c>
      <c r="BF216" s="229">
        <f>IF(N216="snížená",J216,0)</f>
        <v>0</v>
      </c>
      <c r="BG216" s="229">
        <f>IF(N216="zákl. přenesená",J216,0)</f>
        <v>0</v>
      </c>
      <c r="BH216" s="229">
        <f>IF(N216="sníž. přenesená",J216,0)</f>
        <v>0</v>
      </c>
      <c r="BI216" s="229">
        <f>IF(N216="nulová",J216,0)</f>
        <v>0</v>
      </c>
      <c r="BJ216" s="16" t="s">
        <v>87</v>
      </c>
      <c r="BK216" s="229">
        <f>ROUND(I216*H216,2)</f>
        <v>0</v>
      </c>
      <c r="BL216" s="16" t="s">
        <v>182</v>
      </c>
      <c r="BM216" s="228" t="s">
        <v>2226</v>
      </c>
    </row>
    <row r="217" spans="1:47" s="2" customFormat="1" ht="12">
      <c r="A217" s="37"/>
      <c r="B217" s="38"/>
      <c r="C217" s="39"/>
      <c r="D217" s="230" t="s">
        <v>170</v>
      </c>
      <c r="E217" s="39"/>
      <c r="F217" s="231" t="s">
        <v>2227</v>
      </c>
      <c r="G217" s="39"/>
      <c r="H217" s="39"/>
      <c r="I217" s="232"/>
      <c r="J217" s="39"/>
      <c r="K217" s="39"/>
      <c r="L217" s="43"/>
      <c r="M217" s="233"/>
      <c r="N217" s="234"/>
      <c r="O217" s="90"/>
      <c r="P217" s="90"/>
      <c r="Q217" s="90"/>
      <c r="R217" s="90"/>
      <c r="S217" s="90"/>
      <c r="T217" s="91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T217" s="16" t="s">
        <v>170</v>
      </c>
      <c r="AU217" s="16" t="s">
        <v>89</v>
      </c>
    </row>
    <row r="218" spans="1:65" s="2" customFormat="1" ht="24.15" customHeight="1">
      <c r="A218" s="37"/>
      <c r="B218" s="38"/>
      <c r="C218" s="251" t="s">
        <v>558</v>
      </c>
      <c r="D218" s="251" t="s">
        <v>452</v>
      </c>
      <c r="E218" s="252" t="s">
        <v>2228</v>
      </c>
      <c r="F218" s="253" t="s">
        <v>2229</v>
      </c>
      <c r="G218" s="254" t="s">
        <v>281</v>
      </c>
      <c r="H218" s="255">
        <v>1</v>
      </c>
      <c r="I218" s="256"/>
      <c r="J218" s="257">
        <f>ROUND(I218*H218,2)</f>
        <v>0</v>
      </c>
      <c r="K218" s="253" t="s">
        <v>167</v>
      </c>
      <c r="L218" s="258"/>
      <c r="M218" s="259" t="s">
        <v>1</v>
      </c>
      <c r="N218" s="260" t="s">
        <v>44</v>
      </c>
      <c r="O218" s="90"/>
      <c r="P218" s="226">
        <f>O218*H218</f>
        <v>0</v>
      </c>
      <c r="Q218" s="226">
        <v>0.0415</v>
      </c>
      <c r="R218" s="226">
        <f>Q218*H218</f>
        <v>0.0415</v>
      </c>
      <c r="S218" s="226">
        <v>0</v>
      </c>
      <c r="T218" s="227">
        <f>S218*H218</f>
        <v>0</v>
      </c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R218" s="228" t="s">
        <v>204</v>
      </c>
      <c r="AT218" s="228" t="s">
        <v>452</v>
      </c>
      <c r="AU218" s="228" t="s">
        <v>89</v>
      </c>
      <c r="AY218" s="16" t="s">
        <v>160</v>
      </c>
      <c r="BE218" s="229">
        <f>IF(N218="základní",J218,0)</f>
        <v>0</v>
      </c>
      <c r="BF218" s="229">
        <f>IF(N218="snížená",J218,0)</f>
        <v>0</v>
      </c>
      <c r="BG218" s="229">
        <f>IF(N218="zákl. přenesená",J218,0)</f>
        <v>0</v>
      </c>
      <c r="BH218" s="229">
        <f>IF(N218="sníž. přenesená",J218,0)</f>
        <v>0</v>
      </c>
      <c r="BI218" s="229">
        <f>IF(N218="nulová",J218,0)</f>
        <v>0</v>
      </c>
      <c r="BJ218" s="16" t="s">
        <v>87</v>
      </c>
      <c r="BK218" s="229">
        <f>ROUND(I218*H218,2)</f>
        <v>0</v>
      </c>
      <c r="BL218" s="16" t="s">
        <v>182</v>
      </c>
      <c r="BM218" s="228" t="s">
        <v>2230</v>
      </c>
    </row>
    <row r="219" spans="1:47" s="2" customFormat="1" ht="12">
      <c r="A219" s="37"/>
      <c r="B219" s="38"/>
      <c r="C219" s="39"/>
      <c r="D219" s="230" t="s">
        <v>170</v>
      </c>
      <c r="E219" s="39"/>
      <c r="F219" s="231" t="s">
        <v>2229</v>
      </c>
      <c r="G219" s="39"/>
      <c r="H219" s="39"/>
      <c r="I219" s="232"/>
      <c r="J219" s="39"/>
      <c r="K219" s="39"/>
      <c r="L219" s="43"/>
      <c r="M219" s="233"/>
      <c r="N219" s="234"/>
      <c r="O219" s="90"/>
      <c r="P219" s="90"/>
      <c r="Q219" s="90"/>
      <c r="R219" s="90"/>
      <c r="S219" s="90"/>
      <c r="T219" s="91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T219" s="16" t="s">
        <v>170</v>
      </c>
      <c r="AU219" s="16" t="s">
        <v>89</v>
      </c>
    </row>
    <row r="220" spans="1:65" s="2" customFormat="1" ht="24.15" customHeight="1">
      <c r="A220" s="37"/>
      <c r="B220" s="38"/>
      <c r="C220" s="251" t="s">
        <v>563</v>
      </c>
      <c r="D220" s="251" t="s">
        <v>452</v>
      </c>
      <c r="E220" s="252" t="s">
        <v>2231</v>
      </c>
      <c r="F220" s="253" t="s">
        <v>2232</v>
      </c>
      <c r="G220" s="254" t="s">
        <v>281</v>
      </c>
      <c r="H220" s="255">
        <v>3</v>
      </c>
      <c r="I220" s="256"/>
      <c r="J220" s="257">
        <f>ROUND(I220*H220,2)</f>
        <v>0</v>
      </c>
      <c r="K220" s="253" t="s">
        <v>167</v>
      </c>
      <c r="L220" s="258"/>
      <c r="M220" s="259" t="s">
        <v>1</v>
      </c>
      <c r="N220" s="260" t="s">
        <v>44</v>
      </c>
      <c r="O220" s="90"/>
      <c r="P220" s="226">
        <f>O220*H220</f>
        <v>0</v>
      </c>
      <c r="Q220" s="226">
        <v>0.0415</v>
      </c>
      <c r="R220" s="226">
        <f>Q220*H220</f>
        <v>0.1245</v>
      </c>
      <c r="S220" s="226">
        <v>0</v>
      </c>
      <c r="T220" s="227">
        <f>S220*H220</f>
        <v>0</v>
      </c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  <c r="AR220" s="228" t="s">
        <v>204</v>
      </c>
      <c r="AT220" s="228" t="s">
        <v>452</v>
      </c>
      <c r="AU220" s="228" t="s">
        <v>89</v>
      </c>
      <c r="AY220" s="16" t="s">
        <v>160</v>
      </c>
      <c r="BE220" s="229">
        <f>IF(N220="základní",J220,0)</f>
        <v>0</v>
      </c>
      <c r="BF220" s="229">
        <f>IF(N220="snížená",J220,0)</f>
        <v>0</v>
      </c>
      <c r="BG220" s="229">
        <f>IF(N220="zákl. přenesená",J220,0)</f>
        <v>0</v>
      </c>
      <c r="BH220" s="229">
        <f>IF(N220="sníž. přenesená",J220,0)</f>
        <v>0</v>
      </c>
      <c r="BI220" s="229">
        <f>IF(N220="nulová",J220,0)</f>
        <v>0</v>
      </c>
      <c r="BJ220" s="16" t="s">
        <v>87</v>
      </c>
      <c r="BK220" s="229">
        <f>ROUND(I220*H220,2)</f>
        <v>0</v>
      </c>
      <c r="BL220" s="16" t="s">
        <v>182</v>
      </c>
      <c r="BM220" s="228" t="s">
        <v>2233</v>
      </c>
    </row>
    <row r="221" spans="1:47" s="2" customFormat="1" ht="12">
      <c r="A221" s="37"/>
      <c r="B221" s="38"/>
      <c r="C221" s="39"/>
      <c r="D221" s="230" t="s">
        <v>170</v>
      </c>
      <c r="E221" s="39"/>
      <c r="F221" s="231" t="s">
        <v>2232</v>
      </c>
      <c r="G221" s="39"/>
      <c r="H221" s="39"/>
      <c r="I221" s="232"/>
      <c r="J221" s="39"/>
      <c r="K221" s="39"/>
      <c r="L221" s="43"/>
      <c r="M221" s="233"/>
      <c r="N221" s="234"/>
      <c r="O221" s="90"/>
      <c r="P221" s="90"/>
      <c r="Q221" s="90"/>
      <c r="R221" s="90"/>
      <c r="S221" s="90"/>
      <c r="T221" s="91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T221" s="16" t="s">
        <v>170</v>
      </c>
      <c r="AU221" s="16" t="s">
        <v>89</v>
      </c>
    </row>
    <row r="222" spans="1:65" s="2" customFormat="1" ht="16.5" customHeight="1">
      <c r="A222" s="37"/>
      <c r="B222" s="38"/>
      <c r="C222" s="251" t="s">
        <v>568</v>
      </c>
      <c r="D222" s="251" t="s">
        <v>452</v>
      </c>
      <c r="E222" s="252" t="s">
        <v>518</v>
      </c>
      <c r="F222" s="253" t="s">
        <v>2234</v>
      </c>
      <c r="G222" s="254" t="s">
        <v>281</v>
      </c>
      <c r="H222" s="255">
        <v>8</v>
      </c>
      <c r="I222" s="256"/>
      <c r="J222" s="257">
        <f>ROUND(I222*H222,2)</f>
        <v>0</v>
      </c>
      <c r="K222" s="253" t="s">
        <v>1</v>
      </c>
      <c r="L222" s="258"/>
      <c r="M222" s="259" t="s">
        <v>1</v>
      </c>
      <c r="N222" s="260" t="s">
        <v>44</v>
      </c>
      <c r="O222" s="90"/>
      <c r="P222" s="226">
        <f>O222*H222</f>
        <v>0</v>
      </c>
      <c r="Q222" s="226">
        <v>0.0039</v>
      </c>
      <c r="R222" s="226">
        <f>Q222*H222</f>
        <v>0.0312</v>
      </c>
      <c r="S222" s="226">
        <v>0</v>
      </c>
      <c r="T222" s="227">
        <f>S222*H222</f>
        <v>0</v>
      </c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R222" s="228" t="s">
        <v>204</v>
      </c>
      <c r="AT222" s="228" t="s">
        <v>452</v>
      </c>
      <c r="AU222" s="228" t="s">
        <v>89</v>
      </c>
      <c r="AY222" s="16" t="s">
        <v>160</v>
      </c>
      <c r="BE222" s="229">
        <f>IF(N222="základní",J222,0)</f>
        <v>0</v>
      </c>
      <c r="BF222" s="229">
        <f>IF(N222="snížená",J222,0)</f>
        <v>0</v>
      </c>
      <c r="BG222" s="229">
        <f>IF(N222="zákl. přenesená",J222,0)</f>
        <v>0</v>
      </c>
      <c r="BH222" s="229">
        <f>IF(N222="sníž. přenesená",J222,0)</f>
        <v>0</v>
      </c>
      <c r="BI222" s="229">
        <f>IF(N222="nulová",J222,0)</f>
        <v>0</v>
      </c>
      <c r="BJ222" s="16" t="s">
        <v>87</v>
      </c>
      <c r="BK222" s="229">
        <f>ROUND(I222*H222,2)</f>
        <v>0</v>
      </c>
      <c r="BL222" s="16" t="s">
        <v>182</v>
      </c>
      <c r="BM222" s="228" t="s">
        <v>2235</v>
      </c>
    </row>
    <row r="223" spans="1:47" s="2" customFormat="1" ht="12">
      <c r="A223" s="37"/>
      <c r="B223" s="38"/>
      <c r="C223" s="39"/>
      <c r="D223" s="230" t="s">
        <v>170</v>
      </c>
      <c r="E223" s="39"/>
      <c r="F223" s="231" t="s">
        <v>504</v>
      </c>
      <c r="G223" s="39"/>
      <c r="H223" s="39"/>
      <c r="I223" s="232"/>
      <c r="J223" s="39"/>
      <c r="K223" s="39"/>
      <c r="L223" s="43"/>
      <c r="M223" s="233"/>
      <c r="N223" s="234"/>
      <c r="O223" s="90"/>
      <c r="P223" s="90"/>
      <c r="Q223" s="90"/>
      <c r="R223" s="90"/>
      <c r="S223" s="90"/>
      <c r="T223" s="91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T223" s="16" t="s">
        <v>170</v>
      </c>
      <c r="AU223" s="16" t="s">
        <v>89</v>
      </c>
    </row>
    <row r="224" spans="1:65" s="2" customFormat="1" ht="24.15" customHeight="1">
      <c r="A224" s="37"/>
      <c r="B224" s="38"/>
      <c r="C224" s="251" t="s">
        <v>573</v>
      </c>
      <c r="D224" s="251" t="s">
        <v>452</v>
      </c>
      <c r="E224" s="252" t="s">
        <v>2236</v>
      </c>
      <c r="F224" s="253" t="s">
        <v>2237</v>
      </c>
      <c r="G224" s="254" t="s">
        <v>281</v>
      </c>
      <c r="H224" s="255">
        <v>2</v>
      </c>
      <c r="I224" s="256"/>
      <c r="J224" s="257">
        <f>ROUND(I224*H224,2)</f>
        <v>0</v>
      </c>
      <c r="K224" s="253" t="s">
        <v>167</v>
      </c>
      <c r="L224" s="258"/>
      <c r="M224" s="259" t="s">
        <v>1</v>
      </c>
      <c r="N224" s="260" t="s">
        <v>44</v>
      </c>
      <c r="O224" s="90"/>
      <c r="P224" s="226">
        <f>O224*H224</f>
        <v>0</v>
      </c>
      <c r="Q224" s="226">
        <v>0.0533</v>
      </c>
      <c r="R224" s="226">
        <f>Q224*H224</f>
        <v>0.1066</v>
      </c>
      <c r="S224" s="226">
        <v>0</v>
      </c>
      <c r="T224" s="227">
        <f>S224*H224</f>
        <v>0</v>
      </c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R224" s="228" t="s">
        <v>204</v>
      </c>
      <c r="AT224" s="228" t="s">
        <v>452</v>
      </c>
      <c r="AU224" s="228" t="s">
        <v>89</v>
      </c>
      <c r="AY224" s="16" t="s">
        <v>160</v>
      </c>
      <c r="BE224" s="229">
        <f>IF(N224="základní",J224,0)</f>
        <v>0</v>
      </c>
      <c r="BF224" s="229">
        <f>IF(N224="snížená",J224,0)</f>
        <v>0</v>
      </c>
      <c r="BG224" s="229">
        <f>IF(N224="zákl. přenesená",J224,0)</f>
        <v>0</v>
      </c>
      <c r="BH224" s="229">
        <f>IF(N224="sníž. přenesená",J224,0)</f>
        <v>0</v>
      </c>
      <c r="BI224" s="229">
        <f>IF(N224="nulová",J224,0)</f>
        <v>0</v>
      </c>
      <c r="BJ224" s="16" t="s">
        <v>87</v>
      </c>
      <c r="BK224" s="229">
        <f>ROUND(I224*H224,2)</f>
        <v>0</v>
      </c>
      <c r="BL224" s="16" t="s">
        <v>182</v>
      </c>
      <c r="BM224" s="228" t="s">
        <v>2238</v>
      </c>
    </row>
    <row r="225" spans="1:47" s="2" customFormat="1" ht="12">
      <c r="A225" s="37"/>
      <c r="B225" s="38"/>
      <c r="C225" s="39"/>
      <c r="D225" s="230" t="s">
        <v>170</v>
      </c>
      <c r="E225" s="39"/>
      <c r="F225" s="231" t="s">
        <v>2237</v>
      </c>
      <c r="G225" s="39"/>
      <c r="H225" s="39"/>
      <c r="I225" s="232"/>
      <c r="J225" s="39"/>
      <c r="K225" s="39"/>
      <c r="L225" s="43"/>
      <c r="M225" s="233"/>
      <c r="N225" s="234"/>
      <c r="O225" s="90"/>
      <c r="P225" s="90"/>
      <c r="Q225" s="90"/>
      <c r="R225" s="90"/>
      <c r="S225" s="90"/>
      <c r="T225" s="91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T225" s="16" t="s">
        <v>170</v>
      </c>
      <c r="AU225" s="16" t="s">
        <v>89</v>
      </c>
    </row>
    <row r="226" spans="1:65" s="2" customFormat="1" ht="24.15" customHeight="1">
      <c r="A226" s="37"/>
      <c r="B226" s="38"/>
      <c r="C226" s="251" t="s">
        <v>578</v>
      </c>
      <c r="D226" s="251" t="s">
        <v>452</v>
      </c>
      <c r="E226" s="252" t="s">
        <v>2239</v>
      </c>
      <c r="F226" s="253" t="s">
        <v>2240</v>
      </c>
      <c r="G226" s="254" t="s">
        <v>281</v>
      </c>
      <c r="H226" s="255">
        <v>2</v>
      </c>
      <c r="I226" s="256"/>
      <c r="J226" s="257">
        <f>ROUND(I226*H226,2)</f>
        <v>0</v>
      </c>
      <c r="K226" s="253" t="s">
        <v>1</v>
      </c>
      <c r="L226" s="258"/>
      <c r="M226" s="259" t="s">
        <v>1</v>
      </c>
      <c r="N226" s="260" t="s">
        <v>44</v>
      </c>
      <c r="O226" s="90"/>
      <c r="P226" s="226">
        <f>O226*H226</f>
        <v>0</v>
      </c>
      <c r="Q226" s="226">
        <v>0.0066</v>
      </c>
      <c r="R226" s="226">
        <f>Q226*H226</f>
        <v>0.0132</v>
      </c>
      <c r="S226" s="226">
        <v>0</v>
      </c>
      <c r="T226" s="227">
        <f>S226*H226</f>
        <v>0</v>
      </c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R226" s="228" t="s">
        <v>204</v>
      </c>
      <c r="AT226" s="228" t="s">
        <v>452</v>
      </c>
      <c r="AU226" s="228" t="s">
        <v>89</v>
      </c>
      <c r="AY226" s="16" t="s">
        <v>160</v>
      </c>
      <c r="BE226" s="229">
        <f>IF(N226="základní",J226,0)</f>
        <v>0</v>
      </c>
      <c r="BF226" s="229">
        <f>IF(N226="snížená",J226,0)</f>
        <v>0</v>
      </c>
      <c r="BG226" s="229">
        <f>IF(N226="zákl. přenesená",J226,0)</f>
        <v>0</v>
      </c>
      <c r="BH226" s="229">
        <f>IF(N226="sníž. přenesená",J226,0)</f>
        <v>0</v>
      </c>
      <c r="BI226" s="229">
        <f>IF(N226="nulová",J226,0)</f>
        <v>0</v>
      </c>
      <c r="BJ226" s="16" t="s">
        <v>87</v>
      </c>
      <c r="BK226" s="229">
        <f>ROUND(I226*H226,2)</f>
        <v>0</v>
      </c>
      <c r="BL226" s="16" t="s">
        <v>182</v>
      </c>
      <c r="BM226" s="228" t="s">
        <v>2241</v>
      </c>
    </row>
    <row r="227" spans="1:47" s="2" customFormat="1" ht="12">
      <c r="A227" s="37"/>
      <c r="B227" s="38"/>
      <c r="C227" s="39"/>
      <c r="D227" s="230" t="s">
        <v>170</v>
      </c>
      <c r="E227" s="39"/>
      <c r="F227" s="231" t="s">
        <v>535</v>
      </c>
      <c r="G227" s="39"/>
      <c r="H227" s="39"/>
      <c r="I227" s="232"/>
      <c r="J227" s="39"/>
      <c r="K227" s="39"/>
      <c r="L227" s="43"/>
      <c r="M227" s="233"/>
      <c r="N227" s="234"/>
      <c r="O227" s="90"/>
      <c r="P227" s="90"/>
      <c r="Q227" s="90"/>
      <c r="R227" s="90"/>
      <c r="S227" s="90"/>
      <c r="T227" s="91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T227" s="16" t="s">
        <v>170</v>
      </c>
      <c r="AU227" s="16" t="s">
        <v>89</v>
      </c>
    </row>
    <row r="228" spans="1:65" s="2" customFormat="1" ht="24.15" customHeight="1">
      <c r="A228" s="37"/>
      <c r="B228" s="38"/>
      <c r="C228" s="217" t="s">
        <v>582</v>
      </c>
      <c r="D228" s="217" t="s">
        <v>163</v>
      </c>
      <c r="E228" s="218" t="s">
        <v>2242</v>
      </c>
      <c r="F228" s="219" t="s">
        <v>2243</v>
      </c>
      <c r="G228" s="220" t="s">
        <v>281</v>
      </c>
      <c r="H228" s="221">
        <v>10</v>
      </c>
      <c r="I228" s="222"/>
      <c r="J228" s="223">
        <f>ROUND(I228*H228,2)</f>
        <v>0</v>
      </c>
      <c r="K228" s="219" t="s">
        <v>167</v>
      </c>
      <c r="L228" s="43"/>
      <c r="M228" s="224" t="s">
        <v>1</v>
      </c>
      <c r="N228" s="225" t="s">
        <v>44</v>
      </c>
      <c r="O228" s="90"/>
      <c r="P228" s="226">
        <f>O228*H228</f>
        <v>0</v>
      </c>
      <c r="Q228" s="226">
        <v>0.01645</v>
      </c>
      <c r="R228" s="226">
        <f>Q228*H228</f>
        <v>0.16449999999999998</v>
      </c>
      <c r="S228" s="226">
        <v>0</v>
      </c>
      <c r="T228" s="227">
        <f>S228*H228</f>
        <v>0</v>
      </c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R228" s="228" t="s">
        <v>182</v>
      </c>
      <c r="AT228" s="228" t="s">
        <v>163</v>
      </c>
      <c r="AU228" s="228" t="s">
        <v>89</v>
      </c>
      <c r="AY228" s="16" t="s">
        <v>160</v>
      </c>
      <c r="BE228" s="229">
        <f>IF(N228="základní",J228,0)</f>
        <v>0</v>
      </c>
      <c r="BF228" s="229">
        <f>IF(N228="snížená",J228,0)</f>
        <v>0</v>
      </c>
      <c r="BG228" s="229">
        <f>IF(N228="zákl. přenesená",J228,0)</f>
        <v>0</v>
      </c>
      <c r="BH228" s="229">
        <f>IF(N228="sníž. přenesená",J228,0)</f>
        <v>0</v>
      </c>
      <c r="BI228" s="229">
        <f>IF(N228="nulová",J228,0)</f>
        <v>0</v>
      </c>
      <c r="BJ228" s="16" t="s">
        <v>87</v>
      </c>
      <c r="BK228" s="229">
        <f>ROUND(I228*H228,2)</f>
        <v>0</v>
      </c>
      <c r="BL228" s="16" t="s">
        <v>182</v>
      </c>
      <c r="BM228" s="228" t="s">
        <v>2244</v>
      </c>
    </row>
    <row r="229" spans="1:47" s="2" customFormat="1" ht="12">
      <c r="A229" s="37"/>
      <c r="B229" s="38"/>
      <c r="C229" s="39"/>
      <c r="D229" s="230" t="s">
        <v>170</v>
      </c>
      <c r="E229" s="39"/>
      <c r="F229" s="231" t="s">
        <v>2245</v>
      </c>
      <c r="G229" s="39"/>
      <c r="H229" s="39"/>
      <c r="I229" s="232"/>
      <c r="J229" s="39"/>
      <c r="K229" s="39"/>
      <c r="L229" s="43"/>
      <c r="M229" s="233"/>
      <c r="N229" s="234"/>
      <c r="O229" s="90"/>
      <c r="P229" s="90"/>
      <c r="Q229" s="90"/>
      <c r="R229" s="90"/>
      <c r="S229" s="90"/>
      <c r="T229" s="91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T229" s="16" t="s">
        <v>170</v>
      </c>
      <c r="AU229" s="16" t="s">
        <v>89</v>
      </c>
    </row>
    <row r="230" spans="1:65" s="2" customFormat="1" ht="24.15" customHeight="1">
      <c r="A230" s="37"/>
      <c r="B230" s="38"/>
      <c r="C230" s="251" t="s">
        <v>587</v>
      </c>
      <c r="D230" s="251" t="s">
        <v>452</v>
      </c>
      <c r="E230" s="252" t="s">
        <v>2246</v>
      </c>
      <c r="F230" s="253" t="s">
        <v>2247</v>
      </c>
      <c r="G230" s="254" t="s">
        <v>281</v>
      </c>
      <c r="H230" s="255">
        <v>1</v>
      </c>
      <c r="I230" s="256"/>
      <c r="J230" s="257">
        <f>ROUND(I230*H230,2)</f>
        <v>0</v>
      </c>
      <c r="K230" s="253" t="s">
        <v>1</v>
      </c>
      <c r="L230" s="258"/>
      <c r="M230" s="259" t="s">
        <v>1</v>
      </c>
      <c r="N230" s="260" t="s">
        <v>44</v>
      </c>
      <c r="O230" s="90"/>
      <c r="P230" s="226">
        <f>O230*H230</f>
        <v>0</v>
      </c>
      <c r="Q230" s="226">
        <v>0.0682</v>
      </c>
      <c r="R230" s="226">
        <f>Q230*H230</f>
        <v>0.0682</v>
      </c>
      <c r="S230" s="226">
        <v>0</v>
      </c>
      <c r="T230" s="227">
        <f>S230*H230</f>
        <v>0</v>
      </c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R230" s="228" t="s">
        <v>204</v>
      </c>
      <c r="AT230" s="228" t="s">
        <v>452</v>
      </c>
      <c r="AU230" s="228" t="s">
        <v>89</v>
      </c>
      <c r="AY230" s="16" t="s">
        <v>160</v>
      </c>
      <c r="BE230" s="229">
        <f>IF(N230="základní",J230,0)</f>
        <v>0</v>
      </c>
      <c r="BF230" s="229">
        <f>IF(N230="snížená",J230,0)</f>
        <v>0</v>
      </c>
      <c r="BG230" s="229">
        <f>IF(N230="zákl. přenesená",J230,0)</f>
        <v>0</v>
      </c>
      <c r="BH230" s="229">
        <f>IF(N230="sníž. přenesená",J230,0)</f>
        <v>0</v>
      </c>
      <c r="BI230" s="229">
        <f>IF(N230="nulová",J230,0)</f>
        <v>0</v>
      </c>
      <c r="BJ230" s="16" t="s">
        <v>87</v>
      </c>
      <c r="BK230" s="229">
        <f>ROUND(I230*H230,2)</f>
        <v>0</v>
      </c>
      <c r="BL230" s="16" t="s">
        <v>182</v>
      </c>
      <c r="BM230" s="228" t="s">
        <v>2248</v>
      </c>
    </row>
    <row r="231" spans="1:47" s="2" customFormat="1" ht="12">
      <c r="A231" s="37"/>
      <c r="B231" s="38"/>
      <c r="C231" s="39"/>
      <c r="D231" s="230" t="s">
        <v>170</v>
      </c>
      <c r="E231" s="39"/>
      <c r="F231" s="231" t="s">
        <v>2249</v>
      </c>
      <c r="G231" s="39"/>
      <c r="H231" s="39"/>
      <c r="I231" s="232"/>
      <c r="J231" s="39"/>
      <c r="K231" s="39"/>
      <c r="L231" s="43"/>
      <c r="M231" s="233"/>
      <c r="N231" s="234"/>
      <c r="O231" s="90"/>
      <c r="P231" s="90"/>
      <c r="Q231" s="90"/>
      <c r="R231" s="90"/>
      <c r="S231" s="90"/>
      <c r="T231" s="91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T231" s="16" t="s">
        <v>170</v>
      </c>
      <c r="AU231" s="16" t="s">
        <v>89</v>
      </c>
    </row>
    <row r="232" spans="1:65" s="2" customFormat="1" ht="24.15" customHeight="1">
      <c r="A232" s="37"/>
      <c r="B232" s="38"/>
      <c r="C232" s="251" t="s">
        <v>591</v>
      </c>
      <c r="D232" s="251" t="s">
        <v>452</v>
      </c>
      <c r="E232" s="252" t="s">
        <v>2250</v>
      </c>
      <c r="F232" s="253" t="s">
        <v>2251</v>
      </c>
      <c r="G232" s="254" t="s">
        <v>281</v>
      </c>
      <c r="H232" s="255">
        <v>1</v>
      </c>
      <c r="I232" s="256"/>
      <c r="J232" s="257">
        <f>ROUND(I232*H232,2)</f>
        <v>0</v>
      </c>
      <c r="K232" s="253" t="s">
        <v>1</v>
      </c>
      <c r="L232" s="258"/>
      <c r="M232" s="259" t="s">
        <v>1</v>
      </c>
      <c r="N232" s="260" t="s">
        <v>44</v>
      </c>
      <c r="O232" s="90"/>
      <c r="P232" s="226">
        <f>O232*H232</f>
        <v>0</v>
      </c>
      <c r="Q232" s="226">
        <v>0.0682</v>
      </c>
      <c r="R232" s="226">
        <f>Q232*H232</f>
        <v>0.0682</v>
      </c>
      <c r="S232" s="226">
        <v>0</v>
      </c>
      <c r="T232" s="227">
        <f>S232*H232</f>
        <v>0</v>
      </c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  <c r="AE232" s="37"/>
      <c r="AR232" s="228" t="s">
        <v>204</v>
      </c>
      <c r="AT232" s="228" t="s">
        <v>452</v>
      </c>
      <c r="AU232" s="228" t="s">
        <v>89</v>
      </c>
      <c r="AY232" s="16" t="s">
        <v>160</v>
      </c>
      <c r="BE232" s="229">
        <f>IF(N232="základní",J232,0)</f>
        <v>0</v>
      </c>
      <c r="BF232" s="229">
        <f>IF(N232="snížená",J232,0)</f>
        <v>0</v>
      </c>
      <c r="BG232" s="229">
        <f>IF(N232="zákl. přenesená",J232,0)</f>
        <v>0</v>
      </c>
      <c r="BH232" s="229">
        <f>IF(N232="sníž. přenesená",J232,0)</f>
        <v>0</v>
      </c>
      <c r="BI232" s="229">
        <f>IF(N232="nulová",J232,0)</f>
        <v>0</v>
      </c>
      <c r="BJ232" s="16" t="s">
        <v>87</v>
      </c>
      <c r="BK232" s="229">
        <f>ROUND(I232*H232,2)</f>
        <v>0</v>
      </c>
      <c r="BL232" s="16" t="s">
        <v>182</v>
      </c>
      <c r="BM232" s="228" t="s">
        <v>2252</v>
      </c>
    </row>
    <row r="233" spans="1:47" s="2" customFormat="1" ht="12">
      <c r="A233" s="37"/>
      <c r="B233" s="38"/>
      <c r="C233" s="39"/>
      <c r="D233" s="230" t="s">
        <v>170</v>
      </c>
      <c r="E233" s="39"/>
      <c r="F233" s="231" t="s">
        <v>2249</v>
      </c>
      <c r="G233" s="39"/>
      <c r="H233" s="39"/>
      <c r="I233" s="232"/>
      <c r="J233" s="39"/>
      <c r="K233" s="39"/>
      <c r="L233" s="43"/>
      <c r="M233" s="233"/>
      <c r="N233" s="234"/>
      <c r="O233" s="90"/>
      <c r="P233" s="90"/>
      <c r="Q233" s="90"/>
      <c r="R233" s="90"/>
      <c r="S233" s="90"/>
      <c r="T233" s="91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T233" s="16" t="s">
        <v>170</v>
      </c>
      <c r="AU233" s="16" t="s">
        <v>89</v>
      </c>
    </row>
    <row r="234" spans="1:65" s="2" customFormat="1" ht="24.15" customHeight="1">
      <c r="A234" s="37"/>
      <c r="B234" s="38"/>
      <c r="C234" s="251" t="s">
        <v>596</v>
      </c>
      <c r="D234" s="251" t="s">
        <v>452</v>
      </c>
      <c r="E234" s="252" t="s">
        <v>2253</v>
      </c>
      <c r="F234" s="253" t="s">
        <v>2254</v>
      </c>
      <c r="G234" s="254" t="s">
        <v>281</v>
      </c>
      <c r="H234" s="255">
        <v>2</v>
      </c>
      <c r="I234" s="256"/>
      <c r="J234" s="257">
        <f>ROUND(I234*H234,2)</f>
        <v>0</v>
      </c>
      <c r="K234" s="253" t="s">
        <v>1</v>
      </c>
      <c r="L234" s="258"/>
      <c r="M234" s="259" t="s">
        <v>1</v>
      </c>
      <c r="N234" s="260" t="s">
        <v>44</v>
      </c>
      <c r="O234" s="90"/>
      <c r="P234" s="226">
        <f>O234*H234</f>
        <v>0</v>
      </c>
      <c r="Q234" s="226">
        <v>0.0851</v>
      </c>
      <c r="R234" s="226">
        <f>Q234*H234</f>
        <v>0.1702</v>
      </c>
      <c r="S234" s="226">
        <v>0</v>
      </c>
      <c r="T234" s="227">
        <f>S234*H234</f>
        <v>0</v>
      </c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  <c r="AR234" s="228" t="s">
        <v>204</v>
      </c>
      <c r="AT234" s="228" t="s">
        <v>452</v>
      </c>
      <c r="AU234" s="228" t="s">
        <v>89</v>
      </c>
      <c r="AY234" s="16" t="s">
        <v>160</v>
      </c>
      <c r="BE234" s="229">
        <f>IF(N234="základní",J234,0)</f>
        <v>0</v>
      </c>
      <c r="BF234" s="229">
        <f>IF(N234="snížená",J234,0)</f>
        <v>0</v>
      </c>
      <c r="BG234" s="229">
        <f>IF(N234="zákl. přenesená",J234,0)</f>
        <v>0</v>
      </c>
      <c r="BH234" s="229">
        <f>IF(N234="sníž. přenesená",J234,0)</f>
        <v>0</v>
      </c>
      <c r="BI234" s="229">
        <f>IF(N234="nulová",J234,0)</f>
        <v>0</v>
      </c>
      <c r="BJ234" s="16" t="s">
        <v>87</v>
      </c>
      <c r="BK234" s="229">
        <f>ROUND(I234*H234,2)</f>
        <v>0</v>
      </c>
      <c r="BL234" s="16" t="s">
        <v>182</v>
      </c>
      <c r="BM234" s="228" t="s">
        <v>2255</v>
      </c>
    </row>
    <row r="235" spans="1:47" s="2" customFormat="1" ht="12">
      <c r="A235" s="37"/>
      <c r="B235" s="38"/>
      <c r="C235" s="39"/>
      <c r="D235" s="230" t="s">
        <v>170</v>
      </c>
      <c r="E235" s="39"/>
      <c r="F235" s="231" t="s">
        <v>2256</v>
      </c>
      <c r="G235" s="39"/>
      <c r="H235" s="39"/>
      <c r="I235" s="232"/>
      <c r="J235" s="39"/>
      <c r="K235" s="39"/>
      <c r="L235" s="43"/>
      <c r="M235" s="233"/>
      <c r="N235" s="234"/>
      <c r="O235" s="90"/>
      <c r="P235" s="90"/>
      <c r="Q235" s="90"/>
      <c r="R235" s="90"/>
      <c r="S235" s="90"/>
      <c r="T235" s="91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T235" s="16" t="s">
        <v>170</v>
      </c>
      <c r="AU235" s="16" t="s">
        <v>89</v>
      </c>
    </row>
    <row r="236" spans="1:65" s="2" customFormat="1" ht="16.5" customHeight="1">
      <c r="A236" s="37"/>
      <c r="B236" s="38"/>
      <c r="C236" s="251" t="s">
        <v>601</v>
      </c>
      <c r="D236" s="251" t="s">
        <v>452</v>
      </c>
      <c r="E236" s="252" t="s">
        <v>501</v>
      </c>
      <c r="F236" s="253" t="s">
        <v>2257</v>
      </c>
      <c r="G236" s="254" t="s">
        <v>281</v>
      </c>
      <c r="H236" s="255">
        <v>4</v>
      </c>
      <c r="I236" s="256"/>
      <c r="J236" s="257">
        <f>ROUND(I236*H236,2)</f>
        <v>0</v>
      </c>
      <c r="K236" s="253" t="s">
        <v>1</v>
      </c>
      <c r="L236" s="258"/>
      <c r="M236" s="259" t="s">
        <v>1</v>
      </c>
      <c r="N236" s="260" t="s">
        <v>44</v>
      </c>
      <c r="O236" s="90"/>
      <c r="P236" s="226">
        <f>O236*H236</f>
        <v>0</v>
      </c>
      <c r="Q236" s="226">
        <v>0.0039</v>
      </c>
      <c r="R236" s="226">
        <f>Q236*H236</f>
        <v>0.0156</v>
      </c>
      <c r="S236" s="226">
        <v>0</v>
      </c>
      <c r="T236" s="227">
        <f>S236*H236</f>
        <v>0</v>
      </c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  <c r="AR236" s="228" t="s">
        <v>204</v>
      </c>
      <c r="AT236" s="228" t="s">
        <v>452</v>
      </c>
      <c r="AU236" s="228" t="s">
        <v>89</v>
      </c>
      <c r="AY236" s="16" t="s">
        <v>160</v>
      </c>
      <c r="BE236" s="229">
        <f>IF(N236="základní",J236,0)</f>
        <v>0</v>
      </c>
      <c r="BF236" s="229">
        <f>IF(N236="snížená",J236,0)</f>
        <v>0</v>
      </c>
      <c r="BG236" s="229">
        <f>IF(N236="zákl. přenesená",J236,0)</f>
        <v>0</v>
      </c>
      <c r="BH236" s="229">
        <f>IF(N236="sníž. přenesená",J236,0)</f>
        <v>0</v>
      </c>
      <c r="BI236" s="229">
        <f>IF(N236="nulová",J236,0)</f>
        <v>0</v>
      </c>
      <c r="BJ236" s="16" t="s">
        <v>87</v>
      </c>
      <c r="BK236" s="229">
        <f>ROUND(I236*H236,2)</f>
        <v>0</v>
      </c>
      <c r="BL236" s="16" t="s">
        <v>182</v>
      </c>
      <c r="BM236" s="228" t="s">
        <v>2258</v>
      </c>
    </row>
    <row r="237" spans="1:47" s="2" customFormat="1" ht="12">
      <c r="A237" s="37"/>
      <c r="B237" s="38"/>
      <c r="C237" s="39"/>
      <c r="D237" s="230" t="s">
        <v>170</v>
      </c>
      <c r="E237" s="39"/>
      <c r="F237" s="231" t="s">
        <v>504</v>
      </c>
      <c r="G237" s="39"/>
      <c r="H237" s="39"/>
      <c r="I237" s="232"/>
      <c r="J237" s="39"/>
      <c r="K237" s="39"/>
      <c r="L237" s="43"/>
      <c r="M237" s="233"/>
      <c r="N237" s="234"/>
      <c r="O237" s="90"/>
      <c r="P237" s="90"/>
      <c r="Q237" s="90"/>
      <c r="R237" s="90"/>
      <c r="S237" s="90"/>
      <c r="T237" s="91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T237" s="16" t="s">
        <v>170</v>
      </c>
      <c r="AU237" s="16" t="s">
        <v>89</v>
      </c>
    </row>
    <row r="238" spans="1:65" s="2" customFormat="1" ht="24.15" customHeight="1">
      <c r="A238" s="37"/>
      <c r="B238" s="38"/>
      <c r="C238" s="251" t="s">
        <v>605</v>
      </c>
      <c r="D238" s="251" t="s">
        <v>452</v>
      </c>
      <c r="E238" s="252" t="s">
        <v>532</v>
      </c>
      <c r="F238" s="253" t="s">
        <v>2259</v>
      </c>
      <c r="G238" s="254" t="s">
        <v>281</v>
      </c>
      <c r="H238" s="255">
        <v>2</v>
      </c>
      <c r="I238" s="256"/>
      <c r="J238" s="257">
        <f>ROUND(I238*H238,2)</f>
        <v>0</v>
      </c>
      <c r="K238" s="253" t="s">
        <v>1</v>
      </c>
      <c r="L238" s="258"/>
      <c r="M238" s="259" t="s">
        <v>1</v>
      </c>
      <c r="N238" s="260" t="s">
        <v>44</v>
      </c>
      <c r="O238" s="90"/>
      <c r="P238" s="226">
        <f>O238*H238</f>
        <v>0</v>
      </c>
      <c r="Q238" s="226">
        <v>0.0066</v>
      </c>
      <c r="R238" s="226">
        <f>Q238*H238</f>
        <v>0.0132</v>
      </c>
      <c r="S238" s="226">
        <v>0</v>
      </c>
      <c r="T238" s="227">
        <f>S238*H238</f>
        <v>0</v>
      </c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  <c r="AR238" s="228" t="s">
        <v>204</v>
      </c>
      <c r="AT238" s="228" t="s">
        <v>452</v>
      </c>
      <c r="AU238" s="228" t="s">
        <v>89</v>
      </c>
      <c r="AY238" s="16" t="s">
        <v>160</v>
      </c>
      <c r="BE238" s="229">
        <f>IF(N238="základní",J238,0)</f>
        <v>0</v>
      </c>
      <c r="BF238" s="229">
        <f>IF(N238="snížená",J238,0)</f>
        <v>0</v>
      </c>
      <c r="BG238" s="229">
        <f>IF(N238="zákl. přenesená",J238,0)</f>
        <v>0</v>
      </c>
      <c r="BH238" s="229">
        <f>IF(N238="sníž. přenesená",J238,0)</f>
        <v>0</v>
      </c>
      <c r="BI238" s="229">
        <f>IF(N238="nulová",J238,0)</f>
        <v>0</v>
      </c>
      <c r="BJ238" s="16" t="s">
        <v>87</v>
      </c>
      <c r="BK238" s="229">
        <f>ROUND(I238*H238,2)</f>
        <v>0</v>
      </c>
      <c r="BL238" s="16" t="s">
        <v>182</v>
      </c>
      <c r="BM238" s="228" t="s">
        <v>2260</v>
      </c>
    </row>
    <row r="239" spans="1:47" s="2" customFormat="1" ht="12">
      <c r="A239" s="37"/>
      <c r="B239" s="38"/>
      <c r="C239" s="39"/>
      <c r="D239" s="230" t="s">
        <v>170</v>
      </c>
      <c r="E239" s="39"/>
      <c r="F239" s="231" t="s">
        <v>535</v>
      </c>
      <c r="G239" s="39"/>
      <c r="H239" s="39"/>
      <c r="I239" s="232"/>
      <c r="J239" s="39"/>
      <c r="K239" s="39"/>
      <c r="L239" s="43"/>
      <c r="M239" s="233"/>
      <c r="N239" s="234"/>
      <c r="O239" s="90"/>
      <c r="P239" s="90"/>
      <c r="Q239" s="90"/>
      <c r="R239" s="90"/>
      <c r="S239" s="90"/>
      <c r="T239" s="91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T239" s="16" t="s">
        <v>170</v>
      </c>
      <c r="AU239" s="16" t="s">
        <v>89</v>
      </c>
    </row>
    <row r="240" spans="1:65" s="2" customFormat="1" ht="24.15" customHeight="1">
      <c r="A240" s="37"/>
      <c r="B240" s="38"/>
      <c r="C240" s="217" t="s">
        <v>610</v>
      </c>
      <c r="D240" s="217" t="s">
        <v>163</v>
      </c>
      <c r="E240" s="218" t="s">
        <v>537</v>
      </c>
      <c r="F240" s="219" t="s">
        <v>2261</v>
      </c>
      <c r="G240" s="220" t="s">
        <v>215</v>
      </c>
      <c r="H240" s="221">
        <v>1.5</v>
      </c>
      <c r="I240" s="222"/>
      <c r="J240" s="223">
        <f>ROUND(I240*H240,2)</f>
        <v>0</v>
      </c>
      <c r="K240" s="219" t="s">
        <v>167</v>
      </c>
      <c r="L240" s="43"/>
      <c r="M240" s="224" t="s">
        <v>1</v>
      </c>
      <c r="N240" s="225" t="s">
        <v>44</v>
      </c>
      <c r="O240" s="90"/>
      <c r="P240" s="226">
        <f>O240*H240</f>
        <v>0</v>
      </c>
      <c r="Q240" s="226">
        <v>0</v>
      </c>
      <c r="R240" s="226">
        <f>Q240*H240</f>
        <v>0</v>
      </c>
      <c r="S240" s="226">
        <v>0</v>
      </c>
      <c r="T240" s="227">
        <f>S240*H240</f>
        <v>0</v>
      </c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  <c r="AE240" s="37"/>
      <c r="AR240" s="228" t="s">
        <v>182</v>
      </c>
      <c r="AT240" s="228" t="s">
        <v>163</v>
      </c>
      <c r="AU240" s="228" t="s">
        <v>89</v>
      </c>
      <c r="AY240" s="16" t="s">
        <v>160</v>
      </c>
      <c r="BE240" s="229">
        <f>IF(N240="základní",J240,0)</f>
        <v>0</v>
      </c>
      <c r="BF240" s="229">
        <f>IF(N240="snížená",J240,0)</f>
        <v>0</v>
      </c>
      <c r="BG240" s="229">
        <f>IF(N240="zákl. přenesená",J240,0)</f>
        <v>0</v>
      </c>
      <c r="BH240" s="229">
        <f>IF(N240="sníž. přenesená",J240,0)</f>
        <v>0</v>
      </c>
      <c r="BI240" s="229">
        <f>IF(N240="nulová",J240,0)</f>
        <v>0</v>
      </c>
      <c r="BJ240" s="16" t="s">
        <v>87</v>
      </c>
      <c r="BK240" s="229">
        <f>ROUND(I240*H240,2)</f>
        <v>0</v>
      </c>
      <c r="BL240" s="16" t="s">
        <v>182</v>
      </c>
      <c r="BM240" s="228" t="s">
        <v>2262</v>
      </c>
    </row>
    <row r="241" spans="1:47" s="2" customFormat="1" ht="12">
      <c r="A241" s="37"/>
      <c r="B241" s="38"/>
      <c r="C241" s="39"/>
      <c r="D241" s="230" t="s">
        <v>170</v>
      </c>
      <c r="E241" s="39"/>
      <c r="F241" s="231" t="s">
        <v>540</v>
      </c>
      <c r="G241" s="39"/>
      <c r="H241" s="39"/>
      <c r="I241" s="232"/>
      <c r="J241" s="39"/>
      <c r="K241" s="39"/>
      <c r="L241" s="43"/>
      <c r="M241" s="233"/>
      <c r="N241" s="234"/>
      <c r="O241" s="90"/>
      <c r="P241" s="90"/>
      <c r="Q241" s="90"/>
      <c r="R241" s="90"/>
      <c r="S241" s="90"/>
      <c r="T241" s="91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T241" s="16" t="s">
        <v>170</v>
      </c>
      <c r="AU241" s="16" t="s">
        <v>89</v>
      </c>
    </row>
    <row r="242" spans="1:65" s="2" customFormat="1" ht="21.75" customHeight="1">
      <c r="A242" s="37"/>
      <c r="B242" s="38"/>
      <c r="C242" s="251" t="s">
        <v>615</v>
      </c>
      <c r="D242" s="251" t="s">
        <v>452</v>
      </c>
      <c r="E242" s="252" t="s">
        <v>542</v>
      </c>
      <c r="F242" s="253" t="s">
        <v>2263</v>
      </c>
      <c r="G242" s="254" t="s">
        <v>215</v>
      </c>
      <c r="H242" s="255">
        <v>1.523</v>
      </c>
      <c r="I242" s="256"/>
      <c r="J242" s="257">
        <f>ROUND(I242*H242,2)</f>
        <v>0</v>
      </c>
      <c r="K242" s="253" t="s">
        <v>167</v>
      </c>
      <c r="L242" s="258"/>
      <c r="M242" s="259" t="s">
        <v>1</v>
      </c>
      <c r="N242" s="260" t="s">
        <v>44</v>
      </c>
      <c r="O242" s="90"/>
      <c r="P242" s="226">
        <f>O242*H242</f>
        <v>0</v>
      </c>
      <c r="Q242" s="226">
        <v>0.00674</v>
      </c>
      <c r="R242" s="226">
        <f>Q242*H242</f>
        <v>0.01026502</v>
      </c>
      <c r="S242" s="226">
        <v>0</v>
      </c>
      <c r="T242" s="227">
        <f>S242*H242</f>
        <v>0</v>
      </c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  <c r="AE242" s="37"/>
      <c r="AR242" s="228" t="s">
        <v>204</v>
      </c>
      <c r="AT242" s="228" t="s">
        <v>452</v>
      </c>
      <c r="AU242" s="228" t="s">
        <v>89</v>
      </c>
      <c r="AY242" s="16" t="s">
        <v>160</v>
      </c>
      <c r="BE242" s="229">
        <f>IF(N242="základní",J242,0)</f>
        <v>0</v>
      </c>
      <c r="BF242" s="229">
        <f>IF(N242="snížená",J242,0)</f>
        <v>0</v>
      </c>
      <c r="BG242" s="229">
        <f>IF(N242="zákl. přenesená",J242,0)</f>
        <v>0</v>
      </c>
      <c r="BH242" s="229">
        <f>IF(N242="sníž. přenesená",J242,0)</f>
        <v>0</v>
      </c>
      <c r="BI242" s="229">
        <f>IF(N242="nulová",J242,0)</f>
        <v>0</v>
      </c>
      <c r="BJ242" s="16" t="s">
        <v>87</v>
      </c>
      <c r="BK242" s="229">
        <f>ROUND(I242*H242,2)</f>
        <v>0</v>
      </c>
      <c r="BL242" s="16" t="s">
        <v>182</v>
      </c>
      <c r="BM242" s="228" t="s">
        <v>2264</v>
      </c>
    </row>
    <row r="243" spans="1:47" s="2" customFormat="1" ht="12">
      <c r="A243" s="37"/>
      <c r="B243" s="38"/>
      <c r="C243" s="39"/>
      <c r="D243" s="230" t="s">
        <v>170</v>
      </c>
      <c r="E243" s="39"/>
      <c r="F243" s="231" t="s">
        <v>543</v>
      </c>
      <c r="G243" s="39"/>
      <c r="H243" s="39"/>
      <c r="I243" s="232"/>
      <c r="J243" s="39"/>
      <c r="K243" s="39"/>
      <c r="L243" s="43"/>
      <c r="M243" s="233"/>
      <c r="N243" s="234"/>
      <c r="O243" s="90"/>
      <c r="P243" s="90"/>
      <c r="Q243" s="90"/>
      <c r="R243" s="90"/>
      <c r="S243" s="90"/>
      <c r="T243" s="91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T243" s="16" t="s">
        <v>170</v>
      </c>
      <c r="AU243" s="16" t="s">
        <v>89</v>
      </c>
    </row>
    <row r="244" spans="1:51" s="13" customFormat="1" ht="12">
      <c r="A244" s="13"/>
      <c r="B244" s="236"/>
      <c r="C244" s="237"/>
      <c r="D244" s="230" t="s">
        <v>219</v>
      </c>
      <c r="E244" s="237"/>
      <c r="F244" s="239" t="s">
        <v>2265</v>
      </c>
      <c r="G244" s="237"/>
      <c r="H244" s="240">
        <v>1.523</v>
      </c>
      <c r="I244" s="241"/>
      <c r="J244" s="237"/>
      <c r="K244" s="237"/>
      <c r="L244" s="242"/>
      <c r="M244" s="243"/>
      <c r="N244" s="244"/>
      <c r="O244" s="244"/>
      <c r="P244" s="244"/>
      <c r="Q244" s="244"/>
      <c r="R244" s="244"/>
      <c r="S244" s="244"/>
      <c r="T244" s="245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46" t="s">
        <v>219</v>
      </c>
      <c r="AU244" s="246" t="s">
        <v>89</v>
      </c>
      <c r="AV244" s="13" t="s">
        <v>89</v>
      </c>
      <c r="AW244" s="13" t="s">
        <v>4</v>
      </c>
      <c r="AX244" s="13" t="s">
        <v>87</v>
      </c>
      <c r="AY244" s="246" t="s">
        <v>160</v>
      </c>
    </row>
    <row r="245" spans="1:65" s="2" customFormat="1" ht="24.15" customHeight="1">
      <c r="A245" s="37"/>
      <c r="B245" s="38"/>
      <c r="C245" s="217" t="s">
        <v>620</v>
      </c>
      <c r="D245" s="217" t="s">
        <v>163</v>
      </c>
      <c r="E245" s="218" t="s">
        <v>564</v>
      </c>
      <c r="F245" s="219" t="s">
        <v>565</v>
      </c>
      <c r="G245" s="220" t="s">
        <v>281</v>
      </c>
      <c r="H245" s="221">
        <v>4</v>
      </c>
      <c r="I245" s="222"/>
      <c r="J245" s="223">
        <f>ROUND(I245*H245,2)</f>
        <v>0</v>
      </c>
      <c r="K245" s="219" t="s">
        <v>167</v>
      </c>
      <c r="L245" s="43"/>
      <c r="M245" s="224" t="s">
        <v>1</v>
      </c>
      <c r="N245" s="225" t="s">
        <v>44</v>
      </c>
      <c r="O245" s="90"/>
      <c r="P245" s="226">
        <f>O245*H245</f>
        <v>0</v>
      </c>
      <c r="Q245" s="226">
        <v>0</v>
      </c>
      <c r="R245" s="226">
        <f>Q245*H245</f>
        <v>0</v>
      </c>
      <c r="S245" s="226">
        <v>0</v>
      </c>
      <c r="T245" s="227">
        <f>S245*H245</f>
        <v>0</v>
      </c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R245" s="228" t="s">
        <v>182</v>
      </c>
      <c r="AT245" s="228" t="s">
        <v>163</v>
      </c>
      <c r="AU245" s="228" t="s">
        <v>89</v>
      </c>
      <c r="AY245" s="16" t="s">
        <v>160</v>
      </c>
      <c r="BE245" s="229">
        <f>IF(N245="základní",J245,0)</f>
        <v>0</v>
      </c>
      <c r="BF245" s="229">
        <f>IF(N245="snížená",J245,0)</f>
        <v>0</v>
      </c>
      <c r="BG245" s="229">
        <f>IF(N245="zákl. přenesená",J245,0)</f>
        <v>0</v>
      </c>
      <c r="BH245" s="229">
        <f>IF(N245="sníž. přenesená",J245,0)</f>
        <v>0</v>
      </c>
      <c r="BI245" s="229">
        <f>IF(N245="nulová",J245,0)</f>
        <v>0</v>
      </c>
      <c r="BJ245" s="16" t="s">
        <v>87</v>
      </c>
      <c r="BK245" s="229">
        <f>ROUND(I245*H245,2)</f>
        <v>0</v>
      </c>
      <c r="BL245" s="16" t="s">
        <v>182</v>
      </c>
      <c r="BM245" s="228" t="s">
        <v>2266</v>
      </c>
    </row>
    <row r="246" spans="1:47" s="2" customFormat="1" ht="12">
      <c r="A246" s="37"/>
      <c r="B246" s="38"/>
      <c r="C246" s="39"/>
      <c r="D246" s="230" t="s">
        <v>170</v>
      </c>
      <c r="E246" s="39"/>
      <c r="F246" s="231" t="s">
        <v>567</v>
      </c>
      <c r="G246" s="39"/>
      <c r="H246" s="39"/>
      <c r="I246" s="232"/>
      <c r="J246" s="39"/>
      <c r="K246" s="39"/>
      <c r="L246" s="43"/>
      <c r="M246" s="233"/>
      <c r="N246" s="234"/>
      <c r="O246" s="90"/>
      <c r="P246" s="90"/>
      <c r="Q246" s="90"/>
      <c r="R246" s="90"/>
      <c r="S246" s="90"/>
      <c r="T246" s="91"/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  <c r="AE246" s="37"/>
      <c r="AT246" s="16" t="s">
        <v>170</v>
      </c>
      <c r="AU246" s="16" t="s">
        <v>89</v>
      </c>
    </row>
    <row r="247" spans="1:65" s="2" customFormat="1" ht="16.5" customHeight="1">
      <c r="A247" s="37"/>
      <c r="B247" s="38"/>
      <c r="C247" s="251" t="s">
        <v>625</v>
      </c>
      <c r="D247" s="251" t="s">
        <v>452</v>
      </c>
      <c r="E247" s="252" t="s">
        <v>569</v>
      </c>
      <c r="F247" s="253" t="s">
        <v>572</v>
      </c>
      <c r="G247" s="254" t="s">
        <v>281</v>
      </c>
      <c r="H247" s="255">
        <v>4</v>
      </c>
      <c r="I247" s="256"/>
      <c r="J247" s="257">
        <f>ROUND(I247*H247,2)</f>
        <v>0</v>
      </c>
      <c r="K247" s="253" t="s">
        <v>167</v>
      </c>
      <c r="L247" s="258"/>
      <c r="M247" s="259" t="s">
        <v>1</v>
      </c>
      <c r="N247" s="260" t="s">
        <v>44</v>
      </c>
      <c r="O247" s="90"/>
      <c r="P247" s="226">
        <f>O247*H247</f>
        <v>0</v>
      </c>
      <c r="Q247" s="226">
        <v>0.00106</v>
      </c>
      <c r="R247" s="226">
        <f>Q247*H247</f>
        <v>0.00424</v>
      </c>
      <c r="S247" s="226">
        <v>0</v>
      </c>
      <c r="T247" s="227">
        <f>S247*H247</f>
        <v>0</v>
      </c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R247" s="228" t="s">
        <v>204</v>
      </c>
      <c r="AT247" s="228" t="s">
        <v>452</v>
      </c>
      <c r="AU247" s="228" t="s">
        <v>89</v>
      </c>
      <c r="AY247" s="16" t="s">
        <v>160</v>
      </c>
      <c r="BE247" s="229">
        <f>IF(N247="základní",J247,0)</f>
        <v>0</v>
      </c>
      <c r="BF247" s="229">
        <f>IF(N247="snížená",J247,0)</f>
        <v>0</v>
      </c>
      <c r="BG247" s="229">
        <f>IF(N247="zákl. přenesená",J247,0)</f>
        <v>0</v>
      </c>
      <c r="BH247" s="229">
        <f>IF(N247="sníž. přenesená",J247,0)</f>
        <v>0</v>
      </c>
      <c r="BI247" s="229">
        <f>IF(N247="nulová",J247,0)</f>
        <v>0</v>
      </c>
      <c r="BJ247" s="16" t="s">
        <v>87</v>
      </c>
      <c r="BK247" s="229">
        <f>ROUND(I247*H247,2)</f>
        <v>0</v>
      </c>
      <c r="BL247" s="16" t="s">
        <v>182</v>
      </c>
      <c r="BM247" s="228" t="s">
        <v>2267</v>
      </c>
    </row>
    <row r="248" spans="1:47" s="2" customFormat="1" ht="12">
      <c r="A248" s="37"/>
      <c r="B248" s="38"/>
      <c r="C248" s="39"/>
      <c r="D248" s="230" t="s">
        <v>170</v>
      </c>
      <c r="E248" s="39"/>
      <c r="F248" s="231" t="s">
        <v>572</v>
      </c>
      <c r="G248" s="39"/>
      <c r="H248" s="39"/>
      <c r="I248" s="232"/>
      <c r="J248" s="39"/>
      <c r="K248" s="39"/>
      <c r="L248" s="43"/>
      <c r="M248" s="233"/>
      <c r="N248" s="234"/>
      <c r="O248" s="90"/>
      <c r="P248" s="90"/>
      <c r="Q248" s="90"/>
      <c r="R248" s="90"/>
      <c r="S248" s="90"/>
      <c r="T248" s="91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  <c r="AE248" s="37"/>
      <c r="AT248" s="16" t="s">
        <v>170</v>
      </c>
      <c r="AU248" s="16" t="s">
        <v>89</v>
      </c>
    </row>
    <row r="249" spans="1:65" s="2" customFormat="1" ht="24.15" customHeight="1">
      <c r="A249" s="37"/>
      <c r="B249" s="38"/>
      <c r="C249" s="217" t="s">
        <v>630</v>
      </c>
      <c r="D249" s="217" t="s">
        <v>163</v>
      </c>
      <c r="E249" s="218" t="s">
        <v>606</v>
      </c>
      <c r="F249" s="219" t="s">
        <v>607</v>
      </c>
      <c r="G249" s="220" t="s">
        <v>281</v>
      </c>
      <c r="H249" s="221">
        <v>2</v>
      </c>
      <c r="I249" s="222"/>
      <c r="J249" s="223">
        <f>ROUND(I249*H249,2)</f>
        <v>0</v>
      </c>
      <c r="K249" s="219" t="s">
        <v>167</v>
      </c>
      <c r="L249" s="43"/>
      <c r="M249" s="224" t="s">
        <v>1</v>
      </c>
      <c r="N249" s="225" t="s">
        <v>44</v>
      </c>
      <c r="O249" s="90"/>
      <c r="P249" s="226">
        <f>O249*H249</f>
        <v>0</v>
      </c>
      <c r="Q249" s="226">
        <v>0</v>
      </c>
      <c r="R249" s="226">
        <f>Q249*H249</f>
        <v>0</v>
      </c>
      <c r="S249" s="226">
        <v>0</v>
      </c>
      <c r="T249" s="227">
        <f>S249*H249</f>
        <v>0</v>
      </c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R249" s="228" t="s">
        <v>182</v>
      </c>
      <c r="AT249" s="228" t="s">
        <v>163</v>
      </c>
      <c r="AU249" s="228" t="s">
        <v>89</v>
      </c>
      <c r="AY249" s="16" t="s">
        <v>160</v>
      </c>
      <c r="BE249" s="229">
        <f>IF(N249="základní",J249,0)</f>
        <v>0</v>
      </c>
      <c r="BF249" s="229">
        <f>IF(N249="snížená",J249,0)</f>
        <v>0</v>
      </c>
      <c r="BG249" s="229">
        <f>IF(N249="zákl. přenesená",J249,0)</f>
        <v>0</v>
      </c>
      <c r="BH249" s="229">
        <f>IF(N249="sníž. přenesená",J249,0)</f>
        <v>0</v>
      </c>
      <c r="BI249" s="229">
        <f>IF(N249="nulová",J249,0)</f>
        <v>0</v>
      </c>
      <c r="BJ249" s="16" t="s">
        <v>87</v>
      </c>
      <c r="BK249" s="229">
        <f>ROUND(I249*H249,2)</f>
        <v>0</v>
      </c>
      <c r="BL249" s="16" t="s">
        <v>182</v>
      </c>
      <c r="BM249" s="228" t="s">
        <v>2268</v>
      </c>
    </row>
    <row r="250" spans="1:47" s="2" customFormat="1" ht="12">
      <c r="A250" s="37"/>
      <c r="B250" s="38"/>
      <c r="C250" s="39"/>
      <c r="D250" s="230" t="s">
        <v>170</v>
      </c>
      <c r="E250" s="39"/>
      <c r="F250" s="231" t="s">
        <v>609</v>
      </c>
      <c r="G250" s="39"/>
      <c r="H250" s="39"/>
      <c r="I250" s="232"/>
      <c r="J250" s="39"/>
      <c r="K250" s="39"/>
      <c r="L250" s="43"/>
      <c r="M250" s="233"/>
      <c r="N250" s="234"/>
      <c r="O250" s="90"/>
      <c r="P250" s="90"/>
      <c r="Q250" s="90"/>
      <c r="R250" s="90"/>
      <c r="S250" s="90"/>
      <c r="T250" s="91"/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  <c r="AE250" s="37"/>
      <c r="AT250" s="16" t="s">
        <v>170</v>
      </c>
      <c r="AU250" s="16" t="s">
        <v>89</v>
      </c>
    </row>
    <row r="251" spans="1:65" s="2" customFormat="1" ht="21.75" customHeight="1">
      <c r="A251" s="37"/>
      <c r="B251" s="38"/>
      <c r="C251" s="251" t="s">
        <v>635</v>
      </c>
      <c r="D251" s="251" t="s">
        <v>452</v>
      </c>
      <c r="E251" s="252" t="s">
        <v>2269</v>
      </c>
      <c r="F251" s="253" t="s">
        <v>614</v>
      </c>
      <c r="G251" s="254" t="s">
        <v>281</v>
      </c>
      <c r="H251" s="255">
        <v>1</v>
      </c>
      <c r="I251" s="256"/>
      <c r="J251" s="257">
        <f>ROUND(I251*H251,2)</f>
        <v>0</v>
      </c>
      <c r="K251" s="253" t="s">
        <v>167</v>
      </c>
      <c r="L251" s="258"/>
      <c r="M251" s="259" t="s">
        <v>1</v>
      </c>
      <c r="N251" s="260" t="s">
        <v>44</v>
      </c>
      <c r="O251" s="90"/>
      <c r="P251" s="226">
        <f>O251*H251</f>
        <v>0</v>
      </c>
      <c r="Q251" s="226">
        <v>0.0046</v>
      </c>
      <c r="R251" s="226">
        <f>Q251*H251</f>
        <v>0.0046</v>
      </c>
      <c r="S251" s="226">
        <v>0</v>
      </c>
      <c r="T251" s="227">
        <f>S251*H251</f>
        <v>0</v>
      </c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R251" s="228" t="s">
        <v>204</v>
      </c>
      <c r="AT251" s="228" t="s">
        <v>452</v>
      </c>
      <c r="AU251" s="228" t="s">
        <v>89</v>
      </c>
      <c r="AY251" s="16" t="s">
        <v>160</v>
      </c>
      <c r="BE251" s="229">
        <f>IF(N251="základní",J251,0)</f>
        <v>0</v>
      </c>
      <c r="BF251" s="229">
        <f>IF(N251="snížená",J251,0)</f>
        <v>0</v>
      </c>
      <c r="BG251" s="229">
        <f>IF(N251="zákl. přenesená",J251,0)</f>
        <v>0</v>
      </c>
      <c r="BH251" s="229">
        <f>IF(N251="sníž. přenesená",J251,0)</f>
        <v>0</v>
      </c>
      <c r="BI251" s="229">
        <f>IF(N251="nulová",J251,0)</f>
        <v>0</v>
      </c>
      <c r="BJ251" s="16" t="s">
        <v>87</v>
      </c>
      <c r="BK251" s="229">
        <f>ROUND(I251*H251,2)</f>
        <v>0</v>
      </c>
      <c r="BL251" s="16" t="s">
        <v>182</v>
      </c>
      <c r="BM251" s="228" t="s">
        <v>2270</v>
      </c>
    </row>
    <row r="252" spans="1:47" s="2" customFormat="1" ht="12">
      <c r="A252" s="37"/>
      <c r="B252" s="38"/>
      <c r="C252" s="39"/>
      <c r="D252" s="230" t="s">
        <v>170</v>
      </c>
      <c r="E252" s="39"/>
      <c r="F252" s="231" t="s">
        <v>614</v>
      </c>
      <c r="G252" s="39"/>
      <c r="H252" s="39"/>
      <c r="I252" s="232"/>
      <c r="J252" s="39"/>
      <c r="K252" s="39"/>
      <c r="L252" s="43"/>
      <c r="M252" s="233"/>
      <c r="N252" s="234"/>
      <c r="O252" s="90"/>
      <c r="P252" s="90"/>
      <c r="Q252" s="90"/>
      <c r="R252" s="90"/>
      <c r="S252" s="90"/>
      <c r="T252" s="91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  <c r="AE252" s="37"/>
      <c r="AT252" s="16" t="s">
        <v>170</v>
      </c>
      <c r="AU252" s="16" t="s">
        <v>89</v>
      </c>
    </row>
    <row r="253" spans="1:65" s="2" customFormat="1" ht="21.75" customHeight="1">
      <c r="A253" s="37"/>
      <c r="B253" s="38"/>
      <c r="C253" s="251" t="s">
        <v>639</v>
      </c>
      <c r="D253" s="251" t="s">
        <v>452</v>
      </c>
      <c r="E253" s="252" t="s">
        <v>616</v>
      </c>
      <c r="F253" s="253" t="s">
        <v>2271</v>
      </c>
      <c r="G253" s="254" t="s">
        <v>281</v>
      </c>
      <c r="H253" s="255">
        <v>1</v>
      </c>
      <c r="I253" s="256"/>
      <c r="J253" s="257">
        <f>ROUND(I253*H253,2)</f>
        <v>0</v>
      </c>
      <c r="K253" s="253" t="s">
        <v>1</v>
      </c>
      <c r="L253" s="258"/>
      <c r="M253" s="259" t="s">
        <v>1</v>
      </c>
      <c r="N253" s="260" t="s">
        <v>44</v>
      </c>
      <c r="O253" s="90"/>
      <c r="P253" s="226">
        <f>O253*H253</f>
        <v>0</v>
      </c>
      <c r="Q253" s="226">
        <v>0.0067</v>
      </c>
      <c r="R253" s="226">
        <f>Q253*H253</f>
        <v>0.0067</v>
      </c>
      <c r="S253" s="226">
        <v>0</v>
      </c>
      <c r="T253" s="227">
        <f>S253*H253</f>
        <v>0</v>
      </c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R253" s="228" t="s">
        <v>204</v>
      </c>
      <c r="AT253" s="228" t="s">
        <v>452</v>
      </c>
      <c r="AU253" s="228" t="s">
        <v>89</v>
      </c>
      <c r="AY253" s="16" t="s">
        <v>160</v>
      </c>
      <c r="BE253" s="229">
        <f>IF(N253="základní",J253,0)</f>
        <v>0</v>
      </c>
      <c r="BF253" s="229">
        <f>IF(N253="snížená",J253,0)</f>
        <v>0</v>
      </c>
      <c r="BG253" s="229">
        <f>IF(N253="zákl. přenesená",J253,0)</f>
        <v>0</v>
      </c>
      <c r="BH253" s="229">
        <f>IF(N253="sníž. přenesená",J253,0)</f>
        <v>0</v>
      </c>
      <c r="BI253" s="229">
        <f>IF(N253="nulová",J253,0)</f>
        <v>0</v>
      </c>
      <c r="BJ253" s="16" t="s">
        <v>87</v>
      </c>
      <c r="BK253" s="229">
        <f>ROUND(I253*H253,2)</f>
        <v>0</v>
      </c>
      <c r="BL253" s="16" t="s">
        <v>182</v>
      </c>
      <c r="BM253" s="228" t="s">
        <v>2272</v>
      </c>
    </row>
    <row r="254" spans="1:47" s="2" customFormat="1" ht="12">
      <c r="A254" s="37"/>
      <c r="B254" s="38"/>
      <c r="C254" s="39"/>
      <c r="D254" s="230" t="s">
        <v>170</v>
      </c>
      <c r="E254" s="39"/>
      <c r="F254" s="231" t="s">
        <v>619</v>
      </c>
      <c r="G254" s="39"/>
      <c r="H254" s="39"/>
      <c r="I254" s="232"/>
      <c r="J254" s="39"/>
      <c r="K254" s="39"/>
      <c r="L254" s="43"/>
      <c r="M254" s="233"/>
      <c r="N254" s="234"/>
      <c r="O254" s="90"/>
      <c r="P254" s="90"/>
      <c r="Q254" s="90"/>
      <c r="R254" s="90"/>
      <c r="S254" s="90"/>
      <c r="T254" s="91"/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  <c r="AE254" s="37"/>
      <c r="AT254" s="16" t="s">
        <v>170</v>
      </c>
      <c r="AU254" s="16" t="s">
        <v>89</v>
      </c>
    </row>
    <row r="255" spans="1:65" s="2" customFormat="1" ht="21.75" customHeight="1">
      <c r="A255" s="37"/>
      <c r="B255" s="38"/>
      <c r="C255" s="217" t="s">
        <v>643</v>
      </c>
      <c r="D255" s="217" t="s">
        <v>163</v>
      </c>
      <c r="E255" s="218" t="s">
        <v>644</v>
      </c>
      <c r="F255" s="219" t="s">
        <v>645</v>
      </c>
      <c r="G255" s="220" t="s">
        <v>281</v>
      </c>
      <c r="H255" s="221">
        <v>1</v>
      </c>
      <c r="I255" s="222"/>
      <c r="J255" s="223">
        <f>ROUND(I255*H255,2)</f>
        <v>0</v>
      </c>
      <c r="K255" s="219" t="s">
        <v>167</v>
      </c>
      <c r="L255" s="43"/>
      <c r="M255" s="224" t="s">
        <v>1</v>
      </c>
      <c r="N255" s="225" t="s">
        <v>44</v>
      </c>
      <c r="O255" s="90"/>
      <c r="P255" s="226">
        <f>O255*H255</f>
        <v>0</v>
      </c>
      <c r="Q255" s="226">
        <v>0.00296</v>
      </c>
      <c r="R255" s="226">
        <f>Q255*H255</f>
        <v>0.00296</v>
      </c>
      <c r="S255" s="226">
        <v>0</v>
      </c>
      <c r="T255" s="227">
        <f>S255*H255</f>
        <v>0</v>
      </c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R255" s="228" t="s">
        <v>182</v>
      </c>
      <c r="AT255" s="228" t="s">
        <v>163</v>
      </c>
      <c r="AU255" s="228" t="s">
        <v>89</v>
      </c>
      <c r="AY255" s="16" t="s">
        <v>160</v>
      </c>
      <c r="BE255" s="229">
        <f>IF(N255="základní",J255,0)</f>
        <v>0</v>
      </c>
      <c r="BF255" s="229">
        <f>IF(N255="snížená",J255,0)</f>
        <v>0</v>
      </c>
      <c r="BG255" s="229">
        <f>IF(N255="zákl. přenesená",J255,0)</f>
        <v>0</v>
      </c>
      <c r="BH255" s="229">
        <f>IF(N255="sníž. přenesená",J255,0)</f>
        <v>0</v>
      </c>
      <c r="BI255" s="229">
        <f>IF(N255="nulová",J255,0)</f>
        <v>0</v>
      </c>
      <c r="BJ255" s="16" t="s">
        <v>87</v>
      </c>
      <c r="BK255" s="229">
        <f>ROUND(I255*H255,2)</f>
        <v>0</v>
      </c>
      <c r="BL255" s="16" t="s">
        <v>182</v>
      </c>
      <c r="BM255" s="228" t="s">
        <v>2273</v>
      </c>
    </row>
    <row r="256" spans="1:47" s="2" customFormat="1" ht="12">
      <c r="A256" s="37"/>
      <c r="B256" s="38"/>
      <c r="C256" s="39"/>
      <c r="D256" s="230" t="s">
        <v>170</v>
      </c>
      <c r="E256" s="39"/>
      <c r="F256" s="231" t="s">
        <v>647</v>
      </c>
      <c r="G256" s="39"/>
      <c r="H256" s="39"/>
      <c r="I256" s="232"/>
      <c r="J256" s="39"/>
      <c r="K256" s="39"/>
      <c r="L256" s="43"/>
      <c r="M256" s="233"/>
      <c r="N256" s="234"/>
      <c r="O256" s="90"/>
      <c r="P256" s="90"/>
      <c r="Q256" s="90"/>
      <c r="R256" s="90"/>
      <c r="S256" s="90"/>
      <c r="T256" s="91"/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  <c r="AE256" s="37"/>
      <c r="AT256" s="16" t="s">
        <v>170</v>
      </c>
      <c r="AU256" s="16" t="s">
        <v>89</v>
      </c>
    </row>
    <row r="257" spans="1:65" s="2" customFormat="1" ht="24.15" customHeight="1">
      <c r="A257" s="37"/>
      <c r="B257" s="38"/>
      <c r="C257" s="251" t="s">
        <v>648</v>
      </c>
      <c r="D257" s="251" t="s">
        <v>452</v>
      </c>
      <c r="E257" s="252" t="s">
        <v>649</v>
      </c>
      <c r="F257" s="253" t="s">
        <v>2274</v>
      </c>
      <c r="G257" s="254" t="s">
        <v>281</v>
      </c>
      <c r="H257" s="255">
        <v>1</v>
      </c>
      <c r="I257" s="256"/>
      <c r="J257" s="257">
        <f>ROUND(I257*H257,2)</f>
        <v>0</v>
      </c>
      <c r="K257" s="253" t="s">
        <v>167</v>
      </c>
      <c r="L257" s="258"/>
      <c r="M257" s="259" t="s">
        <v>1</v>
      </c>
      <c r="N257" s="260" t="s">
        <v>44</v>
      </c>
      <c r="O257" s="90"/>
      <c r="P257" s="226">
        <f>O257*H257</f>
        <v>0</v>
      </c>
      <c r="Q257" s="226">
        <v>0.03621</v>
      </c>
      <c r="R257" s="226">
        <f>Q257*H257</f>
        <v>0.03621</v>
      </c>
      <c r="S257" s="226">
        <v>0</v>
      </c>
      <c r="T257" s="227">
        <f>S257*H257</f>
        <v>0</v>
      </c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R257" s="228" t="s">
        <v>204</v>
      </c>
      <c r="AT257" s="228" t="s">
        <v>452</v>
      </c>
      <c r="AU257" s="228" t="s">
        <v>89</v>
      </c>
      <c r="AY257" s="16" t="s">
        <v>160</v>
      </c>
      <c r="BE257" s="229">
        <f>IF(N257="základní",J257,0)</f>
        <v>0</v>
      </c>
      <c r="BF257" s="229">
        <f>IF(N257="snížená",J257,0)</f>
        <v>0</v>
      </c>
      <c r="BG257" s="229">
        <f>IF(N257="zákl. přenesená",J257,0)</f>
        <v>0</v>
      </c>
      <c r="BH257" s="229">
        <f>IF(N257="sníž. přenesená",J257,0)</f>
        <v>0</v>
      </c>
      <c r="BI257" s="229">
        <f>IF(N257="nulová",J257,0)</f>
        <v>0</v>
      </c>
      <c r="BJ257" s="16" t="s">
        <v>87</v>
      </c>
      <c r="BK257" s="229">
        <f>ROUND(I257*H257,2)</f>
        <v>0</v>
      </c>
      <c r="BL257" s="16" t="s">
        <v>182</v>
      </c>
      <c r="BM257" s="228" t="s">
        <v>2275</v>
      </c>
    </row>
    <row r="258" spans="1:47" s="2" customFormat="1" ht="12">
      <c r="A258" s="37"/>
      <c r="B258" s="38"/>
      <c r="C258" s="39"/>
      <c r="D258" s="230" t="s">
        <v>170</v>
      </c>
      <c r="E258" s="39"/>
      <c r="F258" s="231" t="s">
        <v>650</v>
      </c>
      <c r="G258" s="39"/>
      <c r="H258" s="39"/>
      <c r="I258" s="232"/>
      <c r="J258" s="39"/>
      <c r="K258" s="39"/>
      <c r="L258" s="43"/>
      <c r="M258" s="233"/>
      <c r="N258" s="234"/>
      <c r="O258" s="90"/>
      <c r="P258" s="90"/>
      <c r="Q258" s="90"/>
      <c r="R258" s="90"/>
      <c r="S258" s="90"/>
      <c r="T258" s="91"/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  <c r="AE258" s="37"/>
      <c r="AT258" s="16" t="s">
        <v>170</v>
      </c>
      <c r="AU258" s="16" t="s">
        <v>89</v>
      </c>
    </row>
    <row r="259" spans="1:65" s="2" customFormat="1" ht="21.75" customHeight="1">
      <c r="A259" s="37"/>
      <c r="B259" s="38"/>
      <c r="C259" s="251" t="s">
        <v>652</v>
      </c>
      <c r="D259" s="251" t="s">
        <v>452</v>
      </c>
      <c r="E259" s="252" t="s">
        <v>653</v>
      </c>
      <c r="F259" s="253" t="s">
        <v>654</v>
      </c>
      <c r="G259" s="254" t="s">
        <v>281</v>
      </c>
      <c r="H259" s="255">
        <v>1</v>
      </c>
      <c r="I259" s="256"/>
      <c r="J259" s="257">
        <f>ROUND(I259*H259,2)</f>
        <v>0</v>
      </c>
      <c r="K259" s="253" t="s">
        <v>167</v>
      </c>
      <c r="L259" s="258"/>
      <c r="M259" s="259" t="s">
        <v>1</v>
      </c>
      <c r="N259" s="260" t="s">
        <v>44</v>
      </c>
      <c r="O259" s="90"/>
      <c r="P259" s="226">
        <f>O259*H259</f>
        <v>0</v>
      </c>
      <c r="Q259" s="226">
        <v>0.004</v>
      </c>
      <c r="R259" s="226">
        <f>Q259*H259</f>
        <v>0.004</v>
      </c>
      <c r="S259" s="226">
        <v>0</v>
      </c>
      <c r="T259" s="227">
        <f>S259*H259</f>
        <v>0</v>
      </c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R259" s="228" t="s">
        <v>204</v>
      </c>
      <c r="AT259" s="228" t="s">
        <v>452</v>
      </c>
      <c r="AU259" s="228" t="s">
        <v>89</v>
      </c>
      <c r="AY259" s="16" t="s">
        <v>160</v>
      </c>
      <c r="BE259" s="229">
        <f>IF(N259="základní",J259,0)</f>
        <v>0</v>
      </c>
      <c r="BF259" s="229">
        <f>IF(N259="snížená",J259,0)</f>
        <v>0</v>
      </c>
      <c r="BG259" s="229">
        <f>IF(N259="zákl. přenesená",J259,0)</f>
        <v>0</v>
      </c>
      <c r="BH259" s="229">
        <f>IF(N259="sníž. přenesená",J259,0)</f>
        <v>0</v>
      </c>
      <c r="BI259" s="229">
        <f>IF(N259="nulová",J259,0)</f>
        <v>0</v>
      </c>
      <c r="BJ259" s="16" t="s">
        <v>87</v>
      </c>
      <c r="BK259" s="229">
        <f>ROUND(I259*H259,2)</f>
        <v>0</v>
      </c>
      <c r="BL259" s="16" t="s">
        <v>182</v>
      </c>
      <c r="BM259" s="228" t="s">
        <v>2276</v>
      </c>
    </row>
    <row r="260" spans="1:47" s="2" customFormat="1" ht="12">
      <c r="A260" s="37"/>
      <c r="B260" s="38"/>
      <c r="C260" s="39"/>
      <c r="D260" s="230" t="s">
        <v>170</v>
      </c>
      <c r="E260" s="39"/>
      <c r="F260" s="231" t="s">
        <v>654</v>
      </c>
      <c r="G260" s="39"/>
      <c r="H260" s="39"/>
      <c r="I260" s="232"/>
      <c r="J260" s="39"/>
      <c r="K260" s="39"/>
      <c r="L260" s="43"/>
      <c r="M260" s="233"/>
      <c r="N260" s="234"/>
      <c r="O260" s="90"/>
      <c r="P260" s="90"/>
      <c r="Q260" s="90"/>
      <c r="R260" s="90"/>
      <c r="S260" s="90"/>
      <c r="T260" s="91"/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  <c r="AE260" s="37"/>
      <c r="AT260" s="16" t="s">
        <v>170</v>
      </c>
      <c r="AU260" s="16" t="s">
        <v>89</v>
      </c>
    </row>
    <row r="261" spans="1:65" s="2" customFormat="1" ht="21.75" customHeight="1">
      <c r="A261" s="37"/>
      <c r="B261" s="38"/>
      <c r="C261" s="217" t="s">
        <v>656</v>
      </c>
      <c r="D261" s="217" t="s">
        <v>163</v>
      </c>
      <c r="E261" s="218" t="s">
        <v>2277</v>
      </c>
      <c r="F261" s="219" t="s">
        <v>2278</v>
      </c>
      <c r="G261" s="220" t="s">
        <v>281</v>
      </c>
      <c r="H261" s="221">
        <v>1</v>
      </c>
      <c r="I261" s="222"/>
      <c r="J261" s="223">
        <f>ROUND(I261*H261,2)</f>
        <v>0</v>
      </c>
      <c r="K261" s="219" t="s">
        <v>167</v>
      </c>
      <c r="L261" s="43"/>
      <c r="M261" s="224" t="s">
        <v>1</v>
      </c>
      <c r="N261" s="225" t="s">
        <v>44</v>
      </c>
      <c r="O261" s="90"/>
      <c r="P261" s="226">
        <f>O261*H261</f>
        <v>0</v>
      </c>
      <c r="Q261" s="226">
        <v>0.00508</v>
      </c>
      <c r="R261" s="226">
        <f>Q261*H261</f>
        <v>0.00508</v>
      </c>
      <c r="S261" s="226">
        <v>0</v>
      </c>
      <c r="T261" s="227">
        <f>S261*H261</f>
        <v>0</v>
      </c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R261" s="228" t="s">
        <v>182</v>
      </c>
      <c r="AT261" s="228" t="s">
        <v>163</v>
      </c>
      <c r="AU261" s="228" t="s">
        <v>89</v>
      </c>
      <c r="AY261" s="16" t="s">
        <v>160</v>
      </c>
      <c r="BE261" s="229">
        <f>IF(N261="základní",J261,0)</f>
        <v>0</v>
      </c>
      <c r="BF261" s="229">
        <f>IF(N261="snížená",J261,0)</f>
        <v>0</v>
      </c>
      <c r="BG261" s="229">
        <f>IF(N261="zákl. přenesená",J261,0)</f>
        <v>0</v>
      </c>
      <c r="BH261" s="229">
        <f>IF(N261="sníž. přenesená",J261,0)</f>
        <v>0</v>
      </c>
      <c r="BI261" s="229">
        <f>IF(N261="nulová",J261,0)</f>
        <v>0</v>
      </c>
      <c r="BJ261" s="16" t="s">
        <v>87</v>
      </c>
      <c r="BK261" s="229">
        <f>ROUND(I261*H261,2)</f>
        <v>0</v>
      </c>
      <c r="BL261" s="16" t="s">
        <v>182</v>
      </c>
      <c r="BM261" s="228" t="s">
        <v>2279</v>
      </c>
    </row>
    <row r="262" spans="1:47" s="2" customFormat="1" ht="12">
      <c r="A262" s="37"/>
      <c r="B262" s="38"/>
      <c r="C262" s="39"/>
      <c r="D262" s="230" t="s">
        <v>170</v>
      </c>
      <c r="E262" s="39"/>
      <c r="F262" s="231" t="s">
        <v>2280</v>
      </c>
      <c r="G262" s="39"/>
      <c r="H262" s="39"/>
      <c r="I262" s="232"/>
      <c r="J262" s="39"/>
      <c r="K262" s="39"/>
      <c r="L262" s="43"/>
      <c r="M262" s="233"/>
      <c r="N262" s="234"/>
      <c r="O262" s="90"/>
      <c r="P262" s="90"/>
      <c r="Q262" s="90"/>
      <c r="R262" s="90"/>
      <c r="S262" s="90"/>
      <c r="T262" s="91"/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  <c r="AE262" s="37"/>
      <c r="AT262" s="16" t="s">
        <v>170</v>
      </c>
      <c r="AU262" s="16" t="s">
        <v>89</v>
      </c>
    </row>
    <row r="263" spans="1:65" s="2" customFormat="1" ht="24.15" customHeight="1">
      <c r="A263" s="37"/>
      <c r="B263" s="38"/>
      <c r="C263" s="251" t="s">
        <v>661</v>
      </c>
      <c r="D263" s="251" t="s">
        <v>452</v>
      </c>
      <c r="E263" s="252" t="s">
        <v>2281</v>
      </c>
      <c r="F263" s="253" t="s">
        <v>2282</v>
      </c>
      <c r="G263" s="254" t="s">
        <v>281</v>
      </c>
      <c r="H263" s="255">
        <v>1</v>
      </c>
      <c r="I263" s="256"/>
      <c r="J263" s="257">
        <f>ROUND(I263*H263,2)</f>
        <v>0</v>
      </c>
      <c r="K263" s="253" t="s">
        <v>167</v>
      </c>
      <c r="L263" s="258"/>
      <c r="M263" s="259" t="s">
        <v>1</v>
      </c>
      <c r="N263" s="260" t="s">
        <v>44</v>
      </c>
      <c r="O263" s="90"/>
      <c r="P263" s="226">
        <f>O263*H263</f>
        <v>0</v>
      </c>
      <c r="Q263" s="226">
        <v>0.131</v>
      </c>
      <c r="R263" s="226">
        <f>Q263*H263</f>
        <v>0.131</v>
      </c>
      <c r="S263" s="226">
        <v>0</v>
      </c>
      <c r="T263" s="227">
        <f>S263*H263</f>
        <v>0</v>
      </c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R263" s="228" t="s">
        <v>204</v>
      </c>
      <c r="AT263" s="228" t="s">
        <v>452</v>
      </c>
      <c r="AU263" s="228" t="s">
        <v>89</v>
      </c>
      <c r="AY263" s="16" t="s">
        <v>160</v>
      </c>
      <c r="BE263" s="229">
        <f>IF(N263="základní",J263,0)</f>
        <v>0</v>
      </c>
      <c r="BF263" s="229">
        <f>IF(N263="snížená",J263,0)</f>
        <v>0</v>
      </c>
      <c r="BG263" s="229">
        <f>IF(N263="zákl. přenesená",J263,0)</f>
        <v>0</v>
      </c>
      <c r="BH263" s="229">
        <f>IF(N263="sníž. přenesená",J263,0)</f>
        <v>0</v>
      </c>
      <c r="BI263" s="229">
        <f>IF(N263="nulová",J263,0)</f>
        <v>0</v>
      </c>
      <c r="BJ263" s="16" t="s">
        <v>87</v>
      </c>
      <c r="BK263" s="229">
        <f>ROUND(I263*H263,2)</f>
        <v>0</v>
      </c>
      <c r="BL263" s="16" t="s">
        <v>182</v>
      </c>
      <c r="BM263" s="228" t="s">
        <v>2283</v>
      </c>
    </row>
    <row r="264" spans="1:47" s="2" customFormat="1" ht="12">
      <c r="A264" s="37"/>
      <c r="B264" s="38"/>
      <c r="C264" s="39"/>
      <c r="D264" s="230" t="s">
        <v>170</v>
      </c>
      <c r="E264" s="39"/>
      <c r="F264" s="231" t="s">
        <v>2284</v>
      </c>
      <c r="G264" s="39"/>
      <c r="H264" s="39"/>
      <c r="I264" s="232"/>
      <c r="J264" s="39"/>
      <c r="K264" s="39"/>
      <c r="L264" s="43"/>
      <c r="M264" s="233"/>
      <c r="N264" s="234"/>
      <c r="O264" s="90"/>
      <c r="P264" s="90"/>
      <c r="Q264" s="90"/>
      <c r="R264" s="90"/>
      <c r="S264" s="90"/>
      <c r="T264" s="91"/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  <c r="AE264" s="37"/>
      <c r="AT264" s="16" t="s">
        <v>170</v>
      </c>
      <c r="AU264" s="16" t="s">
        <v>89</v>
      </c>
    </row>
    <row r="265" spans="1:65" s="2" customFormat="1" ht="24.15" customHeight="1">
      <c r="A265" s="37"/>
      <c r="B265" s="38"/>
      <c r="C265" s="251" t="s">
        <v>667</v>
      </c>
      <c r="D265" s="251" t="s">
        <v>452</v>
      </c>
      <c r="E265" s="252" t="s">
        <v>2285</v>
      </c>
      <c r="F265" s="253" t="s">
        <v>2286</v>
      </c>
      <c r="G265" s="254" t="s">
        <v>281</v>
      </c>
      <c r="H265" s="255">
        <v>1</v>
      </c>
      <c r="I265" s="256"/>
      <c r="J265" s="257">
        <f>ROUND(I265*H265,2)</f>
        <v>0</v>
      </c>
      <c r="K265" s="253" t="s">
        <v>167</v>
      </c>
      <c r="L265" s="258"/>
      <c r="M265" s="259" t="s">
        <v>1</v>
      </c>
      <c r="N265" s="260" t="s">
        <v>44</v>
      </c>
      <c r="O265" s="90"/>
      <c r="P265" s="226">
        <f>O265*H265</f>
        <v>0</v>
      </c>
      <c r="Q265" s="226">
        <v>0.005</v>
      </c>
      <c r="R265" s="226">
        <f>Q265*H265</f>
        <v>0.005</v>
      </c>
      <c r="S265" s="226">
        <v>0</v>
      </c>
      <c r="T265" s="227">
        <f>S265*H265</f>
        <v>0</v>
      </c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R265" s="228" t="s">
        <v>204</v>
      </c>
      <c r="AT265" s="228" t="s">
        <v>452</v>
      </c>
      <c r="AU265" s="228" t="s">
        <v>89</v>
      </c>
      <c r="AY265" s="16" t="s">
        <v>160</v>
      </c>
      <c r="BE265" s="229">
        <f>IF(N265="základní",J265,0)</f>
        <v>0</v>
      </c>
      <c r="BF265" s="229">
        <f>IF(N265="snížená",J265,0)</f>
        <v>0</v>
      </c>
      <c r="BG265" s="229">
        <f>IF(N265="zákl. přenesená",J265,0)</f>
        <v>0</v>
      </c>
      <c r="BH265" s="229">
        <f>IF(N265="sníž. přenesená",J265,0)</f>
        <v>0</v>
      </c>
      <c r="BI265" s="229">
        <f>IF(N265="nulová",J265,0)</f>
        <v>0</v>
      </c>
      <c r="BJ265" s="16" t="s">
        <v>87</v>
      </c>
      <c r="BK265" s="229">
        <f>ROUND(I265*H265,2)</f>
        <v>0</v>
      </c>
      <c r="BL265" s="16" t="s">
        <v>182</v>
      </c>
      <c r="BM265" s="228" t="s">
        <v>2287</v>
      </c>
    </row>
    <row r="266" spans="1:47" s="2" customFormat="1" ht="12">
      <c r="A266" s="37"/>
      <c r="B266" s="38"/>
      <c r="C266" s="39"/>
      <c r="D266" s="230" t="s">
        <v>170</v>
      </c>
      <c r="E266" s="39"/>
      <c r="F266" s="231" t="s">
        <v>2286</v>
      </c>
      <c r="G266" s="39"/>
      <c r="H266" s="39"/>
      <c r="I266" s="232"/>
      <c r="J266" s="39"/>
      <c r="K266" s="39"/>
      <c r="L266" s="43"/>
      <c r="M266" s="233"/>
      <c r="N266" s="234"/>
      <c r="O266" s="90"/>
      <c r="P266" s="90"/>
      <c r="Q266" s="90"/>
      <c r="R266" s="90"/>
      <c r="S266" s="90"/>
      <c r="T266" s="91"/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  <c r="AE266" s="37"/>
      <c r="AT266" s="16" t="s">
        <v>170</v>
      </c>
      <c r="AU266" s="16" t="s">
        <v>89</v>
      </c>
    </row>
    <row r="267" spans="1:65" s="2" customFormat="1" ht="16.5" customHeight="1">
      <c r="A267" s="37"/>
      <c r="B267" s="38"/>
      <c r="C267" s="217" t="s">
        <v>671</v>
      </c>
      <c r="D267" s="217" t="s">
        <v>163</v>
      </c>
      <c r="E267" s="218" t="s">
        <v>668</v>
      </c>
      <c r="F267" s="219" t="s">
        <v>669</v>
      </c>
      <c r="G267" s="220" t="s">
        <v>281</v>
      </c>
      <c r="H267" s="221">
        <v>2</v>
      </c>
      <c r="I267" s="222"/>
      <c r="J267" s="223">
        <f>ROUND(I267*H267,2)</f>
        <v>0</v>
      </c>
      <c r="K267" s="219" t="s">
        <v>167</v>
      </c>
      <c r="L267" s="43"/>
      <c r="M267" s="224" t="s">
        <v>1</v>
      </c>
      <c r="N267" s="225" t="s">
        <v>44</v>
      </c>
      <c r="O267" s="90"/>
      <c r="P267" s="226">
        <f>O267*H267</f>
        <v>0</v>
      </c>
      <c r="Q267" s="226">
        <v>0.12303</v>
      </c>
      <c r="R267" s="226">
        <f>Q267*H267</f>
        <v>0.24606</v>
      </c>
      <c r="S267" s="226">
        <v>0</v>
      </c>
      <c r="T267" s="227">
        <f>S267*H267</f>
        <v>0</v>
      </c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  <c r="AE267" s="37"/>
      <c r="AR267" s="228" t="s">
        <v>182</v>
      </c>
      <c r="AT267" s="228" t="s">
        <v>163</v>
      </c>
      <c r="AU267" s="228" t="s">
        <v>89</v>
      </c>
      <c r="AY267" s="16" t="s">
        <v>160</v>
      </c>
      <c r="BE267" s="229">
        <f>IF(N267="základní",J267,0)</f>
        <v>0</v>
      </c>
      <c r="BF267" s="229">
        <f>IF(N267="snížená",J267,0)</f>
        <v>0</v>
      </c>
      <c r="BG267" s="229">
        <f>IF(N267="zákl. přenesená",J267,0)</f>
        <v>0</v>
      </c>
      <c r="BH267" s="229">
        <f>IF(N267="sníž. přenesená",J267,0)</f>
        <v>0</v>
      </c>
      <c r="BI267" s="229">
        <f>IF(N267="nulová",J267,0)</f>
        <v>0</v>
      </c>
      <c r="BJ267" s="16" t="s">
        <v>87</v>
      </c>
      <c r="BK267" s="229">
        <f>ROUND(I267*H267,2)</f>
        <v>0</v>
      </c>
      <c r="BL267" s="16" t="s">
        <v>182</v>
      </c>
      <c r="BM267" s="228" t="s">
        <v>2288</v>
      </c>
    </row>
    <row r="268" spans="1:47" s="2" customFormat="1" ht="12">
      <c r="A268" s="37"/>
      <c r="B268" s="38"/>
      <c r="C268" s="39"/>
      <c r="D268" s="230" t="s">
        <v>170</v>
      </c>
      <c r="E268" s="39"/>
      <c r="F268" s="231" t="s">
        <v>669</v>
      </c>
      <c r="G268" s="39"/>
      <c r="H268" s="39"/>
      <c r="I268" s="232"/>
      <c r="J268" s="39"/>
      <c r="K268" s="39"/>
      <c r="L268" s="43"/>
      <c r="M268" s="233"/>
      <c r="N268" s="234"/>
      <c r="O268" s="90"/>
      <c r="P268" s="90"/>
      <c r="Q268" s="90"/>
      <c r="R268" s="90"/>
      <c r="S268" s="90"/>
      <c r="T268" s="91"/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  <c r="AE268" s="37"/>
      <c r="AT268" s="16" t="s">
        <v>170</v>
      </c>
      <c r="AU268" s="16" t="s">
        <v>89</v>
      </c>
    </row>
    <row r="269" spans="1:65" s="2" customFormat="1" ht="24.15" customHeight="1">
      <c r="A269" s="37"/>
      <c r="B269" s="38"/>
      <c r="C269" s="251" t="s">
        <v>675</v>
      </c>
      <c r="D269" s="251" t="s">
        <v>452</v>
      </c>
      <c r="E269" s="252" t="s">
        <v>672</v>
      </c>
      <c r="F269" s="253" t="s">
        <v>673</v>
      </c>
      <c r="G269" s="254" t="s">
        <v>281</v>
      </c>
      <c r="H269" s="255">
        <v>2</v>
      </c>
      <c r="I269" s="256"/>
      <c r="J269" s="257">
        <f>ROUND(I269*H269,2)</f>
        <v>0</v>
      </c>
      <c r="K269" s="253" t="s">
        <v>167</v>
      </c>
      <c r="L269" s="258"/>
      <c r="M269" s="259" t="s">
        <v>1</v>
      </c>
      <c r="N269" s="260" t="s">
        <v>44</v>
      </c>
      <c r="O269" s="90"/>
      <c r="P269" s="226">
        <f>O269*H269</f>
        <v>0</v>
      </c>
      <c r="Q269" s="226">
        <v>0.0133</v>
      </c>
      <c r="R269" s="226">
        <f>Q269*H269</f>
        <v>0.0266</v>
      </c>
      <c r="S269" s="226">
        <v>0</v>
      </c>
      <c r="T269" s="227">
        <f>S269*H269</f>
        <v>0</v>
      </c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  <c r="AE269" s="37"/>
      <c r="AR269" s="228" t="s">
        <v>204</v>
      </c>
      <c r="AT269" s="228" t="s">
        <v>452</v>
      </c>
      <c r="AU269" s="228" t="s">
        <v>89</v>
      </c>
      <c r="AY269" s="16" t="s">
        <v>160</v>
      </c>
      <c r="BE269" s="229">
        <f>IF(N269="základní",J269,0)</f>
        <v>0</v>
      </c>
      <c r="BF269" s="229">
        <f>IF(N269="snížená",J269,0)</f>
        <v>0</v>
      </c>
      <c r="BG269" s="229">
        <f>IF(N269="zákl. přenesená",J269,0)</f>
        <v>0</v>
      </c>
      <c r="BH269" s="229">
        <f>IF(N269="sníž. přenesená",J269,0)</f>
        <v>0</v>
      </c>
      <c r="BI269" s="229">
        <f>IF(N269="nulová",J269,0)</f>
        <v>0</v>
      </c>
      <c r="BJ269" s="16" t="s">
        <v>87</v>
      </c>
      <c r="BK269" s="229">
        <f>ROUND(I269*H269,2)</f>
        <v>0</v>
      </c>
      <c r="BL269" s="16" t="s">
        <v>182</v>
      </c>
      <c r="BM269" s="228" t="s">
        <v>2289</v>
      </c>
    </row>
    <row r="270" spans="1:47" s="2" customFormat="1" ht="12">
      <c r="A270" s="37"/>
      <c r="B270" s="38"/>
      <c r="C270" s="39"/>
      <c r="D270" s="230" t="s">
        <v>170</v>
      </c>
      <c r="E270" s="39"/>
      <c r="F270" s="231" t="s">
        <v>673</v>
      </c>
      <c r="G270" s="39"/>
      <c r="H270" s="39"/>
      <c r="I270" s="232"/>
      <c r="J270" s="39"/>
      <c r="K270" s="39"/>
      <c r="L270" s="43"/>
      <c r="M270" s="233"/>
      <c r="N270" s="234"/>
      <c r="O270" s="90"/>
      <c r="P270" s="90"/>
      <c r="Q270" s="90"/>
      <c r="R270" s="90"/>
      <c r="S270" s="90"/>
      <c r="T270" s="91"/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  <c r="AE270" s="37"/>
      <c r="AT270" s="16" t="s">
        <v>170</v>
      </c>
      <c r="AU270" s="16" t="s">
        <v>89</v>
      </c>
    </row>
    <row r="271" spans="1:65" s="2" customFormat="1" ht="24.15" customHeight="1">
      <c r="A271" s="37"/>
      <c r="B271" s="38"/>
      <c r="C271" s="217" t="s">
        <v>680</v>
      </c>
      <c r="D271" s="217" t="s">
        <v>163</v>
      </c>
      <c r="E271" s="218" t="s">
        <v>676</v>
      </c>
      <c r="F271" s="219" t="s">
        <v>677</v>
      </c>
      <c r="G271" s="220" t="s">
        <v>215</v>
      </c>
      <c r="H271" s="221">
        <v>160</v>
      </c>
      <c r="I271" s="222"/>
      <c r="J271" s="223">
        <f>ROUND(I271*H271,2)</f>
        <v>0</v>
      </c>
      <c r="K271" s="219" t="s">
        <v>167</v>
      </c>
      <c r="L271" s="43"/>
      <c r="M271" s="224" t="s">
        <v>1</v>
      </c>
      <c r="N271" s="225" t="s">
        <v>44</v>
      </c>
      <c r="O271" s="90"/>
      <c r="P271" s="226">
        <f>O271*H271</f>
        <v>0</v>
      </c>
      <c r="Q271" s="226">
        <v>0.0002</v>
      </c>
      <c r="R271" s="226">
        <f>Q271*H271</f>
        <v>0.032</v>
      </c>
      <c r="S271" s="226">
        <v>0</v>
      </c>
      <c r="T271" s="227">
        <f>S271*H271</f>
        <v>0</v>
      </c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  <c r="AE271" s="37"/>
      <c r="AR271" s="228" t="s">
        <v>182</v>
      </c>
      <c r="AT271" s="228" t="s">
        <v>163</v>
      </c>
      <c r="AU271" s="228" t="s">
        <v>89</v>
      </c>
      <c r="AY271" s="16" t="s">
        <v>160</v>
      </c>
      <c r="BE271" s="229">
        <f>IF(N271="základní",J271,0)</f>
        <v>0</v>
      </c>
      <c r="BF271" s="229">
        <f>IF(N271="snížená",J271,0)</f>
        <v>0</v>
      </c>
      <c r="BG271" s="229">
        <f>IF(N271="zákl. přenesená",J271,0)</f>
        <v>0</v>
      </c>
      <c r="BH271" s="229">
        <f>IF(N271="sníž. přenesená",J271,0)</f>
        <v>0</v>
      </c>
      <c r="BI271" s="229">
        <f>IF(N271="nulová",J271,0)</f>
        <v>0</v>
      </c>
      <c r="BJ271" s="16" t="s">
        <v>87</v>
      </c>
      <c r="BK271" s="229">
        <f>ROUND(I271*H271,2)</f>
        <v>0</v>
      </c>
      <c r="BL271" s="16" t="s">
        <v>182</v>
      </c>
      <c r="BM271" s="228" t="s">
        <v>2290</v>
      </c>
    </row>
    <row r="272" spans="1:47" s="2" customFormat="1" ht="12">
      <c r="A272" s="37"/>
      <c r="B272" s="38"/>
      <c r="C272" s="39"/>
      <c r="D272" s="230" t="s">
        <v>170</v>
      </c>
      <c r="E272" s="39"/>
      <c r="F272" s="231" t="s">
        <v>679</v>
      </c>
      <c r="G272" s="39"/>
      <c r="H272" s="39"/>
      <c r="I272" s="232"/>
      <c r="J272" s="39"/>
      <c r="K272" s="39"/>
      <c r="L272" s="43"/>
      <c r="M272" s="233"/>
      <c r="N272" s="234"/>
      <c r="O272" s="90"/>
      <c r="P272" s="90"/>
      <c r="Q272" s="90"/>
      <c r="R272" s="90"/>
      <c r="S272" s="90"/>
      <c r="T272" s="91"/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  <c r="AE272" s="37"/>
      <c r="AT272" s="16" t="s">
        <v>170</v>
      </c>
      <c r="AU272" s="16" t="s">
        <v>89</v>
      </c>
    </row>
    <row r="273" spans="1:65" s="2" customFormat="1" ht="24.15" customHeight="1">
      <c r="A273" s="37"/>
      <c r="B273" s="38"/>
      <c r="C273" s="217" t="s">
        <v>685</v>
      </c>
      <c r="D273" s="217" t="s">
        <v>163</v>
      </c>
      <c r="E273" s="218" t="s">
        <v>681</v>
      </c>
      <c r="F273" s="219" t="s">
        <v>682</v>
      </c>
      <c r="G273" s="220" t="s">
        <v>215</v>
      </c>
      <c r="H273" s="221">
        <v>160</v>
      </c>
      <c r="I273" s="222"/>
      <c r="J273" s="223">
        <f>ROUND(I273*H273,2)</f>
        <v>0</v>
      </c>
      <c r="K273" s="219" t="s">
        <v>167</v>
      </c>
      <c r="L273" s="43"/>
      <c r="M273" s="224" t="s">
        <v>1</v>
      </c>
      <c r="N273" s="225" t="s">
        <v>44</v>
      </c>
      <c r="O273" s="90"/>
      <c r="P273" s="226">
        <f>O273*H273</f>
        <v>0</v>
      </c>
      <c r="Q273" s="226">
        <v>9E-05</v>
      </c>
      <c r="R273" s="226">
        <f>Q273*H273</f>
        <v>0.014400000000000001</v>
      </c>
      <c r="S273" s="226">
        <v>0</v>
      </c>
      <c r="T273" s="227">
        <f>S273*H273</f>
        <v>0</v>
      </c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  <c r="AE273" s="37"/>
      <c r="AR273" s="228" t="s">
        <v>182</v>
      </c>
      <c r="AT273" s="228" t="s">
        <v>163</v>
      </c>
      <c r="AU273" s="228" t="s">
        <v>89</v>
      </c>
      <c r="AY273" s="16" t="s">
        <v>160</v>
      </c>
      <c r="BE273" s="229">
        <f>IF(N273="základní",J273,0)</f>
        <v>0</v>
      </c>
      <c r="BF273" s="229">
        <f>IF(N273="snížená",J273,0)</f>
        <v>0</v>
      </c>
      <c r="BG273" s="229">
        <f>IF(N273="zákl. přenesená",J273,0)</f>
        <v>0</v>
      </c>
      <c r="BH273" s="229">
        <f>IF(N273="sníž. přenesená",J273,0)</f>
        <v>0</v>
      </c>
      <c r="BI273" s="229">
        <f>IF(N273="nulová",J273,0)</f>
        <v>0</v>
      </c>
      <c r="BJ273" s="16" t="s">
        <v>87</v>
      </c>
      <c r="BK273" s="229">
        <f>ROUND(I273*H273,2)</f>
        <v>0</v>
      </c>
      <c r="BL273" s="16" t="s">
        <v>182</v>
      </c>
      <c r="BM273" s="228" t="s">
        <v>2291</v>
      </c>
    </row>
    <row r="274" spans="1:47" s="2" customFormat="1" ht="12">
      <c r="A274" s="37"/>
      <c r="B274" s="38"/>
      <c r="C274" s="39"/>
      <c r="D274" s="230" t="s">
        <v>170</v>
      </c>
      <c r="E274" s="39"/>
      <c r="F274" s="231" t="s">
        <v>684</v>
      </c>
      <c r="G274" s="39"/>
      <c r="H274" s="39"/>
      <c r="I274" s="232"/>
      <c r="J274" s="39"/>
      <c r="K274" s="39"/>
      <c r="L274" s="43"/>
      <c r="M274" s="233"/>
      <c r="N274" s="234"/>
      <c r="O274" s="90"/>
      <c r="P274" s="90"/>
      <c r="Q274" s="90"/>
      <c r="R274" s="90"/>
      <c r="S274" s="90"/>
      <c r="T274" s="91"/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  <c r="AE274" s="37"/>
      <c r="AT274" s="16" t="s">
        <v>170</v>
      </c>
      <c r="AU274" s="16" t="s">
        <v>89</v>
      </c>
    </row>
    <row r="275" spans="1:65" s="2" customFormat="1" ht="16.5" customHeight="1">
      <c r="A275" s="37"/>
      <c r="B275" s="38"/>
      <c r="C275" s="217" t="s">
        <v>689</v>
      </c>
      <c r="D275" s="217" t="s">
        <v>163</v>
      </c>
      <c r="E275" s="218" t="s">
        <v>2292</v>
      </c>
      <c r="F275" s="219" t="s">
        <v>2293</v>
      </c>
      <c r="G275" s="220" t="s">
        <v>215</v>
      </c>
      <c r="H275" s="221">
        <v>34</v>
      </c>
      <c r="I275" s="222"/>
      <c r="J275" s="223">
        <f>ROUND(I275*H275,2)</f>
        <v>0</v>
      </c>
      <c r="K275" s="219" t="s">
        <v>1</v>
      </c>
      <c r="L275" s="43"/>
      <c r="M275" s="224" t="s">
        <v>1</v>
      </c>
      <c r="N275" s="225" t="s">
        <v>44</v>
      </c>
      <c r="O275" s="90"/>
      <c r="P275" s="226">
        <f>O275*H275</f>
        <v>0</v>
      </c>
      <c r="Q275" s="226">
        <v>0.00079</v>
      </c>
      <c r="R275" s="226">
        <f>Q275*H275</f>
        <v>0.026860000000000002</v>
      </c>
      <c r="S275" s="226">
        <v>0</v>
      </c>
      <c r="T275" s="227">
        <f>S275*H275</f>
        <v>0</v>
      </c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  <c r="AE275" s="37"/>
      <c r="AR275" s="228" t="s">
        <v>182</v>
      </c>
      <c r="AT275" s="228" t="s">
        <v>163</v>
      </c>
      <c r="AU275" s="228" t="s">
        <v>89</v>
      </c>
      <c r="AY275" s="16" t="s">
        <v>160</v>
      </c>
      <c r="BE275" s="229">
        <f>IF(N275="základní",J275,0)</f>
        <v>0</v>
      </c>
      <c r="BF275" s="229">
        <f>IF(N275="snížená",J275,0)</f>
        <v>0</v>
      </c>
      <c r="BG275" s="229">
        <f>IF(N275="zákl. přenesená",J275,0)</f>
        <v>0</v>
      </c>
      <c r="BH275" s="229">
        <f>IF(N275="sníž. přenesená",J275,0)</f>
        <v>0</v>
      </c>
      <c r="BI275" s="229">
        <f>IF(N275="nulová",J275,0)</f>
        <v>0</v>
      </c>
      <c r="BJ275" s="16" t="s">
        <v>87</v>
      </c>
      <c r="BK275" s="229">
        <f>ROUND(I275*H275,2)</f>
        <v>0</v>
      </c>
      <c r="BL275" s="16" t="s">
        <v>182</v>
      </c>
      <c r="BM275" s="228" t="s">
        <v>2294</v>
      </c>
    </row>
    <row r="276" spans="1:47" s="2" customFormat="1" ht="12">
      <c r="A276" s="37"/>
      <c r="B276" s="38"/>
      <c r="C276" s="39"/>
      <c r="D276" s="230" t="s">
        <v>170</v>
      </c>
      <c r="E276" s="39"/>
      <c r="F276" s="231" t="s">
        <v>2295</v>
      </c>
      <c r="G276" s="39"/>
      <c r="H276" s="39"/>
      <c r="I276" s="232"/>
      <c r="J276" s="39"/>
      <c r="K276" s="39"/>
      <c r="L276" s="43"/>
      <c r="M276" s="233"/>
      <c r="N276" s="234"/>
      <c r="O276" s="90"/>
      <c r="P276" s="90"/>
      <c r="Q276" s="90"/>
      <c r="R276" s="90"/>
      <c r="S276" s="90"/>
      <c r="T276" s="91"/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  <c r="AE276" s="37"/>
      <c r="AT276" s="16" t="s">
        <v>170</v>
      </c>
      <c r="AU276" s="16" t="s">
        <v>89</v>
      </c>
    </row>
    <row r="277" spans="1:47" s="2" customFormat="1" ht="12">
      <c r="A277" s="37"/>
      <c r="B277" s="38"/>
      <c r="C277" s="39"/>
      <c r="D277" s="230" t="s">
        <v>172</v>
      </c>
      <c r="E277" s="39"/>
      <c r="F277" s="235" t="s">
        <v>2296</v>
      </c>
      <c r="G277" s="39"/>
      <c r="H277" s="39"/>
      <c r="I277" s="232"/>
      <c r="J277" s="39"/>
      <c r="K277" s="39"/>
      <c r="L277" s="43"/>
      <c r="M277" s="233"/>
      <c r="N277" s="234"/>
      <c r="O277" s="90"/>
      <c r="P277" s="90"/>
      <c r="Q277" s="90"/>
      <c r="R277" s="90"/>
      <c r="S277" s="90"/>
      <c r="T277" s="91"/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  <c r="AE277" s="37"/>
      <c r="AT277" s="16" t="s">
        <v>172</v>
      </c>
      <c r="AU277" s="16" t="s">
        <v>89</v>
      </c>
    </row>
    <row r="278" spans="1:51" s="13" customFormat="1" ht="12">
      <c r="A278" s="13"/>
      <c r="B278" s="236"/>
      <c r="C278" s="237"/>
      <c r="D278" s="230" t="s">
        <v>219</v>
      </c>
      <c r="E278" s="238" t="s">
        <v>1</v>
      </c>
      <c r="F278" s="239" t="s">
        <v>2297</v>
      </c>
      <c r="G278" s="237"/>
      <c r="H278" s="240">
        <v>34</v>
      </c>
      <c r="I278" s="241"/>
      <c r="J278" s="237"/>
      <c r="K278" s="237"/>
      <c r="L278" s="242"/>
      <c r="M278" s="243"/>
      <c r="N278" s="244"/>
      <c r="O278" s="244"/>
      <c r="P278" s="244"/>
      <c r="Q278" s="244"/>
      <c r="R278" s="244"/>
      <c r="S278" s="244"/>
      <c r="T278" s="245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46" t="s">
        <v>219</v>
      </c>
      <c r="AU278" s="246" t="s">
        <v>89</v>
      </c>
      <c r="AV278" s="13" t="s">
        <v>89</v>
      </c>
      <c r="AW278" s="13" t="s">
        <v>36</v>
      </c>
      <c r="AX278" s="13" t="s">
        <v>79</v>
      </c>
      <c r="AY278" s="246" t="s">
        <v>160</v>
      </c>
    </row>
    <row r="279" spans="1:65" s="2" customFormat="1" ht="16.5" customHeight="1">
      <c r="A279" s="37"/>
      <c r="B279" s="38"/>
      <c r="C279" s="217" t="s">
        <v>696</v>
      </c>
      <c r="D279" s="217" t="s">
        <v>163</v>
      </c>
      <c r="E279" s="218" t="s">
        <v>2298</v>
      </c>
      <c r="F279" s="219" t="s">
        <v>2299</v>
      </c>
      <c r="G279" s="220" t="s">
        <v>215</v>
      </c>
      <c r="H279" s="221">
        <v>22</v>
      </c>
      <c r="I279" s="222"/>
      <c r="J279" s="223">
        <f>ROUND(I279*H279,2)</f>
        <v>0</v>
      </c>
      <c r="K279" s="219" t="s">
        <v>1</v>
      </c>
      <c r="L279" s="43"/>
      <c r="M279" s="224" t="s">
        <v>1</v>
      </c>
      <c r="N279" s="225" t="s">
        <v>44</v>
      </c>
      <c r="O279" s="90"/>
      <c r="P279" s="226">
        <f>O279*H279</f>
        <v>0</v>
      </c>
      <c r="Q279" s="226">
        <v>0.00079</v>
      </c>
      <c r="R279" s="226">
        <f>Q279*H279</f>
        <v>0.01738</v>
      </c>
      <c r="S279" s="226">
        <v>0</v>
      </c>
      <c r="T279" s="227">
        <f>S279*H279</f>
        <v>0</v>
      </c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  <c r="AE279" s="37"/>
      <c r="AR279" s="228" t="s">
        <v>182</v>
      </c>
      <c r="AT279" s="228" t="s">
        <v>163</v>
      </c>
      <c r="AU279" s="228" t="s">
        <v>89</v>
      </c>
      <c r="AY279" s="16" t="s">
        <v>160</v>
      </c>
      <c r="BE279" s="229">
        <f>IF(N279="základní",J279,0)</f>
        <v>0</v>
      </c>
      <c r="BF279" s="229">
        <f>IF(N279="snížená",J279,0)</f>
        <v>0</v>
      </c>
      <c r="BG279" s="229">
        <f>IF(N279="zákl. přenesená",J279,0)</f>
        <v>0</v>
      </c>
      <c r="BH279" s="229">
        <f>IF(N279="sníž. přenesená",J279,0)</f>
        <v>0</v>
      </c>
      <c r="BI279" s="229">
        <f>IF(N279="nulová",J279,0)</f>
        <v>0</v>
      </c>
      <c r="BJ279" s="16" t="s">
        <v>87</v>
      </c>
      <c r="BK279" s="229">
        <f>ROUND(I279*H279,2)</f>
        <v>0</v>
      </c>
      <c r="BL279" s="16" t="s">
        <v>182</v>
      </c>
      <c r="BM279" s="228" t="s">
        <v>2300</v>
      </c>
    </row>
    <row r="280" spans="1:47" s="2" customFormat="1" ht="12">
      <c r="A280" s="37"/>
      <c r="B280" s="38"/>
      <c r="C280" s="39"/>
      <c r="D280" s="230" t="s">
        <v>170</v>
      </c>
      <c r="E280" s="39"/>
      <c r="F280" s="231" t="s">
        <v>2295</v>
      </c>
      <c r="G280" s="39"/>
      <c r="H280" s="39"/>
      <c r="I280" s="232"/>
      <c r="J280" s="39"/>
      <c r="K280" s="39"/>
      <c r="L280" s="43"/>
      <c r="M280" s="233"/>
      <c r="N280" s="234"/>
      <c r="O280" s="90"/>
      <c r="P280" s="90"/>
      <c r="Q280" s="90"/>
      <c r="R280" s="90"/>
      <c r="S280" s="90"/>
      <c r="T280" s="91"/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  <c r="AE280" s="37"/>
      <c r="AT280" s="16" t="s">
        <v>170</v>
      </c>
      <c r="AU280" s="16" t="s">
        <v>89</v>
      </c>
    </row>
    <row r="281" spans="1:47" s="2" customFormat="1" ht="12">
      <c r="A281" s="37"/>
      <c r="B281" s="38"/>
      <c r="C281" s="39"/>
      <c r="D281" s="230" t="s">
        <v>172</v>
      </c>
      <c r="E281" s="39"/>
      <c r="F281" s="235" t="s">
        <v>2296</v>
      </c>
      <c r="G281" s="39"/>
      <c r="H281" s="39"/>
      <c r="I281" s="232"/>
      <c r="J281" s="39"/>
      <c r="K281" s="39"/>
      <c r="L281" s="43"/>
      <c r="M281" s="233"/>
      <c r="N281" s="234"/>
      <c r="O281" s="90"/>
      <c r="P281" s="90"/>
      <c r="Q281" s="90"/>
      <c r="R281" s="90"/>
      <c r="S281" s="90"/>
      <c r="T281" s="91"/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  <c r="AE281" s="37"/>
      <c r="AT281" s="16" t="s">
        <v>172</v>
      </c>
      <c r="AU281" s="16" t="s">
        <v>89</v>
      </c>
    </row>
    <row r="282" spans="1:65" s="2" customFormat="1" ht="16.5" customHeight="1">
      <c r="A282" s="37"/>
      <c r="B282" s="38"/>
      <c r="C282" s="251" t="s">
        <v>705</v>
      </c>
      <c r="D282" s="251" t="s">
        <v>452</v>
      </c>
      <c r="E282" s="252" t="s">
        <v>2301</v>
      </c>
      <c r="F282" s="253" t="s">
        <v>2302</v>
      </c>
      <c r="G282" s="254" t="s">
        <v>215</v>
      </c>
      <c r="H282" s="255">
        <v>34</v>
      </c>
      <c r="I282" s="256"/>
      <c r="J282" s="257">
        <f>ROUND(I282*H282,2)</f>
        <v>0</v>
      </c>
      <c r="K282" s="253" t="s">
        <v>1</v>
      </c>
      <c r="L282" s="258"/>
      <c r="M282" s="259" t="s">
        <v>1</v>
      </c>
      <c r="N282" s="260" t="s">
        <v>44</v>
      </c>
      <c r="O282" s="90"/>
      <c r="P282" s="226">
        <f>O282*H282</f>
        <v>0</v>
      </c>
      <c r="Q282" s="226">
        <v>0.09113</v>
      </c>
      <c r="R282" s="226">
        <f>Q282*H282</f>
        <v>3.09842</v>
      </c>
      <c r="S282" s="226">
        <v>0</v>
      </c>
      <c r="T282" s="227">
        <f>S282*H282</f>
        <v>0</v>
      </c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  <c r="AE282" s="37"/>
      <c r="AR282" s="228" t="s">
        <v>204</v>
      </c>
      <c r="AT282" s="228" t="s">
        <v>452</v>
      </c>
      <c r="AU282" s="228" t="s">
        <v>89</v>
      </c>
      <c r="AY282" s="16" t="s">
        <v>160</v>
      </c>
      <c r="BE282" s="229">
        <f>IF(N282="základní",J282,0)</f>
        <v>0</v>
      </c>
      <c r="BF282" s="229">
        <f>IF(N282="snížená",J282,0)</f>
        <v>0</v>
      </c>
      <c r="BG282" s="229">
        <f>IF(N282="zákl. přenesená",J282,0)</f>
        <v>0</v>
      </c>
      <c r="BH282" s="229">
        <f>IF(N282="sníž. přenesená",J282,0)</f>
        <v>0</v>
      </c>
      <c r="BI282" s="229">
        <f>IF(N282="nulová",J282,0)</f>
        <v>0</v>
      </c>
      <c r="BJ282" s="16" t="s">
        <v>87</v>
      </c>
      <c r="BK282" s="229">
        <f>ROUND(I282*H282,2)</f>
        <v>0</v>
      </c>
      <c r="BL282" s="16" t="s">
        <v>182</v>
      </c>
      <c r="BM282" s="228" t="s">
        <v>2303</v>
      </c>
    </row>
    <row r="283" spans="1:47" s="2" customFormat="1" ht="12">
      <c r="A283" s="37"/>
      <c r="B283" s="38"/>
      <c r="C283" s="39"/>
      <c r="D283" s="230" t="s">
        <v>170</v>
      </c>
      <c r="E283" s="39"/>
      <c r="F283" s="231" t="s">
        <v>2304</v>
      </c>
      <c r="G283" s="39"/>
      <c r="H283" s="39"/>
      <c r="I283" s="232"/>
      <c r="J283" s="39"/>
      <c r="K283" s="39"/>
      <c r="L283" s="43"/>
      <c r="M283" s="233"/>
      <c r="N283" s="234"/>
      <c r="O283" s="90"/>
      <c r="P283" s="90"/>
      <c r="Q283" s="90"/>
      <c r="R283" s="90"/>
      <c r="S283" s="90"/>
      <c r="T283" s="91"/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  <c r="AE283" s="37"/>
      <c r="AT283" s="16" t="s">
        <v>170</v>
      </c>
      <c r="AU283" s="16" t="s">
        <v>89</v>
      </c>
    </row>
    <row r="284" spans="1:65" s="2" customFormat="1" ht="16.5" customHeight="1">
      <c r="A284" s="37"/>
      <c r="B284" s="38"/>
      <c r="C284" s="251" t="s">
        <v>710</v>
      </c>
      <c r="D284" s="251" t="s">
        <v>452</v>
      </c>
      <c r="E284" s="252" t="s">
        <v>2305</v>
      </c>
      <c r="F284" s="253" t="s">
        <v>2306</v>
      </c>
      <c r="G284" s="254" t="s">
        <v>215</v>
      </c>
      <c r="H284" s="255">
        <v>22</v>
      </c>
      <c r="I284" s="256"/>
      <c r="J284" s="257">
        <f>ROUND(I284*H284,2)</f>
        <v>0</v>
      </c>
      <c r="K284" s="253" t="s">
        <v>1</v>
      </c>
      <c r="L284" s="258"/>
      <c r="M284" s="259" t="s">
        <v>1</v>
      </c>
      <c r="N284" s="260" t="s">
        <v>44</v>
      </c>
      <c r="O284" s="90"/>
      <c r="P284" s="226">
        <f>O284*H284</f>
        <v>0</v>
      </c>
      <c r="Q284" s="226">
        <v>0.12777</v>
      </c>
      <c r="R284" s="226">
        <f>Q284*H284</f>
        <v>2.81094</v>
      </c>
      <c r="S284" s="226">
        <v>0</v>
      </c>
      <c r="T284" s="227">
        <f>S284*H284</f>
        <v>0</v>
      </c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  <c r="AE284" s="37"/>
      <c r="AR284" s="228" t="s">
        <v>204</v>
      </c>
      <c r="AT284" s="228" t="s">
        <v>452</v>
      </c>
      <c r="AU284" s="228" t="s">
        <v>89</v>
      </c>
      <c r="AY284" s="16" t="s">
        <v>160</v>
      </c>
      <c r="BE284" s="229">
        <f>IF(N284="základní",J284,0)</f>
        <v>0</v>
      </c>
      <c r="BF284" s="229">
        <f>IF(N284="snížená",J284,0)</f>
        <v>0</v>
      </c>
      <c r="BG284" s="229">
        <f>IF(N284="zákl. přenesená",J284,0)</f>
        <v>0</v>
      </c>
      <c r="BH284" s="229">
        <f>IF(N284="sníž. přenesená",J284,0)</f>
        <v>0</v>
      </c>
      <c r="BI284" s="229">
        <f>IF(N284="nulová",J284,0)</f>
        <v>0</v>
      </c>
      <c r="BJ284" s="16" t="s">
        <v>87</v>
      </c>
      <c r="BK284" s="229">
        <f>ROUND(I284*H284,2)</f>
        <v>0</v>
      </c>
      <c r="BL284" s="16" t="s">
        <v>182</v>
      </c>
      <c r="BM284" s="228" t="s">
        <v>2307</v>
      </c>
    </row>
    <row r="285" spans="1:47" s="2" customFormat="1" ht="12">
      <c r="A285" s="37"/>
      <c r="B285" s="38"/>
      <c r="C285" s="39"/>
      <c r="D285" s="230" t="s">
        <v>170</v>
      </c>
      <c r="E285" s="39"/>
      <c r="F285" s="231" t="s">
        <v>2308</v>
      </c>
      <c r="G285" s="39"/>
      <c r="H285" s="39"/>
      <c r="I285" s="232"/>
      <c r="J285" s="39"/>
      <c r="K285" s="39"/>
      <c r="L285" s="43"/>
      <c r="M285" s="233"/>
      <c r="N285" s="234"/>
      <c r="O285" s="90"/>
      <c r="P285" s="90"/>
      <c r="Q285" s="90"/>
      <c r="R285" s="90"/>
      <c r="S285" s="90"/>
      <c r="T285" s="91"/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  <c r="AE285" s="37"/>
      <c r="AT285" s="16" t="s">
        <v>170</v>
      </c>
      <c r="AU285" s="16" t="s">
        <v>89</v>
      </c>
    </row>
    <row r="286" spans="1:63" s="12" customFormat="1" ht="22.8" customHeight="1">
      <c r="A286" s="12"/>
      <c r="B286" s="201"/>
      <c r="C286" s="202"/>
      <c r="D286" s="203" t="s">
        <v>78</v>
      </c>
      <c r="E286" s="215" t="s">
        <v>357</v>
      </c>
      <c r="F286" s="215" t="s">
        <v>358</v>
      </c>
      <c r="G286" s="202"/>
      <c r="H286" s="202"/>
      <c r="I286" s="205"/>
      <c r="J286" s="216">
        <f>BK286</f>
        <v>0</v>
      </c>
      <c r="K286" s="202"/>
      <c r="L286" s="207"/>
      <c r="M286" s="208"/>
      <c r="N286" s="209"/>
      <c r="O286" s="209"/>
      <c r="P286" s="210">
        <f>SUM(P287:P292)</f>
        <v>0</v>
      </c>
      <c r="Q286" s="209"/>
      <c r="R286" s="210">
        <f>SUM(R287:R292)</f>
        <v>0</v>
      </c>
      <c r="S286" s="209"/>
      <c r="T286" s="211">
        <f>SUM(T287:T292)</f>
        <v>0</v>
      </c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R286" s="212" t="s">
        <v>87</v>
      </c>
      <c r="AT286" s="213" t="s">
        <v>78</v>
      </c>
      <c r="AU286" s="213" t="s">
        <v>87</v>
      </c>
      <c r="AY286" s="212" t="s">
        <v>160</v>
      </c>
      <c r="BK286" s="214">
        <f>SUM(BK287:BK292)</f>
        <v>0</v>
      </c>
    </row>
    <row r="287" spans="1:65" s="2" customFormat="1" ht="37.8" customHeight="1">
      <c r="A287" s="37"/>
      <c r="B287" s="38"/>
      <c r="C287" s="217" t="s">
        <v>718</v>
      </c>
      <c r="D287" s="217" t="s">
        <v>163</v>
      </c>
      <c r="E287" s="218" t="s">
        <v>686</v>
      </c>
      <c r="F287" s="219" t="s">
        <v>687</v>
      </c>
      <c r="G287" s="220" t="s">
        <v>362</v>
      </c>
      <c r="H287" s="221">
        <v>13.052</v>
      </c>
      <c r="I287" s="222"/>
      <c r="J287" s="223">
        <f>ROUND(I287*H287,2)</f>
        <v>0</v>
      </c>
      <c r="K287" s="219" t="s">
        <v>1</v>
      </c>
      <c r="L287" s="43"/>
      <c r="M287" s="224" t="s">
        <v>1</v>
      </c>
      <c r="N287" s="225" t="s">
        <v>44</v>
      </c>
      <c r="O287" s="90"/>
      <c r="P287" s="226">
        <f>O287*H287</f>
        <v>0</v>
      </c>
      <c r="Q287" s="226">
        <v>0</v>
      </c>
      <c r="R287" s="226">
        <f>Q287*H287</f>
        <v>0</v>
      </c>
      <c r="S287" s="226">
        <v>0</v>
      </c>
      <c r="T287" s="227">
        <f>S287*H287</f>
        <v>0</v>
      </c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  <c r="AE287" s="37"/>
      <c r="AR287" s="228" t="s">
        <v>182</v>
      </c>
      <c r="AT287" s="228" t="s">
        <v>163</v>
      </c>
      <c r="AU287" s="228" t="s">
        <v>89</v>
      </c>
      <c r="AY287" s="16" t="s">
        <v>160</v>
      </c>
      <c r="BE287" s="229">
        <f>IF(N287="základní",J287,0)</f>
        <v>0</v>
      </c>
      <c r="BF287" s="229">
        <f>IF(N287="snížená",J287,0)</f>
        <v>0</v>
      </c>
      <c r="BG287" s="229">
        <f>IF(N287="zákl. přenesená",J287,0)</f>
        <v>0</v>
      </c>
      <c r="BH287" s="229">
        <f>IF(N287="sníž. přenesená",J287,0)</f>
        <v>0</v>
      </c>
      <c r="BI287" s="229">
        <f>IF(N287="nulová",J287,0)</f>
        <v>0</v>
      </c>
      <c r="BJ287" s="16" t="s">
        <v>87</v>
      </c>
      <c r="BK287" s="229">
        <f>ROUND(I287*H287,2)</f>
        <v>0</v>
      </c>
      <c r="BL287" s="16" t="s">
        <v>182</v>
      </c>
      <c r="BM287" s="228" t="s">
        <v>2309</v>
      </c>
    </row>
    <row r="288" spans="1:47" s="2" customFormat="1" ht="12">
      <c r="A288" s="37"/>
      <c r="B288" s="38"/>
      <c r="C288" s="39"/>
      <c r="D288" s="230" t="s">
        <v>170</v>
      </c>
      <c r="E288" s="39"/>
      <c r="F288" s="231" t="s">
        <v>687</v>
      </c>
      <c r="G288" s="39"/>
      <c r="H288" s="39"/>
      <c r="I288" s="232"/>
      <c r="J288" s="39"/>
      <c r="K288" s="39"/>
      <c r="L288" s="43"/>
      <c r="M288" s="233"/>
      <c r="N288" s="234"/>
      <c r="O288" s="90"/>
      <c r="P288" s="90"/>
      <c r="Q288" s="90"/>
      <c r="R288" s="90"/>
      <c r="S288" s="90"/>
      <c r="T288" s="91"/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  <c r="AE288" s="37"/>
      <c r="AT288" s="16" t="s">
        <v>170</v>
      </c>
      <c r="AU288" s="16" t="s">
        <v>89</v>
      </c>
    </row>
    <row r="289" spans="1:65" s="2" customFormat="1" ht="37.8" customHeight="1">
      <c r="A289" s="37"/>
      <c r="B289" s="38"/>
      <c r="C289" s="217" t="s">
        <v>1193</v>
      </c>
      <c r="D289" s="217" t="s">
        <v>163</v>
      </c>
      <c r="E289" s="218" t="s">
        <v>367</v>
      </c>
      <c r="F289" s="219" t="s">
        <v>368</v>
      </c>
      <c r="G289" s="220" t="s">
        <v>362</v>
      </c>
      <c r="H289" s="221">
        <v>10</v>
      </c>
      <c r="I289" s="222"/>
      <c r="J289" s="223">
        <f>ROUND(I289*H289,2)</f>
        <v>0</v>
      </c>
      <c r="K289" s="219" t="s">
        <v>167</v>
      </c>
      <c r="L289" s="43"/>
      <c r="M289" s="224" t="s">
        <v>1</v>
      </c>
      <c r="N289" s="225" t="s">
        <v>44</v>
      </c>
      <c r="O289" s="90"/>
      <c r="P289" s="226">
        <f>O289*H289</f>
        <v>0</v>
      </c>
      <c r="Q289" s="226">
        <v>0</v>
      </c>
      <c r="R289" s="226">
        <f>Q289*H289</f>
        <v>0</v>
      </c>
      <c r="S289" s="226">
        <v>0</v>
      </c>
      <c r="T289" s="227">
        <f>S289*H289</f>
        <v>0</v>
      </c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  <c r="AE289" s="37"/>
      <c r="AR289" s="228" t="s">
        <v>182</v>
      </c>
      <c r="AT289" s="228" t="s">
        <v>163</v>
      </c>
      <c r="AU289" s="228" t="s">
        <v>89</v>
      </c>
      <c r="AY289" s="16" t="s">
        <v>160</v>
      </c>
      <c r="BE289" s="229">
        <f>IF(N289="základní",J289,0)</f>
        <v>0</v>
      </c>
      <c r="BF289" s="229">
        <f>IF(N289="snížená",J289,0)</f>
        <v>0</v>
      </c>
      <c r="BG289" s="229">
        <f>IF(N289="zákl. přenesená",J289,0)</f>
        <v>0</v>
      </c>
      <c r="BH289" s="229">
        <f>IF(N289="sníž. přenesená",J289,0)</f>
        <v>0</v>
      </c>
      <c r="BI289" s="229">
        <f>IF(N289="nulová",J289,0)</f>
        <v>0</v>
      </c>
      <c r="BJ289" s="16" t="s">
        <v>87</v>
      </c>
      <c r="BK289" s="229">
        <f>ROUND(I289*H289,2)</f>
        <v>0</v>
      </c>
      <c r="BL289" s="16" t="s">
        <v>182</v>
      </c>
      <c r="BM289" s="228" t="s">
        <v>2310</v>
      </c>
    </row>
    <row r="290" spans="1:47" s="2" customFormat="1" ht="12">
      <c r="A290" s="37"/>
      <c r="B290" s="38"/>
      <c r="C290" s="39"/>
      <c r="D290" s="230" t="s">
        <v>170</v>
      </c>
      <c r="E290" s="39"/>
      <c r="F290" s="231" t="s">
        <v>370</v>
      </c>
      <c r="G290" s="39"/>
      <c r="H290" s="39"/>
      <c r="I290" s="232"/>
      <c r="J290" s="39"/>
      <c r="K290" s="39"/>
      <c r="L290" s="43"/>
      <c r="M290" s="233"/>
      <c r="N290" s="234"/>
      <c r="O290" s="90"/>
      <c r="P290" s="90"/>
      <c r="Q290" s="90"/>
      <c r="R290" s="90"/>
      <c r="S290" s="90"/>
      <c r="T290" s="91"/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  <c r="AE290" s="37"/>
      <c r="AT290" s="16" t="s">
        <v>170</v>
      </c>
      <c r="AU290" s="16" t="s">
        <v>89</v>
      </c>
    </row>
    <row r="291" spans="1:65" s="2" customFormat="1" ht="37.8" customHeight="1">
      <c r="A291" s="37"/>
      <c r="B291" s="38"/>
      <c r="C291" s="217" t="s">
        <v>1198</v>
      </c>
      <c r="D291" s="217" t="s">
        <v>163</v>
      </c>
      <c r="E291" s="218" t="s">
        <v>690</v>
      </c>
      <c r="F291" s="219" t="s">
        <v>691</v>
      </c>
      <c r="G291" s="220" t="s">
        <v>362</v>
      </c>
      <c r="H291" s="221">
        <v>3.052</v>
      </c>
      <c r="I291" s="222"/>
      <c r="J291" s="223">
        <f>ROUND(I291*H291,2)</f>
        <v>0</v>
      </c>
      <c r="K291" s="219" t="s">
        <v>1</v>
      </c>
      <c r="L291" s="43"/>
      <c r="M291" s="224" t="s">
        <v>1</v>
      </c>
      <c r="N291" s="225" t="s">
        <v>44</v>
      </c>
      <c r="O291" s="90"/>
      <c r="P291" s="226">
        <f>O291*H291</f>
        <v>0</v>
      </c>
      <c r="Q291" s="226">
        <v>0</v>
      </c>
      <c r="R291" s="226">
        <f>Q291*H291</f>
        <v>0</v>
      </c>
      <c r="S291" s="226">
        <v>0</v>
      </c>
      <c r="T291" s="227">
        <f>S291*H291</f>
        <v>0</v>
      </c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  <c r="AE291" s="37"/>
      <c r="AR291" s="228" t="s">
        <v>182</v>
      </c>
      <c r="AT291" s="228" t="s">
        <v>163</v>
      </c>
      <c r="AU291" s="228" t="s">
        <v>89</v>
      </c>
      <c r="AY291" s="16" t="s">
        <v>160</v>
      </c>
      <c r="BE291" s="229">
        <f>IF(N291="základní",J291,0)</f>
        <v>0</v>
      </c>
      <c r="BF291" s="229">
        <f>IF(N291="snížená",J291,0)</f>
        <v>0</v>
      </c>
      <c r="BG291" s="229">
        <f>IF(N291="zákl. přenesená",J291,0)</f>
        <v>0</v>
      </c>
      <c r="BH291" s="229">
        <f>IF(N291="sníž. přenesená",J291,0)</f>
        <v>0</v>
      </c>
      <c r="BI291" s="229">
        <f>IF(N291="nulová",J291,0)</f>
        <v>0</v>
      </c>
      <c r="BJ291" s="16" t="s">
        <v>87</v>
      </c>
      <c r="BK291" s="229">
        <f>ROUND(I291*H291,2)</f>
        <v>0</v>
      </c>
      <c r="BL291" s="16" t="s">
        <v>182</v>
      </c>
      <c r="BM291" s="228" t="s">
        <v>2311</v>
      </c>
    </row>
    <row r="292" spans="1:47" s="2" customFormat="1" ht="12">
      <c r="A292" s="37"/>
      <c r="B292" s="38"/>
      <c r="C292" s="39"/>
      <c r="D292" s="230" t="s">
        <v>170</v>
      </c>
      <c r="E292" s="39"/>
      <c r="F292" s="231" t="s">
        <v>693</v>
      </c>
      <c r="G292" s="39"/>
      <c r="H292" s="39"/>
      <c r="I292" s="232"/>
      <c r="J292" s="39"/>
      <c r="K292" s="39"/>
      <c r="L292" s="43"/>
      <c r="M292" s="233"/>
      <c r="N292" s="234"/>
      <c r="O292" s="90"/>
      <c r="P292" s="90"/>
      <c r="Q292" s="90"/>
      <c r="R292" s="90"/>
      <c r="S292" s="90"/>
      <c r="T292" s="91"/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  <c r="AE292" s="37"/>
      <c r="AT292" s="16" t="s">
        <v>170</v>
      </c>
      <c r="AU292" s="16" t="s">
        <v>89</v>
      </c>
    </row>
    <row r="293" spans="1:63" s="12" customFormat="1" ht="22.8" customHeight="1">
      <c r="A293" s="12"/>
      <c r="B293" s="201"/>
      <c r="C293" s="202"/>
      <c r="D293" s="203" t="s">
        <v>78</v>
      </c>
      <c r="E293" s="215" t="s">
        <v>694</v>
      </c>
      <c r="F293" s="215" t="s">
        <v>695</v>
      </c>
      <c r="G293" s="202"/>
      <c r="H293" s="202"/>
      <c r="I293" s="205"/>
      <c r="J293" s="216">
        <f>BK293</f>
        <v>0</v>
      </c>
      <c r="K293" s="202"/>
      <c r="L293" s="207"/>
      <c r="M293" s="208"/>
      <c r="N293" s="209"/>
      <c r="O293" s="209"/>
      <c r="P293" s="210">
        <f>SUM(P294:P295)</f>
        <v>0</v>
      </c>
      <c r="Q293" s="209"/>
      <c r="R293" s="210">
        <f>SUM(R294:R295)</f>
        <v>0</v>
      </c>
      <c r="S293" s="209"/>
      <c r="T293" s="211">
        <f>SUM(T294:T295)</f>
        <v>0</v>
      </c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R293" s="212" t="s">
        <v>87</v>
      </c>
      <c r="AT293" s="213" t="s">
        <v>78</v>
      </c>
      <c r="AU293" s="213" t="s">
        <v>87</v>
      </c>
      <c r="AY293" s="212" t="s">
        <v>160</v>
      </c>
      <c r="BK293" s="214">
        <f>SUM(BK294:BK295)</f>
        <v>0</v>
      </c>
    </row>
    <row r="294" spans="1:65" s="2" customFormat="1" ht="24.15" customHeight="1">
      <c r="A294" s="37"/>
      <c r="B294" s="38"/>
      <c r="C294" s="217" t="s">
        <v>1205</v>
      </c>
      <c r="D294" s="217" t="s">
        <v>163</v>
      </c>
      <c r="E294" s="218" t="s">
        <v>2312</v>
      </c>
      <c r="F294" s="219" t="s">
        <v>2313</v>
      </c>
      <c r="G294" s="220" t="s">
        <v>362</v>
      </c>
      <c r="H294" s="221">
        <v>22.964</v>
      </c>
      <c r="I294" s="222"/>
      <c r="J294" s="223">
        <f>ROUND(I294*H294,2)</f>
        <v>0</v>
      </c>
      <c r="K294" s="219" t="s">
        <v>167</v>
      </c>
      <c r="L294" s="43"/>
      <c r="M294" s="224" t="s">
        <v>1</v>
      </c>
      <c r="N294" s="225" t="s">
        <v>44</v>
      </c>
      <c r="O294" s="90"/>
      <c r="P294" s="226">
        <f>O294*H294</f>
        <v>0</v>
      </c>
      <c r="Q294" s="226">
        <v>0</v>
      </c>
      <c r="R294" s="226">
        <f>Q294*H294</f>
        <v>0</v>
      </c>
      <c r="S294" s="226">
        <v>0</v>
      </c>
      <c r="T294" s="227">
        <f>S294*H294</f>
        <v>0</v>
      </c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  <c r="AE294" s="37"/>
      <c r="AR294" s="228" t="s">
        <v>182</v>
      </c>
      <c r="AT294" s="228" t="s">
        <v>163</v>
      </c>
      <c r="AU294" s="228" t="s">
        <v>89</v>
      </c>
      <c r="AY294" s="16" t="s">
        <v>160</v>
      </c>
      <c r="BE294" s="229">
        <f>IF(N294="základní",J294,0)</f>
        <v>0</v>
      </c>
      <c r="BF294" s="229">
        <f>IF(N294="snížená",J294,0)</f>
        <v>0</v>
      </c>
      <c r="BG294" s="229">
        <f>IF(N294="zákl. přenesená",J294,0)</f>
        <v>0</v>
      </c>
      <c r="BH294" s="229">
        <f>IF(N294="sníž. přenesená",J294,0)</f>
        <v>0</v>
      </c>
      <c r="BI294" s="229">
        <f>IF(N294="nulová",J294,0)</f>
        <v>0</v>
      </c>
      <c r="BJ294" s="16" t="s">
        <v>87</v>
      </c>
      <c r="BK294" s="229">
        <f>ROUND(I294*H294,2)</f>
        <v>0</v>
      </c>
      <c r="BL294" s="16" t="s">
        <v>182</v>
      </c>
      <c r="BM294" s="228" t="s">
        <v>2314</v>
      </c>
    </row>
    <row r="295" spans="1:47" s="2" customFormat="1" ht="12">
      <c r="A295" s="37"/>
      <c r="B295" s="38"/>
      <c r="C295" s="39"/>
      <c r="D295" s="230" t="s">
        <v>170</v>
      </c>
      <c r="E295" s="39"/>
      <c r="F295" s="231" t="s">
        <v>2315</v>
      </c>
      <c r="G295" s="39"/>
      <c r="H295" s="39"/>
      <c r="I295" s="232"/>
      <c r="J295" s="39"/>
      <c r="K295" s="39"/>
      <c r="L295" s="43"/>
      <c r="M295" s="233"/>
      <c r="N295" s="234"/>
      <c r="O295" s="90"/>
      <c r="P295" s="90"/>
      <c r="Q295" s="90"/>
      <c r="R295" s="90"/>
      <c r="S295" s="90"/>
      <c r="T295" s="91"/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  <c r="AE295" s="37"/>
      <c r="AT295" s="16" t="s">
        <v>170</v>
      </c>
      <c r="AU295" s="16" t="s">
        <v>89</v>
      </c>
    </row>
    <row r="296" spans="1:63" s="12" customFormat="1" ht="25.9" customHeight="1">
      <c r="A296" s="12"/>
      <c r="B296" s="201"/>
      <c r="C296" s="202"/>
      <c r="D296" s="203" t="s">
        <v>78</v>
      </c>
      <c r="E296" s="204" t="s">
        <v>701</v>
      </c>
      <c r="F296" s="204" t="s">
        <v>702</v>
      </c>
      <c r="G296" s="202"/>
      <c r="H296" s="202"/>
      <c r="I296" s="205"/>
      <c r="J296" s="206">
        <f>BK296</f>
        <v>0</v>
      </c>
      <c r="K296" s="202"/>
      <c r="L296" s="207"/>
      <c r="M296" s="208"/>
      <c r="N296" s="209"/>
      <c r="O296" s="209"/>
      <c r="P296" s="210">
        <f>P297</f>
        <v>0</v>
      </c>
      <c r="Q296" s="209"/>
      <c r="R296" s="210">
        <f>R297</f>
        <v>0.0656</v>
      </c>
      <c r="S296" s="209"/>
      <c r="T296" s="211">
        <f>T297</f>
        <v>0</v>
      </c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R296" s="212" t="s">
        <v>89</v>
      </c>
      <c r="AT296" s="213" t="s">
        <v>78</v>
      </c>
      <c r="AU296" s="213" t="s">
        <v>79</v>
      </c>
      <c r="AY296" s="212" t="s">
        <v>160</v>
      </c>
      <c r="BK296" s="214">
        <f>BK297</f>
        <v>0</v>
      </c>
    </row>
    <row r="297" spans="1:63" s="12" customFormat="1" ht="22.8" customHeight="1">
      <c r="A297" s="12"/>
      <c r="B297" s="201"/>
      <c r="C297" s="202"/>
      <c r="D297" s="203" t="s">
        <v>78</v>
      </c>
      <c r="E297" s="215" t="s">
        <v>703</v>
      </c>
      <c r="F297" s="215" t="s">
        <v>704</v>
      </c>
      <c r="G297" s="202"/>
      <c r="H297" s="202"/>
      <c r="I297" s="205"/>
      <c r="J297" s="216">
        <f>BK297</f>
        <v>0</v>
      </c>
      <c r="K297" s="202"/>
      <c r="L297" s="207"/>
      <c r="M297" s="208"/>
      <c r="N297" s="209"/>
      <c r="O297" s="209"/>
      <c r="P297" s="210">
        <f>SUM(P298:P302)</f>
        <v>0</v>
      </c>
      <c r="Q297" s="209"/>
      <c r="R297" s="210">
        <f>SUM(R298:R302)</f>
        <v>0.0656</v>
      </c>
      <c r="S297" s="209"/>
      <c r="T297" s="211">
        <f>SUM(T298:T302)</f>
        <v>0</v>
      </c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R297" s="212" t="s">
        <v>89</v>
      </c>
      <c r="AT297" s="213" t="s">
        <v>78</v>
      </c>
      <c r="AU297" s="213" t="s">
        <v>87</v>
      </c>
      <c r="AY297" s="212" t="s">
        <v>160</v>
      </c>
      <c r="BK297" s="214">
        <f>SUM(BK298:BK302)</f>
        <v>0</v>
      </c>
    </row>
    <row r="298" spans="1:65" s="2" customFormat="1" ht="24.15" customHeight="1">
      <c r="A298" s="37"/>
      <c r="B298" s="38"/>
      <c r="C298" s="217" t="s">
        <v>1211</v>
      </c>
      <c r="D298" s="217" t="s">
        <v>163</v>
      </c>
      <c r="E298" s="218" t="s">
        <v>2316</v>
      </c>
      <c r="F298" s="219" t="s">
        <v>2317</v>
      </c>
      <c r="G298" s="220" t="s">
        <v>215</v>
      </c>
      <c r="H298" s="221">
        <v>160</v>
      </c>
      <c r="I298" s="222"/>
      <c r="J298" s="223">
        <f>ROUND(I298*H298,2)</f>
        <v>0</v>
      </c>
      <c r="K298" s="219" t="s">
        <v>1</v>
      </c>
      <c r="L298" s="43"/>
      <c r="M298" s="224" t="s">
        <v>1</v>
      </c>
      <c r="N298" s="225" t="s">
        <v>44</v>
      </c>
      <c r="O298" s="90"/>
      <c r="P298" s="226">
        <f>O298*H298</f>
        <v>0</v>
      </c>
      <c r="Q298" s="226">
        <v>0.0004</v>
      </c>
      <c r="R298" s="226">
        <f>Q298*H298</f>
        <v>0.064</v>
      </c>
      <c r="S298" s="226">
        <v>0</v>
      </c>
      <c r="T298" s="227">
        <f>S298*H298</f>
        <v>0</v>
      </c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  <c r="AE298" s="37"/>
      <c r="AR298" s="228" t="s">
        <v>346</v>
      </c>
      <c r="AT298" s="228" t="s">
        <v>163</v>
      </c>
      <c r="AU298" s="228" t="s">
        <v>89</v>
      </c>
      <c r="AY298" s="16" t="s">
        <v>160</v>
      </c>
      <c r="BE298" s="229">
        <f>IF(N298="základní",J298,0)</f>
        <v>0</v>
      </c>
      <c r="BF298" s="229">
        <f>IF(N298="snížená",J298,0)</f>
        <v>0</v>
      </c>
      <c r="BG298" s="229">
        <f>IF(N298="zákl. přenesená",J298,0)</f>
        <v>0</v>
      </c>
      <c r="BH298" s="229">
        <f>IF(N298="sníž. přenesená",J298,0)</f>
        <v>0</v>
      </c>
      <c r="BI298" s="229">
        <f>IF(N298="nulová",J298,0)</f>
        <v>0</v>
      </c>
      <c r="BJ298" s="16" t="s">
        <v>87</v>
      </c>
      <c r="BK298" s="229">
        <f>ROUND(I298*H298,2)</f>
        <v>0</v>
      </c>
      <c r="BL298" s="16" t="s">
        <v>346</v>
      </c>
      <c r="BM298" s="228" t="s">
        <v>2318</v>
      </c>
    </row>
    <row r="299" spans="1:47" s="2" customFormat="1" ht="12">
      <c r="A299" s="37"/>
      <c r="B299" s="38"/>
      <c r="C299" s="39"/>
      <c r="D299" s="230" t="s">
        <v>170</v>
      </c>
      <c r="E299" s="39"/>
      <c r="F299" s="231" t="s">
        <v>2319</v>
      </c>
      <c r="G299" s="39"/>
      <c r="H299" s="39"/>
      <c r="I299" s="232"/>
      <c r="J299" s="39"/>
      <c r="K299" s="39"/>
      <c r="L299" s="43"/>
      <c r="M299" s="233"/>
      <c r="N299" s="234"/>
      <c r="O299" s="90"/>
      <c r="P299" s="90"/>
      <c r="Q299" s="90"/>
      <c r="R299" s="90"/>
      <c r="S299" s="90"/>
      <c r="T299" s="91"/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  <c r="AE299" s="37"/>
      <c r="AT299" s="16" t="s">
        <v>170</v>
      </c>
      <c r="AU299" s="16" t="s">
        <v>89</v>
      </c>
    </row>
    <row r="300" spans="1:51" s="13" customFormat="1" ht="12">
      <c r="A300" s="13"/>
      <c r="B300" s="236"/>
      <c r="C300" s="237"/>
      <c r="D300" s="230" t="s">
        <v>219</v>
      </c>
      <c r="E300" s="238" t="s">
        <v>1</v>
      </c>
      <c r="F300" s="239" t="s">
        <v>2320</v>
      </c>
      <c r="G300" s="237"/>
      <c r="H300" s="240">
        <v>160</v>
      </c>
      <c r="I300" s="241"/>
      <c r="J300" s="237"/>
      <c r="K300" s="237"/>
      <c r="L300" s="242"/>
      <c r="M300" s="243"/>
      <c r="N300" s="244"/>
      <c r="O300" s="244"/>
      <c r="P300" s="244"/>
      <c r="Q300" s="244"/>
      <c r="R300" s="244"/>
      <c r="S300" s="244"/>
      <c r="T300" s="245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46" t="s">
        <v>219</v>
      </c>
      <c r="AU300" s="246" t="s">
        <v>89</v>
      </c>
      <c r="AV300" s="13" t="s">
        <v>89</v>
      </c>
      <c r="AW300" s="13" t="s">
        <v>36</v>
      </c>
      <c r="AX300" s="13" t="s">
        <v>79</v>
      </c>
      <c r="AY300" s="246" t="s">
        <v>160</v>
      </c>
    </row>
    <row r="301" spans="1:65" s="2" customFormat="1" ht="21.75" customHeight="1">
      <c r="A301" s="37"/>
      <c r="B301" s="38"/>
      <c r="C301" s="217" t="s">
        <v>1217</v>
      </c>
      <c r="D301" s="217" t="s">
        <v>163</v>
      </c>
      <c r="E301" s="218" t="s">
        <v>2321</v>
      </c>
      <c r="F301" s="219" t="s">
        <v>2322</v>
      </c>
      <c r="G301" s="220" t="s">
        <v>215</v>
      </c>
      <c r="H301" s="221">
        <v>160</v>
      </c>
      <c r="I301" s="222"/>
      <c r="J301" s="223">
        <f>ROUND(I301*H301,2)</f>
        <v>0</v>
      </c>
      <c r="K301" s="219" t="s">
        <v>1</v>
      </c>
      <c r="L301" s="43"/>
      <c r="M301" s="224" t="s">
        <v>1</v>
      </c>
      <c r="N301" s="225" t="s">
        <v>44</v>
      </c>
      <c r="O301" s="90"/>
      <c r="P301" s="226">
        <f>O301*H301</f>
        <v>0</v>
      </c>
      <c r="Q301" s="226">
        <v>1E-05</v>
      </c>
      <c r="R301" s="226">
        <f>Q301*H301</f>
        <v>0.0016</v>
      </c>
      <c r="S301" s="226">
        <v>0</v>
      </c>
      <c r="T301" s="227">
        <f>S301*H301</f>
        <v>0</v>
      </c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  <c r="AE301" s="37"/>
      <c r="AR301" s="228" t="s">
        <v>346</v>
      </c>
      <c r="AT301" s="228" t="s">
        <v>163</v>
      </c>
      <c r="AU301" s="228" t="s">
        <v>89</v>
      </c>
      <c r="AY301" s="16" t="s">
        <v>160</v>
      </c>
      <c r="BE301" s="229">
        <f>IF(N301="základní",J301,0)</f>
        <v>0</v>
      </c>
      <c r="BF301" s="229">
        <f>IF(N301="snížená",J301,0)</f>
        <v>0</v>
      </c>
      <c r="BG301" s="229">
        <f>IF(N301="zákl. přenesená",J301,0)</f>
        <v>0</v>
      </c>
      <c r="BH301" s="229">
        <f>IF(N301="sníž. přenesená",J301,0)</f>
        <v>0</v>
      </c>
      <c r="BI301" s="229">
        <f>IF(N301="nulová",J301,0)</f>
        <v>0</v>
      </c>
      <c r="BJ301" s="16" t="s">
        <v>87</v>
      </c>
      <c r="BK301" s="229">
        <f>ROUND(I301*H301,2)</f>
        <v>0</v>
      </c>
      <c r="BL301" s="16" t="s">
        <v>346</v>
      </c>
      <c r="BM301" s="228" t="s">
        <v>2323</v>
      </c>
    </row>
    <row r="302" spans="1:47" s="2" customFormat="1" ht="12">
      <c r="A302" s="37"/>
      <c r="B302" s="38"/>
      <c r="C302" s="39"/>
      <c r="D302" s="230" t="s">
        <v>170</v>
      </c>
      <c r="E302" s="39"/>
      <c r="F302" s="231" t="s">
        <v>2324</v>
      </c>
      <c r="G302" s="39"/>
      <c r="H302" s="39"/>
      <c r="I302" s="232"/>
      <c r="J302" s="39"/>
      <c r="K302" s="39"/>
      <c r="L302" s="43"/>
      <c r="M302" s="233"/>
      <c r="N302" s="234"/>
      <c r="O302" s="90"/>
      <c r="P302" s="90"/>
      <c r="Q302" s="90"/>
      <c r="R302" s="90"/>
      <c r="S302" s="90"/>
      <c r="T302" s="91"/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  <c r="AE302" s="37"/>
      <c r="AT302" s="16" t="s">
        <v>170</v>
      </c>
      <c r="AU302" s="16" t="s">
        <v>89</v>
      </c>
    </row>
    <row r="303" spans="1:63" s="12" customFormat="1" ht="25.9" customHeight="1">
      <c r="A303" s="12"/>
      <c r="B303" s="201"/>
      <c r="C303" s="202"/>
      <c r="D303" s="203" t="s">
        <v>78</v>
      </c>
      <c r="E303" s="204" t="s">
        <v>452</v>
      </c>
      <c r="F303" s="204" t="s">
        <v>715</v>
      </c>
      <c r="G303" s="202"/>
      <c r="H303" s="202"/>
      <c r="I303" s="205"/>
      <c r="J303" s="206">
        <f>BK303</f>
        <v>0</v>
      </c>
      <c r="K303" s="202"/>
      <c r="L303" s="207"/>
      <c r="M303" s="208"/>
      <c r="N303" s="209"/>
      <c r="O303" s="209"/>
      <c r="P303" s="210">
        <f>P304</f>
        <v>0</v>
      </c>
      <c r="Q303" s="209"/>
      <c r="R303" s="210">
        <f>R304</f>
        <v>0</v>
      </c>
      <c r="S303" s="209"/>
      <c r="T303" s="211">
        <f>T304</f>
        <v>0</v>
      </c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R303" s="212" t="s">
        <v>178</v>
      </c>
      <c r="AT303" s="213" t="s">
        <v>78</v>
      </c>
      <c r="AU303" s="213" t="s">
        <v>79</v>
      </c>
      <c r="AY303" s="212" t="s">
        <v>160</v>
      </c>
      <c r="BK303" s="214">
        <f>BK304</f>
        <v>0</v>
      </c>
    </row>
    <row r="304" spans="1:63" s="12" customFormat="1" ht="22.8" customHeight="1">
      <c r="A304" s="12"/>
      <c r="B304" s="201"/>
      <c r="C304" s="202"/>
      <c r="D304" s="203" t="s">
        <v>78</v>
      </c>
      <c r="E304" s="215" t="s">
        <v>716</v>
      </c>
      <c r="F304" s="215" t="s">
        <v>717</v>
      </c>
      <c r="G304" s="202"/>
      <c r="H304" s="202"/>
      <c r="I304" s="205"/>
      <c r="J304" s="216">
        <f>BK304</f>
        <v>0</v>
      </c>
      <c r="K304" s="202"/>
      <c r="L304" s="207"/>
      <c r="M304" s="208"/>
      <c r="N304" s="209"/>
      <c r="O304" s="209"/>
      <c r="P304" s="210">
        <f>SUM(P305:P307)</f>
        <v>0</v>
      </c>
      <c r="Q304" s="209"/>
      <c r="R304" s="210">
        <f>SUM(R305:R307)</f>
        <v>0</v>
      </c>
      <c r="S304" s="209"/>
      <c r="T304" s="211">
        <f>SUM(T305:T307)</f>
        <v>0</v>
      </c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R304" s="212" t="s">
        <v>178</v>
      </c>
      <c r="AT304" s="213" t="s">
        <v>78</v>
      </c>
      <c r="AU304" s="213" t="s">
        <v>87</v>
      </c>
      <c r="AY304" s="212" t="s">
        <v>160</v>
      </c>
      <c r="BK304" s="214">
        <f>SUM(BK305:BK307)</f>
        <v>0</v>
      </c>
    </row>
    <row r="305" spans="1:65" s="2" customFormat="1" ht="16.5" customHeight="1">
      <c r="A305" s="37"/>
      <c r="B305" s="38"/>
      <c r="C305" s="217" t="s">
        <v>1222</v>
      </c>
      <c r="D305" s="217" t="s">
        <v>163</v>
      </c>
      <c r="E305" s="218" t="s">
        <v>719</v>
      </c>
      <c r="F305" s="219" t="s">
        <v>720</v>
      </c>
      <c r="G305" s="220" t="s">
        <v>281</v>
      </c>
      <c r="H305" s="221">
        <v>2</v>
      </c>
      <c r="I305" s="222"/>
      <c r="J305" s="223">
        <f>ROUND(I305*H305,2)</f>
        <v>0</v>
      </c>
      <c r="K305" s="219" t="s">
        <v>1</v>
      </c>
      <c r="L305" s="43"/>
      <c r="M305" s="224" t="s">
        <v>1</v>
      </c>
      <c r="N305" s="225" t="s">
        <v>44</v>
      </c>
      <c r="O305" s="90"/>
      <c r="P305" s="226">
        <f>O305*H305</f>
        <v>0</v>
      </c>
      <c r="Q305" s="226">
        <v>0</v>
      </c>
      <c r="R305" s="226">
        <f>Q305*H305</f>
        <v>0</v>
      </c>
      <c r="S305" s="226">
        <v>0</v>
      </c>
      <c r="T305" s="227">
        <f>S305*H305</f>
        <v>0</v>
      </c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  <c r="AE305" s="37"/>
      <c r="AR305" s="228" t="s">
        <v>705</v>
      </c>
      <c r="AT305" s="228" t="s">
        <v>163</v>
      </c>
      <c r="AU305" s="228" t="s">
        <v>89</v>
      </c>
      <c r="AY305" s="16" t="s">
        <v>160</v>
      </c>
      <c r="BE305" s="229">
        <f>IF(N305="základní",J305,0)</f>
        <v>0</v>
      </c>
      <c r="BF305" s="229">
        <f>IF(N305="snížená",J305,0)</f>
        <v>0</v>
      </c>
      <c r="BG305" s="229">
        <f>IF(N305="zákl. přenesená",J305,0)</f>
        <v>0</v>
      </c>
      <c r="BH305" s="229">
        <f>IF(N305="sníž. přenesená",J305,0)</f>
        <v>0</v>
      </c>
      <c r="BI305" s="229">
        <f>IF(N305="nulová",J305,0)</f>
        <v>0</v>
      </c>
      <c r="BJ305" s="16" t="s">
        <v>87</v>
      </c>
      <c r="BK305" s="229">
        <f>ROUND(I305*H305,2)</f>
        <v>0</v>
      </c>
      <c r="BL305" s="16" t="s">
        <v>705</v>
      </c>
      <c r="BM305" s="228" t="s">
        <v>2325</v>
      </c>
    </row>
    <row r="306" spans="1:47" s="2" customFormat="1" ht="12">
      <c r="A306" s="37"/>
      <c r="B306" s="38"/>
      <c r="C306" s="39"/>
      <c r="D306" s="230" t="s">
        <v>170</v>
      </c>
      <c r="E306" s="39"/>
      <c r="F306" s="231" t="s">
        <v>722</v>
      </c>
      <c r="G306" s="39"/>
      <c r="H306" s="39"/>
      <c r="I306" s="232"/>
      <c r="J306" s="39"/>
      <c r="K306" s="39"/>
      <c r="L306" s="43"/>
      <c r="M306" s="233"/>
      <c r="N306" s="234"/>
      <c r="O306" s="90"/>
      <c r="P306" s="90"/>
      <c r="Q306" s="90"/>
      <c r="R306" s="90"/>
      <c r="S306" s="90"/>
      <c r="T306" s="91"/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  <c r="AE306" s="37"/>
      <c r="AT306" s="16" t="s">
        <v>170</v>
      </c>
      <c r="AU306" s="16" t="s">
        <v>89</v>
      </c>
    </row>
    <row r="307" spans="1:47" s="2" customFormat="1" ht="12">
      <c r="A307" s="37"/>
      <c r="B307" s="38"/>
      <c r="C307" s="39"/>
      <c r="D307" s="230" t="s">
        <v>172</v>
      </c>
      <c r="E307" s="39"/>
      <c r="F307" s="235" t="s">
        <v>723</v>
      </c>
      <c r="G307" s="39"/>
      <c r="H307" s="39"/>
      <c r="I307" s="232"/>
      <c r="J307" s="39"/>
      <c r="K307" s="39"/>
      <c r="L307" s="43"/>
      <c r="M307" s="247"/>
      <c r="N307" s="248"/>
      <c r="O307" s="249"/>
      <c r="P307" s="249"/>
      <c r="Q307" s="249"/>
      <c r="R307" s="249"/>
      <c r="S307" s="249"/>
      <c r="T307" s="250"/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  <c r="AE307" s="37"/>
      <c r="AT307" s="16" t="s">
        <v>172</v>
      </c>
      <c r="AU307" s="16" t="s">
        <v>89</v>
      </c>
    </row>
    <row r="308" spans="1:31" s="2" customFormat="1" ht="6.95" customHeight="1">
      <c r="A308" s="37"/>
      <c r="B308" s="65"/>
      <c r="C308" s="66"/>
      <c r="D308" s="66"/>
      <c r="E308" s="66"/>
      <c r="F308" s="66"/>
      <c r="G308" s="66"/>
      <c r="H308" s="66"/>
      <c r="I308" s="66"/>
      <c r="J308" s="66"/>
      <c r="K308" s="66"/>
      <c r="L308" s="43"/>
      <c r="M308" s="37"/>
      <c r="O308" s="37"/>
      <c r="P308" s="37"/>
      <c r="Q308" s="37"/>
      <c r="R308" s="37"/>
      <c r="S308" s="37"/>
      <c r="T308" s="37"/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  <c r="AE308" s="37"/>
    </row>
  </sheetData>
  <sheetProtection password="CC35" sheet="1" objects="1" scenarios="1" formatColumns="0" formatRows="0" autoFilter="0"/>
  <autoFilter ref="C126:K307"/>
  <mergeCells count="9">
    <mergeCell ref="E7:H7"/>
    <mergeCell ref="E9:H9"/>
    <mergeCell ref="E18:H18"/>
    <mergeCell ref="E27:H27"/>
    <mergeCell ref="E85:H85"/>
    <mergeCell ref="E87:H87"/>
    <mergeCell ref="E117:H117"/>
    <mergeCell ref="E119:H11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4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125</v>
      </c>
    </row>
    <row r="3" spans="2:46" s="1" customFormat="1" ht="6.95" customHeight="1">
      <c r="B3" s="135"/>
      <c r="C3" s="136"/>
      <c r="D3" s="136"/>
      <c r="E3" s="136"/>
      <c r="F3" s="136"/>
      <c r="G3" s="136"/>
      <c r="H3" s="136"/>
      <c r="I3" s="136"/>
      <c r="J3" s="136"/>
      <c r="K3" s="136"/>
      <c r="L3" s="19"/>
      <c r="AT3" s="16" t="s">
        <v>89</v>
      </c>
    </row>
    <row r="4" spans="2:46" s="1" customFormat="1" ht="24.95" customHeight="1">
      <c r="B4" s="19"/>
      <c r="D4" s="137" t="s">
        <v>129</v>
      </c>
      <c r="L4" s="19"/>
      <c r="M4" s="138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39" t="s">
        <v>16</v>
      </c>
      <c r="L6" s="19"/>
    </row>
    <row r="7" spans="2:12" s="1" customFormat="1" ht="16.5" customHeight="1">
      <c r="B7" s="19"/>
      <c r="E7" s="140" t="str">
        <f>'Rekapitulace stavby'!K6</f>
        <v>Místní komunikace Jamská - Nákupní park</v>
      </c>
      <c r="F7" s="139"/>
      <c r="G7" s="139"/>
      <c r="H7" s="139"/>
      <c r="L7" s="19"/>
    </row>
    <row r="8" spans="1:31" s="2" customFormat="1" ht="12" customHeight="1">
      <c r="A8" s="37"/>
      <c r="B8" s="43"/>
      <c r="C8" s="37"/>
      <c r="D8" s="139" t="s">
        <v>130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41" t="s">
        <v>2326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39" t="s">
        <v>18</v>
      </c>
      <c r="E11" s="37"/>
      <c r="F11" s="142" t="s">
        <v>1</v>
      </c>
      <c r="G11" s="37"/>
      <c r="H11" s="37"/>
      <c r="I11" s="139" t="s">
        <v>19</v>
      </c>
      <c r="J11" s="142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39" t="s">
        <v>20</v>
      </c>
      <c r="E12" s="37"/>
      <c r="F12" s="142" t="s">
        <v>21</v>
      </c>
      <c r="G12" s="37"/>
      <c r="H12" s="37"/>
      <c r="I12" s="139" t="s">
        <v>22</v>
      </c>
      <c r="J12" s="143" t="str">
        <f>'Rekapitulace stavby'!AN8</f>
        <v>17. 9. 2021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39" t="s">
        <v>24</v>
      </c>
      <c r="E14" s="37"/>
      <c r="F14" s="37"/>
      <c r="G14" s="37"/>
      <c r="H14" s="37"/>
      <c r="I14" s="139" t="s">
        <v>25</v>
      </c>
      <c r="J14" s="142" t="s">
        <v>26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42" t="s">
        <v>27</v>
      </c>
      <c r="F15" s="37"/>
      <c r="G15" s="37"/>
      <c r="H15" s="37"/>
      <c r="I15" s="139" t="s">
        <v>28</v>
      </c>
      <c r="J15" s="142" t="s">
        <v>29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39" t="s">
        <v>30</v>
      </c>
      <c r="E17" s="37"/>
      <c r="F17" s="37"/>
      <c r="G17" s="37"/>
      <c r="H17" s="37"/>
      <c r="I17" s="139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2"/>
      <c r="G18" s="142"/>
      <c r="H18" s="142"/>
      <c r="I18" s="139" t="s">
        <v>28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39" t="s">
        <v>32</v>
      </c>
      <c r="E20" s="37"/>
      <c r="F20" s="37"/>
      <c r="G20" s="37"/>
      <c r="H20" s="37"/>
      <c r="I20" s="139" t="s">
        <v>25</v>
      </c>
      <c r="J20" s="142" t="s">
        <v>33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42" t="s">
        <v>34</v>
      </c>
      <c r="F21" s="37"/>
      <c r="G21" s="37"/>
      <c r="H21" s="37"/>
      <c r="I21" s="139" t="s">
        <v>28</v>
      </c>
      <c r="J21" s="142" t="s">
        <v>35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39" t="s">
        <v>37</v>
      </c>
      <c r="E23" s="37"/>
      <c r="F23" s="37"/>
      <c r="G23" s="37"/>
      <c r="H23" s="37"/>
      <c r="I23" s="139" t="s">
        <v>25</v>
      </c>
      <c r="J23" s="142" t="s">
        <v>33</v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42" t="s">
        <v>34</v>
      </c>
      <c r="F24" s="37"/>
      <c r="G24" s="37"/>
      <c r="H24" s="37"/>
      <c r="I24" s="139" t="s">
        <v>28</v>
      </c>
      <c r="J24" s="142" t="s">
        <v>35</v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39" t="s">
        <v>38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44"/>
      <c r="B27" s="145"/>
      <c r="C27" s="144"/>
      <c r="D27" s="144"/>
      <c r="E27" s="146" t="s">
        <v>1</v>
      </c>
      <c r="F27" s="146"/>
      <c r="G27" s="146"/>
      <c r="H27" s="146"/>
      <c r="I27" s="144"/>
      <c r="J27" s="144"/>
      <c r="K27" s="144"/>
      <c r="L27" s="147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8"/>
      <c r="E29" s="148"/>
      <c r="F29" s="148"/>
      <c r="G29" s="148"/>
      <c r="H29" s="148"/>
      <c r="I29" s="148"/>
      <c r="J29" s="148"/>
      <c r="K29" s="148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49" t="s">
        <v>39</v>
      </c>
      <c r="E30" s="37"/>
      <c r="F30" s="37"/>
      <c r="G30" s="37"/>
      <c r="H30" s="37"/>
      <c r="I30" s="37"/>
      <c r="J30" s="150">
        <f>ROUND(J123,2)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8"/>
      <c r="E31" s="148"/>
      <c r="F31" s="148"/>
      <c r="G31" s="148"/>
      <c r="H31" s="148"/>
      <c r="I31" s="148"/>
      <c r="J31" s="148"/>
      <c r="K31" s="148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51" t="s">
        <v>41</v>
      </c>
      <c r="G32" s="37"/>
      <c r="H32" s="37"/>
      <c r="I32" s="151" t="s">
        <v>40</v>
      </c>
      <c r="J32" s="151" t="s">
        <v>42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52" t="s">
        <v>43</v>
      </c>
      <c r="E33" s="139" t="s">
        <v>44</v>
      </c>
      <c r="F33" s="153">
        <f>ROUND((SUM(BE123:BE239)),2)</f>
        <v>0</v>
      </c>
      <c r="G33" s="37"/>
      <c r="H33" s="37"/>
      <c r="I33" s="154">
        <v>0.21</v>
      </c>
      <c r="J33" s="153">
        <f>ROUND(((SUM(BE123:BE239))*I33),2)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39" t="s">
        <v>45</v>
      </c>
      <c r="F34" s="153">
        <f>ROUND((SUM(BF123:BF239)),2)</f>
        <v>0</v>
      </c>
      <c r="G34" s="37"/>
      <c r="H34" s="37"/>
      <c r="I34" s="154">
        <v>0.15</v>
      </c>
      <c r="J34" s="153">
        <f>ROUND(((SUM(BF123:BF239))*I34),2)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39" t="s">
        <v>46</v>
      </c>
      <c r="F35" s="153">
        <f>ROUND((SUM(BG123:BG239)),2)</f>
        <v>0</v>
      </c>
      <c r="G35" s="37"/>
      <c r="H35" s="37"/>
      <c r="I35" s="154">
        <v>0.21</v>
      </c>
      <c r="J35" s="153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39" t="s">
        <v>47</v>
      </c>
      <c r="F36" s="153">
        <f>ROUND((SUM(BH123:BH239)),2)</f>
        <v>0</v>
      </c>
      <c r="G36" s="37"/>
      <c r="H36" s="37"/>
      <c r="I36" s="154">
        <v>0.15</v>
      </c>
      <c r="J36" s="153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9" t="s">
        <v>48</v>
      </c>
      <c r="F37" s="153">
        <f>ROUND((SUM(BI123:BI239)),2)</f>
        <v>0</v>
      </c>
      <c r="G37" s="37"/>
      <c r="H37" s="37"/>
      <c r="I37" s="154">
        <v>0</v>
      </c>
      <c r="J37" s="153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55"/>
      <c r="D39" s="156" t="s">
        <v>49</v>
      </c>
      <c r="E39" s="157"/>
      <c r="F39" s="157"/>
      <c r="G39" s="158" t="s">
        <v>50</v>
      </c>
      <c r="H39" s="159" t="s">
        <v>51</v>
      </c>
      <c r="I39" s="157"/>
      <c r="J39" s="160">
        <f>SUM(J30:J37)</f>
        <v>0</v>
      </c>
      <c r="K39" s="161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19"/>
      <c r="L41" s="19"/>
    </row>
    <row r="42" spans="2:12" s="1" customFormat="1" ht="14.4" customHeight="1">
      <c r="B42" s="19"/>
      <c r="L42" s="19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62"/>
      <c r="D50" s="162" t="s">
        <v>52</v>
      </c>
      <c r="E50" s="163"/>
      <c r="F50" s="163"/>
      <c r="G50" s="162" t="s">
        <v>53</v>
      </c>
      <c r="H50" s="163"/>
      <c r="I50" s="163"/>
      <c r="J50" s="163"/>
      <c r="K50" s="163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64" t="s">
        <v>54</v>
      </c>
      <c r="E61" s="165"/>
      <c r="F61" s="166" t="s">
        <v>55</v>
      </c>
      <c r="G61" s="164" t="s">
        <v>54</v>
      </c>
      <c r="H61" s="165"/>
      <c r="I61" s="165"/>
      <c r="J61" s="167" t="s">
        <v>55</v>
      </c>
      <c r="K61" s="165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62" t="s">
        <v>56</v>
      </c>
      <c r="E65" s="168"/>
      <c r="F65" s="168"/>
      <c r="G65" s="162" t="s">
        <v>57</v>
      </c>
      <c r="H65" s="168"/>
      <c r="I65" s="168"/>
      <c r="J65" s="168"/>
      <c r="K65" s="16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64" t="s">
        <v>54</v>
      </c>
      <c r="E76" s="165"/>
      <c r="F76" s="166" t="s">
        <v>55</v>
      </c>
      <c r="G76" s="164" t="s">
        <v>54</v>
      </c>
      <c r="H76" s="165"/>
      <c r="I76" s="165"/>
      <c r="J76" s="167" t="s">
        <v>55</v>
      </c>
      <c r="K76" s="165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69"/>
      <c r="C77" s="170"/>
      <c r="D77" s="170"/>
      <c r="E77" s="170"/>
      <c r="F77" s="170"/>
      <c r="G77" s="170"/>
      <c r="H77" s="170"/>
      <c r="I77" s="170"/>
      <c r="J77" s="170"/>
      <c r="K77" s="170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71"/>
      <c r="C81" s="172"/>
      <c r="D81" s="172"/>
      <c r="E81" s="172"/>
      <c r="F81" s="172"/>
      <c r="G81" s="172"/>
      <c r="H81" s="172"/>
      <c r="I81" s="172"/>
      <c r="J81" s="172"/>
      <c r="K81" s="172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132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73" t="str">
        <f>E7</f>
        <v>Místní komunikace Jamská - Nákupní park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130</v>
      </c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9"/>
      <c r="D87" s="39"/>
      <c r="E87" s="75" t="str">
        <f>E9</f>
        <v>SO304 - Přeložka splaškové kanalizace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20</v>
      </c>
      <c r="D89" s="39"/>
      <c r="E89" s="39"/>
      <c r="F89" s="26" t="str">
        <f>F12</f>
        <v>Žďár nad Sázavou</v>
      </c>
      <c r="G89" s="39"/>
      <c r="H89" s="39"/>
      <c r="I89" s="31" t="s">
        <v>22</v>
      </c>
      <c r="J89" s="78" t="str">
        <f>IF(J12="","",J12)</f>
        <v>17. 9. 2021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25.65" customHeight="1">
      <c r="A91" s="37"/>
      <c r="B91" s="38"/>
      <c r="C91" s="31" t="s">
        <v>24</v>
      </c>
      <c r="D91" s="39"/>
      <c r="E91" s="39"/>
      <c r="F91" s="26" t="str">
        <f>E15</f>
        <v>Město Žďár nad Sázavou</v>
      </c>
      <c r="G91" s="39"/>
      <c r="H91" s="39"/>
      <c r="I91" s="31" t="s">
        <v>32</v>
      </c>
      <c r="J91" s="35" t="str">
        <f>E21</f>
        <v>PROfi Jihlava spol. s r.o.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25.65" customHeight="1">
      <c r="A92" s="37"/>
      <c r="B92" s="38"/>
      <c r="C92" s="31" t="s">
        <v>30</v>
      </c>
      <c r="D92" s="39"/>
      <c r="E92" s="39"/>
      <c r="F92" s="26" t="str">
        <f>IF(E18="","",E18)</f>
        <v>Vyplň údaj</v>
      </c>
      <c r="G92" s="39"/>
      <c r="H92" s="39"/>
      <c r="I92" s="31" t="s">
        <v>37</v>
      </c>
      <c r="J92" s="35" t="str">
        <f>E24</f>
        <v>PROfi Jihlava spol. s r.o.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74" t="s">
        <v>133</v>
      </c>
      <c r="D94" s="175"/>
      <c r="E94" s="175"/>
      <c r="F94" s="175"/>
      <c r="G94" s="175"/>
      <c r="H94" s="175"/>
      <c r="I94" s="175"/>
      <c r="J94" s="176" t="s">
        <v>134</v>
      </c>
      <c r="K94" s="175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77" t="s">
        <v>135</v>
      </c>
      <c r="D96" s="39"/>
      <c r="E96" s="39"/>
      <c r="F96" s="39"/>
      <c r="G96" s="39"/>
      <c r="H96" s="39"/>
      <c r="I96" s="39"/>
      <c r="J96" s="109">
        <f>J123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136</v>
      </c>
    </row>
    <row r="97" spans="1:31" s="9" customFormat="1" ht="24.95" customHeight="1">
      <c r="A97" s="9"/>
      <c r="B97" s="178"/>
      <c r="C97" s="179"/>
      <c r="D97" s="180" t="s">
        <v>261</v>
      </c>
      <c r="E97" s="181"/>
      <c r="F97" s="181"/>
      <c r="G97" s="181"/>
      <c r="H97" s="181"/>
      <c r="I97" s="181"/>
      <c r="J97" s="182">
        <f>J124</f>
        <v>0</v>
      </c>
      <c r="K97" s="179"/>
      <c r="L97" s="183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4"/>
      <c r="C98" s="185"/>
      <c r="D98" s="186" t="s">
        <v>262</v>
      </c>
      <c r="E98" s="187"/>
      <c r="F98" s="187"/>
      <c r="G98" s="187"/>
      <c r="H98" s="187"/>
      <c r="I98" s="187"/>
      <c r="J98" s="188">
        <f>J125</f>
        <v>0</v>
      </c>
      <c r="K98" s="185"/>
      <c r="L98" s="189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4"/>
      <c r="C99" s="185"/>
      <c r="D99" s="186" t="s">
        <v>394</v>
      </c>
      <c r="E99" s="187"/>
      <c r="F99" s="187"/>
      <c r="G99" s="187"/>
      <c r="H99" s="187"/>
      <c r="I99" s="187"/>
      <c r="J99" s="188">
        <f>J168</f>
        <v>0</v>
      </c>
      <c r="K99" s="185"/>
      <c r="L99" s="189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4"/>
      <c r="C100" s="185"/>
      <c r="D100" s="186" t="s">
        <v>395</v>
      </c>
      <c r="E100" s="187"/>
      <c r="F100" s="187"/>
      <c r="G100" s="187"/>
      <c r="H100" s="187"/>
      <c r="I100" s="187"/>
      <c r="J100" s="188">
        <f>J173</f>
        <v>0</v>
      </c>
      <c r="K100" s="185"/>
      <c r="L100" s="18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4"/>
      <c r="C101" s="185"/>
      <c r="D101" s="186" t="s">
        <v>396</v>
      </c>
      <c r="E101" s="187"/>
      <c r="F101" s="187"/>
      <c r="G101" s="187"/>
      <c r="H101" s="187"/>
      <c r="I101" s="187"/>
      <c r="J101" s="188">
        <f>J183</f>
        <v>0</v>
      </c>
      <c r="K101" s="185"/>
      <c r="L101" s="189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4"/>
      <c r="C102" s="185"/>
      <c r="D102" s="186" t="s">
        <v>264</v>
      </c>
      <c r="E102" s="187"/>
      <c r="F102" s="187"/>
      <c r="G102" s="187"/>
      <c r="H102" s="187"/>
      <c r="I102" s="187"/>
      <c r="J102" s="188">
        <f>J231</f>
        <v>0</v>
      </c>
      <c r="K102" s="185"/>
      <c r="L102" s="189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4"/>
      <c r="C103" s="185"/>
      <c r="D103" s="186" t="s">
        <v>397</v>
      </c>
      <c r="E103" s="187"/>
      <c r="F103" s="187"/>
      <c r="G103" s="187"/>
      <c r="H103" s="187"/>
      <c r="I103" s="187"/>
      <c r="J103" s="188">
        <f>J237</f>
        <v>0</v>
      </c>
      <c r="K103" s="185"/>
      <c r="L103" s="189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2" customFormat="1" ht="21.8" customHeight="1">
      <c r="A104" s="37"/>
      <c r="B104" s="38"/>
      <c r="C104" s="39"/>
      <c r="D104" s="39"/>
      <c r="E104" s="39"/>
      <c r="F104" s="39"/>
      <c r="G104" s="39"/>
      <c r="H104" s="39"/>
      <c r="I104" s="39"/>
      <c r="J104" s="39"/>
      <c r="K104" s="39"/>
      <c r="L104" s="62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</row>
    <row r="105" spans="1:31" s="2" customFormat="1" ht="6.95" customHeight="1">
      <c r="A105" s="37"/>
      <c r="B105" s="65"/>
      <c r="C105" s="66"/>
      <c r="D105" s="66"/>
      <c r="E105" s="66"/>
      <c r="F105" s="66"/>
      <c r="G105" s="66"/>
      <c r="H105" s="66"/>
      <c r="I105" s="66"/>
      <c r="J105" s="66"/>
      <c r="K105" s="66"/>
      <c r="L105" s="62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</row>
    <row r="109" spans="1:31" s="2" customFormat="1" ht="6.95" customHeight="1">
      <c r="A109" s="37"/>
      <c r="B109" s="67"/>
      <c r="C109" s="68"/>
      <c r="D109" s="68"/>
      <c r="E109" s="68"/>
      <c r="F109" s="68"/>
      <c r="G109" s="68"/>
      <c r="H109" s="68"/>
      <c r="I109" s="68"/>
      <c r="J109" s="68"/>
      <c r="K109" s="68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24.95" customHeight="1">
      <c r="A110" s="37"/>
      <c r="B110" s="38"/>
      <c r="C110" s="22" t="s">
        <v>144</v>
      </c>
      <c r="D110" s="39"/>
      <c r="E110" s="39"/>
      <c r="F110" s="39"/>
      <c r="G110" s="39"/>
      <c r="H110" s="39"/>
      <c r="I110" s="39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6.95" customHeight="1">
      <c r="A111" s="37"/>
      <c r="B111" s="38"/>
      <c r="C111" s="39"/>
      <c r="D111" s="39"/>
      <c r="E111" s="39"/>
      <c r="F111" s="39"/>
      <c r="G111" s="39"/>
      <c r="H111" s="39"/>
      <c r="I111" s="39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12" customHeight="1">
      <c r="A112" s="37"/>
      <c r="B112" s="38"/>
      <c r="C112" s="31" t="s">
        <v>16</v>
      </c>
      <c r="D112" s="39"/>
      <c r="E112" s="39"/>
      <c r="F112" s="39"/>
      <c r="G112" s="39"/>
      <c r="H112" s="39"/>
      <c r="I112" s="39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16.5" customHeight="1">
      <c r="A113" s="37"/>
      <c r="B113" s="38"/>
      <c r="C113" s="39"/>
      <c r="D113" s="39"/>
      <c r="E113" s="173" t="str">
        <f>E7</f>
        <v>Místní komunikace Jamská - Nákupní park</v>
      </c>
      <c r="F113" s="31"/>
      <c r="G113" s="31"/>
      <c r="H113" s="31"/>
      <c r="I113" s="39"/>
      <c r="J113" s="39"/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12" customHeight="1">
      <c r="A114" s="37"/>
      <c r="B114" s="38"/>
      <c r="C114" s="31" t="s">
        <v>130</v>
      </c>
      <c r="D114" s="39"/>
      <c r="E114" s="39"/>
      <c r="F114" s="39"/>
      <c r="G114" s="39"/>
      <c r="H114" s="39"/>
      <c r="I114" s="39"/>
      <c r="J114" s="39"/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16.5" customHeight="1">
      <c r="A115" s="37"/>
      <c r="B115" s="38"/>
      <c r="C115" s="39"/>
      <c r="D115" s="39"/>
      <c r="E115" s="75" t="str">
        <f>E9</f>
        <v>SO304 - Přeložka splaškové kanalizace</v>
      </c>
      <c r="F115" s="39"/>
      <c r="G115" s="39"/>
      <c r="H115" s="39"/>
      <c r="I115" s="39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6.95" customHeight="1">
      <c r="A116" s="37"/>
      <c r="B116" s="38"/>
      <c r="C116" s="39"/>
      <c r="D116" s="39"/>
      <c r="E116" s="39"/>
      <c r="F116" s="39"/>
      <c r="G116" s="39"/>
      <c r="H116" s="39"/>
      <c r="I116" s="39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12" customHeight="1">
      <c r="A117" s="37"/>
      <c r="B117" s="38"/>
      <c r="C117" s="31" t="s">
        <v>20</v>
      </c>
      <c r="D117" s="39"/>
      <c r="E117" s="39"/>
      <c r="F117" s="26" t="str">
        <f>F12</f>
        <v>Žďár nad Sázavou</v>
      </c>
      <c r="G117" s="39"/>
      <c r="H117" s="39"/>
      <c r="I117" s="31" t="s">
        <v>22</v>
      </c>
      <c r="J117" s="78" t="str">
        <f>IF(J12="","",J12)</f>
        <v>17. 9. 2021</v>
      </c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6.95" customHeight="1">
      <c r="A118" s="37"/>
      <c r="B118" s="38"/>
      <c r="C118" s="39"/>
      <c r="D118" s="39"/>
      <c r="E118" s="39"/>
      <c r="F118" s="39"/>
      <c r="G118" s="39"/>
      <c r="H118" s="39"/>
      <c r="I118" s="39"/>
      <c r="J118" s="39"/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25.65" customHeight="1">
      <c r="A119" s="37"/>
      <c r="B119" s="38"/>
      <c r="C119" s="31" t="s">
        <v>24</v>
      </c>
      <c r="D119" s="39"/>
      <c r="E119" s="39"/>
      <c r="F119" s="26" t="str">
        <f>E15</f>
        <v>Město Žďár nad Sázavou</v>
      </c>
      <c r="G119" s="39"/>
      <c r="H119" s="39"/>
      <c r="I119" s="31" t="s">
        <v>32</v>
      </c>
      <c r="J119" s="35" t="str">
        <f>E21</f>
        <v>PROfi Jihlava spol. s r.o.</v>
      </c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2" customFormat="1" ht="25.65" customHeight="1">
      <c r="A120" s="37"/>
      <c r="B120" s="38"/>
      <c r="C120" s="31" t="s">
        <v>30</v>
      </c>
      <c r="D120" s="39"/>
      <c r="E120" s="39"/>
      <c r="F120" s="26" t="str">
        <f>IF(E18="","",E18)</f>
        <v>Vyplň údaj</v>
      </c>
      <c r="G120" s="39"/>
      <c r="H120" s="39"/>
      <c r="I120" s="31" t="s">
        <v>37</v>
      </c>
      <c r="J120" s="35" t="str">
        <f>E24</f>
        <v>PROfi Jihlava spol. s r.o.</v>
      </c>
      <c r="K120" s="39"/>
      <c r="L120" s="6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pans="1:31" s="2" customFormat="1" ht="10.3" customHeight="1">
      <c r="A121" s="37"/>
      <c r="B121" s="38"/>
      <c r="C121" s="39"/>
      <c r="D121" s="39"/>
      <c r="E121" s="39"/>
      <c r="F121" s="39"/>
      <c r="G121" s="39"/>
      <c r="H121" s="39"/>
      <c r="I121" s="39"/>
      <c r="J121" s="39"/>
      <c r="K121" s="39"/>
      <c r="L121" s="62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pans="1:31" s="11" customFormat="1" ht="29.25" customHeight="1">
      <c r="A122" s="190"/>
      <c r="B122" s="191"/>
      <c r="C122" s="192" t="s">
        <v>145</v>
      </c>
      <c r="D122" s="193" t="s">
        <v>64</v>
      </c>
      <c r="E122" s="193" t="s">
        <v>60</v>
      </c>
      <c r="F122" s="193" t="s">
        <v>61</v>
      </c>
      <c r="G122" s="193" t="s">
        <v>146</v>
      </c>
      <c r="H122" s="193" t="s">
        <v>147</v>
      </c>
      <c r="I122" s="193" t="s">
        <v>148</v>
      </c>
      <c r="J122" s="193" t="s">
        <v>134</v>
      </c>
      <c r="K122" s="194" t="s">
        <v>149</v>
      </c>
      <c r="L122" s="195"/>
      <c r="M122" s="99" t="s">
        <v>1</v>
      </c>
      <c r="N122" s="100" t="s">
        <v>43</v>
      </c>
      <c r="O122" s="100" t="s">
        <v>150</v>
      </c>
      <c r="P122" s="100" t="s">
        <v>151</v>
      </c>
      <c r="Q122" s="100" t="s">
        <v>152</v>
      </c>
      <c r="R122" s="100" t="s">
        <v>153</v>
      </c>
      <c r="S122" s="100" t="s">
        <v>154</v>
      </c>
      <c r="T122" s="101" t="s">
        <v>155</v>
      </c>
      <c r="U122" s="190"/>
      <c r="V122" s="190"/>
      <c r="W122" s="190"/>
      <c r="X122" s="190"/>
      <c r="Y122" s="190"/>
      <c r="Z122" s="190"/>
      <c r="AA122" s="190"/>
      <c r="AB122" s="190"/>
      <c r="AC122" s="190"/>
      <c r="AD122" s="190"/>
      <c r="AE122" s="190"/>
    </row>
    <row r="123" spans="1:63" s="2" customFormat="1" ht="22.8" customHeight="1">
      <c r="A123" s="37"/>
      <c r="B123" s="38"/>
      <c r="C123" s="106" t="s">
        <v>156</v>
      </c>
      <c r="D123" s="39"/>
      <c r="E123" s="39"/>
      <c r="F123" s="39"/>
      <c r="G123" s="39"/>
      <c r="H123" s="39"/>
      <c r="I123" s="39"/>
      <c r="J123" s="196">
        <f>BK123</f>
        <v>0</v>
      </c>
      <c r="K123" s="39"/>
      <c r="L123" s="43"/>
      <c r="M123" s="102"/>
      <c r="N123" s="197"/>
      <c r="O123" s="103"/>
      <c r="P123" s="198">
        <f>P124</f>
        <v>0</v>
      </c>
      <c r="Q123" s="103"/>
      <c r="R123" s="198">
        <f>R124</f>
        <v>197.424057</v>
      </c>
      <c r="S123" s="103"/>
      <c r="T123" s="199">
        <f>T124</f>
        <v>1.24</v>
      </c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T123" s="16" t="s">
        <v>78</v>
      </c>
      <c r="AU123" s="16" t="s">
        <v>136</v>
      </c>
      <c r="BK123" s="200">
        <f>BK124</f>
        <v>0</v>
      </c>
    </row>
    <row r="124" spans="1:63" s="12" customFormat="1" ht="25.9" customHeight="1">
      <c r="A124" s="12"/>
      <c r="B124" s="201"/>
      <c r="C124" s="202"/>
      <c r="D124" s="203" t="s">
        <v>78</v>
      </c>
      <c r="E124" s="204" t="s">
        <v>265</v>
      </c>
      <c r="F124" s="204" t="s">
        <v>266</v>
      </c>
      <c r="G124" s="202"/>
      <c r="H124" s="202"/>
      <c r="I124" s="205"/>
      <c r="J124" s="206">
        <f>BK124</f>
        <v>0</v>
      </c>
      <c r="K124" s="202"/>
      <c r="L124" s="207"/>
      <c r="M124" s="208"/>
      <c r="N124" s="209"/>
      <c r="O124" s="209"/>
      <c r="P124" s="210">
        <f>P125+P168+P173+P183+P231+P237</f>
        <v>0</v>
      </c>
      <c r="Q124" s="209"/>
      <c r="R124" s="210">
        <f>R125+R168+R173+R183+R231+R237</f>
        <v>197.424057</v>
      </c>
      <c r="S124" s="209"/>
      <c r="T124" s="211">
        <f>T125+T168+T173+T183+T231+T237</f>
        <v>1.24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12" t="s">
        <v>87</v>
      </c>
      <c r="AT124" s="213" t="s">
        <v>78</v>
      </c>
      <c r="AU124" s="213" t="s">
        <v>79</v>
      </c>
      <c r="AY124" s="212" t="s">
        <v>160</v>
      </c>
      <c r="BK124" s="214">
        <f>BK125+BK168+BK173+BK183+BK231+BK237</f>
        <v>0</v>
      </c>
    </row>
    <row r="125" spans="1:63" s="12" customFormat="1" ht="22.8" customHeight="1">
      <c r="A125" s="12"/>
      <c r="B125" s="201"/>
      <c r="C125" s="202"/>
      <c r="D125" s="203" t="s">
        <v>78</v>
      </c>
      <c r="E125" s="215" t="s">
        <v>87</v>
      </c>
      <c r="F125" s="215" t="s">
        <v>267</v>
      </c>
      <c r="G125" s="202"/>
      <c r="H125" s="202"/>
      <c r="I125" s="205"/>
      <c r="J125" s="216">
        <f>BK125</f>
        <v>0</v>
      </c>
      <c r="K125" s="202"/>
      <c r="L125" s="207"/>
      <c r="M125" s="208"/>
      <c r="N125" s="209"/>
      <c r="O125" s="209"/>
      <c r="P125" s="210">
        <f>SUM(P126:P167)</f>
        <v>0</v>
      </c>
      <c r="Q125" s="209"/>
      <c r="R125" s="210">
        <f>SUM(R126:R167)</f>
        <v>163.30076</v>
      </c>
      <c r="S125" s="209"/>
      <c r="T125" s="211">
        <f>SUM(T126:T167)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12" t="s">
        <v>87</v>
      </c>
      <c r="AT125" s="213" t="s">
        <v>78</v>
      </c>
      <c r="AU125" s="213" t="s">
        <v>87</v>
      </c>
      <c r="AY125" s="212" t="s">
        <v>160</v>
      </c>
      <c r="BK125" s="214">
        <f>SUM(BK126:BK167)</f>
        <v>0</v>
      </c>
    </row>
    <row r="126" spans="1:65" s="2" customFormat="1" ht="24.15" customHeight="1">
      <c r="A126" s="37"/>
      <c r="B126" s="38"/>
      <c r="C126" s="217" t="s">
        <v>87</v>
      </c>
      <c r="D126" s="217" t="s">
        <v>163</v>
      </c>
      <c r="E126" s="218" t="s">
        <v>408</v>
      </c>
      <c r="F126" s="219" t="s">
        <v>409</v>
      </c>
      <c r="G126" s="220" t="s">
        <v>404</v>
      </c>
      <c r="H126" s="221">
        <v>168</v>
      </c>
      <c r="I126" s="222"/>
      <c r="J126" s="223">
        <f>ROUND(I126*H126,2)</f>
        <v>0</v>
      </c>
      <c r="K126" s="219" t="s">
        <v>167</v>
      </c>
      <c r="L126" s="43"/>
      <c r="M126" s="224" t="s">
        <v>1</v>
      </c>
      <c r="N126" s="225" t="s">
        <v>44</v>
      </c>
      <c r="O126" s="90"/>
      <c r="P126" s="226">
        <f>O126*H126</f>
        <v>0</v>
      </c>
      <c r="Q126" s="226">
        <v>4E-05</v>
      </c>
      <c r="R126" s="226">
        <f>Q126*H126</f>
        <v>0.00672</v>
      </c>
      <c r="S126" s="226">
        <v>0</v>
      </c>
      <c r="T126" s="227">
        <f>S126*H126</f>
        <v>0</v>
      </c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R126" s="228" t="s">
        <v>182</v>
      </c>
      <c r="AT126" s="228" t="s">
        <v>163</v>
      </c>
      <c r="AU126" s="228" t="s">
        <v>89</v>
      </c>
      <c r="AY126" s="16" t="s">
        <v>160</v>
      </c>
      <c r="BE126" s="229">
        <f>IF(N126="základní",J126,0)</f>
        <v>0</v>
      </c>
      <c r="BF126" s="229">
        <f>IF(N126="snížená",J126,0)</f>
        <v>0</v>
      </c>
      <c r="BG126" s="229">
        <f>IF(N126="zákl. přenesená",J126,0)</f>
        <v>0</v>
      </c>
      <c r="BH126" s="229">
        <f>IF(N126="sníž. přenesená",J126,0)</f>
        <v>0</v>
      </c>
      <c r="BI126" s="229">
        <f>IF(N126="nulová",J126,0)</f>
        <v>0</v>
      </c>
      <c r="BJ126" s="16" t="s">
        <v>87</v>
      </c>
      <c r="BK126" s="229">
        <f>ROUND(I126*H126,2)</f>
        <v>0</v>
      </c>
      <c r="BL126" s="16" t="s">
        <v>182</v>
      </c>
      <c r="BM126" s="228" t="s">
        <v>2327</v>
      </c>
    </row>
    <row r="127" spans="1:47" s="2" customFormat="1" ht="12">
      <c r="A127" s="37"/>
      <c r="B127" s="38"/>
      <c r="C127" s="39"/>
      <c r="D127" s="230" t="s">
        <v>170</v>
      </c>
      <c r="E127" s="39"/>
      <c r="F127" s="231" t="s">
        <v>411</v>
      </c>
      <c r="G127" s="39"/>
      <c r="H127" s="39"/>
      <c r="I127" s="232"/>
      <c r="J127" s="39"/>
      <c r="K127" s="39"/>
      <c r="L127" s="43"/>
      <c r="M127" s="233"/>
      <c r="N127" s="234"/>
      <c r="O127" s="90"/>
      <c r="P127" s="90"/>
      <c r="Q127" s="90"/>
      <c r="R127" s="90"/>
      <c r="S127" s="90"/>
      <c r="T127" s="91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T127" s="16" t="s">
        <v>170</v>
      </c>
      <c r="AU127" s="16" t="s">
        <v>89</v>
      </c>
    </row>
    <row r="128" spans="1:51" s="13" customFormat="1" ht="12">
      <c r="A128" s="13"/>
      <c r="B128" s="236"/>
      <c r="C128" s="237"/>
      <c r="D128" s="230" t="s">
        <v>219</v>
      </c>
      <c r="E128" s="238" t="s">
        <v>1</v>
      </c>
      <c r="F128" s="239" t="s">
        <v>407</v>
      </c>
      <c r="G128" s="237"/>
      <c r="H128" s="240">
        <v>168</v>
      </c>
      <c r="I128" s="241"/>
      <c r="J128" s="237"/>
      <c r="K128" s="237"/>
      <c r="L128" s="242"/>
      <c r="M128" s="243"/>
      <c r="N128" s="244"/>
      <c r="O128" s="244"/>
      <c r="P128" s="244"/>
      <c r="Q128" s="244"/>
      <c r="R128" s="244"/>
      <c r="S128" s="244"/>
      <c r="T128" s="245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46" t="s">
        <v>219</v>
      </c>
      <c r="AU128" s="246" t="s">
        <v>89</v>
      </c>
      <c r="AV128" s="13" t="s">
        <v>89</v>
      </c>
      <c r="AW128" s="13" t="s">
        <v>36</v>
      </c>
      <c r="AX128" s="13" t="s">
        <v>79</v>
      </c>
      <c r="AY128" s="246" t="s">
        <v>160</v>
      </c>
    </row>
    <row r="129" spans="1:65" s="2" customFormat="1" ht="33" customHeight="1">
      <c r="A129" s="37"/>
      <c r="B129" s="38"/>
      <c r="C129" s="217" t="s">
        <v>89</v>
      </c>
      <c r="D129" s="217" t="s">
        <v>163</v>
      </c>
      <c r="E129" s="218" t="s">
        <v>1979</v>
      </c>
      <c r="F129" s="219" t="s">
        <v>1980</v>
      </c>
      <c r="G129" s="220" t="s">
        <v>275</v>
      </c>
      <c r="H129" s="221">
        <v>681.2</v>
      </c>
      <c r="I129" s="222"/>
      <c r="J129" s="223">
        <f>ROUND(I129*H129,2)</f>
        <v>0</v>
      </c>
      <c r="K129" s="219" t="s">
        <v>167</v>
      </c>
      <c r="L129" s="43"/>
      <c r="M129" s="224" t="s">
        <v>1</v>
      </c>
      <c r="N129" s="225" t="s">
        <v>44</v>
      </c>
      <c r="O129" s="90"/>
      <c r="P129" s="226">
        <f>O129*H129</f>
        <v>0</v>
      </c>
      <c r="Q129" s="226">
        <v>0</v>
      </c>
      <c r="R129" s="226">
        <f>Q129*H129</f>
        <v>0</v>
      </c>
      <c r="S129" s="226">
        <v>0</v>
      </c>
      <c r="T129" s="227">
        <f>S129*H129</f>
        <v>0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R129" s="228" t="s">
        <v>182</v>
      </c>
      <c r="AT129" s="228" t="s">
        <v>163</v>
      </c>
      <c r="AU129" s="228" t="s">
        <v>89</v>
      </c>
      <c r="AY129" s="16" t="s">
        <v>160</v>
      </c>
      <c r="BE129" s="229">
        <f>IF(N129="základní",J129,0)</f>
        <v>0</v>
      </c>
      <c r="BF129" s="229">
        <f>IF(N129="snížená",J129,0)</f>
        <v>0</v>
      </c>
      <c r="BG129" s="229">
        <f>IF(N129="zákl. přenesená",J129,0)</f>
        <v>0</v>
      </c>
      <c r="BH129" s="229">
        <f>IF(N129="sníž. přenesená",J129,0)</f>
        <v>0</v>
      </c>
      <c r="BI129" s="229">
        <f>IF(N129="nulová",J129,0)</f>
        <v>0</v>
      </c>
      <c r="BJ129" s="16" t="s">
        <v>87</v>
      </c>
      <c r="BK129" s="229">
        <f>ROUND(I129*H129,2)</f>
        <v>0</v>
      </c>
      <c r="BL129" s="16" t="s">
        <v>182</v>
      </c>
      <c r="BM129" s="228" t="s">
        <v>1981</v>
      </c>
    </row>
    <row r="130" spans="1:47" s="2" customFormat="1" ht="12">
      <c r="A130" s="37"/>
      <c r="B130" s="38"/>
      <c r="C130" s="39"/>
      <c r="D130" s="230" t="s">
        <v>170</v>
      </c>
      <c r="E130" s="39"/>
      <c r="F130" s="231" t="s">
        <v>1982</v>
      </c>
      <c r="G130" s="39"/>
      <c r="H130" s="39"/>
      <c r="I130" s="232"/>
      <c r="J130" s="39"/>
      <c r="K130" s="39"/>
      <c r="L130" s="43"/>
      <c r="M130" s="233"/>
      <c r="N130" s="234"/>
      <c r="O130" s="90"/>
      <c r="P130" s="90"/>
      <c r="Q130" s="90"/>
      <c r="R130" s="90"/>
      <c r="S130" s="90"/>
      <c r="T130" s="91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T130" s="16" t="s">
        <v>170</v>
      </c>
      <c r="AU130" s="16" t="s">
        <v>89</v>
      </c>
    </row>
    <row r="131" spans="1:51" s="13" customFormat="1" ht="12">
      <c r="A131" s="13"/>
      <c r="B131" s="236"/>
      <c r="C131" s="237"/>
      <c r="D131" s="230" t="s">
        <v>219</v>
      </c>
      <c r="E131" s="238" t="s">
        <v>1</v>
      </c>
      <c r="F131" s="239" t="s">
        <v>2328</v>
      </c>
      <c r="G131" s="237"/>
      <c r="H131" s="240">
        <v>674.7</v>
      </c>
      <c r="I131" s="241"/>
      <c r="J131" s="237"/>
      <c r="K131" s="237"/>
      <c r="L131" s="242"/>
      <c r="M131" s="243"/>
      <c r="N131" s="244"/>
      <c r="O131" s="244"/>
      <c r="P131" s="244"/>
      <c r="Q131" s="244"/>
      <c r="R131" s="244"/>
      <c r="S131" s="244"/>
      <c r="T131" s="245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46" t="s">
        <v>219</v>
      </c>
      <c r="AU131" s="246" t="s">
        <v>89</v>
      </c>
      <c r="AV131" s="13" t="s">
        <v>89</v>
      </c>
      <c r="AW131" s="13" t="s">
        <v>36</v>
      </c>
      <c r="AX131" s="13" t="s">
        <v>79</v>
      </c>
      <c r="AY131" s="246" t="s">
        <v>160</v>
      </c>
    </row>
    <row r="132" spans="1:51" s="13" customFormat="1" ht="12">
      <c r="A132" s="13"/>
      <c r="B132" s="236"/>
      <c r="C132" s="237"/>
      <c r="D132" s="230" t="s">
        <v>219</v>
      </c>
      <c r="E132" s="238" t="s">
        <v>1</v>
      </c>
      <c r="F132" s="239" t="s">
        <v>2329</v>
      </c>
      <c r="G132" s="237"/>
      <c r="H132" s="240">
        <v>6.5</v>
      </c>
      <c r="I132" s="241"/>
      <c r="J132" s="237"/>
      <c r="K132" s="237"/>
      <c r="L132" s="242"/>
      <c r="M132" s="243"/>
      <c r="N132" s="244"/>
      <c r="O132" s="244"/>
      <c r="P132" s="244"/>
      <c r="Q132" s="244"/>
      <c r="R132" s="244"/>
      <c r="S132" s="244"/>
      <c r="T132" s="245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6" t="s">
        <v>219</v>
      </c>
      <c r="AU132" s="246" t="s">
        <v>89</v>
      </c>
      <c r="AV132" s="13" t="s">
        <v>89</v>
      </c>
      <c r="AW132" s="13" t="s">
        <v>36</v>
      </c>
      <c r="AX132" s="13" t="s">
        <v>79</v>
      </c>
      <c r="AY132" s="246" t="s">
        <v>160</v>
      </c>
    </row>
    <row r="133" spans="1:65" s="2" customFormat="1" ht="24.15" customHeight="1">
      <c r="A133" s="37"/>
      <c r="B133" s="38"/>
      <c r="C133" s="217" t="s">
        <v>178</v>
      </c>
      <c r="D133" s="217" t="s">
        <v>163</v>
      </c>
      <c r="E133" s="218" t="s">
        <v>417</v>
      </c>
      <c r="F133" s="219" t="s">
        <v>418</v>
      </c>
      <c r="G133" s="220" t="s">
        <v>275</v>
      </c>
      <c r="H133" s="221">
        <v>544.96</v>
      </c>
      <c r="I133" s="222"/>
      <c r="J133" s="223">
        <f>ROUND(I133*H133,2)</f>
        <v>0</v>
      </c>
      <c r="K133" s="219" t="s">
        <v>167</v>
      </c>
      <c r="L133" s="43"/>
      <c r="M133" s="224" t="s">
        <v>1</v>
      </c>
      <c r="N133" s="225" t="s">
        <v>44</v>
      </c>
      <c r="O133" s="90"/>
      <c r="P133" s="226">
        <f>O133*H133</f>
        <v>0</v>
      </c>
      <c r="Q133" s="226">
        <v>0</v>
      </c>
      <c r="R133" s="226">
        <f>Q133*H133</f>
        <v>0</v>
      </c>
      <c r="S133" s="226">
        <v>0</v>
      </c>
      <c r="T133" s="227">
        <f>S133*H133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228" t="s">
        <v>182</v>
      </c>
      <c r="AT133" s="228" t="s">
        <v>163</v>
      </c>
      <c r="AU133" s="228" t="s">
        <v>89</v>
      </c>
      <c r="AY133" s="16" t="s">
        <v>160</v>
      </c>
      <c r="BE133" s="229">
        <f>IF(N133="základní",J133,0)</f>
        <v>0</v>
      </c>
      <c r="BF133" s="229">
        <f>IF(N133="snížená",J133,0)</f>
        <v>0</v>
      </c>
      <c r="BG133" s="229">
        <f>IF(N133="zákl. přenesená",J133,0)</f>
        <v>0</v>
      </c>
      <c r="BH133" s="229">
        <f>IF(N133="sníž. přenesená",J133,0)</f>
        <v>0</v>
      </c>
      <c r="BI133" s="229">
        <f>IF(N133="nulová",J133,0)</f>
        <v>0</v>
      </c>
      <c r="BJ133" s="16" t="s">
        <v>87</v>
      </c>
      <c r="BK133" s="229">
        <f>ROUND(I133*H133,2)</f>
        <v>0</v>
      </c>
      <c r="BL133" s="16" t="s">
        <v>182</v>
      </c>
      <c r="BM133" s="228" t="s">
        <v>1984</v>
      </c>
    </row>
    <row r="134" spans="1:47" s="2" customFormat="1" ht="12">
      <c r="A134" s="37"/>
      <c r="B134" s="38"/>
      <c r="C134" s="39"/>
      <c r="D134" s="230" t="s">
        <v>170</v>
      </c>
      <c r="E134" s="39"/>
      <c r="F134" s="231" t="s">
        <v>420</v>
      </c>
      <c r="G134" s="39"/>
      <c r="H134" s="39"/>
      <c r="I134" s="232"/>
      <c r="J134" s="39"/>
      <c r="K134" s="39"/>
      <c r="L134" s="43"/>
      <c r="M134" s="233"/>
      <c r="N134" s="234"/>
      <c r="O134" s="90"/>
      <c r="P134" s="90"/>
      <c r="Q134" s="90"/>
      <c r="R134" s="90"/>
      <c r="S134" s="90"/>
      <c r="T134" s="91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T134" s="16" t="s">
        <v>170</v>
      </c>
      <c r="AU134" s="16" t="s">
        <v>89</v>
      </c>
    </row>
    <row r="135" spans="1:51" s="13" customFormat="1" ht="12">
      <c r="A135" s="13"/>
      <c r="B135" s="236"/>
      <c r="C135" s="237"/>
      <c r="D135" s="230" t="s">
        <v>219</v>
      </c>
      <c r="E135" s="238" t="s">
        <v>1</v>
      </c>
      <c r="F135" s="239" t="s">
        <v>2330</v>
      </c>
      <c r="G135" s="237"/>
      <c r="H135" s="240">
        <v>544.96</v>
      </c>
      <c r="I135" s="241"/>
      <c r="J135" s="237"/>
      <c r="K135" s="237"/>
      <c r="L135" s="242"/>
      <c r="M135" s="243"/>
      <c r="N135" s="244"/>
      <c r="O135" s="244"/>
      <c r="P135" s="244"/>
      <c r="Q135" s="244"/>
      <c r="R135" s="244"/>
      <c r="S135" s="244"/>
      <c r="T135" s="245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6" t="s">
        <v>219</v>
      </c>
      <c r="AU135" s="246" t="s">
        <v>89</v>
      </c>
      <c r="AV135" s="13" t="s">
        <v>89</v>
      </c>
      <c r="AW135" s="13" t="s">
        <v>36</v>
      </c>
      <c r="AX135" s="13" t="s">
        <v>79</v>
      </c>
      <c r="AY135" s="246" t="s">
        <v>160</v>
      </c>
    </row>
    <row r="136" spans="1:65" s="2" customFormat="1" ht="21.75" customHeight="1">
      <c r="A136" s="37"/>
      <c r="B136" s="38"/>
      <c r="C136" s="217" t="s">
        <v>182</v>
      </c>
      <c r="D136" s="217" t="s">
        <v>163</v>
      </c>
      <c r="E136" s="218" t="s">
        <v>1986</v>
      </c>
      <c r="F136" s="219" t="s">
        <v>1987</v>
      </c>
      <c r="G136" s="220" t="s">
        <v>270</v>
      </c>
      <c r="H136" s="221">
        <v>1048</v>
      </c>
      <c r="I136" s="222"/>
      <c r="J136" s="223">
        <f>ROUND(I136*H136,2)</f>
        <v>0</v>
      </c>
      <c r="K136" s="219" t="s">
        <v>167</v>
      </c>
      <c r="L136" s="43"/>
      <c r="M136" s="224" t="s">
        <v>1</v>
      </c>
      <c r="N136" s="225" t="s">
        <v>44</v>
      </c>
      <c r="O136" s="90"/>
      <c r="P136" s="226">
        <f>O136*H136</f>
        <v>0</v>
      </c>
      <c r="Q136" s="226">
        <v>0.00063</v>
      </c>
      <c r="R136" s="226">
        <f>Q136*H136</f>
        <v>0.66024</v>
      </c>
      <c r="S136" s="226">
        <v>0</v>
      </c>
      <c r="T136" s="227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228" t="s">
        <v>182</v>
      </c>
      <c r="AT136" s="228" t="s">
        <v>163</v>
      </c>
      <c r="AU136" s="228" t="s">
        <v>89</v>
      </c>
      <c r="AY136" s="16" t="s">
        <v>160</v>
      </c>
      <c r="BE136" s="229">
        <f>IF(N136="základní",J136,0)</f>
        <v>0</v>
      </c>
      <c r="BF136" s="229">
        <f>IF(N136="snížená",J136,0)</f>
        <v>0</v>
      </c>
      <c r="BG136" s="229">
        <f>IF(N136="zákl. přenesená",J136,0)</f>
        <v>0</v>
      </c>
      <c r="BH136" s="229">
        <f>IF(N136="sníž. přenesená",J136,0)</f>
        <v>0</v>
      </c>
      <c r="BI136" s="229">
        <f>IF(N136="nulová",J136,0)</f>
        <v>0</v>
      </c>
      <c r="BJ136" s="16" t="s">
        <v>87</v>
      </c>
      <c r="BK136" s="229">
        <f>ROUND(I136*H136,2)</f>
        <v>0</v>
      </c>
      <c r="BL136" s="16" t="s">
        <v>182</v>
      </c>
      <c r="BM136" s="228" t="s">
        <v>1988</v>
      </c>
    </row>
    <row r="137" spans="1:47" s="2" customFormat="1" ht="12">
      <c r="A137" s="37"/>
      <c r="B137" s="38"/>
      <c r="C137" s="39"/>
      <c r="D137" s="230" t="s">
        <v>170</v>
      </c>
      <c r="E137" s="39"/>
      <c r="F137" s="231" t="s">
        <v>1989</v>
      </c>
      <c r="G137" s="39"/>
      <c r="H137" s="39"/>
      <c r="I137" s="232"/>
      <c r="J137" s="39"/>
      <c r="K137" s="39"/>
      <c r="L137" s="43"/>
      <c r="M137" s="233"/>
      <c r="N137" s="234"/>
      <c r="O137" s="90"/>
      <c r="P137" s="90"/>
      <c r="Q137" s="90"/>
      <c r="R137" s="90"/>
      <c r="S137" s="90"/>
      <c r="T137" s="91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T137" s="16" t="s">
        <v>170</v>
      </c>
      <c r="AU137" s="16" t="s">
        <v>89</v>
      </c>
    </row>
    <row r="138" spans="1:51" s="13" customFormat="1" ht="12">
      <c r="A138" s="13"/>
      <c r="B138" s="236"/>
      <c r="C138" s="237"/>
      <c r="D138" s="230" t="s">
        <v>219</v>
      </c>
      <c r="E138" s="238" t="s">
        <v>1</v>
      </c>
      <c r="F138" s="239" t="s">
        <v>2331</v>
      </c>
      <c r="G138" s="237"/>
      <c r="H138" s="240">
        <v>1048</v>
      </c>
      <c r="I138" s="241"/>
      <c r="J138" s="237"/>
      <c r="K138" s="237"/>
      <c r="L138" s="242"/>
      <c r="M138" s="243"/>
      <c r="N138" s="244"/>
      <c r="O138" s="244"/>
      <c r="P138" s="244"/>
      <c r="Q138" s="244"/>
      <c r="R138" s="244"/>
      <c r="S138" s="244"/>
      <c r="T138" s="245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6" t="s">
        <v>219</v>
      </c>
      <c r="AU138" s="246" t="s">
        <v>89</v>
      </c>
      <c r="AV138" s="13" t="s">
        <v>89</v>
      </c>
      <c r="AW138" s="13" t="s">
        <v>36</v>
      </c>
      <c r="AX138" s="13" t="s">
        <v>79</v>
      </c>
      <c r="AY138" s="246" t="s">
        <v>160</v>
      </c>
    </row>
    <row r="139" spans="1:65" s="2" customFormat="1" ht="21.75" customHeight="1">
      <c r="A139" s="37"/>
      <c r="B139" s="38"/>
      <c r="C139" s="217" t="s">
        <v>159</v>
      </c>
      <c r="D139" s="217" t="s">
        <v>163</v>
      </c>
      <c r="E139" s="218" t="s">
        <v>1991</v>
      </c>
      <c r="F139" s="219" t="s">
        <v>1992</v>
      </c>
      <c r="G139" s="220" t="s">
        <v>270</v>
      </c>
      <c r="H139" s="221">
        <v>1048</v>
      </c>
      <c r="I139" s="222"/>
      <c r="J139" s="223">
        <f>ROUND(I139*H139,2)</f>
        <v>0</v>
      </c>
      <c r="K139" s="219" t="s">
        <v>167</v>
      </c>
      <c r="L139" s="43"/>
      <c r="M139" s="224" t="s">
        <v>1</v>
      </c>
      <c r="N139" s="225" t="s">
        <v>44</v>
      </c>
      <c r="O139" s="90"/>
      <c r="P139" s="226">
        <f>O139*H139</f>
        <v>0</v>
      </c>
      <c r="Q139" s="226">
        <v>0</v>
      </c>
      <c r="R139" s="226">
        <f>Q139*H139</f>
        <v>0</v>
      </c>
      <c r="S139" s="226">
        <v>0</v>
      </c>
      <c r="T139" s="227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228" t="s">
        <v>182</v>
      </c>
      <c r="AT139" s="228" t="s">
        <v>163</v>
      </c>
      <c r="AU139" s="228" t="s">
        <v>89</v>
      </c>
      <c r="AY139" s="16" t="s">
        <v>160</v>
      </c>
      <c r="BE139" s="229">
        <f>IF(N139="základní",J139,0)</f>
        <v>0</v>
      </c>
      <c r="BF139" s="229">
        <f>IF(N139="snížená",J139,0)</f>
        <v>0</v>
      </c>
      <c r="BG139" s="229">
        <f>IF(N139="zákl. přenesená",J139,0)</f>
        <v>0</v>
      </c>
      <c r="BH139" s="229">
        <f>IF(N139="sníž. přenesená",J139,0)</f>
        <v>0</v>
      </c>
      <c r="BI139" s="229">
        <f>IF(N139="nulová",J139,0)</f>
        <v>0</v>
      </c>
      <c r="BJ139" s="16" t="s">
        <v>87</v>
      </c>
      <c r="BK139" s="229">
        <f>ROUND(I139*H139,2)</f>
        <v>0</v>
      </c>
      <c r="BL139" s="16" t="s">
        <v>182</v>
      </c>
      <c r="BM139" s="228" t="s">
        <v>1993</v>
      </c>
    </row>
    <row r="140" spans="1:47" s="2" customFormat="1" ht="12">
      <c r="A140" s="37"/>
      <c r="B140" s="38"/>
      <c r="C140" s="39"/>
      <c r="D140" s="230" t="s">
        <v>170</v>
      </c>
      <c r="E140" s="39"/>
      <c r="F140" s="231" t="s">
        <v>1994</v>
      </c>
      <c r="G140" s="39"/>
      <c r="H140" s="39"/>
      <c r="I140" s="232"/>
      <c r="J140" s="39"/>
      <c r="K140" s="39"/>
      <c r="L140" s="43"/>
      <c r="M140" s="233"/>
      <c r="N140" s="234"/>
      <c r="O140" s="90"/>
      <c r="P140" s="90"/>
      <c r="Q140" s="90"/>
      <c r="R140" s="90"/>
      <c r="S140" s="90"/>
      <c r="T140" s="91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T140" s="16" t="s">
        <v>170</v>
      </c>
      <c r="AU140" s="16" t="s">
        <v>89</v>
      </c>
    </row>
    <row r="141" spans="1:65" s="2" customFormat="1" ht="33" customHeight="1">
      <c r="A141" s="37"/>
      <c r="B141" s="38"/>
      <c r="C141" s="217" t="s">
        <v>192</v>
      </c>
      <c r="D141" s="217" t="s">
        <v>163</v>
      </c>
      <c r="E141" s="218" t="s">
        <v>302</v>
      </c>
      <c r="F141" s="219" t="s">
        <v>303</v>
      </c>
      <c r="G141" s="220" t="s">
        <v>275</v>
      </c>
      <c r="H141" s="221">
        <v>268.891</v>
      </c>
      <c r="I141" s="222"/>
      <c r="J141" s="223">
        <f>ROUND(I141*H141,2)</f>
        <v>0</v>
      </c>
      <c r="K141" s="219" t="s">
        <v>167</v>
      </c>
      <c r="L141" s="43"/>
      <c r="M141" s="224" t="s">
        <v>1</v>
      </c>
      <c r="N141" s="225" t="s">
        <v>44</v>
      </c>
      <c r="O141" s="90"/>
      <c r="P141" s="226">
        <f>O141*H141</f>
        <v>0</v>
      </c>
      <c r="Q141" s="226">
        <v>0</v>
      </c>
      <c r="R141" s="226">
        <f>Q141*H141</f>
        <v>0</v>
      </c>
      <c r="S141" s="226">
        <v>0</v>
      </c>
      <c r="T141" s="227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228" t="s">
        <v>182</v>
      </c>
      <c r="AT141" s="228" t="s">
        <v>163</v>
      </c>
      <c r="AU141" s="228" t="s">
        <v>89</v>
      </c>
      <c r="AY141" s="16" t="s">
        <v>160</v>
      </c>
      <c r="BE141" s="229">
        <f>IF(N141="základní",J141,0)</f>
        <v>0</v>
      </c>
      <c r="BF141" s="229">
        <f>IF(N141="snížená",J141,0)</f>
        <v>0</v>
      </c>
      <c r="BG141" s="229">
        <f>IF(N141="zákl. přenesená",J141,0)</f>
        <v>0</v>
      </c>
      <c r="BH141" s="229">
        <f>IF(N141="sníž. přenesená",J141,0)</f>
        <v>0</v>
      </c>
      <c r="BI141" s="229">
        <f>IF(N141="nulová",J141,0)</f>
        <v>0</v>
      </c>
      <c r="BJ141" s="16" t="s">
        <v>87</v>
      </c>
      <c r="BK141" s="229">
        <f>ROUND(I141*H141,2)</f>
        <v>0</v>
      </c>
      <c r="BL141" s="16" t="s">
        <v>182</v>
      </c>
      <c r="BM141" s="228" t="s">
        <v>2332</v>
      </c>
    </row>
    <row r="142" spans="1:47" s="2" customFormat="1" ht="12">
      <c r="A142" s="37"/>
      <c r="B142" s="38"/>
      <c r="C142" s="39"/>
      <c r="D142" s="230" t="s">
        <v>170</v>
      </c>
      <c r="E142" s="39"/>
      <c r="F142" s="231" t="s">
        <v>305</v>
      </c>
      <c r="G142" s="39"/>
      <c r="H142" s="39"/>
      <c r="I142" s="232"/>
      <c r="J142" s="39"/>
      <c r="K142" s="39"/>
      <c r="L142" s="43"/>
      <c r="M142" s="233"/>
      <c r="N142" s="234"/>
      <c r="O142" s="90"/>
      <c r="P142" s="90"/>
      <c r="Q142" s="90"/>
      <c r="R142" s="90"/>
      <c r="S142" s="90"/>
      <c r="T142" s="91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T142" s="16" t="s">
        <v>170</v>
      </c>
      <c r="AU142" s="16" t="s">
        <v>89</v>
      </c>
    </row>
    <row r="143" spans="1:47" s="2" customFormat="1" ht="12">
      <c r="A143" s="37"/>
      <c r="B143" s="38"/>
      <c r="C143" s="39"/>
      <c r="D143" s="230" t="s">
        <v>172</v>
      </c>
      <c r="E143" s="39"/>
      <c r="F143" s="235" t="s">
        <v>433</v>
      </c>
      <c r="G143" s="39"/>
      <c r="H143" s="39"/>
      <c r="I143" s="232"/>
      <c r="J143" s="39"/>
      <c r="K143" s="39"/>
      <c r="L143" s="43"/>
      <c r="M143" s="233"/>
      <c r="N143" s="234"/>
      <c r="O143" s="90"/>
      <c r="P143" s="90"/>
      <c r="Q143" s="90"/>
      <c r="R143" s="90"/>
      <c r="S143" s="90"/>
      <c r="T143" s="91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T143" s="16" t="s">
        <v>172</v>
      </c>
      <c r="AU143" s="16" t="s">
        <v>89</v>
      </c>
    </row>
    <row r="144" spans="1:51" s="13" customFormat="1" ht="12">
      <c r="A144" s="13"/>
      <c r="B144" s="236"/>
      <c r="C144" s="237"/>
      <c r="D144" s="230" t="s">
        <v>219</v>
      </c>
      <c r="E144" s="238" t="s">
        <v>1</v>
      </c>
      <c r="F144" s="239" t="s">
        <v>2333</v>
      </c>
      <c r="G144" s="237"/>
      <c r="H144" s="240">
        <v>268.891</v>
      </c>
      <c r="I144" s="241"/>
      <c r="J144" s="237"/>
      <c r="K144" s="237"/>
      <c r="L144" s="242"/>
      <c r="M144" s="243"/>
      <c r="N144" s="244"/>
      <c r="O144" s="244"/>
      <c r="P144" s="244"/>
      <c r="Q144" s="244"/>
      <c r="R144" s="244"/>
      <c r="S144" s="244"/>
      <c r="T144" s="245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6" t="s">
        <v>219</v>
      </c>
      <c r="AU144" s="246" t="s">
        <v>89</v>
      </c>
      <c r="AV144" s="13" t="s">
        <v>89</v>
      </c>
      <c r="AW144" s="13" t="s">
        <v>36</v>
      </c>
      <c r="AX144" s="13" t="s">
        <v>79</v>
      </c>
      <c r="AY144" s="246" t="s">
        <v>160</v>
      </c>
    </row>
    <row r="145" spans="1:65" s="2" customFormat="1" ht="24.15" customHeight="1">
      <c r="A145" s="37"/>
      <c r="B145" s="38"/>
      <c r="C145" s="217" t="s">
        <v>198</v>
      </c>
      <c r="D145" s="217" t="s">
        <v>163</v>
      </c>
      <c r="E145" s="218" t="s">
        <v>1762</v>
      </c>
      <c r="F145" s="219" t="s">
        <v>1702</v>
      </c>
      <c r="G145" s="220" t="s">
        <v>362</v>
      </c>
      <c r="H145" s="221">
        <v>537.782</v>
      </c>
      <c r="I145" s="222"/>
      <c r="J145" s="223">
        <f>ROUND(I145*H145,2)</f>
        <v>0</v>
      </c>
      <c r="K145" s="219" t="s">
        <v>167</v>
      </c>
      <c r="L145" s="43"/>
      <c r="M145" s="224" t="s">
        <v>1</v>
      </c>
      <c r="N145" s="225" t="s">
        <v>44</v>
      </c>
      <c r="O145" s="90"/>
      <c r="P145" s="226">
        <f>O145*H145</f>
        <v>0</v>
      </c>
      <c r="Q145" s="226">
        <v>0</v>
      </c>
      <c r="R145" s="226">
        <f>Q145*H145</f>
        <v>0</v>
      </c>
      <c r="S145" s="226">
        <v>0</v>
      </c>
      <c r="T145" s="227">
        <f>S145*H145</f>
        <v>0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228" t="s">
        <v>182</v>
      </c>
      <c r="AT145" s="228" t="s">
        <v>163</v>
      </c>
      <c r="AU145" s="228" t="s">
        <v>89</v>
      </c>
      <c r="AY145" s="16" t="s">
        <v>160</v>
      </c>
      <c r="BE145" s="229">
        <f>IF(N145="základní",J145,0)</f>
        <v>0</v>
      </c>
      <c r="BF145" s="229">
        <f>IF(N145="snížená",J145,0)</f>
        <v>0</v>
      </c>
      <c r="BG145" s="229">
        <f>IF(N145="zákl. přenesená",J145,0)</f>
        <v>0</v>
      </c>
      <c r="BH145" s="229">
        <f>IF(N145="sníž. přenesená",J145,0)</f>
        <v>0</v>
      </c>
      <c r="BI145" s="229">
        <f>IF(N145="nulová",J145,0)</f>
        <v>0</v>
      </c>
      <c r="BJ145" s="16" t="s">
        <v>87</v>
      </c>
      <c r="BK145" s="229">
        <f>ROUND(I145*H145,2)</f>
        <v>0</v>
      </c>
      <c r="BL145" s="16" t="s">
        <v>182</v>
      </c>
      <c r="BM145" s="228" t="s">
        <v>2000</v>
      </c>
    </row>
    <row r="146" spans="1:47" s="2" customFormat="1" ht="12">
      <c r="A146" s="37"/>
      <c r="B146" s="38"/>
      <c r="C146" s="39"/>
      <c r="D146" s="230" t="s">
        <v>170</v>
      </c>
      <c r="E146" s="39"/>
      <c r="F146" s="231" t="s">
        <v>1704</v>
      </c>
      <c r="G146" s="39"/>
      <c r="H146" s="39"/>
      <c r="I146" s="232"/>
      <c r="J146" s="39"/>
      <c r="K146" s="39"/>
      <c r="L146" s="43"/>
      <c r="M146" s="233"/>
      <c r="N146" s="234"/>
      <c r="O146" s="90"/>
      <c r="P146" s="90"/>
      <c r="Q146" s="90"/>
      <c r="R146" s="90"/>
      <c r="S146" s="90"/>
      <c r="T146" s="91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T146" s="16" t="s">
        <v>170</v>
      </c>
      <c r="AU146" s="16" t="s">
        <v>89</v>
      </c>
    </row>
    <row r="147" spans="1:51" s="13" customFormat="1" ht="12">
      <c r="A147" s="13"/>
      <c r="B147" s="236"/>
      <c r="C147" s="237"/>
      <c r="D147" s="230" t="s">
        <v>219</v>
      </c>
      <c r="E147" s="237"/>
      <c r="F147" s="239" t="s">
        <v>2334</v>
      </c>
      <c r="G147" s="237"/>
      <c r="H147" s="240">
        <v>537.782</v>
      </c>
      <c r="I147" s="241"/>
      <c r="J147" s="237"/>
      <c r="K147" s="237"/>
      <c r="L147" s="242"/>
      <c r="M147" s="243"/>
      <c r="N147" s="244"/>
      <c r="O147" s="244"/>
      <c r="P147" s="244"/>
      <c r="Q147" s="244"/>
      <c r="R147" s="244"/>
      <c r="S147" s="244"/>
      <c r="T147" s="245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6" t="s">
        <v>219</v>
      </c>
      <c r="AU147" s="246" t="s">
        <v>89</v>
      </c>
      <c r="AV147" s="13" t="s">
        <v>89</v>
      </c>
      <c r="AW147" s="13" t="s">
        <v>4</v>
      </c>
      <c r="AX147" s="13" t="s">
        <v>87</v>
      </c>
      <c r="AY147" s="246" t="s">
        <v>160</v>
      </c>
    </row>
    <row r="148" spans="1:65" s="2" customFormat="1" ht="16.5" customHeight="1">
      <c r="A148" s="37"/>
      <c r="B148" s="38"/>
      <c r="C148" s="217" t="s">
        <v>204</v>
      </c>
      <c r="D148" s="217" t="s">
        <v>163</v>
      </c>
      <c r="E148" s="218" t="s">
        <v>1765</v>
      </c>
      <c r="F148" s="219" t="s">
        <v>1766</v>
      </c>
      <c r="G148" s="220" t="s">
        <v>275</v>
      </c>
      <c r="H148" s="221">
        <v>268.891</v>
      </c>
      <c r="I148" s="222"/>
      <c r="J148" s="223">
        <f>ROUND(I148*H148,2)</f>
        <v>0</v>
      </c>
      <c r="K148" s="219" t="s">
        <v>167</v>
      </c>
      <c r="L148" s="43"/>
      <c r="M148" s="224" t="s">
        <v>1</v>
      </c>
      <c r="N148" s="225" t="s">
        <v>44</v>
      </c>
      <c r="O148" s="90"/>
      <c r="P148" s="226">
        <f>O148*H148</f>
        <v>0</v>
      </c>
      <c r="Q148" s="226">
        <v>0</v>
      </c>
      <c r="R148" s="226">
        <f>Q148*H148</f>
        <v>0</v>
      </c>
      <c r="S148" s="226">
        <v>0</v>
      </c>
      <c r="T148" s="227">
        <f>S148*H148</f>
        <v>0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R148" s="228" t="s">
        <v>182</v>
      </c>
      <c r="AT148" s="228" t="s">
        <v>163</v>
      </c>
      <c r="AU148" s="228" t="s">
        <v>89</v>
      </c>
      <c r="AY148" s="16" t="s">
        <v>160</v>
      </c>
      <c r="BE148" s="229">
        <f>IF(N148="základní",J148,0)</f>
        <v>0</v>
      </c>
      <c r="BF148" s="229">
        <f>IF(N148="snížená",J148,0)</f>
        <v>0</v>
      </c>
      <c r="BG148" s="229">
        <f>IF(N148="zákl. přenesená",J148,0)</f>
        <v>0</v>
      </c>
      <c r="BH148" s="229">
        <f>IF(N148="sníž. přenesená",J148,0)</f>
        <v>0</v>
      </c>
      <c r="BI148" s="229">
        <f>IF(N148="nulová",J148,0)</f>
        <v>0</v>
      </c>
      <c r="BJ148" s="16" t="s">
        <v>87</v>
      </c>
      <c r="BK148" s="229">
        <f>ROUND(I148*H148,2)</f>
        <v>0</v>
      </c>
      <c r="BL148" s="16" t="s">
        <v>182</v>
      </c>
      <c r="BM148" s="228" t="s">
        <v>2002</v>
      </c>
    </row>
    <row r="149" spans="1:47" s="2" customFormat="1" ht="12">
      <c r="A149" s="37"/>
      <c r="B149" s="38"/>
      <c r="C149" s="39"/>
      <c r="D149" s="230" t="s">
        <v>170</v>
      </c>
      <c r="E149" s="39"/>
      <c r="F149" s="231" t="s">
        <v>1768</v>
      </c>
      <c r="G149" s="39"/>
      <c r="H149" s="39"/>
      <c r="I149" s="232"/>
      <c r="J149" s="39"/>
      <c r="K149" s="39"/>
      <c r="L149" s="43"/>
      <c r="M149" s="233"/>
      <c r="N149" s="234"/>
      <c r="O149" s="90"/>
      <c r="P149" s="90"/>
      <c r="Q149" s="90"/>
      <c r="R149" s="90"/>
      <c r="S149" s="90"/>
      <c r="T149" s="91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T149" s="16" t="s">
        <v>170</v>
      </c>
      <c r="AU149" s="16" t="s">
        <v>89</v>
      </c>
    </row>
    <row r="150" spans="1:65" s="2" customFormat="1" ht="24.15" customHeight="1">
      <c r="A150" s="37"/>
      <c r="B150" s="38"/>
      <c r="C150" s="217" t="s">
        <v>212</v>
      </c>
      <c r="D150" s="217" t="s">
        <v>163</v>
      </c>
      <c r="E150" s="218" t="s">
        <v>441</v>
      </c>
      <c r="F150" s="219" t="s">
        <v>442</v>
      </c>
      <c r="G150" s="220" t="s">
        <v>275</v>
      </c>
      <c r="H150" s="221">
        <v>412.31</v>
      </c>
      <c r="I150" s="222"/>
      <c r="J150" s="223">
        <f>ROUND(I150*H150,2)</f>
        <v>0</v>
      </c>
      <c r="K150" s="219" t="s">
        <v>167</v>
      </c>
      <c r="L150" s="43"/>
      <c r="M150" s="224" t="s">
        <v>1</v>
      </c>
      <c r="N150" s="225" t="s">
        <v>44</v>
      </c>
      <c r="O150" s="90"/>
      <c r="P150" s="226">
        <f>O150*H150</f>
        <v>0</v>
      </c>
      <c r="Q150" s="226">
        <v>0</v>
      </c>
      <c r="R150" s="226">
        <f>Q150*H150</f>
        <v>0</v>
      </c>
      <c r="S150" s="226">
        <v>0</v>
      </c>
      <c r="T150" s="227">
        <f>S150*H150</f>
        <v>0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228" t="s">
        <v>182</v>
      </c>
      <c r="AT150" s="228" t="s">
        <v>163</v>
      </c>
      <c r="AU150" s="228" t="s">
        <v>89</v>
      </c>
      <c r="AY150" s="16" t="s">
        <v>160</v>
      </c>
      <c r="BE150" s="229">
        <f>IF(N150="základní",J150,0)</f>
        <v>0</v>
      </c>
      <c r="BF150" s="229">
        <f>IF(N150="snížená",J150,0)</f>
        <v>0</v>
      </c>
      <c r="BG150" s="229">
        <f>IF(N150="zákl. přenesená",J150,0)</f>
        <v>0</v>
      </c>
      <c r="BH150" s="229">
        <f>IF(N150="sníž. přenesená",J150,0)</f>
        <v>0</v>
      </c>
      <c r="BI150" s="229">
        <f>IF(N150="nulová",J150,0)</f>
        <v>0</v>
      </c>
      <c r="BJ150" s="16" t="s">
        <v>87</v>
      </c>
      <c r="BK150" s="229">
        <f>ROUND(I150*H150,2)</f>
        <v>0</v>
      </c>
      <c r="BL150" s="16" t="s">
        <v>182</v>
      </c>
      <c r="BM150" s="228" t="s">
        <v>2004</v>
      </c>
    </row>
    <row r="151" spans="1:47" s="2" customFormat="1" ht="12">
      <c r="A151" s="37"/>
      <c r="B151" s="38"/>
      <c r="C151" s="39"/>
      <c r="D151" s="230" t="s">
        <v>170</v>
      </c>
      <c r="E151" s="39"/>
      <c r="F151" s="231" t="s">
        <v>444</v>
      </c>
      <c r="G151" s="39"/>
      <c r="H151" s="39"/>
      <c r="I151" s="232"/>
      <c r="J151" s="39"/>
      <c r="K151" s="39"/>
      <c r="L151" s="43"/>
      <c r="M151" s="233"/>
      <c r="N151" s="234"/>
      <c r="O151" s="90"/>
      <c r="P151" s="90"/>
      <c r="Q151" s="90"/>
      <c r="R151" s="90"/>
      <c r="S151" s="90"/>
      <c r="T151" s="91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T151" s="16" t="s">
        <v>170</v>
      </c>
      <c r="AU151" s="16" t="s">
        <v>89</v>
      </c>
    </row>
    <row r="152" spans="1:47" s="2" customFormat="1" ht="12">
      <c r="A152" s="37"/>
      <c r="B152" s="38"/>
      <c r="C152" s="39"/>
      <c r="D152" s="230" t="s">
        <v>172</v>
      </c>
      <c r="E152" s="39"/>
      <c r="F152" s="235" t="s">
        <v>2005</v>
      </c>
      <c r="G152" s="39"/>
      <c r="H152" s="39"/>
      <c r="I152" s="232"/>
      <c r="J152" s="39"/>
      <c r="K152" s="39"/>
      <c r="L152" s="43"/>
      <c r="M152" s="233"/>
      <c r="N152" s="234"/>
      <c r="O152" s="90"/>
      <c r="P152" s="90"/>
      <c r="Q152" s="90"/>
      <c r="R152" s="90"/>
      <c r="S152" s="90"/>
      <c r="T152" s="91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T152" s="16" t="s">
        <v>172</v>
      </c>
      <c r="AU152" s="16" t="s">
        <v>89</v>
      </c>
    </row>
    <row r="153" spans="1:51" s="13" customFormat="1" ht="12">
      <c r="A153" s="13"/>
      <c r="B153" s="236"/>
      <c r="C153" s="237"/>
      <c r="D153" s="230" t="s">
        <v>219</v>
      </c>
      <c r="E153" s="238" t="s">
        <v>1</v>
      </c>
      <c r="F153" s="239" t="s">
        <v>2335</v>
      </c>
      <c r="G153" s="237"/>
      <c r="H153" s="240">
        <v>412.31</v>
      </c>
      <c r="I153" s="241"/>
      <c r="J153" s="237"/>
      <c r="K153" s="237"/>
      <c r="L153" s="242"/>
      <c r="M153" s="243"/>
      <c r="N153" s="244"/>
      <c r="O153" s="244"/>
      <c r="P153" s="244"/>
      <c r="Q153" s="244"/>
      <c r="R153" s="244"/>
      <c r="S153" s="244"/>
      <c r="T153" s="245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6" t="s">
        <v>219</v>
      </c>
      <c r="AU153" s="246" t="s">
        <v>89</v>
      </c>
      <c r="AV153" s="13" t="s">
        <v>89</v>
      </c>
      <c r="AW153" s="13" t="s">
        <v>36</v>
      </c>
      <c r="AX153" s="13" t="s">
        <v>79</v>
      </c>
      <c r="AY153" s="246" t="s">
        <v>160</v>
      </c>
    </row>
    <row r="154" spans="1:65" s="2" customFormat="1" ht="24.15" customHeight="1">
      <c r="A154" s="37"/>
      <c r="B154" s="38"/>
      <c r="C154" s="217" t="s">
        <v>221</v>
      </c>
      <c r="D154" s="217" t="s">
        <v>163</v>
      </c>
      <c r="E154" s="218" t="s">
        <v>457</v>
      </c>
      <c r="F154" s="219" t="s">
        <v>458</v>
      </c>
      <c r="G154" s="220" t="s">
        <v>275</v>
      </c>
      <c r="H154" s="221">
        <v>81.315</v>
      </c>
      <c r="I154" s="222"/>
      <c r="J154" s="223">
        <f>ROUND(I154*H154,2)</f>
        <v>0</v>
      </c>
      <c r="K154" s="219" t="s">
        <v>167</v>
      </c>
      <c r="L154" s="43"/>
      <c r="M154" s="224" t="s">
        <v>1</v>
      </c>
      <c r="N154" s="225" t="s">
        <v>44</v>
      </c>
      <c r="O154" s="90"/>
      <c r="P154" s="226">
        <f>O154*H154</f>
        <v>0</v>
      </c>
      <c r="Q154" s="226">
        <v>0</v>
      </c>
      <c r="R154" s="226">
        <f>Q154*H154</f>
        <v>0</v>
      </c>
      <c r="S154" s="226">
        <v>0</v>
      </c>
      <c r="T154" s="227">
        <f>S154*H154</f>
        <v>0</v>
      </c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R154" s="228" t="s">
        <v>182</v>
      </c>
      <c r="AT154" s="228" t="s">
        <v>163</v>
      </c>
      <c r="AU154" s="228" t="s">
        <v>89</v>
      </c>
      <c r="AY154" s="16" t="s">
        <v>160</v>
      </c>
      <c r="BE154" s="229">
        <f>IF(N154="základní",J154,0)</f>
        <v>0</v>
      </c>
      <c r="BF154" s="229">
        <f>IF(N154="snížená",J154,0)</f>
        <v>0</v>
      </c>
      <c r="BG154" s="229">
        <f>IF(N154="zákl. přenesená",J154,0)</f>
        <v>0</v>
      </c>
      <c r="BH154" s="229">
        <f>IF(N154="sníž. přenesená",J154,0)</f>
        <v>0</v>
      </c>
      <c r="BI154" s="229">
        <f>IF(N154="nulová",J154,0)</f>
        <v>0</v>
      </c>
      <c r="BJ154" s="16" t="s">
        <v>87</v>
      </c>
      <c r="BK154" s="229">
        <f>ROUND(I154*H154,2)</f>
        <v>0</v>
      </c>
      <c r="BL154" s="16" t="s">
        <v>182</v>
      </c>
      <c r="BM154" s="228" t="s">
        <v>2007</v>
      </c>
    </row>
    <row r="155" spans="1:47" s="2" customFormat="1" ht="12">
      <c r="A155" s="37"/>
      <c r="B155" s="38"/>
      <c r="C155" s="39"/>
      <c r="D155" s="230" t="s">
        <v>170</v>
      </c>
      <c r="E155" s="39"/>
      <c r="F155" s="231" t="s">
        <v>460</v>
      </c>
      <c r="G155" s="39"/>
      <c r="H155" s="39"/>
      <c r="I155" s="232"/>
      <c r="J155" s="39"/>
      <c r="K155" s="39"/>
      <c r="L155" s="43"/>
      <c r="M155" s="233"/>
      <c r="N155" s="234"/>
      <c r="O155" s="90"/>
      <c r="P155" s="90"/>
      <c r="Q155" s="90"/>
      <c r="R155" s="90"/>
      <c r="S155" s="90"/>
      <c r="T155" s="91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T155" s="16" t="s">
        <v>170</v>
      </c>
      <c r="AU155" s="16" t="s">
        <v>89</v>
      </c>
    </row>
    <row r="156" spans="1:51" s="13" customFormat="1" ht="12">
      <c r="A156" s="13"/>
      <c r="B156" s="236"/>
      <c r="C156" s="237"/>
      <c r="D156" s="230" t="s">
        <v>219</v>
      </c>
      <c r="E156" s="238" t="s">
        <v>1</v>
      </c>
      <c r="F156" s="239" t="s">
        <v>2336</v>
      </c>
      <c r="G156" s="237"/>
      <c r="H156" s="240">
        <v>79.396</v>
      </c>
      <c r="I156" s="241"/>
      <c r="J156" s="237"/>
      <c r="K156" s="237"/>
      <c r="L156" s="242"/>
      <c r="M156" s="243"/>
      <c r="N156" s="244"/>
      <c r="O156" s="244"/>
      <c r="P156" s="244"/>
      <c r="Q156" s="244"/>
      <c r="R156" s="244"/>
      <c r="S156" s="244"/>
      <c r="T156" s="245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46" t="s">
        <v>219</v>
      </c>
      <c r="AU156" s="246" t="s">
        <v>89</v>
      </c>
      <c r="AV156" s="13" t="s">
        <v>89</v>
      </c>
      <c r="AW156" s="13" t="s">
        <v>36</v>
      </c>
      <c r="AX156" s="13" t="s">
        <v>79</v>
      </c>
      <c r="AY156" s="246" t="s">
        <v>160</v>
      </c>
    </row>
    <row r="157" spans="1:51" s="13" customFormat="1" ht="12">
      <c r="A157" s="13"/>
      <c r="B157" s="236"/>
      <c r="C157" s="237"/>
      <c r="D157" s="230" t="s">
        <v>219</v>
      </c>
      <c r="E157" s="238" t="s">
        <v>1</v>
      </c>
      <c r="F157" s="239" t="s">
        <v>2337</v>
      </c>
      <c r="G157" s="237"/>
      <c r="H157" s="240">
        <v>1.34</v>
      </c>
      <c r="I157" s="241"/>
      <c r="J157" s="237"/>
      <c r="K157" s="237"/>
      <c r="L157" s="242"/>
      <c r="M157" s="243"/>
      <c r="N157" s="244"/>
      <c r="O157" s="244"/>
      <c r="P157" s="244"/>
      <c r="Q157" s="244"/>
      <c r="R157" s="244"/>
      <c r="S157" s="244"/>
      <c r="T157" s="245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6" t="s">
        <v>219</v>
      </c>
      <c r="AU157" s="246" t="s">
        <v>89</v>
      </c>
      <c r="AV157" s="13" t="s">
        <v>89</v>
      </c>
      <c r="AW157" s="13" t="s">
        <v>36</v>
      </c>
      <c r="AX157" s="13" t="s">
        <v>79</v>
      </c>
      <c r="AY157" s="246" t="s">
        <v>160</v>
      </c>
    </row>
    <row r="158" spans="1:51" s="13" customFormat="1" ht="12">
      <c r="A158" s="13"/>
      <c r="B158" s="236"/>
      <c r="C158" s="237"/>
      <c r="D158" s="230" t="s">
        <v>219</v>
      </c>
      <c r="E158" s="238" t="s">
        <v>1</v>
      </c>
      <c r="F158" s="239" t="s">
        <v>2338</v>
      </c>
      <c r="G158" s="237"/>
      <c r="H158" s="240">
        <v>0.579</v>
      </c>
      <c r="I158" s="241"/>
      <c r="J158" s="237"/>
      <c r="K158" s="237"/>
      <c r="L158" s="242"/>
      <c r="M158" s="243"/>
      <c r="N158" s="244"/>
      <c r="O158" s="244"/>
      <c r="P158" s="244"/>
      <c r="Q158" s="244"/>
      <c r="R158" s="244"/>
      <c r="S158" s="244"/>
      <c r="T158" s="245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6" t="s">
        <v>219</v>
      </c>
      <c r="AU158" s="246" t="s">
        <v>89</v>
      </c>
      <c r="AV158" s="13" t="s">
        <v>89</v>
      </c>
      <c r="AW158" s="13" t="s">
        <v>36</v>
      </c>
      <c r="AX158" s="13" t="s">
        <v>79</v>
      </c>
      <c r="AY158" s="246" t="s">
        <v>160</v>
      </c>
    </row>
    <row r="159" spans="1:65" s="2" customFormat="1" ht="16.5" customHeight="1">
      <c r="A159" s="37"/>
      <c r="B159" s="38"/>
      <c r="C159" s="251" t="s">
        <v>228</v>
      </c>
      <c r="D159" s="251" t="s">
        <v>452</v>
      </c>
      <c r="E159" s="252" t="s">
        <v>992</v>
      </c>
      <c r="F159" s="253" t="s">
        <v>993</v>
      </c>
      <c r="G159" s="254" t="s">
        <v>362</v>
      </c>
      <c r="H159" s="255">
        <v>162.63</v>
      </c>
      <c r="I159" s="256"/>
      <c r="J159" s="257">
        <f>ROUND(I159*H159,2)</f>
        <v>0</v>
      </c>
      <c r="K159" s="253" t="s">
        <v>167</v>
      </c>
      <c r="L159" s="258"/>
      <c r="M159" s="259" t="s">
        <v>1</v>
      </c>
      <c r="N159" s="260" t="s">
        <v>44</v>
      </c>
      <c r="O159" s="90"/>
      <c r="P159" s="226">
        <f>O159*H159</f>
        <v>0</v>
      </c>
      <c r="Q159" s="226">
        <v>1</v>
      </c>
      <c r="R159" s="226">
        <f>Q159*H159</f>
        <v>162.63</v>
      </c>
      <c r="S159" s="226">
        <v>0</v>
      </c>
      <c r="T159" s="227">
        <f>S159*H159</f>
        <v>0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228" t="s">
        <v>204</v>
      </c>
      <c r="AT159" s="228" t="s">
        <v>452</v>
      </c>
      <c r="AU159" s="228" t="s">
        <v>89</v>
      </c>
      <c r="AY159" s="16" t="s">
        <v>160</v>
      </c>
      <c r="BE159" s="229">
        <f>IF(N159="základní",J159,0)</f>
        <v>0</v>
      </c>
      <c r="BF159" s="229">
        <f>IF(N159="snížená",J159,0)</f>
        <v>0</v>
      </c>
      <c r="BG159" s="229">
        <f>IF(N159="zákl. přenesená",J159,0)</f>
        <v>0</v>
      </c>
      <c r="BH159" s="229">
        <f>IF(N159="sníž. přenesená",J159,0)</f>
        <v>0</v>
      </c>
      <c r="BI159" s="229">
        <f>IF(N159="nulová",J159,0)</f>
        <v>0</v>
      </c>
      <c r="BJ159" s="16" t="s">
        <v>87</v>
      </c>
      <c r="BK159" s="229">
        <f>ROUND(I159*H159,2)</f>
        <v>0</v>
      </c>
      <c r="BL159" s="16" t="s">
        <v>182</v>
      </c>
      <c r="BM159" s="228" t="s">
        <v>2010</v>
      </c>
    </row>
    <row r="160" spans="1:47" s="2" customFormat="1" ht="12">
      <c r="A160" s="37"/>
      <c r="B160" s="38"/>
      <c r="C160" s="39"/>
      <c r="D160" s="230" t="s">
        <v>170</v>
      </c>
      <c r="E160" s="39"/>
      <c r="F160" s="231" t="s">
        <v>993</v>
      </c>
      <c r="G160" s="39"/>
      <c r="H160" s="39"/>
      <c r="I160" s="232"/>
      <c r="J160" s="39"/>
      <c r="K160" s="39"/>
      <c r="L160" s="43"/>
      <c r="M160" s="233"/>
      <c r="N160" s="234"/>
      <c r="O160" s="90"/>
      <c r="P160" s="90"/>
      <c r="Q160" s="90"/>
      <c r="R160" s="90"/>
      <c r="S160" s="90"/>
      <c r="T160" s="91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T160" s="16" t="s">
        <v>170</v>
      </c>
      <c r="AU160" s="16" t="s">
        <v>89</v>
      </c>
    </row>
    <row r="161" spans="1:51" s="13" customFormat="1" ht="12">
      <c r="A161" s="13"/>
      <c r="B161" s="236"/>
      <c r="C161" s="237"/>
      <c r="D161" s="230" t="s">
        <v>219</v>
      </c>
      <c r="E161" s="237"/>
      <c r="F161" s="239" t="s">
        <v>2339</v>
      </c>
      <c r="G161" s="237"/>
      <c r="H161" s="240">
        <v>162.63</v>
      </c>
      <c r="I161" s="241"/>
      <c r="J161" s="237"/>
      <c r="K161" s="237"/>
      <c r="L161" s="242"/>
      <c r="M161" s="243"/>
      <c r="N161" s="244"/>
      <c r="O161" s="244"/>
      <c r="P161" s="244"/>
      <c r="Q161" s="244"/>
      <c r="R161" s="244"/>
      <c r="S161" s="244"/>
      <c r="T161" s="245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46" t="s">
        <v>219</v>
      </c>
      <c r="AU161" s="246" t="s">
        <v>89</v>
      </c>
      <c r="AV161" s="13" t="s">
        <v>89</v>
      </c>
      <c r="AW161" s="13" t="s">
        <v>4</v>
      </c>
      <c r="AX161" s="13" t="s">
        <v>87</v>
      </c>
      <c r="AY161" s="246" t="s">
        <v>160</v>
      </c>
    </row>
    <row r="162" spans="1:65" s="2" customFormat="1" ht="24.15" customHeight="1">
      <c r="A162" s="37"/>
      <c r="B162" s="38"/>
      <c r="C162" s="217" t="s">
        <v>234</v>
      </c>
      <c r="D162" s="217" t="s">
        <v>163</v>
      </c>
      <c r="E162" s="218" t="s">
        <v>2012</v>
      </c>
      <c r="F162" s="219" t="s">
        <v>2013</v>
      </c>
      <c r="G162" s="220" t="s">
        <v>270</v>
      </c>
      <c r="H162" s="221">
        <v>190</v>
      </c>
      <c r="I162" s="222"/>
      <c r="J162" s="223">
        <f>ROUND(I162*H162,2)</f>
        <v>0</v>
      </c>
      <c r="K162" s="219" t="s">
        <v>167</v>
      </c>
      <c r="L162" s="43"/>
      <c r="M162" s="224" t="s">
        <v>1</v>
      </c>
      <c r="N162" s="225" t="s">
        <v>44</v>
      </c>
      <c r="O162" s="90"/>
      <c r="P162" s="226">
        <f>O162*H162</f>
        <v>0</v>
      </c>
      <c r="Q162" s="226">
        <v>0</v>
      </c>
      <c r="R162" s="226">
        <f>Q162*H162</f>
        <v>0</v>
      </c>
      <c r="S162" s="226">
        <v>0</v>
      </c>
      <c r="T162" s="227">
        <f>S162*H162</f>
        <v>0</v>
      </c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R162" s="228" t="s">
        <v>182</v>
      </c>
      <c r="AT162" s="228" t="s">
        <v>163</v>
      </c>
      <c r="AU162" s="228" t="s">
        <v>89</v>
      </c>
      <c r="AY162" s="16" t="s">
        <v>160</v>
      </c>
      <c r="BE162" s="229">
        <f>IF(N162="základní",J162,0)</f>
        <v>0</v>
      </c>
      <c r="BF162" s="229">
        <f>IF(N162="snížená",J162,0)</f>
        <v>0</v>
      </c>
      <c r="BG162" s="229">
        <f>IF(N162="zákl. přenesená",J162,0)</f>
        <v>0</v>
      </c>
      <c r="BH162" s="229">
        <f>IF(N162="sníž. přenesená",J162,0)</f>
        <v>0</v>
      </c>
      <c r="BI162" s="229">
        <f>IF(N162="nulová",J162,0)</f>
        <v>0</v>
      </c>
      <c r="BJ162" s="16" t="s">
        <v>87</v>
      </c>
      <c r="BK162" s="229">
        <f>ROUND(I162*H162,2)</f>
        <v>0</v>
      </c>
      <c r="BL162" s="16" t="s">
        <v>182</v>
      </c>
      <c r="BM162" s="228" t="s">
        <v>2014</v>
      </c>
    </row>
    <row r="163" spans="1:47" s="2" customFormat="1" ht="12">
      <c r="A163" s="37"/>
      <c r="B163" s="38"/>
      <c r="C163" s="39"/>
      <c r="D163" s="230" t="s">
        <v>170</v>
      </c>
      <c r="E163" s="39"/>
      <c r="F163" s="231" t="s">
        <v>2015</v>
      </c>
      <c r="G163" s="39"/>
      <c r="H163" s="39"/>
      <c r="I163" s="232"/>
      <c r="J163" s="39"/>
      <c r="K163" s="39"/>
      <c r="L163" s="43"/>
      <c r="M163" s="233"/>
      <c r="N163" s="234"/>
      <c r="O163" s="90"/>
      <c r="P163" s="90"/>
      <c r="Q163" s="90"/>
      <c r="R163" s="90"/>
      <c r="S163" s="90"/>
      <c r="T163" s="91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T163" s="16" t="s">
        <v>170</v>
      </c>
      <c r="AU163" s="16" t="s">
        <v>89</v>
      </c>
    </row>
    <row r="164" spans="1:51" s="13" customFormat="1" ht="12">
      <c r="A164" s="13"/>
      <c r="B164" s="236"/>
      <c r="C164" s="237"/>
      <c r="D164" s="230" t="s">
        <v>219</v>
      </c>
      <c r="E164" s="238" t="s">
        <v>1</v>
      </c>
      <c r="F164" s="239" t="s">
        <v>2340</v>
      </c>
      <c r="G164" s="237"/>
      <c r="H164" s="240">
        <v>190</v>
      </c>
      <c r="I164" s="241"/>
      <c r="J164" s="237"/>
      <c r="K164" s="237"/>
      <c r="L164" s="242"/>
      <c r="M164" s="243"/>
      <c r="N164" s="244"/>
      <c r="O164" s="244"/>
      <c r="P164" s="244"/>
      <c r="Q164" s="244"/>
      <c r="R164" s="244"/>
      <c r="S164" s="244"/>
      <c r="T164" s="245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6" t="s">
        <v>219</v>
      </c>
      <c r="AU164" s="246" t="s">
        <v>89</v>
      </c>
      <c r="AV164" s="13" t="s">
        <v>89</v>
      </c>
      <c r="AW164" s="13" t="s">
        <v>36</v>
      </c>
      <c r="AX164" s="13" t="s">
        <v>79</v>
      </c>
      <c r="AY164" s="246" t="s">
        <v>160</v>
      </c>
    </row>
    <row r="165" spans="1:65" s="2" customFormat="1" ht="16.5" customHeight="1">
      <c r="A165" s="37"/>
      <c r="B165" s="38"/>
      <c r="C165" s="251" t="s">
        <v>241</v>
      </c>
      <c r="D165" s="251" t="s">
        <v>452</v>
      </c>
      <c r="E165" s="252" t="s">
        <v>2017</v>
      </c>
      <c r="F165" s="253" t="s">
        <v>2018</v>
      </c>
      <c r="G165" s="254" t="s">
        <v>2019</v>
      </c>
      <c r="H165" s="255">
        <v>3.8</v>
      </c>
      <c r="I165" s="256"/>
      <c r="J165" s="257">
        <f>ROUND(I165*H165,2)</f>
        <v>0</v>
      </c>
      <c r="K165" s="253" t="s">
        <v>167</v>
      </c>
      <c r="L165" s="258"/>
      <c r="M165" s="259" t="s">
        <v>1</v>
      </c>
      <c r="N165" s="260" t="s">
        <v>44</v>
      </c>
      <c r="O165" s="90"/>
      <c r="P165" s="226">
        <f>O165*H165</f>
        <v>0</v>
      </c>
      <c r="Q165" s="226">
        <v>0.001</v>
      </c>
      <c r="R165" s="226">
        <f>Q165*H165</f>
        <v>0.0038</v>
      </c>
      <c r="S165" s="226">
        <v>0</v>
      </c>
      <c r="T165" s="227">
        <f>S165*H165</f>
        <v>0</v>
      </c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R165" s="228" t="s">
        <v>204</v>
      </c>
      <c r="AT165" s="228" t="s">
        <v>452</v>
      </c>
      <c r="AU165" s="228" t="s">
        <v>89</v>
      </c>
      <c r="AY165" s="16" t="s">
        <v>160</v>
      </c>
      <c r="BE165" s="229">
        <f>IF(N165="základní",J165,0)</f>
        <v>0</v>
      </c>
      <c r="BF165" s="229">
        <f>IF(N165="snížená",J165,0)</f>
        <v>0</v>
      </c>
      <c r="BG165" s="229">
        <f>IF(N165="zákl. přenesená",J165,0)</f>
        <v>0</v>
      </c>
      <c r="BH165" s="229">
        <f>IF(N165="sníž. přenesená",J165,0)</f>
        <v>0</v>
      </c>
      <c r="BI165" s="229">
        <f>IF(N165="nulová",J165,0)</f>
        <v>0</v>
      </c>
      <c r="BJ165" s="16" t="s">
        <v>87</v>
      </c>
      <c r="BK165" s="229">
        <f>ROUND(I165*H165,2)</f>
        <v>0</v>
      </c>
      <c r="BL165" s="16" t="s">
        <v>182</v>
      </c>
      <c r="BM165" s="228" t="s">
        <v>2020</v>
      </c>
    </row>
    <row r="166" spans="1:47" s="2" customFormat="1" ht="12">
      <c r="A166" s="37"/>
      <c r="B166" s="38"/>
      <c r="C166" s="39"/>
      <c r="D166" s="230" t="s">
        <v>170</v>
      </c>
      <c r="E166" s="39"/>
      <c r="F166" s="231" t="s">
        <v>2018</v>
      </c>
      <c r="G166" s="39"/>
      <c r="H166" s="39"/>
      <c r="I166" s="232"/>
      <c r="J166" s="39"/>
      <c r="K166" s="39"/>
      <c r="L166" s="43"/>
      <c r="M166" s="233"/>
      <c r="N166" s="234"/>
      <c r="O166" s="90"/>
      <c r="P166" s="90"/>
      <c r="Q166" s="90"/>
      <c r="R166" s="90"/>
      <c r="S166" s="90"/>
      <c r="T166" s="91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T166" s="16" t="s">
        <v>170</v>
      </c>
      <c r="AU166" s="16" t="s">
        <v>89</v>
      </c>
    </row>
    <row r="167" spans="1:51" s="13" customFormat="1" ht="12">
      <c r="A167" s="13"/>
      <c r="B167" s="236"/>
      <c r="C167" s="237"/>
      <c r="D167" s="230" t="s">
        <v>219</v>
      </c>
      <c r="E167" s="237"/>
      <c r="F167" s="239" t="s">
        <v>2341</v>
      </c>
      <c r="G167" s="237"/>
      <c r="H167" s="240">
        <v>3.8</v>
      </c>
      <c r="I167" s="241"/>
      <c r="J167" s="237"/>
      <c r="K167" s="237"/>
      <c r="L167" s="242"/>
      <c r="M167" s="243"/>
      <c r="N167" s="244"/>
      <c r="O167" s="244"/>
      <c r="P167" s="244"/>
      <c r="Q167" s="244"/>
      <c r="R167" s="244"/>
      <c r="S167" s="244"/>
      <c r="T167" s="245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46" t="s">
        <v>219</v>
      </c>
      <c r="AU167" s="246" t="s">
        <v>89</v>
      </c>
      <c r="AV167" s="13" t="s">
        <v>89</v>
      </c>
      <c r="AW167" s="13" t="s">
        <v>4</v>
      </c>
      <c r="AX167" s="13" t="s">
        <v>87</v>
      </c>
      <c r="AY167" s="246" t="s">
        <v>160</v>
      </c>
    </row>
    <row r="168" spans="1:63" s="12" customFormat="1" ht="22.8" customHeight="1">
      <c r="A168" s="12"/>
      <c r="B168" s="201"/>
      <c r="C168" s="202"/>
      <c r="D168" s="203" t="s">
        <v>78</v>
      </c>
      <c r="E168" s="215" t="s">
        <v>178</v>
      </c>
      <c r="F168" s="215" t="s">
        <v>466</v>
      </c>
      <c r="G168" s="202"/>
      <c r="H168" s="202"/>
      <c r="I168" s="205"/>
      <c r="J168" s="216">
        <f>BK168</f>
        <v>0</v>
      </c>
      <c r="K168" s="202"/>
      <c r="L168" s="207"/>
      <c r="M168" s="208"/>
      <c r="N168" s="209"/>
      <c r="O168" s="209"/>
      <c r="P168" s="210">
        <f>SUM(P169:P172)</f>
        <v>0</v>
      </c>
      <c r="Q168" s="209"/>
      <c r="R168" s="210">
        <f>SUM(R169:R172)</f>
        <v>0</v>
      </c>
      <c r="S168" s="209"/>
      <c r="T168" s="211">
        <f>SUM(T169:T172)</f>
        <v>0</v>
      </c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R168" s="212" t="s">
        <v>87</v>
      </c>
      <c r="AT168" s="213" t="s">
        <v>78</v>
      </c>
      <c r="AU168" s="213" t="s">
        <v>87</v>
      </c>
      <c r="AY168" s="212" t="s">
        <v>160</v>
      </c>
      <c r="BK168" s="214">
        <f>SUM(BK169:BK172)</f>
        <v>0</v>
      </c>
    </row>
    <row r="169" spans="1:65" s="2" customFormat="1" ht="16.5" customHeight="1">
      <c r="A169" s="37"/>
      <c r="B169" s="38"/>
      <c r="C169" s="217" t="s">
        <v>247</v>
      </c>
      <c r="D169" s="217" t="s">
        <v>163</v>
      </c>
      <c r="E169" s="218" t="s">
        <v>467</v>
      </c>
      <c r="F169" s="219" t="s">
        <v>2342</v>
      </c>
      <c r="G169" s="220" t="s">
        <v>275</v>
      </c>
      <c r="H169" s="221">
        <v>83.78</v>
      </c>
      <c r="I169" s="222"/>
      <c r="J169" s="223">
        <f>ROUND(I169*H169,2)</f>
        <v>0</v>
      </c>
      <c r="K169" s="219" t="s">
        <v>1</v>
      </c>
      <c r="L169" s="43"/>
      <c r="M169" s="224" t="s">
        <v>1</v>
      </c>
      <c r="N169" s="225" t="s">
        <v>44</v>
      </c>
      <c r="O169" s="90"/>
      <c r="P169" s="226">
        <f>O169*H169</f>
        <v>0</v>
      </c>
      <c r="Q169" s="226">
        <v>0</v>
      </c>
      <c r="R169" s="226">
        <f>Q169*H169</f>
        <v>0</v>
      </c>
      <c r="S169" s="226">
        <v>0</v>
      </c>
      <c r="T169" s="227">
        <f>S169*H169</f>
        <v>0</v>
      </c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R169" s="228" t="s">
        <v>182</v>
      </c>
      <c r="AT169" s="228" t="s">
        <v>163</v>
      </c>
      <c r="AU169" s="228" t="s">
        <v>89</v>
      </c>
      <c r="AY169" s="16" t="s">
        <v>160</v>
      </c>
      <c r="BE169" s="229">
        <f>IF(N169="základní",J169,0)</f>
        <v>0</v>
      </c>
      <c r="BF169" s="229">
        <f>IF(N169="snížená",J169,0)</f>
        <v>0</v>
      </c>
      <c r="BG169" s="229">
        <f>IF(N169="zákl. přenesená",J169,0)</f>
        <v>0</v>
      </c>
      <c r="BH169" s="229">
        <f>IF(N169="sníž. přenesená",J169,0)</f>
        <v>0</v>
      </c>
      <c r="BI169" s="229">
        <f>IF(N169="nulová",J169,0)</f>
        <v>0</v>
      </c>
      <c r="BJ169" s="16" t="s">
        <v>87</v>
      </c>
      <c r="BK169" s="229">
        <f>ROUND(I169*H169,2)</f>
        <v>0</v>
      </c>
      <c r="BL169" s="16" t="s">
        <v>182</v>
      </c>
      <c r="BM169" s="228" t="s">
        <v>2343</v>
      </c>
    </row>
    <row r="170" spans="1:47" s="2" customFormat="1" ht="12">
      <c r="A170" s="37"/>
      <c r="B170" s="38"/>
      <c r="C170" s="39"/>
      <c r="D170" s="230" t="s">
        <v>170</v>
      </c>
      <c r="E170" s="39"/>
      <c r="F170" s="231" t="s">
        <v>470</v>
      </c>
      <c r="G170" s="39"/>
      <c r="H170" s="39"/>
      <c r="I170" s="232"/>
      <c r="J170" s="39"/>
      <c r="K170" s="39"/>
      <c r="L170" s="43"/>
      <c r="M170" s="233"/>
      <c r="N170" s="234"/>
      <c r="O170" s="90"/>
      <c r="P170" s="90"/>
      <c r="Q170" s="90"/>
      <c r="R170" s="90"/>
      <c r="S170" s="90"/>
      <c r="T170" s="91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T170" s="16" t="s">
        <v>170</v>
      </c>
      <c r="AU170" s="16" t="s">
        <v>89</v>
      </c>
    </row>
    <row r="171" spans="1:47" s="2" customFormat="1" ht="12">
      <c r="A171" s="37"/>
      <c r="B171" s="38"/>
      <c r="C171" s="39"/>
      <c r="D171" s="230" t="s">
        <v>172</v>
      </c>
      <c r="E171" s="39"/>
      <c r="F171" s="235" t="s">
        <v>471</v>
      </c>
      <c r="G171" s="39"/>
      <c r="H171" s="39"/>
      <c r="I171" s="232"/>
      <c r="J171" s="39"/>
      <c r="K171" s="39"/>
      <c r="L171" s="43"/>
      <c r="M171" s="233"/>
      <c r="N171" s="234"/>
      <c r="O171" s="90"/>
      <c r="P171" s="90"/>
      <c r="Q171" s="90"/>
      <c r="R171" s="90"/>
      <c r="S171" s="90"/>
      <c r="T171" s="91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T171" s="16" t="s">
        <v>172</v>
      </c>
      <c r="AU171" s="16" t="s">
        <v>89</v>
      </c>
    </row>
    <row r="172" spans="1:51" s="13" customFormat="1" ht="12">
      <c r="A172" s="13"/>
      <c r="B172" s="236"/>
      <c r="C172" s="237"/>
      <c r="D172" s="230" t="s">
        <v>219</v>
      </c>
      <c r="E172" s="238" t="s">
        <v>1</v>
      </c>
      <c r="F172" s="239" t="s">
        <v>2344</v>
      </c>
      <c r="G172" s="237"/>
      <c r="H172" s="240">
        <v>83.78</v>
      </c>
      <c r="I172" s="241"/>
      <c r="J172" s="237"/>
      <c r="K172" s="237"/>
      <c r="L172" s="242"/>
      <c r="M172" s="243"/>
      <c r="N172" s="244"/>
      <c r="O172" s="244"/>
      <c r="P172" s="244"/>
      <c r="Q172" s="244"/>
      <c r="R172" s="244"/>
      <c r="S172" s="244"/>
      <c r="T172" s="245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46" t="s">
        <v>219</v>
      </c>
      <c r="AU172" s="246" t="s">
        <v>89</v>
      </c>
      <c r="AV172" s="13" t="s">
        <v>89</v>
      </c>
      <c r="AW172" s="13" t="s">
        <v>36</v>
      </c>
      <c r="AX172" s="13" t="s">
        <v>79</v>
      </c>
      <c r="AY172" s="246" t="s">
        <v>160</v>
      </c>
    </row>
    <row r="173" spans="1:63" s="12" customFormat="1" ht="22.8" customHeight="1">
      <c r="A173" s="12"/>
      <c r="B173" s="201"/>
      <c r="C173" s="202"/>
      <c r="D173" s="203" t="s">
        <v>78</v>
      </c>
      <c r="E173" s="215" t="s">
        <v>182</v>
      </c>
      <c r="F173" s="215" t="s">
        <v>473</v>
      </c>
      <c r="G173" s="202"/>
      <c r="H173" s="202"/>
      <c r="I173" s="205"/>
      <c r="J173" s="216">
        <f>BK173</f>
        <v>0</v>
      </c>
      <c r="K173" s="202"/>
      <c r="L173" s="207"/>
      <c r="M173" s="208"/>
      <c r="N173" s="209"/>
      <c r="O173" s="209"/>
      <c r="P173" s="210">
        <f>SUM(P174:P182)</f>
        <v>0</v>
      </c>
      <c r="Q173" s="209"/>
      <c r="R173" s="210">
        <f>SUM(R174:R182)</f>
        <v>0</v>
      </c>
      <c r="S173" s="209"/>
      <c r="T173" s="211">
        <f>SUM(T174:T182)</f>
        <v>0</v>
      </c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R173" s="212" t="s">
        <v>87</v>
      </c>
      <c r="AT173" s="213" t="s">
        <v>78</v>
      </c>
      <c r="AU173" s="213" t="s">
        <v>87</v>
      </c>
      <c r="AY173" s="212" t="s">
        <v>160</v>
      </c>
      <c r="BK173" s="214">
        <f>SUM(BK174:BK182)</f>
        <v>0</v>
      </c>
    </row>
    <row r="174" spans="1:65" s="2" customFormat="1" ht="24.15" customHeight="1">
      <c r="A174" s="37"/>
      <c r="B174" s="38"/>
      <c r="C174" s="217" t="s">
        <v>8</v>
      </c>
      <c r="D174" s="217" t="s">
        <v>163</v>
      </c>
      <c r="E174" s="218" t="s">
        <v>2022</v>
      </c>
      <c r="F174" s="219" t="s">
        <v>2023</v>
      </c>
      <c r="G174" s="220" t="s">
        <v>270</v>
      </c>
      <c r="H174" s="221">
        <v>162.37</v>
      </c>
      <c r="I174" s="222"/>
      <c r="J174" s="223">
        <f>ROUND(I174*H174,2)</f>
        <v>0</v>
      </c>
      <c r="K174" s="219" t="s">
        <v>167</v>
      </c>
      <c r="L174" s="43"/>
      <c r="M174" s="224" t="s">
        <v>1</v>
      </c>
      <c r="N174" s="225" t="s">
        <v>44</v>
      </c>
      <c r="O174" s="90"/>
      <c r="P174" s="226">
        <f>O174*H174</f>
        <v>0</v>
      </c>
      <c r="Q174" s="226">
        <v>0</v>
      </c>
      <c r="R174" s="226">
        <f>Q174*H174</f>
        <v>0</v>
      </c>
      <c r="S174" s="226">
        <v>0</v>
      </c>
      <c r="T174" s="227">
        <f>S174*H174</f>
        <v>0</v>
      </c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R174" s="228" t="s">
        <v>182</v>
      </c>
      <c r="AT174" s="228" t="s">
        <v>163</v>
      </c>
      <c r="AU174" s="228" t="s">
        <v>89</v>
      </c>
      <c r="AY174" s="16" t="s">
        <v>160</v>
      </c>
      <c r="BE174" s="229">
        <f>IF(N174="základní",J174,0)</f>
        <v>0</v>
      </c>
      <c r="BF174" s="229">
        <f>IF(N174="snížená",J174,0)</f>
        <v>0</v>
      </c>
      <c r="BG174" s="229">
        <f>IF(N174="zákl. přenesená",J174,0)</f>
        <v>0</v>
      </c>
      <c r="BH174" s="229">
        <f>IF(N174="sníž. přenesená",J174,0)</f>
        <v>0</v>
      </c>
      <c r="BI174" s="229">
        <f>IF(N174="nulová",J174,0)</f>
        <v>0</v>
      </c>
      <c r="BJ174" s="16" t="s">
        <v>87</v>
      </c>
      <c r="BK174" s="229">
        <f>ROUND(I174*H174,2)</f>
        <v>0</v>
      </c>
      <c r="BL174" s="16" t="s">
        <v>182</v>
      </c>
      <c r="BM174" s="228" t="s">
        <v>2345</v>
      </c>
    </row>
    <row r="175" spans="1:47" s="2" customFormat="1" ht="12">
      <c r="A175" s="37"/>
      <c r="B175" s="38"/>
      <c r="C175" s="39"/>
      <c r="D175" s="230" t="s">
        <v>170</v>
      </c>
      <c r="E175" s="39"/>
      <c r="F175" s="231" t="s">
        <v>2025</v>
      </c>
      <c r="G175" s="39"/>
      <c r="H175" s="39"/>
      <c r="I175" s="232"/>
      <c r="J175" s="39"/>
      <c r="K175" s="39"/>
      <c r="L175" s="43"/>
      <c r="M175" s="233"/>
      <c r="N175" s="234"/>
      <c r="O175" s="90"/>
      <c r="P175" s="90"/>
      <c r="Q175" s="90"/>
      <c r="R175" s="90"/>
      <c r="S175" s="90"/>
      <c r="T175" s="91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T175" s="16" t="s">
        <v>170</v>
      </c>
      <c r="AU175" s="16" t="s">
        <v>89</v>
      </c>
    </row>
    <row r="176" spans="1:51" s="13" customFormat="1" ht="12">
      <c r="A176" s="13"/>
      <c r="B176" s="236"/>
      <c r="C176" s="237"/>
      <c r="D176" s="230" t="s">
        <v>219</v>
      </c>
      <c r="E176" s="238" t="s">
        <v>1</v>
      </c>
      <c r="F176" s="239" t="s">
        <v>2346</v>
      </c>
      <c r="G176" s="237"/>
      <c r="H176" s="240">
        <v>162.37</v>
      </c>
      <c r="I176" s="241"/>
      <c r="J176" s="237"/>
      <c r="K176" s="237"/>
      <c r="L176" s="242"/>
      <c r="M176" s="243"/>
      <c r="N176" s="244"/>
      <c r="O176" s="244"/>
      <c r="P176" s="244"/>
      <c r="Q176" s="244"/>
      <c r="R176" s="244"/>
      <c r="S176" s="244"/>
      <c r="T176" s="245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6" t="s">
        <v>219</v>
      </c>
      <c r="AU176" s="246" t="s">
        <v>89</v>
      </c>
      <c r="AV176" s="13" t="s">
        <v>89</v>
      </c>
      <c r="AW176" s="13" t="s">
        <v>36</v>
      </c>
      <c r="AX176" s="13" t="s">
        <v>79</v>
      </c>
      <c r="AY176" s="246" t="s">
        <v>160</v>
      </c>
    </row>
    <row r="177" spans="1:65" s="2" customFormat="1" ht="16.5" customHeight="1">
      <c r="A177" s="37"/>
      <c r="B177" s="38"/>
      <c r="C177" s="217" t="s">
        <v>346</v>
      </c>
      <c r="D177" s="217" t="s">
        <v>163</v>
      </c>
      <c r="E177" s="218" t="s">
        <v>2027</v>
      </c>
      <c r="F177" s="219" t="s">
        <v>2028</v>
      </c>
      <c r="G177" s="220" t="s">
        <v>275</v>
      </c>
      <c r="H177" s="221">
        <v>9.742</v>
      </c>
      <c r="I177" s="222"/>
      <c r="J177" s="223">
        <f>ROUND(I177*H177,2)</f>
        <v>0</v>
      </c>
      <c r="K177" s="219" t="s">
        <v>167</v>
      </c>
      <c r="L177" s="43"/>
      <c r="M177" s="224" t="s">
        <v>1</v>
      </c>
      <c r="N177" s="225" t="s">
        <v>44</v>
      </c>
      <c r="O177" s="90"/>
      <c r="P177" s="226">
        <f>O177*H177</f>
        <v>0</v>
      </c>
      <c r="Q177" s="226">
        <v>0</v>
      </c>
      <c r="R177" s="226">
        <f>Q177*H177</f>
        <v>0</v>
      </c>
      <c r="S177" s="226">
        <v>0</v>
      </c>
      <c r="T177" s="227">
        <f>S177*H177</f>
        <v>0</v>
      </c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R177" s="228" t="s">
        <v>182</v>
      </c>
      <c r="AT177" s="228" t="s">
        <v>163</v>
      </c>
      <c r="AU177" s="228" t="s">
        <v>89</v>
      </c>
      <c r="AY177" s="16" t="s">
        <v>160</v>
      </c>
      <c r="BE177" s="229">
        <f>IF(N177="základní",J177,0)</f>
        <v>0</v>
      </c>
      <c r="BF177" s="229">
        <f>IF(N177="snížená",J177,0)</f>
        <v>0</v>
      </c>
      <c r="BG177" s="229">
        <f>IF(N177="zákl. přenesená",J177,0)</f>
        <v>0</v>
      </c>
      <c r="BH177" s="229">
        <f>IF(N177="sníž. přenesená",J177,0)</f>
        <v>0</v>
      </c>
      <c r="BI177" s="229">
        <f>IF(N177="nulová",J177,0)</f>
        <v>0</v>
      </c>
      <c r="BJ177" s="16" t="s">
        <v>87</v>
      </c>
      <c r="BK177" s="229">
        <f>ROUND(I177*H177,2)</f>
        <v>0</v>
      </c>
      <c r="BL177" s="16" t="s">
        <v>182</v>
      </c>
      <c r="BM177" s="228" t="s">
        <v>2347</v>
      </c>
    </row>
    <row r="178" spans="1:47" s="2" customFormat="1" ht="12">
      <c r="A178" s="37"/>
      <c r="B178" s="38"/>
      <c r="C178" s="39"/>
      <c r="D178" s="230" t="s">
        <v>170</v>
      </c>
      <c r="E178" s="39"/>
      <c r="F178" s="231" t="s">
        <v>2030</v>
      </c>
      <c r="G178" s="39"/>
      <c r="H178" s="39"/>
      <c r="I178" s="232"/>
      <c r="J178" s="39"/>
      <c r="K178" s="39"/>
      <c r="L178" s="43"/>
      <c r="M178" s="233"/>
      <c r="N178" s="234"/>
      <c r="O178" s="90"/>
      <c r="P178" s="90"/>
      <c r="Q178" s="90"/>
      <c r="R178" s="90"/>
      <c r="S178" s="90"/>
      <c r="T178" s="91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T178" s="16" t="s">
        <v>170</v>
      </c>
      <c r="AU178" s="16" t="s">
        <v>89</v>
      </c>
    </row>
    <row r="179" spans="1:51" s="13" customFormat="1" ht="12">
      <c r="A179" s="13"/>
      <c r="B179" s="236"/>
      <c r="C179" s="237"/>
      <c r="D179" s="230" t="s">
        <v>219</v>
      </c>
      <c r="E179" s="238" t="s">
        <v>1</v>
      </c>
      <c r="F179" s="239" t="s">
        <v>2348</v>
      </c>
      <c r="G179" s="237"/>
      <c r="H179" s="240">
        <v>9.742</v>
      </c>
      <c r="I179" s="241"/>
      <c r="J179" s="237"/>
      <c r="K179" s="237"/>
      <c r="L179" s="242"/>
      <c r="M179" s="243"/>
      <c r="N179" s="244"/>
      <c r="O179" s="244"/>
      <c r="P179" s="244"/>
      <c r="Q179" s="244"/>
      <c r="R179" s="244"/>
      <c r="S179" s="244"/>
      <c r="T179" s="245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46" t="s">
        <v>219</v>
      </c>
      <c r="AU179" s="246" t="s">
        <v>89</v>
      </c>
      <c r="AV179" s="13" t="s">
        <v>89</v>
      </c>
      <c r="AW179" s="13" t="s">
        <v>36</v>
      </c>
      <c r="AX179" s="13" t="s">
        <v>79</v>
      </c>
      <c r="AY179" s="246" t="s">
        <v>160</v>
      </c>
    </row>
    <row r="180" spans="1:65" s="2" customFormat="1" ht="24.15" customHeight="1">
      <c r="A180" s="37"/>
      <c r="B180" s="38"/>
      <c r="C180" s="217" t="s">
        <v>351</v>
      </c>
      <c r="D180" s="217" t="s">
        <v>163</v>
      </c>
      <c r="E180" s="218" t="s">
        <v>1101</v>
      </c>
      <c r="F180" s="219" t="s">
        <v>1102</v>
      </c>
      <c r="G180" s="220" t="s">
        <v>275</v>
      </c>
      <c r="H180" s="221">
        <v>32.448</v>
      </c>
      <c r="I180" s="222"/>
      <c r="J180" s="223">
        <f>ROUND(I180*H180,2)</f>
        <v>0</v>
      </c>
      <c r="K180" s="219" t="s">
        <v>167</v>
      </c>
      <c r="L180" s="43"/>
      <c r="M180" s="224" t="s">
        <v>1</v>
      </c>
      <c r="N180" s="225" t="s">
        <v>44</v>
      </c>
      <c r="O180" s="90"/>
      <c r="P180" s="226">
        <f>O180*H180</f>
        <v>0</v>
      </c>
      <c r="Q180" s="226">
        <v>0</v>
      </c>
      <c r="R180" s="226">
        <f>Q180*H180</f>
        <v>0</v>
      </c>
      <c r="S180" s="226">
        <v>0</v>
      </c>
      <c r="T180" s="227">
        <f>S180*H180</f>
        <v>0</v>
      </c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R180" s="228" t="s">
        <v>182</v>
      </c>
      <c r="AT180" s="228" t="s">
        <v>163</v>
      </c>
      <c r="AU180" s="228" t="s">
        <v>89</v>
      </c>
      <c r="AY180" s="16" t="s">
        <v>160</v>
      </c>
      <c r="BE180" s="229">
        <f>IF(N180="základní",J180,0)</f>
        <v>0</v>
      </c>
      <c r="BF180" s="229">
        <f>IF(N180="snížená",J180,0)</f>
        <v>0</v>
      </c>
      <c r="BG180" s="229">
        <f>IF(N180="zákl. přenesená",J180,0)</f>
        <v>0</v>
      </c>
      <c r="BH180" s="229">
        <f>IF(N180="sníž. přenesená",J180,0)</f>
        <v>0</v>
      </c>
      <c r="BI180" s="229">
        <f>IF(N180="nulová",J180,0)</f>
        <v>0</v>
      </c>
      <c r="BJ180" s="16" t="s">
        <v>87</v>
      </c>
      <c r="BK180" s="229">
        <f>ROUND(I180*H180,2)</f>
        <v>0</v>
      </c>
      <c r="BL180" s="16" t="s">
        <v>182</v>
      </c>
      <c r="BM180" s="228" t="s">
        <v>2047</v>
      </c>
    </row>
    <row r="181" spans="1:47" s="2" customFormat="1" ht="12">
      <c r="A181" s="37"/>
      <c r="B181" s="38"/>
      <c r="C181" s="39"/>
      <c r="D181" s="230" t="s">
        <v>170</v>
      </c>
      <c r="E181" s="39"/>
      <c r="F181" s="231" t="s">
        <v>1104</v>
      </c>
      <c r="G181" s="39"/>
      <c r="H181" s="39"/>
      <c r="I181" s="232"/>
      <c r="J181" s="39"/>
      <c r="K181" s="39"/>
      <c r="L181" s="43"/>
      <c r="M181" s="233"/>
      <c r="N181" s="234"/>
      <c r="O181" s="90"/>
      <c r="P181" s="90"/>
      <c r="Q181" s="90"/>
      <c r="R181" s="90"/>
      <c r="S181" s="90"/>
      <c r="T181" s="91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T181" s="16" t="s">
        <v>170</v>
      </c>
      <c r="AU181" s="16" t="s">
        <v>89</v>
      </c>
    </row>
    <row r="182" spans="1:51" s="13" customFormat="1" ht="12">
      <c r="A182" s="13"/>
      <c r="B182" s="236"/>
      <c r="C182" s="237"/>
      <c r="D182" s="230" t="s">
        <v>219</v>
      </c>
      <c r="E182" s="238" t="s">
        <v>1</v>
      </c>
      <c r="F182" s="239" t="s">
        <v>2349</v>
      </c>
      <c r="G182" s="237"/>
      <c r="H182" s="240">
        <v>32.448</v>
      </c>
      <c r="I182" s="241"/>
      <c r="J182" s="237"/>
      <c r="K182" s="237"/>
      <c r="L182" s="242"/>
      <c r="M182" s="243"/>
      <c r="N182" s="244"/>
      <c r="O182" s="244"/>
      <c r="P182" s="244"/>
      <c r="Q182" s="244"/>
      <c r="R182" s="244"/>
      <c r="S182" s="244"/>
      <c r="T182" s="245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46" t="s">
        <v>219</v>
      </c>
      <c r="AU182" s="246" t="s">
        <v>89</v>
      </c>
      <c r="AV182" s="13" t="s">
        <v>89</v>
      </c>
      <c r="AW182" s="13" t="s">
        <v>36</v>
      </c>
      <c r="AX182" s="13" t="s">
        <v>79</v>
      </c>
      <c r="AY182" s="246" t="s">
        <v>160</v>
      </c>
    </row>
    <row r="183" spans="1:63" s="12" customFormat="1" ht="22.8" customHeight="1">
      <c r="A183" s="12"/>
      <c r="B183" s="201"/>
      <c r="C183" s="202"/>
      <c r="D183" s="203" t="s">
        <v>78</v>
      </c>
      <c r="E183" s="215" t="s">
        <v>204</v>
      </c>
      <c r="F183" s="215" t="s">
        <v>489</v>
      </c>
      <c r="G183" s="202"/>
      <c r="H183" s="202"/>
      <c r="I183" s="205"/>
      <c r="J183" s="216">
        <f>BK183</f>
        <v>0</v>
      </c>
      <c r="K183" s="202"/>
      <c r="L183" s="207"/>
      <c r="M183" s="208"/>
      <c r="N183" s="209"/>
      <c r="O183" s="209"/>
      <c r="P183" s="210">
        <f>SUM(P184:P230)</f>
        <v>0</v>
      </c>
      <c r="Q183" s="209"/>
      <c r="R183" s="210">
        <f>SUM(R184:R230)</f>
        <v>34.12329700000001</v>
      </c>
      <c r="S183" s="209"/>
      <c r="T183" s="211">
        <f>SUM(T184:T230)</f>
        <v>1.24</v>
      </c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R183" s="212" t="s">
        <v>87</v>
      </c>
      <c r="AT183" s="213" t="s">
        <v>78</v>
      </c>
      <c r="AU183" s="213" t="s">
        <v>87</v>
      </c>
      <c r="AY183" s="212" t="s">
        <v>160</v>
      </c>
      <c r="BK183" s="214">
        <f>SUM(BK184:BK230)</f>
        <v>0</v>
      </c>
    </row>
    <row r="184" spans="1:65" s="2" customFormat="1" ht="24.15" customHeight="1">
      <c r="A184" s="37"/>
      <c r="B184" s="38"/>
      <c r="C184" s="217" t="s">
        <v>359</v>
      </c>
      <c r="D184" s="217" t="s">
        <v>163</v>
      </c>
      <c r="E184" s="218" t="s">
        <v>2350</v>
      </c>
      <c r="F184" s="219" t="s">
        <v>2351</v>
      </c>
      <c r="G184" s="220" t="s">
        <v>215</v>
      </c>
      <c r="H184" s="221">
        <v>8</v>
      </c>
      <c r="I184" s="222"/>
      <c r="J184" s="223">
        <f>ROUND(I184*H184,2)</f>
        <v>0</v>
      </c>
      <c r="K184" s="219" t="s">
        <v>167</v>
      </c>
      <c r="L184" s="43"/>
      <c r="M184" s="224" t="s">
        <v>1</v>
      </c>
      <c r="N184" s="225" t="s">
        <v>44</v>
      </c>
      <c r="O184" s="90"/>
      <c r="P184" s="226">
        <f>O184*H184</f>
        <v>0</v>
      </c>
      <c r="Q184" s="226">
        <v>0</v>
      </c>
      <c r="R184" s="226">
        <f>Q184*H184</f>
        <v>0</v>
      </c>
      <c r="S184" s="226">
        <v>0.155</v>
      </c>
      <c r="T184" s="227">
        <f>S184*H184</f>
        <v>1.24</v>
      </c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R184" s="228" t="s">
        <v>182</v>
      </c>
      <c r="AT184" s="228" t="s">
        <v>163</v>
      </c>
      <c r="AU184" s="228" t="s">
        <v>89</v>
      </c>
      <c r="AY184" s="16" t="s">
        <v>160</v>
      </c>
      <c r="BE184" s="229">
        <f>IF(N184="základní",J184,0)</f>
        <v>0</v>
      </c>
      <c r="BF184" s="229">
        <f>IF(N184="snížená",J184,0)</f>
        <v>0</v>
      </c>
      <c r="BG184" s="229">
        <f>IF(N184="zákl. přenesená",J184,0)</f>
        <v>0</v>
      </c>
      <c r="BH184" s="229">
        <f>IF(N184="sníž. přenesená",J184,0)</f>
        <v>0</v>
      </c>
      <c r="BI184" s="229">
        <f>IF(N184="nulová",J184,0)</f>
        <v>0</v>
      </c>
      <c r="BJ184" s="16" t="s">
        <v>87</v>
      </c>
      <c r="BK184" s="229">
        <f>ROUND(I184*H184,2)</f>
        <v>0</v>
      </c>
      <c r="BL184" s="16" t="s">
        <v>182</v>
      </c>
      <c r="BM184" s="228" t="s">
        <v>2352</v>
      </c>
    </row>
    <row r="185" spans="1:47" s="2" customFormat="1" ht="12">
      <c r="A185" s="37"/>
      <c r="B185" s="38"/>
      <c r="C185" s="39"/>
      <c r="D185" s="230" t="s">
        <v>170</v>
      </c>
      <c r="E185" s="39"/>
      <c r="F185" s="231" t="s">
        <v>2353</v>
      </c>
      <c r="G185" s="39"/>
      <c r="H185" s="39"/>
      <c r="I185" s="232"/>
      <c r="J185" s="39"/>
      <c r="K185" s="39"/>
      <c r="L185" s="43"/>
      <c r="M185" s="233"/>
      <c r="N185" s="234"/>
      <c r="O185" s="90"/>
      <c r="P185" s="90"/>
      <c r="Q185" s="90"/>
      <c r="R185" s="90"/>
      <c r="S185" s="90"/>
      <c r="T185" s="91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T185" s="16" t="s">
        <v>170</v>
      </c>
      <c r="AU185" s="16" t="s">
        <v>89</v>
      </c>
    </row>
    <row r="186" spans="1:51" s="14" customFormat="1" ht="12">
      <c r="A186" s="14"/>
      <c r="B186" s="264"/>
      <c r="C186" s="265"/>
      <c r="D186" s="230" t="s">
        <v>219</v>
      </c>
      <c r="E186" s="266" t="s">
        <v>1</v>
      </c>
      <c r="F186" s="267" t="s">
        <v>2354</v>
      </c>
      <c r="G186" s="265"/>
      <c r="H186" s="266" t="s">
        <v>1</v>
      </c>
      <c r="I186" s="268"/>
      <c r="J186" s="265"/>
      <c r="K186" s="265"/>
      <c r="L186" s="269"/>
      <c r="M186" s="270"/>
      <c r="N186" s="271"/>
      <c r="O186" s="271"/>
      <c r="P186" s="271"/>
      <c r="Q186" s="271"/>
      <c r="R186" s="271"/>
      <c r="S186" s="271"/>
      <c r="T186" s="272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73" t="s">
        <v>219</v>
      </c>
      <c r="AU186" s="273" t="s">
        <v>89</v>
      </c>
      <c r="AV186" s="14" t="s">
        <v>87</v>
      </c>
      <c r="AW186" s="14" t="s">
        <v>36</v>
      </c>
      <c r="AX186" s="14" t="s">
        <v>79</v>
      </c>
      <c r="AY186" s="273" t="s">
        <v>160</v>
      </c>
    </row>
    <row r="187" spans="1:51" s="13" customFormat="1" ht="12">
      <c r="A187" s="13"/>
      <c r="B187" s="236"/>
      <c r="C187" s="237"/>
      <c r="D187" s="230" t="s">
        <v>219</v>
      </c>
      <c r="E187" s="238" t="s">
        <v>1</v>
      </c>
      <c r="F187" s="239" t="s">
        <v>89</v>
      </c>
      <c r="G187" s="237"/>
      <c r="H187" s="240">
        <v>2</v>
      </c>
      <c r="I187" s="241"/>
      <c r="J187" s="237"/>
      <c r="K187" s="237"/>
      <c r="L187" s="242"/>
      <c r="M187" s="243"/>
      <c r="N187" s="244"/>
      <c r="O187" s="244"/>
      <c r="P187" s="244"/>
      <c r="Q187" s="244"/>
      <c r="R187" s="244"/>
      <c r="S187" s="244"/>
      <c r="T187" s="245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46" t="s">
        <v>219</v>
      </c>
      <c r="AU187" s="246" t="s">
        <v>89</v>
      </c>
      <c r="AV187" s="13" t="s">
        <v>89</v>
      </c>
      <c r="AW187" s="13" t="s">
        <v>36</v>
      </c>
      <c r="AX187" s="13" t="s">
        <v>79</v>
      </c>
      <c r="AY187" s="246" t="s">
        <v>160</v>
      </c>
    </row>
    <row r="188" spans="1:51" s="14" customFormat="1" ht="12">
      <c r="A188" s="14"/>
      <c r="B188" s="264"/>
      <c r="C188" s="265"/>
      <c r="D188" s="230" t="s">
        <v>219</v>
      </c>
      <c r="E188" s="266" t="s">
        <v>1</v>
      </c>
      <c r="F188" s="267" t="s">
        <v>2355</v>
      </c>
      <c r="G188" s="265"/>
      <c r="H188" s="266" t="s">
        <v>1</v>
      </c>
      <c r="I188" s="268"/>
      <c r="J188" s="265"/>
      <c r="K188" s="265"/>
      <c r="L188" s="269"/>
      <c r="M188" s="270"/>
      <c r="N188" s="271"/>
      <c r="O188" s="271"/>
      <c r="P188" s="271"/>
      <c r="Q188" s="271"/>
      <c r="R188" s="271"/>
      <c r="S188" s="271"/>
      <c r="T188" s="272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73" t="s">
        <v>219</v>
      </c>
      <c r="AU188" s="273" t="s">
        <v>89</v>
      </c>
      <c r="AV188" s="14" t="s">
        <v>87</v>
      </c>
      <c r="AW188" s="14" t="s">
        <v>36</v>
      </c>
      <c r="AX188" s="14" t="s">
        <v>79</v>
      </c>
      <c r="AY188" s="273" t="s">
        <v>160</v>
      </c>
    </row>
    <row r="189" spans="1:51" s="13" customFormat="1" ht="12">
      <c r="A189" s="13"/>
      <c r="B189" s="236"/>
      <c r="C189" s="237"/>
      <c r="D189" s="230" t="s">
        <v>219</v>
      </c>
      <c r="E189" s="238" t="s">
        <v>1</v>
      </c>
      <c r="F189" s="239" t="s">
        <v>178</v>
      </c>
      <c r="G189" s="237"/>
      <c r="H189" s="240">
        <v>3</v>
      </c>
      <c r="I189" s="241"/>
      <c r="J189" s="237"/>
      <c r="K189" s="237"/>
      <c r="L189" s="242"/>
      <c r="M189" s="243"/>
      <c r="N189" s="244"/>
      <c r="O189" s="244"/>
      <c r="P189" s="244"/>
      <c r="Q189" s="244"/>
      <c r="R189" s="244"/>
      <c r="S189" s="244"/>
      <c r="T189" s="245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46" t="s">
        <v>219</v>
      </c>
      <c r="AU189" s="246" t="s">
        <v>89</v>
      </c>
      <c r="AV189" s="13" t="s">
        <v>89</v>
      </c>
      <c r="AW189" s="13" t="s">
        <v>36</v>
      </c>
      <c r="AX189" s="13" t="s">
        <v>79</v>
      </c>
      <c r="AY189" s="246" t="s">
        <v>160</v>
      </c>
    </row>
    <row r="190" spans="1:51" s="14" customFormat="1" ht="12">
      <c r="A190" s="14"/>
      <c r="B190" s="264"/>
      <c r="C190" s="265"/>
      <c r="D190" s="230" t="s">
        <v>219</v>
      </c>
      <c r="E190" s="266" t="s">
        <v>1</v>
      </c>
      <c r="F190" s="267" t="s">
        <v>2356</v>
      </c>
      <c r="G190" s="265"/>
      <c r="H190" s="266" t="s">
        <v>1</v>
      </c>
      <c r="I190" s="268"/>
      <c r="J190" s="265"/>
      <c r="K190" s="265"/>
      <c r="L190" s="269"/>
      <c r="M190" s="270"/>
      <c r="N190" s="271"/>
      <c r="O190" s="271"/>
      <c r="P190" s="271"/>
      <c r="Q190" s="271"/>
      <c r="R190" s="271"/>
      <c r="S190" s="271"/>
      <c r="T190" s="272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73" t="s">
        <v>219</v>
      </c>
      <c r="AU190" s="273" t="s">
        <v>89</v>
      </c>
      <c r="AV190" s="14" t="s">
        <v>87</v>
      </c>
      <c r="AW190" s="14" t="s">
        <v>36</v>
      </c>
      <c r="AX190" s="14" t="s">
        <v>79</v>
      </c>
      <c r="AY190" s="273" t="s">
        <v>160</v>
      </c>
    </row>
    <row r="191" spans="1:51" s="13" customFormat="1" ht="12">
      <c r="A191" s="13"/>
      <c r="B191" s="236"/>
      <c r="C191" s="237"/>
      <c r="D191" s="230" t="s">
        <v>219</v>
      </c>
      <c r="E191" s="238" t="s">
        <v>1</v>
      </c>
      <c r="F191" s="239" t="s">
        <v>178</v>
      </c>
      <c r="G191" s="237"/>
      <c r="H191" s="240">
        <v>3</v>
      </c>
      <c r="I191" s="241"/>
      <c r="J191" s="237"/>
      <c r="K191" s="237"/>
      <c r="L191" s="242"/>
      <c r="M191" s="243"/>
      <c r="N191" s="244"/>
      <c r="O191" s="244"/>
      <c r="P191" s="244"/>
      <c r="Q191" s="244"/>
      <c r="R191" s="244"/>
      <c r="S191" s="244"/>
      <c r="T191" s="245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46" t="s">
        <v>219</v>
      </c>
      <c r="AU191" s="246" t="s">
        <v>89</v>
      </c>
      <c r="AV191" s="13" t="s">
        <v>89</v>
      </c>
      <c r="AW191" s="13" t="s">
        <v>36</v>
      </c>
      <c r="AX191" s="13" t="s">
        <v>79</v>
      </c>
      <c r="AY191" s="246" t="s">
        <v>160</v>
      </c>
    </row>
    <row r="192" spans="1:65" s="2" customFormat="1" ht="33" customHeight="1">
      <c r="A192" s="37"/>
      <c r="B192" s="38"/>
      <c r="C192" s="217" t="s">
        <v>366</v>
      </c>
      <c r="D192" s="217" t="s">
        <v>163</v>
      </c>
      <c r="E192" s="218" t="s">
        <v>2357</v>
      </c>
      <c r="F192" s="219" t="s">
        <v>2358</v>
      </c>
      <c r="G192" s="220" t="s">
        <v>215</v>
      </c>
      <c r="H192" s="221">
        <v>2.5</v>
      </c>
      <c r="I192" s="222"/>
      <c r="J192" s="223">
        <f>ROUND(I192*H192,2)</f>
        <v>0</v>
      </c>
      <c r="K192" s="219" t="s">
        <v>167</v>
      </c>
      <c r="L192" s="43"/>
      <c r="M192" s="224" t="s">
        <v>1</v>
      </c>
      <c r="N192" s="225" t="s">
        <v>44</v>
      </c>
      <c r="O192" s="90"/>
      <c r="P192" s="226">
        <f>O192*H192</f>
        <v>0</v>
      </c>
      <c r="Q192" s="226">
        <v>5E-05</v>
      </c>
      <c r="R192" s="226">
        <f>Q192*H192</f>
        <v>0.000125</v>
      </c>
      <c r="S192" s="226">
        <v>0</v>
      </c>
      <c r="T192" s="227">
        <f>S192*H192</f>
        <v>0</v>
      </c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R192" s="228" t="s">
        <v>182</v>
      </c>
      <c r="AT192" s="228" t="s">
        <v>163</v>
      </c>
      <c r="AU192" s="228" t="s">
        <v>89</v>
      </c>
      <c r="AY192" s="16" t="s">
        <v>160</v>
      </c>
      <c r="BE192" s="229">
        <f>IF(N192="základní",J192,0)</f>
        <v>0</v>
      </c>
      <c r="BF192" s="229">
        <f>IF(N192="snížená",J192,0)</f>
        <v>0</v>
      </c>
      <c r="BG192" s="229">
        <f>IF(N192="zákl. přenesená",J192,0)</f>
        <v>0</v>
      </c>
      <c r="BH192" s="229">
        <f>IF(N192="sníž. přenesená",J192,0)</f>
        <v>0</v>
      </c>
      <c r="BI192" s="229">
        <f>IF(N192="nulová",J192,0)</f>
        <v>0</v>
      </c>
      <c r="BJ192" s="16" t="s">
        <v>87</v>
      </c>
      <c r="BK192" s="229">
        <f>ROUND(I192*H192,2)</f>
        <v>0</v>
      </c>
      <c r="BL192" s="16" t="s">
        <v>182</v>
      </c>
      <c r="BM192" s="228" t="s">
        <v>2359</v>
      </c>
    </row>
    <row r="193" spans="1:47" s="2" customFormat="1" ht="12">
      <c r="A193" s="37"/>
      <c r="B193" s="38"/>
      <c r="C193" s="39"/>
      <c r="D193" s="230" t="s">
        <v>170</v>
      </c>
      <c r="E193" s="39"/>
      <c r="F193" s="231" t="s">
        <v>2360</v>
      </c>
      <c r="G193" s="39"/>
      <c r="H193" s="39"/>
      <c r="I193" s="232"/>
      <c r="J193" s="39"/>
      <c r="K193" s="39"/>
      <c r="L193" s="43"/>
      <c r="M193" s="233"/>
      <c r="N193" s="234"/>
      <c r="O193" s="90"/>
      <c r="P193" s="90"/>
      <c r="Q193" s="90"/>
      <c r="R193" s="90"/>
      <c r="S193" s="90"/>
      <c r="T193" s="91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T193" s="16" t="s">
        <v>170</v>
      </c>
      <c r="AU193" s="16" t="s">
        <v>89</v>
      </c>
    </row>
    <row r="194" spans="1:47" s="2" customFormat="1" ht="12">
      <c r="A194" s="37"/>
      <c r="B194" s="38"/>
      <c r="C194" s="39"/>
      <c r="D194" s="230" t="s">
        <v>172</v>
      </c>
      <c r="E194" s="39"/>
      <c r="F194" s="235" t="s">
        <v>2074</v>
      </c>
      <c r="G194" s="39"/>
      <c r="H194" s="39"/>
      <c r="I194" s="232"/>
      <c r="J194" s="39"/>
      <c r="K194" s="39"/>
      <c r="L194" s="43"/>
      <c r="M194" s="233"/>
      <c r="N194" s="234"/>
      <c r="O194" s="90"/>
      <c r="P194" s="90"/>
      <c r="Q194" s="90"/>
      <c r="R194" s="90"/>
      <c r="S194" s="90"/>
      <c r="T194" s="91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T194" s="16" t="s">
        <v>172</v>
      </c>
      <c r="AU194" s="16" t="s">
        <v>89</v>
      </c>
    </row>
    <row r="195" spans="1:65" s="2" customFormat="1" ht="24.15" customHeight="1">
      <c r="A195" s="37"/>
      <c r="B195" s="38"/>
      <c r="C195" s="251" t="s">
        <v>372</v>
      </c>
      <c r="D195" s="251" t="s">
        <v>452</v>
      </c>
      <c r="E195" s="252" t="s">
        <v>2361</v>
      </c>
      <c r="F195" s="253" t="s">
        <v>2362</v>
      </c>
      <c r="G195" s="254" t="s">
        <v>281</v>
      </c>
      <c r="H195" s="255">
        <v>2.03</v>
      </c>
      <c r="I195" s="256"/>
      <c r="J195" s="257">
        <f>ROUND(I195*H195,2)</f>
        <v>0</v>
      </c>
      <c r="K195" s="253" t="s">
        <v>167</v>
      </c>
      <c r="L195" s="258"/>
      <c r="M195" s="259" t="s">
        <v>1</v>
      </c>
      <c r="N195" s="260" t="s">
        <v>44</v>
      </c>
      <c r="O195" s="90"/>
      <c r="P195" s="226">
        <f>O195*H195</f>
        <v>0</v>
      </c>
      <c r="Q195" s="226">
        <v>0.041</v>
      </c>
      <c r="R195" s="226">
        <f>Q195*H195</f>
        <v>0.08323</v>
      </c>
      <c r="S195" s="226">
        <v>0</v>
      </c>
      <c r="T195" s="227">
        <f>S195*H195</f>
        <v>0</v>
      </c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R195" s="228" t="s">
        <v>204</v>
      </c>
      <c r="AT195" s="228" t="s">
        <v>452</v>
      </c>
      <c r="AU195" s="228" t="s">
        <v>89</v>
      </c>
      <c r="AY195" s="16" t="s">
        <v>160</v>
      </c>
      <c r="BE195" s="229">
        <f>IF(N195="základní",J195,0)</f>
        <v>0</v>
      </c>
      <c r="BF195" s="229">
        <f>IF(N195="snížená",J195,0)</f>
        <v>0</v>
      </c>
      <c r="BG195" s="229">
        <f>IF(N195="zákl. přenesená",J195,0)</f>
        <v>0</v>
      </c>
      <c r="BH195" s="229">
        <f>IF(N195="sníž. přenesená",J195,0)</f>
        <v>0</v>
      </c>
      <c r="BI195" s="229">
        <f>IF(N195="nulová",J195,0)</f>
        <v>0</v>
      </c>
      <c r="BJ195" s="16" t="s">
        <v>87</v>
      </c>
      <c r="BK195" s="229">
        <f>ROUND(I195*H195,2)</f>
        <v>0</v>
      </c>
      <c r="BL195" s="16" t="s">
        <v>182</v>
      </c>
      <c r="BM195" s="228" t="s">
        <v>2363</v>
      </c>
    </row>
    <row r="196" spans="1:47" s="2" customFormat="1" ht="12">
      <c r="A196" s="37"/>
      <c r="B196" s="38"/>
      <c r="C196" s="39"/>
      <c r="D196" s="230" t="s">
        <v>170</v>
      </c>
      <c r="E196" s="39"/>
      <c r="F196" s="231" t="s">
        <v>2362</v>
      </c>
      <c r="G196" s="39"/>
      <c r="H196" s="39"/>
      <c r="I196" s="232"/>
      <c r="J196" s="39"/>
      <c r="K196" s="39"/>
      <c r="L196" s="43"/>
      <c r="M196" s="233"/>
      <c r="N196" s="234"/>
      <c r="O196" s="90"/>
      <c r="P196" s="90"/>
      <c r="Q196" s="90"/>
      <c r="R196" s="90"/>
      <c r="S196" s="90"/>
      <c r="T196" s="91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T196" s="16" t="s">
        <v>170</v>
      </c>
      <c r="AU196" s="16" t="s">
        <v>89</v>
      </c>
    </row>
    <row r="197" spans="1:51" s="13" customFormat="1" ht="12">
      <c r="A197" s="13"/>
      <c r="B197" s="236"/>
      <c r="C197" s="237"/>
      <c r="D197" s="230" t="s">
        <v>219</v>
      </c>
      <c r="E197" s="237"/>
      <c r="F197" s="239" t="s">
        <v>2364</v>
      </c>
      <c r="G197" s="237"/>
      <c r="H197" s="240">
        <v>2.03</v>
      </c>
      <c r="I197" s="241"/>
      <c r="J197" s="237"/>
      <c r="K197" s="237"/>
      <c r="L197" s="242"/>
      <c r="M197" s="243"/>
      <c r="N197" s="244"/>
      <c r="O197" s="244"/>
      <c r="P197" s="244"/>
      <c r="Q197" s="244"/>
      <c r="R197" s="244"/>
      <c r="S197" s="244"/>
      <c r="T197" s="245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46" t="s">
        <v>219</v>
      </c>
      <c r="AU197" s="246" t="s">
        <v>89</v>
      </c>
      <c r="AV197" s="13" t="s">
        <v>89</v>
      </c>
      <c r="AW197" s="13" t="s">
        <v>4</v>
      </c>
      <c r="AX197" s="13" t="s">
        <v>87</v>
      </c>
      <c r="AY197" s="246" t="s">
        <v>160</v>
      </c>
    </row>
    <row r="198" spans="1:65" s="2" customFormat="1" ht="24.15" customHeight="1">
      <c r="A198" s="37"/>
      <c r="B198" s="38"/>
      <c r="C198" s="251" t="s">
        <v>7</v>
      </c>
      <c r="D198" s="251" t="s">
        <v>452</v>
      </c>
      <c r="E198" s="252" t="s">
        <v>2365</v>
      </c>
      <c r="F198" s="253" t="s">
        <v>2366</v>
      </c>
      <c r="G198" s="254" t="s">
        <v>215</v>
      </c>
      <c r="H198" s="255">
        <v>1.3</v>
      </c>
      <c r="I198" s="256"/>
      <c r="J198" s="257">
        <f>ROUND(I198*H198,2)</f>
        <v>0</v>
      </c>
      <c r="K198" s="253" t="s">
        <v>167</v>
      </c>
      <c r="L198" s="258"/>
      <c r="M198" s="259" t="s">
        <v>1</v>
      </c>
      <c r="N198" s="260" t="s">
        <v>44</v>
      </c>
      <c r="O198" s="90"/>
      <c r="P198" s="226">
        <f>O198*H198</f>
        <v>0</v>
      </c>
      <c r="Q198" s="226">
        <v>0.053</v>
      </c>
      <c r="R198" s="226">
        <f>Q198*H198</f>
        <v>0.0689</v>
      </c>
      <c r="S198" s="226">
        <v>0</v>
      </c>
      <c r="T198" s="227">
        <f>S198*H198</f>
        <v>0</v>
      </c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R198" s="228" t="s">
        <v>204</v>
      </c>
      <c r="AT198" s="228" t="s">
        <v>452</v>
      </c>
      <c r="AU198" s="228" t="s">
        <v>89</v>
      </c>
      <c r="AY198" s="16" t="s">
        <v>160</v>
      </c>
      <c r="BE198" s="229">
        <f>IF(N198="základní",J198,0)</f>
        <v>0</v>
      </c>
      <c r="BF198" s="229">
        <f>IF(N198="snížená",J198,0)</f>
        <v>0</v>
      </c>
      <c r="BG198" s="229">
        <f>IF(N198="zákl. přenesená",J198,0)</f>
        <v>0</v>
      </c>
      <c r="BH198" s="229">
        <f>IF(N198="sníž. přenesená",J198,0)</f>
        <v>0</v>
      </c>
      <c r="BI198" s="229">
        <f>IF(N198="nulová",J198,0)</f>
        <v>0</v>
      </c>
      <c r="BJ198" s="16" t="s">
        <v>87</v>
      </c>
      <c r="BK198" s="229">
        <f>ROUND(I198*H198,2)</f>
        <v>0</v>
      </c>
      <c r="BL198" s="16" t="s">
        <v>182</v>
      </c>
      <c r="BM198" s="228" t="s">
        <v>2367</v>
      </c>
    </row>
    <row r="199" spans="1:47" s="2" customFormat="1" ht="12">
      <c r="A199" s="37"/>
      <c r="B199" s="38"/>
      <c r="C199" s="39"/>
      <c r="D199" s="230" t="s">
        <v>170</v>
      </c>
      <c r="E199" s="39"/>
      <c r="F199" s="231" t="s">
        <v>2366</v>
      </c>
      <c r="G199" s="39"/>
      <c r="H199" s="39"/>
      <c r="I199" s="232"/>
      <c r="J199" s="39"/>
      <c r="K199" s="39"/>
      <c r="L199" s="43"/>
      <c r="M199" s="233"/>
      <c r="N199" s="234"/>
      <c r="O199" s="90"/>
      <c r="P199" s="90"/>
      <c r="Q199" s="90"/>
      <c r="R199" s="90"/>
      <c r="S199" s="90"/>
      <c r="T199" s="91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T199" s="16" t="s">
        <v>170</v>
      </c>
      <c r="AU199" s="16" t="s">
        <v>89</v>
      </c>
    </row>
    <row r="200" spans="1:65" s="2" customFormat="1" ht="33" customHeight="1">
      <c r="A200" s="37"/>
      <c r="B200" s="38"/>
      <c r="C200" s="217" t="s">
        <v>382</v>
      </c>
      <c r="D200" s="217" t="s">
        <v>163</v>
      </c>
      <c r="E200" s="218" t="s">
        <v>2368</v>
      </c>
      <c r="F200" s="219" t="s">
        <v>2369</v>
      </c>
      <c r="G200" s="220" t="s">
        <v>215</v>
      </c>
      <c r="H200" s="221">
        <v>121.4</v>
      </c>
      <c r="I200" s="222"/>
      <c r="J200" s="223">
        <f>ROUND(I200*H200,2)</f>
        <v>0</v>
      </c>
      <c r="K200" s="219" t="s">
        <v>167</v>
      </c>
      <c r="L200" s="43"/>
      <c r="M200" s="224" t="s">
        <v>1</v>
      </c>
      <c r="N200" s="225" t="s">
        <v>44</v>
      </c>
      <c r="O200" s="90"/>
      <c r="P200" s="226">
        <f>O200*H200</f>
        <v>0</v>
      </c>
      <c r="Q200" s="226">
        <v>0.00011</v>
      </c>
      <c r="R200" s="226">
        <f>Q200*H200</f>
        <v>0.013354000000000001</v>
      </c>
      <c r="S200" s="226">
        <v>0</v>
      </c>
      <c r="T200" s="227">
        <f>S200*H200</f>
        <v>0</v>
      </c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R200" s="228" t="s">
        <v>182</v>
      </c>
      <c r="AT200" s="228" t="s">
        <v>163</v>
      </c>
      <c r="AU200" s="228" t="s">
        <v>89</v>
      </c>
      <c r="AY200" s="16" t="s">
        <v>160</v>
      </c>
      <c r="BE200" s="229">
        <f>IF(N200="základní",J200,0)</f>
        <v>0</v>
      </c>
      <c r="BF200" s="229">
        <f>IF(N200="snížená",J200,0)</f>
        <v>0</v>
      </c>
      <c r="BG200" s="229">
        <f>IF(N200="zákl. přenesená",J200,0)</f>
        <v>0</v>
      </c>
      <c r="BH200" s="229">
        <f>IF(N200="sníž. přenesená",J200,0)</f>
        <v>0</v>
      </c>
      <c r="BI200" s="229">
        <f>IF(N200="nulová",J200,0)</f>
        <v>0</v>
      </c>
      <c r="BJ200" s="16" t="s">
        <v>87</v>
      </c>
      <c r="BK200" s="229">
        <f>ROUND(I200*H200,2)</f>
        <v>0</v>
      </c>
      <c r="BL200" s="16" t="s">
        <v>182</v>
      </c>
      <c r="BM200" s="228" t="s">
        <v>2370</v>
      </c>
    </row>
    <row r="201" spans="1:47" s="2" customFormat="1" ht="12">
      <c r="A201" s="37"/>
      <c r="B201" s="38"/>
      <c r="C201" s="39"/>
      <c r="D201" s="230" t="s">
        <v>170</v>
      </c>
      <c r="E201" s="39"/>
      <c r="F201" s="231" t="s">
        <v>2371</v>
      </c>
      <c r="G201" s="39"/>
      <c r="H201" s="39"/>
      <c r="I201" s="232"/>
      <c r="J201" s="39"/>
      <c r="K201" s="39"/>
      <c r="L201" s="43"/>
      <c r="M201" s="233"/>
      <c r="N201" s="234"/>
      <c r="O201" s="90"/>
      <c r="P201" s="90"/>
      <c r="Q201" s="90"/>
      <c r="R201" s="90"/>
      <c r="S201" s="90"/>
      <c r="T201" s="91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T201" s="16" t="s">
        <v>170</v>
      </c>
      <c r="AU201" s="16" t="s">
        <v>89</v>
      </c>
    </row>
    <row r="202" spans="1:47" s="2" customFormat="1" ht="12">
      <c r="A202" s="37"/>
      <c r="B202" s="38"/>
      <c r="C202" s="39"/>
      <c r="D202" s="230" t="s">
        <v>172</v>
      </c>
      <c r="E202" s="39"/>
      <c r="F202" s="235" t="s">
        <v>2074</v>
      </c>
      <c r="G202" s="39"/>
      <c r="H202" s="39"/>
      <c r="I202" s="232"/>
      <c r="J202" s="39"/>
      <c r="K202" s="39"/>
      <c r="L202" s="43"/>
      <c r="M202" s="233"/>
      <c r="N202" s="234"/>
      <c r="O202" s="90"/>
      <c r="P202" s="90"/>
      <c r="Q202" s="90"/>
      <c r="R202" s="90"/>
      <c r="S202" s="90"/>
      <c r="T202" s="91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T202" s="16" t="s">
        <v>172</v>
      </c>
      <c r="AU202" s="16" t="s">
        <v>89</v>
      </c>
    </row>
    <row r="203" spans="1:51" s="13" customFormat="1" ht="12">
      <c r="A203" s="13"/>
      <c r="B203" s="236"/>
      <c r="C203" s="237"/>
      <c r="D203" s="230" t="s">
        <v>219</v>
      </c>
      <c r="E203" s="238" t="s">
        <v>1</v>
      </c>
      <c r="F203" s="239" t="s">
        <v>2372</v>
      </c>
      <c r="G203" s="237"/>
      <c r="H203" s="240">
        <v>121.4</v>
      </c>
      <c r="I203" s="241"/>
      <c r="J203" s="237"/>
      <c r="K203" s="237"/>
      <c r="L203" s="242"/>
      <c r="M203" s="243"/>
      <c r="N203" s="244"/>
      <c r="O203" s="244"/>
      <c r="P203" s="244"/>
      <c r="Q203" s="244"/>
      <c r="R203" s="244"/>
      <c r="S203" s="244"/>
      <c r="T203" s="245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46" t="s">
        <v>219</v>
      </c>
      <c r="AU203" s="246" t="s">
        <v>89</v>
      </c>
      <c r="AV203" s="13" t="s">
        <v>89</v>
      </c>
      <c r="AW203" s="13" t="s">
        <v>36</v>
      </c>
      <c r="AX203" s="13" t="s">
        <v>79</v>
      </c>
      <c r="AY203" s="246" t="s">
        <v>160</v>
      </c>
    </row>
    <row r="204" spans="1:65" s="2" customFormat="1" ht="24.15" customHeight="1">
      <c r="A204" s="37"/>
      <c r="B204" s="38"/>
      <c r="C204" s="251" t="s">
        <v>388</v>
      </c>
      <c r="D204" s="251" t="s">
        <v>452</v>
      </c>
      <c r="E204" s="252" t="s">
        <v>2373</v>
      </c>
      <c r="F204" s="253" t="s">
        <v>2374</v>
      </c>
      <c r="G204" s="254" t="s">
        <v>281</v>
      </c>
      <c r="H204" s="255">
        <v>4.06</v>
      </c>
      <c r="I204" s="256"/>
      <c r="J204" s="257">
        <f>ROUND(I204*H204,2)</f>
        <v>0</v>
      </c>
      <c r="K204" s="253" t="s">
        <v>167</v>
      </c>
      <c r="L204" s="258"/>
      <c r="M204" s="259" t="s">
        <v>1</v>
      </c>
      <c r="N204" s="260" t="s">
        <v>44</v>
      </c>
      <c r="O204" s="90"/>
      <c r="P204" s="226">
        <f>O204*H204</f>
        <v>0</v>
      </c>
      <c r="Q204" s="226">
        <v>0.115</v>
      </c>
      <c r="R204" s="226">
        <f>Q204*H204</f>
        <v>0.4669</v>
      </c>
      <c r="S204" s="226">
        <v>0</v>
      </c>
      <c r="T204" s="227">
        <f>S204*H204</f>
        <v>0</v>
      </c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R204" s="228" t="s">
        <v>204</v>
      </c>
      <c r="AT204" s="228" t="s">
        <v>452</v>
      </c>
      <c r="AU204" s="228" t="s">
        <v>89</v>
      </c>
      <c r="AY204" s="16" t="s">
        <v>160</v>
      </c>
      <c r="BE204" s="229">
        <f>IF(N204="základní",J204,0)</f>
        <v>0</v>
      </c>
      <c r="BF204" s="229">
        <f>IF(N204="snížená",J204,0)</f>
        <v>0</v>
      </c>
      <c r="BG204" s="229">
        <f>IF(N204="zákl. přenesená",J204,0)</f>
        <v>0</v>
      </c>
      <c r="BH204" s="229">
        <f>IF(N204="sníž. přenesená",J204,0)</f>
        <v>0</v>
      </c>
      <c r="BI204" s="229">
        <f>IF(N204="nulová",J204,0)</f>
        <v>0</v>
      </c>
      <c r="BJ204" s="16" t="s">
        <v>87</v>
      </c>
      <c r="BK204" s="229">
        <f>ROUND(I204*H204,2)</f>
        <v>0</v>
      </c>
      <c r="BL204" s="16" t="s">
        <v>182</v>
      </c>
      <c r="BM204" s="228" t="s">
        <v>2375</v>
      </c>
    </row>
    <row r="205" spans="1:47" s="2" customFormat="1" ht="12">
      <c r="A205" s="37"/>
      <c r="B205" s="38"/>
      <c r="C205" s="39"/>
      <c r="D205" s="230" t="s">
        <v>170</v>
      </c>
      <c r="E205" s="39"/>
      <c r="F205" s="231" t="s">
        <v>2374</v>
      </c>
      <c r="G205" s="39"/>
      <c r="H205" s="39"/>
      <c r="I205" s="232"/>
      <c r="J205" s="39"/>
      <c r="K205" s="39"/>
      <c r="L205" s="43"/>
      <c r="M205" s="233"/>
      <c r="N205" s="234"/>
      <c r="O205" s="90"/>
      <c r="P205" s="90"/>
      <c r="Q205" s="90"/>
      <c r="R205" s="90"/>
      <c r="S205" s="90"/>
      <c r="T205" s="91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T205" s="16" t="s">
        <v>170</v>
      </c>
      <c r="AU205" s="16" t="s">
        <v>89</v>
      </c>
    </row>
    <row r="206" spans="1:51" s="13" customFormat="1" ht="12">
      <c r="A206" s="13"/>
      <c r="B206" s="236"/>
      <c r="C206" s="237"/>
      <c r="D206" s="230" t="s">
        <v>219</v>
      </c>
      <c r="E206" s="237"/>
      <c r="F206" s="239" t="s">
        <v>2376</v>
      </c>
      <c r="G206" s="237"/>
      <c r="H206" s="240">
        <v>4.06</v>
      </c>
      <c r="I206" s="241"/>
      <c r="J206" s="237"/>
      <c r="K206" s="237"/>
      <c r="L206" s="242"/>
      <c r="M206" s="243"/>
      <c r="N206" s="244"/>
      <c r="O206" s="244"/>
      <c r="P206" s="244"/>
      <c r="Q206" s="244"/>
      <c r="R206" s="244"/>
      <c r="S206" s="244"/>
      <c r="T206" s="245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46" t="s">
        <v>219</v>
      </c>
      <c r="AU206" s="246" t="s">
        <v>89</v>
      </c>
      <c r="AV206" s="13" t="s">
        <v>89</v>
      </c>
      <c r="AW206" s="13" t="s">
        <v>4</v>
      </c>
      <c r="AX206" s="13" t="s">
        <v>87</v>
      </c>
      <c r="AY206" s="246" t="s">
        <v>160</v>
      </c>
    </row>
    <row r="207" spans="1:65" s="2" customFormat="1" ht="24.15" customHeight="1">
      <c r="A207" s="37"/>
      <c r="B207" s="38"/>
      <c r="C207" s="251" t="s">
        <v>508</v>
      </c>
      <c r="D207" s="251" t="s">
        <v>452</v>
      </c>
      <c r="E207" s="252" t="s">
        <v>2377</v>
      </c>
      <c r="F207" s="253" t="s">
        <v>2378</v>
      </c>
      <c r="G207" s="254" t="s">
        <v>215</v>
      </c>
      <c r="H207" s="255">
        <v>120.785</v>
      </c>
      <c r="I207" s="256"/>
      <c r="J207" s="257">
        <f>ROUND(I207*H207,2)</f>
        <v>0</v>
      </c>
      <c r="K207" s="253" t="s">
        <v>167</v>
      </c>
      <c r="L207" s="258"/>
      <c r="M207" s="259" t="s">
        <v>1</v>
      </c>
      <c r="N207" s="260" t="s">
        <v>44</v>
      </c>
      <c r="O207" s="90"/>
      <c r="P207" s="226">
        <f>O207*H207</f>
        <v>0</v>
      </c>
      <c r="Q207" s="226">
        <v>0.152</v>
      </c>
      <c r="R207" s="226">
        <f>Q207*H207</f>
        <v>18.35932</v>
      </c>
      <c r="S207" s="226">
        <v>0</v>
      </c>
      <c r="T207" s="227">
        <f>S207*H207</f>
        <v>0</v>
      </c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R207" s="228" t="s">
        <v>204</v>
      </c>
      <c r="AT207" s="228" t="s">
        <v>452</v>
      </c>
      <c r="AU207" s="228" t="s">
        <v>89</v>
      </c>
      <c r="AY207" s="16" t="s">
        <v>160</v>
      </c>
      <c r="BE207" s="229">
        <f>IF(N207="základní",J207,0)</f>
        <v>0</v>
      </c>
      <c r="BF207" s="229">
        <f>IF(N207="snížená",J207,0)</f>
        <v>0</v>
      </c>
      <c r="BG207" s="229">
        <f>IF(N207="zákl. přenesená",J207,0)</f>
        <v>0</v>
      </c>
      <c r="BH207" s="229">
        <f>IF(N207="sníž. přenesená",J207,0)</f>
        <v>0</v>
      </c>
      <c r="BI207" s="229">
        <f>IF(N207="nulová",J207,0)</f>
        <v>0</v>
      </c>
      <c r="BJ207" s="16" t="s">
        <v>87</v>
      </c>
      <c r="BK207" s="229">
        <f>ROUND(I207*H207,2)</f>
        <v>0</v>
      </c>
      <c r="BL207" s="16" t="s">
        <v>182</v>
      </c>
      <c r="BM207" s="228" t="s">
        <v>2379</v>
      </c>
    </row>
    <row r="208" spans="1:47" s="2" customFormat="1" ht="12">
      <c r="A208" s="37"/>
      <c r="B208" s="38"/>
      <c r="C208" s="39"/>
      <c r="D208" s="230" t="s">
        <v>170</v>
      </c>
      <c r="E208" s="39"/>
      <c r="F208" s="231" t="s">
        <v>2378</v>
      </c>
      <c r="G208" s="39"/>
      <c r="H208" s="39"/>
      <c r="I208" s="232"/>
      <c r="J208" s="39"/>
      <c r="K208" s="39"/>
      <c r="L208" s="43"/>
      <c r="M208" s="233"/>
      <c r="N208" s="234"/>
      <c r="O208" s="90"/>
      <c r="P208" s="90"/>
      <c r="Q208" s="90"/>
      <c r="R208" s="90"/>
      <c r="S208" s="90"/>
      <c r="T208" s="91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T208" s="16" t="s">
        <v>170</v>
      </c>
      <c r="AU208" s="16" t="s">
        <v>89</v>
      </c>
    </row>
    <row r="209" spans="1:51" s="13" customFormat="1" ht="12">
      <c r="A209" s="13"/>
      <c r="B209" s="236"/>
      <c r="C209" s="237"/>
      <c r="D209" s="230" t="s">
        <v>219</v>
      </c>
      <c r="E209" s="237"/>
      <c r="F209" s="239" t="s">
        <v>2380</v>
      </c>
      <c r="G209" s="237"/>
      <c r="H209" s="240">
        <v>120.785</v>
      </c>
      <c r="I209" s="241"/>
      <c r="J209" s="237"/>
      <c r="K209" s="237"/>
      <c r="L209" s="242"/>
      <c r="M209" s="243"/>
      <c r="N209" s="244"/>
      <c r="O209" s="244"/>
      <c r="P209" s="244"/>
      <c r="Q209" s="244"/>
      <c r="R209" s="244"/>
      <c r="S209" s="244"/>
      <c r="T209" s="245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46" t="s">
        <v>219</v>
      </c>
      <c r="AU209" s="246" t="s">
        <v>89</v>
      </c>
      <c r="AV209" s="13" t="s">
        <v>89</v>
      </c>
      <c r="AW209" s="13" t="s">
        <v>4</v>
      </c>
      <c r="AX209" s="13" t="s">
        <v>87</v>
      </c>
      <c r="AY209" s="246" t="s">
        <v>160</v>
      </c>
    </row>
    <row r="210" spans="1:65" s="2" customFormat="1" ht="33" customHeight="1">
      <c r="A210" s="37"/>
      <c r="B210" s="38"/>
      <c r="C210" s="217" t="s">
        <v>513</v>
      </c>
      <c r="D210" s="217" t="s">
        <v>163</v>
      </c>
      <c r="E210" s="218" t="s">
        <v>2381</v>
      </c>
      <c r="F210" s="219" t="s">
        <v>2382</v>
      </c>
      <c r="G210" s="220" t="s">
        <v>215</v>
      </c>
      <c r="H210" s="221">
        <v>0.6</v>
      </c>
      <c r="I210" s="222"/>
      <c r="J210" s="223">
        <f>ROUND(I210*H210,2)</f>
        <v>0</v>
      </c>
      <c r="K210" s="219" t="s">
        <v>167</v>
      </c>
      <c r="L210" s="43"/>
      <c r="M210" s="224" t="s">
        <v>1</v>
      </c>
      <c r="N210" s="225" t="s">
        <v>44</v>
      </c>
      <c r="O210" s="90"/>
      <c r="P210" s="226">
        <f>O210*H210</f>
        <v>0</v>
      </c>
      <c r="Q210" s="226">
        <v>8E-05</v>
      </c>
      <c r="R210" s="226">
        <f>Q210*H210</f>
        <v>4.8E-05</v>
      </c>
      <c r="S210" s="226">
        <v>0</v>
      </c>
      <c r="T210" s="227">
        <f>S210*H210</f>
        <v>0</v>
      </c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R210" s="228" t="s">
        <v>182</v>
      </c>
      <c r="AT210" s="228" t="s">
        <v>163</v>
      </c>
      <c r="AU210" s="228" t="s">
        <v>89</v>
      </c>
      <c r="AY210" s="16" t="s">
        <v>160</v>
      </c>
      <c r="BE210" s="229">
        <f>IF(N210="základní",J210,0)</f>
        <v>0</v>
      </c>
      <c r="BF210" s="229">
        <f>IF(N210="snížená",J210,0)</f>
        <v>0</v>
      </c>
      <c r="BG210" s="229">
        <f>IF(N210="zákl. přenesená",J210,0)</f>
        <v>0</v>
      </c>
      <c r="BH210" s="229">
        <f>IF(N210="sníž. přenesená",J210,0)</f>
        <v>0</v>
      </c>
      <c r="BI210" s="229">
        <f>IF(N210="nulová",J210,0)</f>
        <v>0</v>
      </c>
      <c r="BJ210" s="16" t="s">
        <v>87</v>
      </c>
      <c r="BK210" s="229">
        <f>ROUND(I210*H210,2)</f>
        <v>0</v>
      </c>
      <c r="BL210" s="16" t="s">
        <v>182</v>
      </c>
      <c r="BM210" s="228" t="s">
        <v>2383</v>
      </c>
    </row>
    <row r="211" spans="1:47" s="2" customFormat="1" ht="12">
      <c r="A211" s="37"/>
      <c r="B211" s="38"/>
      <c r="C211" s="39"/>
      <c r="D211" s="230" t="s">
        <v>170</v>
      </c>
      <c r="E211" s="39"/>
      <c r="F211" s="231" t="s">
        <v>2384</v>
      </c>
      <c r="G211" s="39"/>
      <c r="H211" s="39"/>
      <c r="I211" s="232"/>
      <c r="J211" s="39"/>
      <c r="K211" s="39"/>
      <c r="L211" s="43"/>
      <c r="M211" s="233"/>
      <c r="N211" s="234"/>
      <c r="O211" s="90"/>
      <c r="P211" s="90"/>
      <c r="Q211" s="90"/>
      <c r="R211" s="90"/>
      <c r="S211" s="90"/>
      <c r="T211" s="91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T211" s="16" t="s">
        <v>170</v>
      </c>
      <c r="AU211" s="16" t="s">
        <v>89</v>
      </c>
    </row>
    <row r="212" spans="1:47" s="2" customFormat="1" ht="12">
      <c r="A212" s="37"/>
      <c r="B212" s="38"/>
      <c r="C212" s="39"/>
      <c r="D212" s="230" t="s">
        <v>172</v>
      </c>
      <c r="E212" s="39"/>
      <c r="F212" s="235" t="s">
        <v>2074</v>
      </c>
      <c r="G212" s="39"/>
      <c r="H212" s="39"/>
      <c r="I212" s="232"/>
      <c r="J212" s="39"/>
      <c r="K212" s="39"/>
      <c r="L212" s="43"/>
      <c r="M212" s="233"/>
      <c r="N212" s="234"/>
      <c r="O212" s="90"/>
      <c r="P212" s="90"/>
      <c r="Q212" s="90"/>
      <c r="R212" s="90"/>
      <c r="S212" s="90"/>
      <c r="T212" s="91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T212" s="16" t="s">
        <v>172</v>
      </c>
      <c r="AU212" s="16" t="s">
        <v>89</v>
      </c>
    </row>
    <row r="213" spans="1:65" s="2" customFormat="1" ht="24.15" customHeight="1">
      <c r="A213" s="37"/>
      <c r="B213" s="38"/>
      <c r="C213" s="251" t="s">
        <v>517</v>
      </c>
      <c r="D213" s="251" t="s">
        <v>452</v>
      </c>
      <c r="E213" s="252" t="s">
        <v>2385</v>
      </c>
      <c r="F213" s="253" t="s">
        <v>2386</v>
      </c>
      <c r="G213" s="254" t="s">
        <v>281</v>
      </c>
      <c r="H213" s="255">
        <v>1.015</v>
      </c>
      <c r="I213" s="256"/>
      <c r="J213" s="257">
        <f>ROUND(I213*H213,2)</f>
        <v>0</v>
      </c>
      <c r="K213" s="253" t="s">
        <v>167</v>
      </c>
      <c r="L213" s="258"/>
      <c r="M213" s="259" t="s">
        <v>1</v>
      </c>
      <c r="N213" s="260" t="s">
        <v>44</v>
      </c>
      <c r="O213" s="90"/>
      <c r="P213" s="226">
        <f>O213*H213</f>
        <v>0</v>
      </c>
      <c r="Q213" s="226">
        <v>0.056</v>
      </c>
      <c r="R213" s="226">
        <f>Q213*H213</f>
        <v>0.056839999999999995</v>
      </c>
      <c r="S213" s="226">
        <v>0</v>
      </c>
      <c r="T213" s="227">
        <f>S213*H213</f>
        <v>0</v>
      </c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R213" s="228" t="s">
        <v>204</v>
      </c>
      <c r="AT213" s="228" t="s">
        <v>452</v>
      </c>
      <c r="AU213" s="228" t="s">
        <v>89</v>
      </c>
      <c r="AY213" s="16" t="s">
        <v>160</v>
      </c>
      <c r="BE213" s="229">
        <f>IF(N213="základní",J213,0)</f>
        <v>0</v>
      </c>
      <c r="BF213" s="229">
        <f>IF(N213="snížená",J213,0)</f>
        <v>0</v>
      </c>
      <c r="BG213" s="229">
        <f>IF(N213="zákl. přenesená",J213,0)</f>
        <v>0</v>
      </c>
      <c r="BH213" s="229">
        <f>IF(N213="sníž. přenesená",J213,0)</f>
        <v>0</v>
      </c>
      <c r="BI213" s="229">
        <f>IF(N213="nulová",J213,0)</f>
        <v>0</v>
      </c>
      <c r="BJ213" s="16" t="s">
        <v>87</v>
      </c>
      <c r="BK213" s="229">
        <f>ROUND(I213*H213,2)</f>
        <v>0</v>
      </c>
      <c r="BL213" s="16" t="s">
        <v>182</v>
      </c>
      <c r="BM213" s="228" t="s">
        <v>2387</v>
      </c>
    </row>
    <row r="214" spans="1:47" s="2" customFormat="1" ht="12">
      <c r="A214" s="37"/>
      <c r="B214" s="38"/>
      <c r="C214" s="39"/>
      <c r="D214" s="230" t="s">
        <v>170</v>
      </c>
      <c r="E214" s="39"/>
      <c r="F214" s="231" t="s">
        <v>2386</v>
      </c>
      <c r="G214" s="39"/>
      <c r="H214" s="39"/>
      <c r="I214" s="232"/>
      <c r="J214" s="39"/>
      <c r="K214" s="39"/>
      <c r="L214" s="43"/>
      <c r="M214" s="233"/>
      <c r="N214" s="234"/>
      <c r="O214" s="90"/>
      <c r="P214" s="90"/>
      <c r="Q214" s="90"/>
      <c r="R214" s="90"/>
      <c r="S214" s="90"/>
      <c r="T214" s="91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T214" s="16" t="s">
        <v>170</v>
      </c>
      <c r="AU214" s="16" t="s">
        <v>89</v>
      </c>
    </row>
    <row r="215" spans="1:51" s="13" customFormat="1" ht="12">
      <c r="A215" s="13"/>
      <c r="B215" s="236"/>
      <c r="C215" s="237"/>
      <c r="D215" s="230" t="s">
        <v>219</v>
      </c>
      <c r="E215" s="237"/>
      <c r="F215" s="239" t="s">
        <v>2388</v>
      </c>
      <c r="G215" s="237"/>
      <c r="H215" s="240">
        <v>1.015</v>
      </c>
      <c r="I215" s="241"/>
      <c r="J215" s="237"/>
      <c r="K215" s="237"/>
      <c r="L215" s="242"/>
      <c r="M215" s="243"/>
      <c r="N215" s="244"/>
      <c r="O215" s="244"/>
      <c r="P215" s="244"/>
      <c r="Q215" s="244"/>
      <c r="R215" s="244"/>
      <c r="S215" s="244"/>
      <c r="T215" s="245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46" t="s">
        <v>219</v>
      </c>
      <c r="AU215" s="246" t="s">
        <v>89</v>
      </c>
      <c r="AV215" s="13" t="s">
        <v>89</v>
      </c>
      <c r="AW215" s="13" t="s">
        <v>4</v>
      </c>
      <c r="AX215" s="13" t="s">
        <v>87</v>
      </c>
      <c r="AY215" s="246" t="s">
        <v>160</v>
      </c>
    </row>
    <row r="216" spans="1:65" s="2" customFormat="1" ht="21.75" customHeight="1">
      <c r="A216" s="37"/>
      <c r="B216" s="38"/>
      <c r="C216" s="217" t="s">
        <v>522</v>
      </c>
      <c r="D216" s="217" t="s">
        <v>163</v>
      </c>
      <c r="E216" s="218" t="s">
        <v>2389</v>
      </c>
      <c r="F216" s="219" t="s">
        <v>2390</v>
      </c>
      <c r="G216" s="220" t="s">
        <v>215</v>
      </c>
      <c r="H216" s="221">
        <v>120</v>
      </c>
      <c r="I216" s="222"/>
      <c r="J216" s="223">
        <f>ROUND(I216*H216,2)</f>
        <v>0</v>
      </c>
      <c r="K216" s="219" t="s">
        <v>167</v>
      </c>
      <c r="L216" s="43"/>
      <c r="M216" s="224" t="s">
        <v>1</v>
      </c>
      <c r="N216" s="225" t="s">
        <v>44</v>
      </c>
      <c r="O216" s="90"/>
      <c r="P216" s="226">
        <f>O216*H216</f>
        <v>0</v>
      </c>
      <c r="Q216" s="226">
        <v>0</v>
      </c>
      <c r="R216" s="226">
        <f>Q216*H216</f>
        <v>0</v>
      </c>
      <c r="S216" s="226">
        <v>0</v>
      </c>
      <c r="T216" s="227">
        <f>S216*H216</f>
        <v>0</v>
      </c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R216" s="228" t="s">
        <v>182</v>
      </c>
      <c r="AT216" s="228" t="s">
        <v>163</v>
      </c>
      <c r="AU216" s="228" t="s">
        <v>89</v>
      </c>
      <c r="AY216" s="16" t="s">
        <v>160</v>
      </c>
      <c r="BE216" s="229">
        <f>IF(N216="základní",J216,0)</f>
        <v>0</v>
      </c>
      <c r="BF216" s="229">
        <f>IF(N216="snížená",J216,0)</f>
        <v>0</v>
      </c>
      <c r="BG216" s="229">
        <f>IF(N216="zákl. přenesená",J216,0)</f>
        <v>0</v>
      </c>
      <c r="BH216" s="229">
        <f>IF(N216="sníž. přenesená",J216,0)</f>
        <v>0</v>
      </c>
      <c r="BI216" s="229">
        <f>IF(N216="nulová",J216,0)</f>
        <v>0</v>
      </c>
      <c r="BJ216" s="16" t="s">
        <v>87</v>
      </c>
      <c r="BK216" s="229">
        <f>ROUND(I216*H216,2)</f>
        <v>0</v>
      </c>
      <c r="BL216" s="16" t="s">
        <v>182</v>
      </c>
      <c r="BM216" s="228" t="s">
        <v>2391</v>
      </c>
    </row>
    <row r="217" spans="1:47" s="2" customFormat="1" ht="12">
      <c r="A217" s="37"/>
      <c r="B217" s="38"/>
      <c r="C217" s="39"/>
      <c r="D217" s="230" t="s">
        <v>170</v>
      </c>
      <c r="E217" s="39"/>
      <c r="F217" s="231" t="s">
        <v>2392</v>
      </c>
      <c r="G217" s="39"/>
      <c r="H217" s="39"/>
      <c r="I217" s="232"/>
      <c r="J217" s="39"/>
      <c r="K217" s="39"/>
      <c r="L217" s="43"/>
      <c r="M217" s="233"/>
      <c r="N217" s="234"/>
      <c r="O217" s="90"/>
      <c r="P217" s="90"/>
      <c r="Q217" s="90"/>
      <c r="R217" s="90"/>
      <c r="S217" s="90"/>
      <c r="T217" s="91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T217" s="16" t="s">
        <v>170</v>
      </c>
      <c r="AU217" s="16" t="s">
        <v>89</v>
      </c>
    </row>
    <row r="218" spans="1:65" s="2" customFormat="1" ht="24.15" customHeight="1">
      <c r="A218" s="37"/>
      <c r="B218" s="38"/>
      <c r="C218" s="217" t="s">
        <v>527</v>
      </c>
      <c r="D218" s="217" t="s">
        <v>163</v>
      </c>
      <c r="E218" s="218" t="s">
        <v>2393</v>
      </c>
      <c r="F218" s="219" t="s">
        <v>2394</v>
      </c>
      <c r="G218" s="220" t="s">
        <v>281</v>
      </c>
      <c r="H218" s="221">
        <v>2</v>
      </c>
      <c r="I218" s="222"/>
      <c r="J218" s="223">
        <f>ROUND(I218*H218,2)</f>
        <v>0</v>
      </c>
      <c r="K218" s="219" t="s">
        <v>167</v>
      </c>
      <c r="L218" s="43"/>
      <c r="M218" s="224" t="s">
        <v>1</v>
      </c>
      <c r="N218" s="225" t="s">
        <v>44</v>
      </c>
      <c r="O218" s="90"/>
      <c r="P218" s="226">
        <f>O218*H218</f>
        <v>0</v>
      </c>
      <c r="Q218" s="226">
        <v>0.47094</v>
      </c>
      <c r="R218" s="226">
        <f>Q218*H218</f>
        <v>0.94188</v>
      </c>
      <c r="S218" s="226">
        <v>0</v>
      </c>
      <c r="T218" s="227">
        <f>S218*H218</f>
        <v>0</v>
      </c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R218" s="228" t="s">
        <v>182</v>
      </c>
      <c r="AT218" s="228" t="s">
        <v>163</v>
      </c>
      <c r="AU218" s="228" t="s">
        <v>89</v>
      </c>
      <c r="AY218" s="16" t="s">
        <v>160</v>
      </c>
      <c r="BE218" s="229">
        <f>IF(N218="základní",J218,0)</f>
        <v>0</v>
      </c>
      <c r="BF218" s="229">
        <f>IF(N218="snížená",J218,0)</f>
        <v>0</v>
      </c>
      <c r="BG218" s="229">
        <f>IF(N218="zákl. přenesená",J218,0)</f>
        <v>0</v>
      </c>
      <c r="BH218" s="229">
        <f>IF(N218="sníž. přenesená",J218,0)</f>
        <v>0</v>
      </c>
      <c r="BI218" s="229">
        <f>IF(N218="nulová",J218,0)</f>
        <v>0</v>
      </c>
      <c r="BJ218" s="16" t="s">
        <v>87</v>
      </c>
      <c r="BK218" s="229">
        <f>ROUND(I218*H218,2)</f>
        <v>0</v>
      </c>
      <c r="BL218" s="16" t="s">
        <v>182</v>
      </c>
      <c r="BM218" s="228" t="s">
        <v>2395</v>
      </c>
    </row>
    <row r="219" spans="1:47" s="2" customFormat="1" ht="12">
      <c r="A219" s="37"/>
      <c r="B219" s="38"/>
      <c r="C219" s="39"/>
      <c r="D219" s="230" t="s">
        <v>170</v>
      </c>
      <c r="E219" s="39"/>
      <c r="F219" s="231" t="s">
        <v>2396</v>
      </c>
      <c r="G219" s="39"/>
      <c r="H219" s="39"/>
      <c r="I219" s="232"/>
      <c r="J219" s="39"/>
      <c r="K219" s="39"/>
      <c r="L219" s="43"/>
      <c r="M219" s="233"/>
      <c r="N219" s="234"/>
      <c r="O219" s="90"/>
      <c r="P219" s="90"/>
      <c r="Q219" s="90"/>
      <c r="R219" s="90"/>
      <c r="S219" s="90"/>
      <c r="T219" s="91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T219" s="16" t="s">
        <v>170</v>
      </c>
      <c r="AU219" s="16" t="s">
        <v>89</v>
      </c>
    </row>
    <row r="220" spans="1:65" s="2" customFormat="1" ht="24.15" customHeight="1">
      <c r="A220" s="37"/>
      <c r="B220" s="38"/>
      <c r="C220" s="217" t="s">
        <v>531</v>
      </c>
      <c r="D220" s="217" t="s">
        <v>163</v>
      </c>
      <c r="E220" s="218" t="s">
        <v>2397</v>
      </c>
      <c r="F220" s="219" t="s">
        <v>2398</v>
      </c>
      <c r="G220" s="220" t="s">
        <v>281</v>
      </c>
      <c r="H220" s="221">
        <v>5</v>
      </c>
      <c r="I220" s="222"/>
      <c r="J220" s="223">
        <f>ROUND(I220*H220,2)</f>
        <v>0</v>
      </c>
      <c r="K220" s="219" t="s">
        <v>167</v>
      </c>
      <c r="L220" s="43"/>
      <c r="M220" s="224" t="s">
        <v>1</v>
      </c>
      <c r="N220" s="225" t="s">
        <v>44</v>
      </c>
      <c r="O220" s="90"/>
      <c r="P220" s="226">
        <f>O220*H220</f>
        <v>0</v>
      </c>
      <c r="Q220" s="226">
        <v>2.5082</v>
      </c>
      <c r="R220" s="226">
        <f>Q220*H220</f>
        <v>12.541</v>
      </c>
      <c r="S220" s="226">
        <v>0</v>
      </c>
      <c r="T220" s="227">
        <f>S220*H220</f>
        <v>0</v>
      </c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  <c r="AR220" s="228" t="s">
        <v>182</v>
      </c>
      <c r="AT220" s="228" t="s">
        <v>163</v>
      </c>
      <c r="AU220" s="228" t="s">
        <v>89</v>
      </c>
      <c r="AY220" s="16" t="s">
        <v>160</v>
      </c>
      <c r="BE220" s="229">
        <f>IF(N220="základní",J220,0)</f>
        <v>0</v>
      </c>
      <c r="BF220" s="229">
        <f>IF(N220="snížená",J220,0)</f>
        <v>0</v>
      </c>
      <c r="BG220" s="229">
        <f>IF(N220="zákl. přenesená",J220,0)</f>
        <v>0</v>
      </c>
      <c r="BH220" s="229">
        <f>IF(N220="sníž. přenesená",J220,0)</f>
        <v>0</v>
      </c>
      <c r="BI220" s="229">
        <f>IF(N220="nulová",J220,0)</f>
        <v>0</v>
      </c>
      <c r="BJ220" s="16" t="s">
        <v>87</v>
      </c>
      <c r="BK220" s="229">
        <f>ROUND(I220*H220,2)</f>
        <v>0</v>
      </c>
      <c r="BL220" s="16" t="s">
        <v>182</v>
      </c>
      <c r="BM220" s="228" t="s">
        <v>2399</v>
      </c>
    </row>
    <row r="221" spans="1:47" s="2" customFormat="1" ht="12">
      <c r="A221" s="37"/>
      <c r="B221" s="38"/>
      <c r="C221" s="39"/>
      <c r="D221" s="230" t="s">
        <v>170</v>
      </c>
      <c r="E221" s="39"/>
      <c r="F221" s="231" t="s">
        <v>2400</v>
      </c>
      <c r="G221" s="39"/>
      <c r="H221" s="39"/>
      <c r="I221" s="232"/>
      <c r="J221" s="39"/>
      <c r="K221" s="39"/>
      <c r="L221" s="43"/>
      <c r="M221" s="233"/>
      <c r="N221" s="234"/>
      <c r="O221" s="90"/>
      <c r="P221" s="90"/>
      <c r="Q221" s="90"/>
      <c r="R221" s="90"/>
      <c r="S221" s="90"/>
      <c r="T221" s="91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T221" s="16" t="s">
        <v>170</v>
      </c>
      <c r="AU221" s="16" t="s">
        <v>89</v>
      </c>
    </row>
    <row r="222" spans="1:47" s="2" customFormat="1" ht="12">
      <c r="A222" s="37"/>
      <c r="B222" s="38"/>
      <c r="C222" s="39"/>
      <c r="D222" s="230" t="s">
        <v>172</v>
      </c>
      <c r="E222" s="39"/>
      <c r="F222" s="235" t="s">
        <v>2115</v>
      </c>
      <c r="G222" s="39"/>
      <c r="H222" s="39"/>
      <c r="I222" s="232"/>
      <c r="J222" s="39"/>
      <c r="K222" s="39"/>
      <c r="L222" s="43"/>
      <c r="M222" s="233"/>
      <c r="N222" s="234"/>
      <c r="O222" s="90"/>
      <c r="P222" s="90"/>
      <c r="Q222" s="90"/>
      <c r="R222" s="90"/>
      <c r="S222" s="90"/>
      <c r="T222" s="91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T222" s="16" t="s">
        <v>172</v>
      </c>
      <c r="AU222" s="16" t="s">
        <v>89</v>
      </c>
    </row>
    <row r="223" spans="1:65" s="2" customFormat="1" ht="24.15" customHeight="1">
      <c r="A223" s="37"/>
      <c r="B223" s="38"/>
      <c r="C223" s="251" t="s">
        <v>536</v>
      </c>
      <c r="D223" s="251" t="s">
        <v>452</v>
      </c>
      <c r="E223" s="252" t="s">
        <v>2124</v>
      </c>
      <c r="F223" s="253" t="s">
        <v>2125</v>
      </c>
      <c r="G223" s="254" t="s">
        <v>281</v>
      </c>
      <c r="H223" s="255">
        <v>1</v>
      </c>
      <c r="I223" s="256"/>
      <c r="J223" s="257">
        <f>ROUND(I223*H223,2)</f>
        <v>0</v>
      </c>
      <c r="K223" s="253" t="s">
        <v>1</v>
      </c>
      <c r="L223" s="258"/>
      <c r="M223" s="259" t="s">
        <v>1</v>
      </c>
      <c r="N223" s="260" t="s">
        <v>44</v>
      </c>
      <c r="O223" s="90"/>
      <c r="P223" s="226">
        <f>O223*H223</f>
        <v>0</v>
      </c>
      <c r="Q223" s="226">
        <v>0.101</v>
      </c>
      <c r="R223" s="226">
        <f>Q223*H223</f>
        <v>0.101</v>
      </c>
      <c r="S223" s="226">
        <v>0</v>
      </c>
      <c r="T223" s="227">
        <f>S223*H223</f>
        <v>0</v>
      </c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R223" s="228" t="s">
        <v>204</v>
      </c>
      <c r="AT223" s="228" t="s">
        <v>452</v>
      </c>
      <c r="AU223" s="228" t="s">
        <v>89</v>
      </c>
      <c r="AY223" s="16" t="s">
        <v>160</v>
      </c>
      <c r="BE223" s="229">
        <f>IF(N223="základní",J223,0)</f>
        <v>0</v>
      </c>
      <c r="BF223" s="229">
        <f>IF(N223="snížená",J223,0)</f>
        <v>0</v>
      </c>
      <c r="BG223" s="229">
        <f>IF(N223="zákl. přenesená",J223,0)</f>
        <v>0</v>
      </c>
      <c r="BH223" s="229">
        <f>IF(N223="sníž. přenesená",J223,0)</f>
        <v>0</v>
      </c>
      <c r="BI223" s="229">
        <f>IF(N223="nulová",J223,0)</f>
        <v>0</v>
      </c>
      <c r="BJ223" s="16" t="s">
        <v>87</v>
      </c>
      <c r="BK223" s="229">
        <f>ROUND(I223*H223,2)</f>
        <v>0</v>
      </c>
      <c r="BL223" s="16" t="s">
        <v>182</v>
      </c>
      <c r="BM223" s="228" t="s">
        <v>2401</v>
      </c>
    </row>
    <row r="224" spans="1:47" s="2" customFormat="1" ht="12">
      <c r="A224" s="37"/>
      <c r="B224" s="38"/>
      <c r="C224" s="39"/>
      <c r="D224" s="230" t="s">
        <v>170</v>
      </c>
      <c r="E224" s="39"/>
      <c r="F224" s="231" t="s">
        <v>2121</v>
      </c>
      <c r="G224" s="39"/>
      <c r="H224" s="39"/>
      <c r="I224" s="232"/>
      <c r="J224" s="39"/>
      <c r="K224" s="39"/>
      <c r="L224" s="43"/>
      <c r="M224" s="233"/>
      <c r="N224" s="234"/>
      <c r="O224" s="90"/>
      <c r="P224" s="90"/>
      <c r="Q224" s="90"/>
      <c r="R224" s="90"/>
      <c r="S224" s="90"/>
      <c r="T224" s="91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T224" s="16" t="s">
        <v>170</v>
      </c>
      <c r="AU224" s="16" t="s">
        <v>89</v>
      </c>
    </row>
    <row r="225" spans="1:47" s="2" customFormat="1" ht="12">
      <c r="A225" s="37"/>
      <c r="B225" s="38"/>
      <c r="C225" s="39"/>
      <c r="D225" s="230" t="s">
        <v>172</v>
      </c>
      <c r="E225" s="39"/>
      <c r="F225" s="235" t="s">
        <v>2127</v>
      </c>
      <c r="G225" s="39"/>
      <c r="H225" s="39"/>
      <c r="I225" s="232"/>
      <c r="J225" s="39"/>
      <c r="K225" s="39"/>
      <c r="L225" s="43"/>
      <c r="M225" s="233"/>
      <c r="N225" s="234"/>
      <c r="O225" s="90"/>
      <c r="P225" s="90"/>
      <c r="Q225" s="90"/>
      <c r="R225" s="90"/>
      <c r="S225" s="90"/>
      <c r="T225" s="91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T225" s="16" t="s">
        <v>172</v>
      </c>
      <c r="AU225" s="16" t="s">
        <v>89</v>
      </c>
    </row>
    <row r="226" spans="1:65" s="2" customFormat="1" ht="24.15" customHeight="1">
      <c r="A226" s="37"/>
      <c r="B226" s="38"/>
      <c r="C226" s="251" t="s">
        <v>541</v>
      </c>
      <c r="D226" s="251" t="s">
        <v>452</v>
      </c>
      <c r="E226" s="252" t="s">
        <v>2120</v>
      </c>
      <c r="F226" s="253" t="s">
        <v>2402</v>
      </c>
      <c r="G226" s="254" t="s">
        <v>281</v>
      </c>
      <c r="H226" s="255">
        <v>4</v>
      </c>
      <c r="I226" s="256"/>
      <c r="J226" s="257">
        <f>ROUND(I226*H226,2)</f>
        <v>0</v>
      </c>
      <c r="K226" s="253" t="s">
        <v>1</v>
      </c>
      <c r="L226" s="258"/>
      <c r="M226" s="259" t="s">
        <v>1</v>
      </c>
      <c r="N226" s="260" t="s">
        <v>44</v>
      </c>
      <c r="O226" s="90"/>
      <c r="P226" s="226">
        <f>O226*H226</f>
        <v>0</v>
      </c>
      <c r="Q226" s="226">
        <v>0.101</v>
      </c>
      <c r="R226" s="226">
        <f>Q226*H226</f>
        <v>0.404</v>
      </c>
      <c r="S226" s="226">
        <v>0</v>
      </c>
      <c r="T226" s="227">
        <f>S226*H226</f>
        <v>0</v>
      </c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R226" s="228" t="s">
        <v>204</v>
      </c>
      <c r="AT226" s="228" t="s">
        <v>452</v>
      </c>
      <c r="AU226" s="228" t="s">
        <v>89</v>
      </c>
      <c r="AY226" s="16" t="s">
        <v>160</v>
      </c>
      <c r="BE226" s="229">
        <f>IF(N226="základní",J226,0)</f>
        <v>0</v>
      </c>
      <c r="BF226" s="229">
        <f>IF(N226="snížená",J226,0)</f>
        <v>0</v>
      </c>
      <c r="BG226" s="229">
        <f>IF(N226="zákl. přenesená",J226,0)</f>
        <v>0</v>
      </c>
      <c r="BH226" s="229">
        <f>IF(N226="sníž. přenesená",J226,0)</f>
        <v>0</v>
      </c>
      <c r="BI226" s="229">
        <f>IF(N226="nulová",J226,0)</f>
        <v>0</v>
      </c>
      <c r="BJ226" s="16" t="s">
        <v>87</v>
      </c>
      <c r="BK226" s="229">
        <f>ROUND(I226*H226,2)</f>
        <v>0</v>
      </c>
      <c r="BL226" s="16" t="s">
        <v>182</v>
      </c>
      <c r="BM226" s="228" t="s">
        <v>2403</v>
      </c>
    </row>
    <row r="227" spans="1:47" s="2" customFormat="1" ht="12">
      <c r="A227" s="37"/>
      <c r="B227" s="38"/>
      <c r="C227" s="39"/>
      <c r="D227" s="230" t="s">
        <v>170</v>
      </c>
      <c r="E227" s="39"/>
      <c r="F227" s="231" t="s">
        <v>2404</v>
      </c>
      <c r="G227" s="39"/>
      <c r="H227" s="39"/>
      <c r="I227" s="232"/>
      <c r="J227" s="39"/>
      <c r="K227" s="39"/>
      <c r="L227" s="43"/>
      <c r="M227" s="233"/>
      <c r="N227" s="234"/>
      <c r="O227" s="90"/>
      <c r="P227" s="90"/>
      <c r="Q227" s="90"/>
      <c r="R227" s="90"/>
      <c r="S227" s="90"/>
      <c r="T227" s="91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T227" s="16" t="s">
        <v>170</v>
      </c>
      <c r="AU227" s="16" t="s">
        <v>89</v>
      </c>
    </row>
    <row r="228" spans="1:47" s="2" customFormat="1" ht="12">
      <c r="A228" s="37"/>
      <c r="B228" s="38"/>
      <c r="C228" s="39"/>
      <c r="D228" s="230" t="s">
        <v>172</v>
      </c>
      <c r="E228" s="39"/>
      <c r="F228" s="235" t="s">
        <v>2123</v>
      </c>
      <c r="G228" s="39"/>
      <c r="H228" s="39"/>
      <c r="I228" s="232"/>
      <c r="J228" s="39"/>
      <c r="K228" s="39"/>
      <c r="L228" s="43"/>
      <c r="M228" s="233"/>
      <c r="N228" s="234"/>
      <c r="O228" s="90"/>
      <c r="P228" s="90"/>
      <c r="Q228" s="90"/>
      <c r="R228" s="90"/>
      <c r="S228" s="90"/>
      <c r="T228" s="91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T228" s="16" t="s">
        <v>172</v>
      </c>
      <c r="AU228" s="16" t="s">
        <v>89</v>
      </c>
    </row>
    <row r="229" spans="1:65" s="2" customFormat="1" ht="24.15" customHeight="1">
      <c r="A229" s="37"/>
      <c r="B229" s="38"/>
      <c r="C229" s="217" t="s">
        <v>547</v>
      </c>
      <c r="D229" s="217" t="s">
        <v>163</v>
      </c>
      <c r="E229" s="218" t="s">
        <v>1392</v>
      </c>
      <c r="F229" s="219" t="s">
        <v>1393</v>
      </c>
      <c r="G229" s="220" t="s">
        <v>281</v>
      </c>
      <c r="H229" s="221">
        <v>5</v>
      </c>
      <c r="I229" s="222"/>
      <c r="J229" s="223">
        <f>ROUND(I229*H229,2)</f>
        <v>0</v>
      </c>
      <c r="K229" s="219" t="s">
        <v>167</v>
      </c>
      <c r="L229" s="43"/>
      <c r="M229" s="224" t="s">
        <v>1</v>
      </c>
      <c r="N229" s="225" t="s">
        <v>44</v>
      </c>
      <c r="O229" s="90"/>
      <c r="P229" s="226">
        <f>O229*H229</f>
        <v>0</v>
      </c>
      <c r="Q229" s="226">
        <v>0.21734</v>
      </c>
      <c r="R229" s="226">
        <f>Q229*H229</f>
        <v>1.0867</v>
      </c>
      <c r="S229" s="226">
        <v>0</v>
      </c>
      <c r="T229" s="227">
        <f>S229*H229</f>
        <v>0</v>
      </c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R229" s="228" t="s">
        <v>182</v>
      </c>
      <c r="AT229" s="228" t="s">
        <v>163</v>
      </c>
      <c r="AU229" s="228" t="s">
        <v>89</v>
      </c>
      <c r="AY229" s="16" t="s">
        <v>160</v>
      </c>
      <c r="BE229" s="229">
        <f>IF(N229="základní",J229,0)</f>
        <v>0</v>
      </c>
      <c r="BF229" s="229">
        <f>IF(N229="snížená",J229,0)</f>
        <v>0</v>
      </c>
      <c r="BG229" s="229">
        <f>IF(N229="zákl. přenesená",J229,0)</f>
        <v>0</v>
      </c>
      <c r="BH229" s="229">
        <f>IF(N229="sníž. přenesená",J229,0)</f>
        <v>0</v>
      </c>
      <c r="BI229" s="229">
        <f>IF(N229="nulová",J229,0)</f>
        <v>0</v>
      </c>
      <c r="BJ229" s="16" t="s">
        <v>87</v>
      </c>
      <c r="BK229" s="229">
        <f>ROUND(I229*H229,2)</f>
        <v>0</v>
      </c>
      <c r="BL229" s="16" t="s">
        <v>182</v>
      </c>
      <c r="BM229" s="228" t="s">
        <v>2405</v>
      </c>
    </row>
    <row r="230" spans="1:47" s="2" customFormat="1" ht="12">
      <c r="A230" s="37"/>
      <c r="B230" s="38"/>
      <c r="C230" s="39"/>
      <c r="D230" s="230" t="s">
        <v>170</v>
      </c>
      <c r="E230" s="39"/>
      <c r="F230" s="231" t="s">
        <v>1395</v>
      </c>
      <c r="G230" s="39"/>
      <c r="H230" s="39"/>
      <c r="I230" s="232"/>
      <c r="J230" s="39"/>
      <c r="K230" s="39"/>
      <c r="L230" s="43"/>
      <c r="M230" s="233"/>
      <c r="N230" s="234"/>
      <c r="O230" s="90"/>
      <c r="P230" s="90"/>
      <c r="Q230" s="90"/>
      <c r="R230" s="90"/>
      <c r="S230" s="90"/>
      <c r="T230" s="91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T230" s="16" t="s">
        <v>170</v>
      </c>
      <c r="AU230" s="16" t="s">
        <v>89</v>
      </c>
    </row>
    <row r="231" spans="1:63" s="12" customFormat="1" ht="22.8" customHeight="1">
      <c r="A231" s="12"/>
      <c r="B231" s="201"/>
      <c r="C231" s="202"/>
      <c r="D231" s="203" t="s">
        <v>78</v>
      </c>
      <c r="E231" s="215" t="s">
        <v>357</v>
      </c>
      <c r="F231" s="215" t="s">
        <v>358</v>
      </c>
      <c r="G231" s="202"/>
      <c r="H231" s="202"/>
      <c r="I231" s="205"/>
      <c r="J231" s="216">
        <f>BK231</f>
        <v>0</v>
      </c>
      <c r="K231" s="202"/>
      <c r="L231" s="207"/>
      <c r="M231" s="208"/>
      <c r="N231" s="209"/>
      <c r="O231" s="209"/>
      <c r="P231" s="210">
        <f>SUM(P232:P236)</f>
        <v>0</v>
      </c>
      <c r="Q231" s="209"/>
      <c r="R231" s="210">
        <f>SUM(R232:R236)</f>
        <v>0</v>
      </c>
      <c r="S231" s="209"/>
      <c r="T231" s="211">
        <f>SUM(T232:T236)</f>
        <v>0</v>
      </c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R231" s="212" t="s">
        <v>87</v>
      </c>
      <c r="AT231" s="213" t="s">
        <v>78</v>
      </c>
      <c r="AU231" s="213" t="s">
        <v>87</v>
      </c>
      <c r="AY231" s="212" t="s">
        <v>160</v>
      </c>
      <c r="BK231" s="214">
        <f>SUM(BK232:BK236)</f>
        <v>0</v>
      </c>
    </row>
    <row r="232" spans="1:65" s="2" customFormat="1" ht="24.15" customHeight="1">
      <c r="A232" s="37"/>
      <c r="B232" s="38"/>
      <c r="C232" s="217" t="s">
        <v>553</v>
      </c>
      <c r="D232" s="217" t="s">
        <v>163</v>
      </c>
      <c r="E232" s="218" t="s">
        <v>686</v>
      </c>
      <c r="F232" s="219" t="s">
        <v>1685</v>
      </c>
      <c r="G232" s="220" t="s">
        <v>362</v>
      </c>
      <c r="H232" s="221">
        <v>1.24</v>
      </c>
      <c r="I232" s="222"/>
      <c r="J232" s="223">
        <f>ROUND(I232*H232,2)</f>
        <v>0</v>
      </c>
      <c r="K232" s="219" t="s">
        <v>1668</v>
      </c>
      <c r="L232" s="43"/>
      <c r="M232" s="224" t="s">
        <v>1</v>
      </c>
      <c r="N232" s="225" t="s">
        <v>44</v>
      </c>
      <c r="O232" s="90"/>
      <c r="P232" s="226">
        <f>O232*H232</f>
        <v>0</v>
      </c>
      <c r="Q232" s="226">
        <v>0</v>
      </c>
      <c r="R232" s="226">
        <f>Q232*H232</f>
        <v>0</v>
      </c>
      <c r="S232" s="226">
        <v>0</v>
      </c>
      <c r="T232" s="227">
        <f>S232*H232</f>
        <v>0</v>
      </c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  <c r="AE232" s="37"/>
      <c r="AR232" s="228" t="s">
        <v>182</v>
      </c>
      <c r="AT232" s="228" t="s">
        <v>163</v>
      </c>
      <c r="AU232" s="228" t="s">
        <v>89</v>
      </c>
      <c r="AY232" s="16" t="s">
        <v>160</v>
      </c>
      <c r="BE232" s="229">
        <f>IF(N232="základní",J232,0)</f>
        <v>0</v>
      </c>
      <c r="BF232" s="229">
        <f>IF(N232="snížená",J232,0)</f>
        <v>0</v>
      </c>
      <c r="BG232" s="229">
        <f>IF(N232="zákl. přenesená",J232,0)</f>
        <v>0</v>
      </c>
      <c r="BH232" s="229">
        <f>IF(N232="sníž. přenesená",J232,0)</f>
        <v>0</v>
      </c>
      <c r="BI232" s="229">
        <f>IF(N232="nulová",J232,0)</f>
        <v>0</v>
      </c>
      <c r="BJ232" s="16" t="s">
        <v>87</v>
      </c>
      <c r="BK232" s="229">
        <f>ROUND(I232*H232,2)</f>
        <v>0</v>
      </c>
      <c r="BL232" s="16" t="s">
        <v>182</v>
      </c>
      <c r="BM232" s="228" t="s">
        <v>2136</v>
      </c>
    </row>
    <row r="233" spans="1:47" s="2" customFormat="1" ht="12">
      <c r="A233" s="37"/>
      <c r="B233" s="38"/>
      <c r="C233" s="39"/>
      <c r="D233" s="230" t="s">
        <v>170</v>
      </c>
      <c r="E233" s="39"/>
      <c r="F233" s="231" t="s">
        <v>1821</v>
      </c>
      <c r="G233" s="39"/>
      <c r="H233" s="39"/>
      <c r="I233" s="232"/>
      <c r="J233" s="39"/>
      <c r="K233" s="39"/>
      <c r="L233" s="43"/>
      <c r="M233" s="233"/>
      <c r="N233" s="234"/>
      <c r="O233" s="90"/>
      <c r="P233" s="90"/>
      <c r="Q233" s="90"/>
      <c r="R233" s="90"/>
      <c r="S233" s="90"/>
      <c r="T233" s="91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T233" s="16" t="s">
        <v>170</v>
      </c>
      <c r="AU233" s="16" t="s">
        <v>89</v>
      </c>
    </row>
    <row r="234" spans="1:47" s="2" customFormat="1" ht="12">
      <c r="A234" s="37"/>
      <c r="B234" s="38"/>
      <c r="C234" s="39"/>
      <c r="D234" s="230" t="s">
        <v>172</v>
      </c>
      <c r="E234" s="39"/>
      <c r="F234" s="235" t="s">
        <v>1687</v>
      </c>
      <c r="G234" s="39"/>
      <c r="H234" s="39"/>
      <c r="I234" s="232"/>
      <c r="J234" s="39"/>
      <c r="K234" s="39"/>
      <c r="L234" s="43"/>
      <c r="M234" s="233"/>
      <c r="N234" s="234"/>
      <c r="O234" s="90"/>
      <c r="P234" s="90"/>
      <c r="Q234" s="90"/>
      <c r="R234" s="90"/>
      <c r="S234" s="90"/>
      <c r="T234" s="91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  <c r="AT234" s="16" t="s">
        <v>172</v>
      </c>
      <c r="AU234" s="16" t="s">
        <v>89</v>
      </c>
    </row>
    <row r="235" spans="1:65" s="2" customFormat="1" ht="24.15" customHeight="1">
      <c r="A235" s="37"/>
      <c r="B235" s="38"/>
      <c r="C235" s="217" t="s">
        <v>558</v>
      </c>
      <c r="D235" s="217" t="s">
        <v>163</v>
      </c>
      <c r="E235" s="218" t="s">
        <v>2406</v>
      </c>
      <c r="F235" s="219" t="s">
        <v>2407</v>
      </c>
      <c r="G235" s="220" t="s">
        <v>362</v>
      </c>
      <c r="H235" s="221">
        <v>1.24</v>
      </c>
      <c r="I235" s="222"/>
      <c r="J235" s="223">
        <f>ROUND(I235*H235,2)</f>
        <v>0</v>
      </c>
      <c r="K235" s="219" t="s">
        <v>1</v>
      </c>
      <c r="L235" s="43"/>
      <c r="M235" s="224" t="s">
        <v>1</v>
      </c>
      <c r="N235" s="225" t="s">
        <v>44</v>
      </c>
      <c r="O235" s="90"/>
      <c r="P235" s="226">
        <f>O235*H235</f>
        <v>0</v>
      </c>
      <c r="Q235" s="226">
        <v>0</v>
      </c>
      <c r="R235" s="226">
        <f>Q235*H235</f>
        <v>0</v>
      </c>
      <c r="S235" s="226">
        <v>0</v>
      </c>
      <c r="T235" s="227">
        <f>S235*H235</f>
        <v>0</v>
      </c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R235" s="228" t="s">
        <v>182</v>
      </c>
      <c r="AT235" s="228" t="s">
        <v>163</v>
      </c>
      <c r="AU235" s="228" t="s">
        <v>89</v>
      </c>
      <c r="AY235" s="16" t="s">
        <v>160</v>
      </c>
      <c r="BE235" s="229">
        <f>IF(N235="základní",J235,0)</f>
        <v>0</v>
      </c>
      <c r="BF235" s="229">
        <f>IF(N235="snížená",J235,0)</f>
        <v>0</v>
      </c>
      <c r="BG235" s="229">
        <f>IF(N235="zákl. přenesená",J235,0)</f>
        <v>0</v>
      </c>
      <c r="BH235" s="229">
        <f>IF(N235="sníž. přenesená",J235,0)</f>
        <v>0</v>
      </c>
      <c r="BI235" s="229">
        <f>IF(N235="nulová",J235,0)</f>
        <v>0</v>
      </c>
      <c r="BJ235" s="16" t="s">
        <v>87</v>
      </c>
      <c r="BK235" s="229">
        <f>ROUND(I235*H235,2)</f>
        <v>0</v>
      </c>
      <c r="BL235" s="16" t="s">
        <v>182</v>
      </c>
      <c r="BM235" s="228" t="s">
        <v>2137</v>
      </c>
    </row>
    <row r="236" spans="1:47" s="2" customFormat="1" ht="12">
      <c r="A236" s="37"/>
      <c r="B236" s="38"/>
      <c r="C236" s="39"/>
      <c r="D236" s="230" t="s">
        <v>170</v>
      </c>
      <c r="E236" s="39"/>
      <c r="F236" s="231" t="s">
        <v>364</v>
      </c>
      <c r="G236" s="39"/>
      <c r="H236" s="39"/>
      <c r="I236" s="232"/>
      <c r="J236" s="39"/>
      <c r="K236" s="39"/>
      <c r="L236" s="43"/>
      <c r="M236" s="233"/>
      <c r="N236" s="234"/>
      <c r="O236" s="90"/>
      <c r="P236" s="90"/>
      <c r="Q236" s="90"/>
      <c r="R236" s="90"/>
      <c r="S236" s="90"/>
      <c r="T236" s="91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  <c r="AT236" s="16" t="s">
        <v>170</v>
      </c>
      <c r="AU236" s="16" t="s">
        <v>89</v>
      </c>
    </row>
    <row r="237" spans="1:63" s="12" customFormat="1" ht="22.8" customHeight="1">
      <c r="A237" s="12"/>
      <c r="B237" s="201"/>
      <c r="C237" s="202"/>
      <c r="D237" s="203" t="s">
        <v>78</v>
      </c>
      <c r="E237" s="215" t="s">
        <v>694</v>
      </c>
      <c r="F237" s="215" t="s">
        <v>695</v>
      </c>
      <c r="G237" s="202"/>
      <c r="H237" s="202"/>
      <c r="I237" s="205"/>
      <c r="J237" s="216">
        <f>BK237</f>
        <v>0</v>
      </c>
      <c r="K237" s="202"/>
      <c r="L237" s="207"/>
      <c r="M237" s="208"/>
      <c r="N237" s="209"/>
      <c r="O237" s="209"/>
      <c r="P237" s="210">
        <f>SUM(P238:P239)</f>
        <v>0</v>
      </c>
      <c r="Q237" s="209"/>
      <c r="R237" s="210">
        <f>SUM(R238:R239)</f>
        <v>0</v>
      </c>
      <c r="S237" s="209"/>
      <c r="T237" s="211">
        <f>SUM(T238:T239)</f>
        <v>0</v>
      </c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R237" s="212" t="s">
        <v>87</v>
      </c>
      <c r="AT237" s="213" t="s">
        <v>78</v>
      </c>
      <c r="AU237" s="213" t="s">
        <v>87</v>
      </c>
      <c r="AY237" s="212" t="s">
        <v>160</v>
      </c>
      <c r="BK237" s="214">
        <f>SUM(BK238:BK239)</f>
        <v>0</v>
      </c>
    </row>
    <row r="238" spans="1:65" s="2" customFormat="1" ht="24.15" customHeight="1">
      <c r="A238" s="37"/>
      <c r="B238" s="38"/>
      <c r="C238" s="217" t="s">
        <v>563</v>
      </c>
      <c r="D238" s="217" t="s">
        <v>163</v>
      </c>
      <c r="E238" s="218" t="s">
        <v>2408</v>
      </c>
      <c r="F238" s="219" t="s">
        <v>2409</v>
      </c>
      <c r="G238" s="220" t="s">
        <v>362</v>
      </c>
      <c r="H238" s="221">
        <v>197.424</v>
      </c>
      <c r="I238" s="222"/>
      <c r="J238" s="223">
        <f>ROUND(I238*H238,2)</f>
        <v>0</v>
      </c>
      <c r="K238" s="219" t="s">
        <v>167</v>
      </c>
      <c r="L238" s="43"/>
      <c r="M238" s="224" t="s">
        <v>1</v>
      </c>
      <c r="N238" s="225" t="s">
        <v>44</v>
      </c>
      <c r="O238" s="90"/>
      <c r="P238" s="226">
        <f>O238*H238</f>
        <v>0</v>
      </c>
      <c r="Q238" s="226">
        <v>0</v>
      </c>
      <c r="R238" s="226">
        <f>Q238*H238</f>
        <v>0</v>
      </c>
      <c r="S238" s="226">
        <v>0</v>
      </c>
      <c r="T238" s="227">
        <f>S238*H238</f>
        <v>0</v>
      </c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  <c r="AR238" s="228" t="s">
        <v>182</v>
      </c>
      <c r="AT238" s="228" t="s">
        <v>163</v>
      </c>
      <c r="AU238" s="228" t="s">
        <v>89</v>
      </c>
      <c r="AY238" s="16" t="s">
        <v>160</v>
      </c>
      <c r="BE238" s="229">
        <f>IF(N238="základní",J238,0)</f>
        <v>0</v>
      </c>
      <c r="BF238" s="229">
        <f>IF(N238="snížená",J238,0)</f>
        <v>0</v>
      </c>
      <c r="BG238" s="229">
        <f>IF(N238="zákl. přenesená",J238,0)</f>
        <v>0</v>
      </c>
      <c r="BH238" s="229">
        <f>IF(N238="sníž. přenesená",J238,0)</f>
        <v>0</v>
      </c>
      <c r="BI238" s="229">
        <f>IF(N238="nulová",J238,0)</f>
        <v>0</v>
      </c>
      <c r="BJ238" s="16" t="s">
        <v>87</v>
      </c>
      <c r="BK238" s="229">
        <f>ROUND(I238*H238,2)</f>
        <v>0</v>
      </c>
      <c r="BL238" s="16" t="s">
        <v>182</v>
      </c>
      <c r="BM238" s="228" t="s">
        <v>2410</v>
      </c>
    </row>
    <row r="239" spans="1:47" s="2" customFormat="1" ht="12">
      <c r="A239" s="37"/>
      <c r="B239" s="38"/>
      <c r="C239" s="39"/>
      <c r="D239" s="230" t="s">
        <v>170</v>
      </c>
      <c r="E239" s="39"/>
      <c r="F239" s="231" t="s">
        <v>2411</v>
      </c>
      <c r="G239" s="39"/>
      <c r="H239" s="39"/>
      <c r="I239" s="232"/>
      <c r="J239" s="39"/>
      <c r="K239" s="39"/>
      <c r="L239" s="43"/>
      <c r="M239" s="247"/>
      <c r="N239" s="248"/>
      <c r="O239" s="249"/>
      <c r="P239" s="249"/>
      <c r="Q239" s="249"/>
      <c r="R239" s="249"/>
      <c r="S239" s="249"/>
      <c r="T239" s="250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T239" s="16" t="s">
        <v>170</v>
      </c>
      <c r="AU239" s="16" t="s">
        <v>89</v>
      </c>
    </row>
    <row r="240" spans="1:31" s="2" customFormat="1" ht="6.95" customHeight="1">
      <c r="A240" s="37"/>
      <c r="B240" s="65"/>
      <c r="C240" s="66"/>
      <c r="D240" s="66"/>
      <c r="E240" s="66"/>
      <c r="F240" s="66"/>
      <c r="G240" s="66"/>
      <c r="H240" s="66"/>
      <c r="I240" s="66"/>
      <c r="J240" s="66"/>
      <c r="K240" s="66"/>
      <c r="L240" s="43"/>
      <c r="M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  <c r="AE240" s="37"/>
    </row>
  </sheetData>
  <sheetProtection password="CC35" sheet="1" objects="1" scenarios="1" formatColumns="0" formatRows="0" autoFilter="0"/>
  <autoFilter ref="C122:K239"/>
  <mergeCells count="9">
    <mergeCell ref="E7:H7"/>
    <mergeCell ref="E9:H9"/>
    <mergeCell ref="E18:H18"/>
    <mergeCell ref="E27:H27"/>
    <mergeCell ref="E85:H85"/>
    <mergeCell ref="E87:H87"/>
    <mergeCell ref="E113:H113"/>
    <mergeCell ref="E115:H11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128</v>
      </c>
    </row>
    <row r="3" spans="2:46" s="1" customFormat="1" ht="6.95" customHeight="1">
      <c r="B3" s="135"/>
      <c r="C3" s="136"/>
      <c r="D3" s="136"/>
      <c r="E3" s="136"/>
      <c r="F3" s="136"/>
      <c r="G3" s="136"/>
      <c r="H3" s="136"/>
      <c r="I3" s="136"/>
      <c r="J3" s="136"/>
      <c r="K3" s="136"/>
      <c r="L3" s="19"/>
      <c r="AT3" s="16" t="s">
        <v>89</v>
      </c>
    </row>
    <row r="4" spans="2:46" s="1" customFormat="1" ht="24.95" customHeight="1">
      <c r="B4" s="19"/>
      <c r="D4" s="137" t="s">
        <v>129</v>
      </c>
      <c r="L4" s="19"/>
      <c r="M4" s="138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39" t="s">
        <v>16</v>
      </c>
      <c r="L6" s="19"/>
    </row>
    <row r="7" spans="2:12" s="1" customFormat="1" ht="16.5" customHeight="1">
      <c r="B7" s="19"/>
      <c r="E7" s="140" t="str">
        <f>'Rekapitulace stavby'!K6</f>
        <v>Místní komunikace Jamská - Nákupní park</v>
      </c>
      <c r="F7" s="139"/>
      <c r="G7" s="139"/>
      <c r="H7" s="139"/>
      <c r="L7" s="19"/>
    </row>
    <row r="8" spans="1:31" s="2" customFormat="1" ht="12" customHeight="1">
      <c r="A8" s="37"/>
      <c r="B8" s="43"/>
      <c r="C8" s="37"/>
      <c r="D8" s="139" t="s">
        <v>130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41" t="s">
        <v>2412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39" t="s">
        <v>18</v>
      </c>
      <c r="E11" s="37"/>
      <c r="F11" s="142" t="s">
        <v>1</v>
      </c>
      <c r="G11" s="37"/>
      <c r="H11" s="37"/>
      <c r="I11" s="139" t="s">
        <v>19</v>
      </c>
      <c r="J11" s="142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39" t="s">
        <v>20</v>
      </c>
      <c r="E12" s="37"/>
      <c r="F12" s="142" t="s">
        <v>21</v>
      </c>
      <c r="G12" s="37"/>
      <c r="H12" s="37"/>
      <c r="I12" s="139" t="s">
        <v>22</v>
      </c>
      <c r="J12" s="143" t="str">
        <f>'Rekapitulace stavby'!AN8</f>
        <v>17. 9. 2021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39" t="s">
        <v>24</v>
      </c>
      <c r="E14" s="37"/>
      <c r="F14" s="37"/>
      <c r="G14" s="37"/>
      <c r="H14" s="37"/>
      <c r="I14" s="139" t="s">
        <v>25</v>
      </c>
      <c r="J14" s="142" t="s">
        <v>26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42" t="s">
        <v>27</v>
      </c>
      <c r="F15" s="37"/>
      <c r="G15" s="37"/>
      <c r="H15" s="37"/>
      <c r="I15" s="139" t="s">
        <v>28</v>
      </c>
      <c r="J15" s="142" t="s">
        <v>29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39" t="s">
        <v>30</v>
      </c>
      <c r="E17" s="37"/>
      <c r="F17" s="37"/>
      <c r="G17" s="37"/>
      <c r="H17" s="37"/>
      <c r="I17" s="139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2"/>
      <c r="G18" s="142"/>
      <c r="H18" s="142"/>
      <c r="I18" s="139" t="s">
        <v>28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39" t="s">
        <v>32</v>
      </c>
      <c r="E20" s="37"/>
      <c r="F20" s="37"/>
      <c r="G20" s="37"/>
      <c r="H20" s="37"/>
      <c r="I20" s="139" t="s">
        <v>25</v>
      </c>
      <c r="J20" s="142" t="s">
        <v>33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42" t="s">
        <v>34</v>
      </c>
      <c r="F21" s="37"/>
      <c r="G21" s="37"/>
      <c r="H21" s="37"/>
      <c r="I21" s="139" t="s">
        <v>28</v>
      </c>
      <c r="J21" s="142" t="s">
        <v>35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39" t="s">
        <v>37</v>
      </c>
      <c r="E23" s="37"/>
      <c r="F23" s="37"/>
      <c r="G23" s="37"/>
      <c r="H23" s="37"/>
      <c r="I23" s="139" t="s">
        <v>25</v>
      </c>
      <c r="J23" s="142" t="s">
        <v>33</v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42" t="s">
        <v>34</v>
      </c>
      <c r="F24" s="37"/>
      <c r="G24" s="37"/>
      <c r="H24" s="37"/>
      <c r="I24" s="139" t="s">
        <v>28</v>
      </c>
      <c r="J24" s="142" t="s">
        <v>35</v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39" t="s">
        <v>38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44"/>
      <c r="B27" s="145"/>
      <c r="C27" s="144"/>
      <c r="D27" s="144"/>
      <c r="E27" s="146" t="s">
        <v>1</v>
      </c>
      <c r="F27" s="146"/>
      <c r="G27" s="146"/>
      <c r="H27" s="146"/>
      <c r="I27" s="144"/>
      <c r="J27" s="144"/>
      <c r="K27" s="144"/>
      <c r="L27" s="147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8"/>
      <c r="E29" s="148"/>
      <c r="F29" s="148"/>
      <c r="G29" s="148"/>
      <c r="H29" s="148"/>
      <c r="I29" s="148"/>
      <c r="J29" s="148"/>
      <c r="K29" s="148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49" t="s">
        <v>39</v>
      </c>
      <c r="E30" s="37"/>
      <c r="F30" s="37"/>
      <c r="G30" s="37"/>
      <c r="H30" s="37"/>
      <c r="I30" s="37"/>
      <c r="J30" s="150">
        <f>ROUND(J118,2)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8"/>
      <c r="E31" s="148"/>
      <c r="F31" s="148"/>
      <c r="G31" s="148"/>
      <c r="H31" s="148"/>
      <c r="I31" s="148"/>
      <c r="J31" s="148"/>
      <c r="K31" s="148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51" t="s">
        <v>41</v>
      </c>
      <c r="G32" s="37"/>
      <c r="H32" s="37"/>
      <c r="I32" s="151" t="s">
        <v>40</v>
      </c>
      <c r="J32" s="151" t="s">
        <v>42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52" t="s">
        <v>43</v>
      </c>
      <c r="E33" s="139" t="s">
        <v>44</v>
      </c>
      <c r="F33" s="153">
        <f>ROUND((SUM(BE118:BE122)),2)</f>
        <v>0</v>
      </c>
      <c r="G33" s="37"/>
      <c r="H33" s="37"/>
      <c r="I33" s="154">
        <v>0.21</v>
      </c>
      <c r="J33" s="153">
        <f>ROUND(((SUM(BE118:BE122))*I33),2)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39" t="s">
        <v>45</v>
      </c>
      <c r="F34" s="153">
        <f>ROUND((SUM(BF118:BF122)),2)</f>
        <v>0</v>
      </c>
      <c r="G34" s="37"/>
      <c r="H34" s="37"/>
      <c r="I34" s="154">
        <v>0.15</v>
      </c>
      <c r="J34" s="153">
        <f>ROUND(((SUM(BF118:BF122))*I34),2)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39" t="s">
        <v>46</v>
      </c>
      <c r="F35" s="153">
        <f>ROUND((SUM(BG118:BG122)),2)</f>
        <v>0</v>
      </c>
      <c r="G35" s="37"/>
      <c r="H35" s="37"/>
      <c r="I35" s="154">
        <v>0.21</v>
      </c>
      <c r="J35" s="153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39" t="s">
        <v>47</v>
      </c>
      <c r="F36" s="153">
        <f>ROUND((SUM(BH118:BH122)),2)</f>
        <v>0</v>
      </c>
      <c r="G36" s="37"/>
      <c r="H36" s="37"/>
      <c r="I36" s="154">
        <v>0.15</v>
      </c>
      <c r="J36" s="153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9" t="s">
        <v>48</v>
      </c>
      <c r="F37" s="153">
        <f>ROUND((SUM(BI118:BI122)),2)</f>
        <v>0</v>
      </c>
      <c r="G37" s="37"/>
      <c r="H37" s="37"/>
      <c r="I37" s="154">
        <v>0</v>
      </c>
      <c r="J37" s="153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55"/>
      <c r="D39" s="156" t="s">
        <v>49</v>
      </c>
      <c r="E39" s="157"/>
      <c r="F39" s="157"/>
      <c r="G39" s="158" t="s">
        <v>50</v>
      </c>
      <c r="H39" s="159" t="s">
        <v>51</v>
      </c>
      <c r="I39" s="157"/>
      <c r="J39" s="160">
        <f>SUM(J30:J37)</f>
        <v>0</v>
      </c>
      <c r="K39" s="161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19"/>
      <c r="L41" s="19"/>
    </row>
    <row r="42" spans="2:12" s="1" customFormat="1" ht="14.4" customHeight="1">
      <c r="B42" s="19"/>
      <c r="L42" s="19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62"/>
      <c r="D50" s="162" t="s">
        <v>52</v>
      </c>
      <c r="E50" s="163"/>
      <c r="F50" s="163"/>
      <c r="G50" s="162" t="s">
        <v>53</v>
      </c>
      <c r="H50" s="163"/>
      <c r="I50" s="163"/>
      <c r="J50" s="163"/>
      <c r="K50" s="163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64" t="s">
        <v>54</v>
      </c>
      <c r="E61" s="165"/>
      <c r="F61" s="166" t="s">
        <v>55</v>
      </c>
      <c r="G61" s="164" t="s">
        <v>54</v>
      </c>
      <c r="H61" s="165"/>
      <c r="I61" s="165"/>
      <c r="J61" s="167" t="s">
        <v>55</v>
      </c>
      <c r="K61" s="165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62" t="s">
        <v>56</v>
      </c>
      <c r="E65" s="168"/>
      <c r="F65" s="168"/>
      <c r="G65" s="162" t="s">
        <v>57</v>
      </c>
      <c r="H65" s="168"/>
      <c r="I65" s="168"/>
      <c r="J65" s="168"/>
      <c r="K65" s="16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64" t="s">
        <v>54</v>
      </c>
      <c r="E76" s="165"/>
      <c r="F76" s="166" t="s">
        <v>55</v>
      </c>
      <c r="G76" s="164" t="s">
        <v>54</v>
      </c>
      <c r="H76" s="165"/>
      <c r="I76" s="165"/>
      <c r="J76" s="167" t="s">
        <v>55</v>
      </c>
      <c r="K76" s="165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69"/>
      <c r="C77" s="170"/>
      <c r="D77" s="170"/>
      <c r="E77" s="170"/>
      <c r="F77" s="170"/>
      <c r="G77" s="170"/>
      <c r="H77" s="170"/>
      <c r="I77" s="170"/>
      <c r="J77" s="170"/>
      <c r="K77" s="170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71"/>
      <c r="C81" s="172"/>
      <c r="D81" s="172"/>
      <c r="E81" s="172"/>
      <c r="F81" s="172"/>
      <c r="G81" s="172"/>
      <c r="H81" s="172"/>
      <c r="I81" s="172"/>
      <c r="J81" s="172"/>
      <c r="K81" s="172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132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73" t="str">
        <f>E7</f>
        <v>Místní komunikace Jamská - Nákupní park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130</v>
      </c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9"/>
      <c r="D87" s="39"/>
      <c r="E87" s="75" t="str">
        <f>E9</f>
        <v>SO801 - Sadové úpravy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20</v>
      </c>
      <c r="D89" s="39"/>
      <c r="E89" s="39"/>
      <c r="F89" s="26" t="str">
        <f>F12</f>
        <v>Žďár nad Sázavou</v>
      </c>
      <c r="G89" s="39"/>
      <c r="H89" s="39"/>
      <c r="I89" s="31" t="s">
        <v>22</v>
      </c>
      <c r="J89" s="78" t="str">
        <f>IF(J12="","",J12)</f>
        <v>17. 9. 2021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25.65" customHeight="1">
      <c r="A91" s="37"/>
      <c r="B91" s="38"/>
      <c r="C91" s="31" t="s">
        <v>24</v>
      </c>
      <c r="D91" s="39"/>
      <c r="E91" s="39"/>
      <c r="F91" s="26" t="str">
        <f>E15</f>
        <v>Město Žďár nad Sázavou</v>
      </c>
      <c r="G91" s="39"/>
      <c r="H91" s="39"/>
      <c r="I91" s="31" t="s">
        <v>32</v>
      </c>
      <c r="J91" s="35" t="str">
        <f>E21</f>
        <v>PROfi Jihlava spol. s r.o.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25.65" customHeight="1">
      <c r="A92" s="37"/>
      <c r="B92" s="38"/>
      <c r="C92" s="31" t="s">
        <v>30</v>
      </c>
      <c r="D92" s="39"/>
      <c r="E92" s="39"/>
      <c r="F92" s="26" t="str">
        <f>IF(E18="","",E18)</f>
        <v>Vyplň údaj</v>
      </c>
      <c r="G92" s="39"/>
      <c r="H92" s="39"/>
      <c r="I92" s="31" t="s">
        <v>37</v>
      </c>
      <c r="J92" s="35" t="str">
        <f>E24</f>
        <v>PROfi Jihlava spol. s r.o.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74" t="s">
        <v>133</v>
      </c>
      <c r="D94" s="175"/>
      <c r="E94" s="175"/>
      <c r="F94" s="175"/>
      <c r="G94" s="175"/>
      <c r="H94" s="175"/>
      <c r="I94" s="175"/>
      <c r="J94" s="176" t="s">
        <v>134</v>
      </c>
      <c r="K94" s="175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77" t="s">
        <v>135</v>
      </c>
      <c r="D96" s="39"/>
      <c r="E96" s="39"/>
      <c r="F96" s="39"/>
      <c r="G96" s="39"/>
      <c r="H96" s="39"/>
      <c r="I96" s="39"/>
      <c r="J96" s="109">
        <f>J118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136</v>
      </c>
    </row>
    <row r="97" spans="1:31" s="9" customFormat="1" ht="24.95" customHeight="1">
      <c r="A97" s="9"/>
      <c r="B97" s="178"/>
      <c r="C97" s="179"/>
      <c r="D97" s="180" t="s">
        <v>261</v>
      </c>
      <c r="E97" s="181"/>
      <c r="F97" s="181"/>
      <c r="G97" s="181"/>
      <c r="H97" s="181"/>
      <c r="I97" s="181"/>
      <c r="J97" s="182">
        <f>J119</f>
        <v>0</v>
      </c>
      <c r="K97" s="179"/>
      <c r="L97" s="183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4"/>
      <c r="C98" s="185"/>
      <c r="D98" s="186" t="s">
        <v>262</v>
      </c>
      <c r="E98" s="187"/>
      <c r="F98" s="187"/>
      <c r="G98" s="187"/>
      <c r="H98" s="187"/>
      <c r="I98" s="187"/>
      <c r="J98" s="188">
        <f>J120</f>
        <v>0</v>
      </c>
      <c r="K98" s="185"/>
      <c r="L98" s="189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2" customFormat="1" ht="21.8" customHeight="1">
      <c r="A99" s="37"/>
      <c r="B99" s="38"/>
      <c r="C99" s="39"/>
      <c r="D99" s="39"/>
      <c r="E99" s="39"/>
      <c r="F99" s="39"/>
      <c r="G99" s="39"/>
      <c r="H99" s="39"/>
      <c r="I99" s="39"/>
      <c r="J99" s="39"/>
      <c r="K99" s="39"/>
      <c r="L99" s="62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</row>
    <row r="100" spans="1:31" s="2" customFormat="1" ht="6.95" customHeight="1">
      <c r="A100" s="37"/>
      <c r="B100" s="65"/>
      <c r="C100" s="66"/>
      <c r="D100" s="66"/>
      <c r="E100" s="66"/>
      <c r="F100" s="66"/>
      <c r="G100" s="66"/>
      <c r="H100" s="66"/>
      <c r="I100" s="66"/>
      <c r="J100" s="66"/>
      <c r="K100" s="66"/>
      <c r="L100" s="62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</row>
    <row r="104" spans="1:31" s="2" customFormat="1" ht="6.95" customHeight="1">
      <c r="A104" s="37"/>
      <c r="B104" s="67"/>
      <c r="C104" s="68"/>
      <c r="D104" s="68"/>
      <c r="E104" s="68"/>
      <c r="F104" s="68"/>
      <c r="G104" s="68"/>
      <c r="H104" s="68"/>
      <c r="I104" s="68"/>
      <c r="J104" s="68"/>
      <c r="K104" s="68"/>
      <c r="L104" s="62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</row>
    <row r="105" spans="1:31" s="2" customFormat="1" ht="24.95" customHeight="1">
      <c r="A105" s="37"/>
      <c r="B105" s="38"/>
      <c r="C105" s="22" t="s">
        <v>144</v>
      </c>
      <c r="D105" s="39"/>
      <c r="E105" s="39"/>
      <c r="F105" s="39"/>
      <c r="G105" s="39"/>
      <c r="H105" s="39"/>
      <c r="I105" s="39"/>
      <c r="J105" s="39"/>
      <c r="K105" s="39"/>
      <c r="L105" s="62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</row>
    <row r="106" spans="1:31" s="2" customFormat="1" ht="6.95" customHeight="1">
      <c r="A106" s="37"/>
      <c r="B106" s="38"/>
      <c r="C106" s="39"/>
      <c r="D106" s="39"/>
      <c r="E106" s="39"/>
      <c r="F106" s="39"/>
      <c r="G106" s="39"/>
      <c r="H106" s="39"/>
      <c r="I106" s="39"/>
      <c r="J106" s="39"/>
      <c r="K106" s="39"/>
      <c r="L106" s="62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</row>
    <row r="107" spans="1:31" s="2" customFormat="1" ht="12" customHeight="1">
      <c r="A107" s="37"/>
      <c r="B107" s="38"/>
      <c r="C107" s="31" t="s">
        <v>16</v>
      </c>
      <c r="D107" s="39"/>
      <c r="E107" s="39"/>
      <c r="F107" s="39"/>
      <c r="G107" s="39"/>
      <c r="H107" s="39"/>
      <c r="I107" s="39"/>
      <c r="J107" s="39"/>
      <c r="K107" s="39"/>
      <c r="L107" s="62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08" spans="1:31" s="2" customFormat="1" ht="16.5" customHeight="1">
      <c r="A108" s="37"/>
      <c r="B108" s="38"/>
      <c r="C108" s="39"/>
      <c r="D108" s="39"/>
      <c r="E108" s="173" t="str">
        <f>E7</f>
        <v>Místní komunikace Jamská - Nákupní park</v>
      </c>
      <c r="F108" s="31"/>
      <c r="G108" s="31"/>
      <c r="H108" s="31"/>
      <c r="I108" s="39"/>
      <c r="J108" s="39"/>
      <c r="K108" s="39"/>
      <c r="L108" s="62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pans="1:31" s="2" customFormat="1" ht="12" customHeight="1">
      <c r="A109" s="37"/>
      <c r="B109" s="38"/>
      <c r="C109" s="31" t="s">
        <v>130</v>
      </c>
      <c r="D109" s="39"/>
      <c r="E109" s="39"/>
      <c r="F109" s="39"/>
      <c r="G109" s="39"/>
      <c r="H109" s="39"/>
      <c r="I109" s="39"/>
      <c r="J109" s="39"/>
      <c r="K109" s="39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16.5" customHeight="1">
      <c r="A110" s="37"/>
      <c r="B110" s="38"/>
      <c r="C110" s="39"/>
      <c r="D110" s="39"/>
      <c r="E110" s="75" t="str">
        <f>E9</f>
        <v>SO801 - Sadové úpravy</v>
      </c>
      <c r="F110" s="39"/>
      <c r="G110" s="39"/>
      <c r="H110" s="39"/>
      <c r="I110" s="39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6.95" customHeight="1">
      <c r="A111" s="37"/>
      <c r="B111" s="38"/>
      <c r="C111" s="39"/>
      <c r="D111" s="39"/>
      <c r="E111" s="39"/>
      <c r="F111" s="39"/>
      <c r="G111" s="39"/>
      <c r="H111" s="39"/>
      <c r="I111" s="39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12" customHeight="1">
      <c r="A112" s="37"/>
      <c r="B112" s="38"/>
      <c r="C112" s="31" t="s">
        <v>20</v>
      </c>
      <c r="D112" s="39"/>
      <c r="E112" s="39"/>
      <c r="F112" s="26" t="str">
        <f>F12</f>
        <v>Žďár nad Sázavou</v>
      </c>
      <c r="G112" s="39"/>
      <c r="H112" s="39"/>
      <c r="I112" s="31" t="s">
        <v>22</v>
      </c>
      <c r="J112" s="78" t="str">
        <f>IF(J12="","",J12)</f>
        <v>17. 9. 2021</v>
      </c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6.95" customHeight="1">
      <c r="A113" s="37"/>
      <c r="B113" s="38"/>
      <c r="C113" s="39"/>
      <c r="D113" s="39"/>
      <c r="E113" s="39"/>
      <c r="F113" s="39"/>
      <c r="G113" s="39"/>
      <c r="H113" s="39"/>
      <c r="I113" s="39"/>
      <c r="J113" s="39"/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25.65" customHeight="1">
      <c r="A114" s="37"/>
      <c r="B114" s="38"/>
      <c r="C114" s="31" t="s">
        <v>24</v>
      </c>
      <c r="D114" s="39"/>
      <c r="E114" s="39"/>
      <c r="F114" s="26" t="str">
        <f>E15</f>
        <v>Město Žďár nad Sázavou</v>
      </c>
      <c r="G114" s="39"/>
      <c r="H114" s="39"/>
      <c r="I114" s="31" t="s">
        <v>32</v>
      </c>
      <c r="J114" s="35" t="str">
        <f>E21</f>
        <v>PROfi Jihlava spol. s r.o.</v>
      </c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25.65" customHeight="1">
      <c r="A115" s="37"/>
      <c r="B115" s="38"/>
      <c r="C115" s="31" t="s">
        <v>30</v>
      </c>
      <c r="D115" s="39"/>
      <c r="E115" s="39"/>
      <c r="F115" s="26" t="str">
        <f>IF(E18="","",E18)</f>
        <v>Vyplň údaj</v>
      </c>
      <c r="G115" s="39"/>
      <c r="H115" s="39"/>
      <c r="I115" s="31" t="s">
        <v>37</v>
      </c>
      <c r="J115" s="35" t="str">
        <f>E24</f>
        <v>PROfi Jihlava spol. s r.o.</v>
      </c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10.3" customHeight="1">
      <c r="A116" s="37"/>
      <c r="B116" s="38"/>
      <c r="C116" s="39"/>
      <c r="D116" s="39"/>
      <c r="E116" s="39"/>
      <c r="F116" s="39"/>
      <c r="G116" s="39"/>
      <c r="H116" s="39"/>
      <c r="I116" s="39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11" customFormat="1" ht="29.25" customHeight="1">
      <c r="A117" s="190"/>
      <c r="B117" s="191"/>
      <c r="C117" s="192" t="s">
        <v>145</v>
      </c>
      <c r="D117" s="193" t="s">
        <v>64</v>
      </c>
      <c r="E117" s="193" t="s">
        <v>60</v>
      </c>
      <c r="F117" s="193" t="s">
        <v>61</v>
      </c>
      <c r="G117" s="193" t="s">
        <v>146</v>
      </c>
      <c r="H117" s="193" t="s">
        <v>147</v>
      </c>
      <c r="I117" s="193" t="s">
        <v>148</v>
      </c>
      <c r="J117" s="193" t="s">
        <v>134</v>
      </c>
      <c r="K117" s="194" t="s">
        <v>149</v>
      </c>
      <c r="L117" s="195"/>
      <c r="M117" s="99" t="s">
        <v>1</v>
      </c>
      <c r="N117" s="100" t="s">
        <v>43</v>
      </c>
      <c r="O117" s="100" t="s">
        <v>150</v>
      </c>
      <c r="P117" s="100" t="s">
        <v>151</v>
      </c>
      <c r="Q117" s="100" t="s">
        <v>152</v>
      </c>
      <c r="R117" s="100" t="s">
        <v>153</v>
      </c>
      <c r="S117" s="100" t="s">
        <v>154</v>
      </c>
      <c r="T117" s="101" t="s">
        <v>155</v>
      </c>
      <c r="U117" s="190"/>
      <c r="V117" s="190"/>
      <c r="W117" s="190"/>
      <c r="X117" s="190"/>
      <c r="Y117" s="190"/>
      <c r="Z117" s="190"/>
      <c r="AA117" s="190"/>
      <c r="AB117" s="190"/>
      <c r="AC117" s="190"/>
      <c r="AD117" s="190"/>
      <c r="AE117" s="190"/>
    </row>
    <row r="118" spans="1:63" s="2" customFormat="1" ht="22.8" customHeight="1">
      <c r="A118" s="37"/>
      <c r="B118" s="38"/>
      <c r="C118" s="106" t="s">
        <v>156</v>
      </c>
      <c r="D118" s="39"/>
      <c r="E118" s="39"/>
      <c r="F118" s="39"/>
      <c r="G118" s="39"/>
      <c r="H118" s="39"/>
      <c r="I118" s="39"/>
      <c r="J118" s="196">
        <f>BK118</f>
        <v>0</v>
      </c>
      <c r="K118" s="39"/>
      <c r="L118" s="43"/>
      <c r="M118" s="102"/>
      <c r="N118" s="197"/>
      <c r="O118" s="103"/>
      <c r="P118" s="198">
        <f>P119</f>
        <v>0</v>
      </c>
      <c r="Q118" s="103"/>
      <c r="R118" s="198">
        <f>R119</f>
        <v>0</v>
      </c>
      <c r="S118" s="103"/>
      <c r="T118" s="199">
        <f>T119</f>
        <v>0</v>
      </c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T118" s="16" t="s">
        <v>78</v>
      </c>
      <c r="AU118" s="16" t="s">
        <v>136</v>
      </c>
      <c r="BK118" s="200">
        <f>BK119</f>
        <v>0</v>
      </c>
    </row>
    <row r="119" spans="1:63" s="12" customFormat="1" ht="25.9" customHeight="1">
      <c r="A119" s="12"/>
      <c r="B119" s="201"/>
      <c r="C119" s="202"/>
      <c r="D119" s="203" t="s">
        <v>78</v>
      </c>
      <c r="E119" s="204" t="s">
        <v>265</v>
      </c>
      <c r="F119" s="204" t="s">
        <v>266</v>
      </c>
      <c r="G119" s="202"/>
      <c r="H119" s="202"/>
      <c r="I119" s="205"/>
      <c r="J119" s="206">
        <f>BK119</f>
        <v>0</v>
      </c>
      <c r="K119" s="202"/>
      <c r="L119" s="207"/>
      <c r="M119" s="208"/>
      <c r="N119" s="209"/>
      <c r="O119" s="209"/>
      <c r="P119" s="210">
        <f>P120</f>
        <v>0</v>
      </c>
      <c r="Q119" s="209"/>
      <c r="R119" s="210">
        <f>R120</f>
        <v>0</v>
      </c>
      <c r="S119" s="209"/>
      <c r="T119" s="211">
        <f>T120</f>
        <v>0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212" t="s">
        <v>87</v>
      </c>
      <c r="AT119" s="213" t="s">
        <v>78</v>
      </c>
      <c r="AU119" s="213" t="s">
        <v>79</v>
      </c>
      <c r="AY119" s="212" t="s">
        <v>160</v>
      </c>
      <c r="BK119" s="214">
        <f>BK120</f>
        <v>0</v>
      </c>
    </row>
    <row r="120" spans="1:63" s="12" customFormat="1" ht="22.8" customHeight="1">
      <c r="A120" s="12"/>
      <c r="B120" s="201"/>
      <c r="C120" s="202"/>
      <c r="D120" s="203" t="s">
        <v>78</v>
      </c>
      <c r="E120" s="215" t="s">
        <v>87</v>
      </c>
      <c r="F120" s="215" t="s">
        <v>267</v>
      </c>
      <c r="G120" s="202"/>
      <c r="H120" s="202"/>
      <c r="I120" s="205"/>
      <c r="J120" s="216">
        <f>BK120</f>
        <v>0</v>
      </c>
      <c r="K120" s="202"/>
      <c r="L120" s="207"/>
      <c r="M120" s="208"/>
      <c r="N120" s="209"/>
      <c r="O120" s="209"/>
      <c r="P120" s="210">
        <f>SUM(P121:P122)</f>
        <v>0</v>
      </c>
      <c r="Q120" s="209"/>
      <c r="R120" s="210">
        <f>SUM(R121:R122)</f>
        <v>0</v>
      </c>
      <c r="S120" s="209"/>
      <c r="T120" s="211">
        <f>SUM(T121:T122)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12" t="s">
        <v>87</v>
      </c>
      <c r="AT120" s="213" t="s">
        <v>78</v>
      </c>
      <c r="AU120" s="213" t="s">
        <v>87</v>
      </c>
      <c r="AY120" s="212" t="s">
        <v>160</v>
      </c>
      <c r="BK120" s="214">
        <f>SUM(BK121:BK122)</f>
        <v>0</v>
      </c>
    </row>
    <row r="121" spans="1:65" s="2" customFormat="1" ht="24.15" customHeight="1">
      <c r="A121" s="37"/>
      <c r="B121" s="38"/>
      <c r="C121" s="217" t="s">
        <v>87</v>
      </c>
      <c r="D121" s="217" t="s">
        <v>163</v>
      </c>
      <c r="E121" s="218" t="s">
        <v>2413</v>
      </c>
      <c r="F121" s="219" t="s">
        <v>2414</v>
      </c>
      <c r="G121" s="220" t="s">
        <v>166</v>
      </c>
      <c r="H121" s="221">
        <v>1</v>
      </c>
      <c r="I121" s="222"/>
      <c r="J121" s="223">
        <f>ROUND(I121*H121,2)</f>
        <v>0</v>
      </c>
      <c r="K121" s="219" t="s">
        <v>1</v>
      </c>
      <c r="L121" s="43"/>
      <c r="M121" s="224" t="s">
        <v>1</v>
      </c>
      <c r="N121" s="225" t="s">
        <v>44</v>
      </c>
      <c r="O121" s="90"/>
      <c r="P121" s="226">
        <f>O121*H121</f>
        <v>0</v>
      </c>
      <c r="Q121" s="226">
        <v>0</v>
      </c>
      <c r="R121" s="226">
        <f>Q121*H121</f>
        <v>0</v>
      </c>
      <c r="S121" s="226">
        <v>0</v>
      </c>
      <c r="T121" s="227">
        <f>S121*H121</f>
        <v>0</v>
      </c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R121" s="228" t="s">
        <v>182</v>
      </c>
      <c r="AT121" s="228" t="s">
        <v>163</v>
      </c>
      <c r="AU121" s="228" t="s">
        <v>89</v>
      </c>
      <c r="AY121" s="16" t="s">
        <v>160</v>
      </c>
      <c r="BE121" s="229">
        <f>IF(N121="základní",J121,0)</f>
        <v>0</v>
      </c>
      <c r="BF121" s="229">
        <f>IF(N121="snížená",J121,0)</f>
        <v>0</v>
      </c>
      <c r="BG121" s="229">
        <f>IF(N121="zákl. přenesená",J121,0)</f>
        <v>0</v>
      </c>
      <c r="BH121" s="229">
        <f>IF(N121="sníž. přenesená",J121,0)</f>
        <v>0</v>
      </c>
      <c r="BI121" s="229">
        <f>IF(N121="nulová",J121,0)</f>
        <v>0</v>
      </c>
      <c r="BJ121" s="16" t="s">
        <v>87</v>
      </c>
      <c r="BK121" s="229">
        <f>ROUND(I121*H121,2)</f>
        <v>0</v>
      </c>
      <c r="BL121" s="16" t="s">
        <v>182</v>
      </c>
      <c r="BM121" s="228" t="s">
        <v>2415</v>
      </c>
    </row>
    <row r="122" spans="1:47" s="2" customFormat="1" ht="12">
      <c r="A122" s="37"/>
      <c r="B122" s="38"/>
      <c r="C122" s="39"/>
      <c r="D122" s="230" t="s">
        <v>170</v>
      </c>
      <c r="E122" s="39"/>
      <c r="F122" s="231" t="s">
        <v>2416</v>
      </c>
      <c r="G122" s="39"/>
      <c r="H122" s="39"/>
      <c r="I122" s="232"/>
      <c r="J122" s="39"/>
      <c r="K122" s="39"/>
      <c r="L122" s="43"/>
      <c r="M122" s="247"/>
      <c r="N122" s="248"/>
      <c r="O122" s="249"/>
      <c r="P122" s="249"/>
      <c r="Q122" s="249"/>
      <c r="R122" s="249"/>
      <c r="S122" s="249"/>
      <c r="T122" s="250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T122" s="16" t="s">
        <v>170</v>
      </c>
      <c r="AU122" s="16" t="s">
        <v>89</v>
      </c>
    </row>
    <row r="123" spans="1:31" s="2" customFormat="1" ht="6.95" customHeight="1">
      <c r="A123" s="37"/>
      <c r="B123" s="65"/>
      <c r="C123" s="66"/>
      <c r="D123" s="66"/>
      <c r="E123" s="66"/>
      <c r="F123" s="66"/>
      <c r="G123" s="66"/>
      <c r="H123" s="66"/>
      <c r="I123" s="66"/>
      <c r="J123" s="66"/>
      <c r="K123" s="66"/>
      <c r="L123" s="43"/>
      <c r="M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</sheetData>
  <sheetProtection password="CC35" sheet="1" objects="1" scenarios="1" formatColumns="0" formatRows="0" autoFilter="0"/>
  <autoFilter ref="C117:K122"/>
  <mergeCells count="9">
    <mergeCell ref="E7:H7"/>
    <mergeCell ref="E9:H9"/>
    <mergeCell ref="E18:H18"/>
    <mergeCell ref="E27:H27"/>
    <mergeCell ref="E85:H85"/>
    <mergeCell ref="E87:H87"/>
    <mergeCell ref="E108:H108"/>
    <mergeCell ref="E110:H11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88</v>
      </c>
    </row>
    <row r="3" spans="2:46" s="1" customFormat="1" ht="6.95" customHeight="1">
      <c r="B3" s="135"/>
      <c r="C3" s="136"/>
      <c r="D3" s="136"/>
      <c r="E3" s="136"/>
      <c r="F3" s="136"/>
      <c r="G3" s="136"/>
      <c r="H3" s="136"/>
      <c r="I3" s="136"/>
      <c r="J3" s="136"/>
      <c r="K3" s="136"/>
      <c r="L3" s="19"/>
      <c r="AT3" s="16" t="s">
        <v>89</v>
      </c>
    </row>
    <row r="4" spans="2:46" s="1" customFormat="1" ht="24.95" customHeight="1">
      <c r="B4" s="19"/>
      <c r="D4" s="137" t="s">
        <v>129</v>
      </c>
      <c r="L4" s="19"/>
      <c r="M4" s="138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39" t="s">
        <v>16</v>
      </c>
      <c r="L6" s="19"/>
    </row>
    <row r="7" spans="2:12" s="1" customFormat="1" ht="16.5" customHeight="1">
      <c r="B7" s="19"/>
      <c r="E7" s="140" t="str">
        <f>'Rekapitulace stavby'!K6</f>
        <v>Místní komunikace Jamská - Nákupní park</v>
      </c>
      <c r="F7" s="139"/>
      <c r="G7" s="139"/>
      <c r="H7" s="139"/>
      <c r="L7" s="19"/>
    </row>
    <row r="8" spans="1:31" s="2" customFormat="1" ht="12" customHeight="1">
      <c r="A8" s="37"/>
      <c r="B8" s="43"/>
      <c r="C8" s="37"/>
      <c r="D8" s="139" t="s">
        <v>130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41" t="s">
        <v>131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39" t="s">
        <v>18</v>
      </c>
      <c r="E11" s="37"/>
      <c r="F11" s="142" t="s">
        <v>1</v>
      </c>
      <c r="G11" s="37"/>
      <c r="H11" s="37"/>
      <c r="I11" s="139" t="s">
        <v>19</v>
      </c>
      <c r="J11" s="142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39" t="s">
        <v>20</v>
      </c>
      <c r="E12" s="37"/>
      <c r="F12" s="142" t="s">
        <v>21</v>
      </c>
      <c r="G12" s="37"/>
      <c r="H12" s="37"/>
      <c r="I12" s="139" t="s">
        <v>22</v>
      </c>
      <c r="J12" s="143" t="str">
        <f>'Rekapitulace stavby'!AN8</f>
        <v>17. 9. 2021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39" t="s">
        <v>24</v>
      </c>
      <c r="E14" s="37"/>
      <c r="F14" s="37"/>
      <c r="G14" s="37"/>
      <c r="H14" s="37"/>
      <c r="I14" s="139" t="s">
        <v>25</v>
      </c>
      <c r="J14" s="142" t="s">
        <v>26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42" t="s">
        <v>27</v>
      </c>
      <c r="F15" s="37"/>
      <c r="G15" s="37"/>
      <c r="H15" s="37"/>
      <c r="I15" s="139" t="s">
        <v>28</v>
      </c>
      <c r="J15" s="142" t="s">
        <v>29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39" t="s">
        <v>30</v>
      </c>
      <c r="E17" s="37"/>
      <c r="F17" s="37"/>
      <c r="G17" s="37"/>
      <c r="H17" s="37"/>
      <c r="I17" s="139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2"/>
      <c r="G18" s="142"/>
      <c r="H18" s="142"/>
      <c r="I18" s="139" t="s">
        <v>28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39" t="s">
        <v>32</v>
      </c>
      <c r="E20" s="37"/>
      <c r="F20" s="37"/>
      <c r="G20" s="37"/>
      <c r="H20" s="37"/>
      <c r="I20" s="139" t="s">
        <v>25</v>
      </c>
      <c r="J20" s="142" t="s">
        <v>33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42" t="s">
        <v>34</v>
      </c>
      <c r="F21" s="37"/>
      <c r="G21" s="37"/>
      <c r="H21" s="37"/>
      <c r="I21" s="139" t="s">
        <v>28</v>
      </c>
      <c r="J21" s="142" t="s">
        <v>35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39" t="s">
        <v>37</v>
      </c>
      <c r="E23" s="37"/>
      <c r="F23" s="37"/>
      <c r="G23" s="37"/>
      <c r="H23" s="37"/>
      <c r="I23" s="139" t="s">
        <v>25</v>
      </c>
      <c r="J23" s="142" t="s">
        <v>33</v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42" t="s">
        <v>34</v>
      </c>
      <c r="F24" s="37"/>
      <c r="G24" s="37"/>
      <c r="H24" s="37"/>
      <c r="I24" s="139" t="s">
        <v>28</v>
      </c>
      <c r="J24" s="142" t="s">
        <v>35</v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39" t="s">
        <v>38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44"/>
      <c r="B27" s="145"/>
      <c r="C27" s="144"/>
      <c r="D27" s="144"/>
      <c r="E27" s="146" t="s">
        <v>1</v>
      </c>
      <c r="F27" s="146"/>
      <c r="G27" s="146"/>
      <c r="H27" s="146"/>
      <c r="I27" s="144"/>
      <c r="J27" s="144"/>
      <c r="K27" s="144"/>
      <c r="L27" s="147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8"/>
      <c r="E29" s="148"/>
      <c r="F29" s="148"/>
      <c r="G29" s="148"/>
      <c r="H29" s="148"/>
      <c r="I29" s="148"/>
      <c r="J29" s="148"/>
      <c r="K29" s="148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49" t="s">
        <v>39</v>
      </c>
      <c r="E30" s="37"/>
      <c r="F30" s="37"/>
      <c r="G30" s="37"/>
      <c r="H30" s="37"/>
      <c r="I30" s="37"/>
      <c r="J30" s="150">
        <f>ROUND(J123,2)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8"/>
      <c r="E31" s="148"/>
      <c r="F31" s="148"/>
      <c r="G31" s="148"/>
      <c r="H31" s="148"/>
      <c r="I31" s="148"/>
      <c r="J31" s="148"/>
      <c r="K31" s="148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51" t="s">
        <v>41</v>
      </c>
      <c r="G32" s="37"/>
      <c r="H32" s="37"/>
      <c r="I32" s="151" t="s">
        <v>40</v>
      </c>
      <c r="J32" s="151" t="s">
        <v>42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52" t="s">
        <v>43</v>
      </c>
      <c r="E33" s="139" t="s">
        <v>44</v>
      </c>
      <c r="F33" s="153">
        <f>ROUND((SUM(BE123:BE170)),2)</f>
        <v>0</v>
      </c>
      <c r="G33" s="37"/>
      <c r="H33" s="37"/>
      <c r="I33" s="154">
        <v>0.21</v>
      </c>
      <c r="J33" s="153">
        <f>ROUND(((SUM(BE123:BE170))*I33),2)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39" t="s">
        <v>45</v>
      </c>
      <c r="F34" s="153">
        <f>ROUND((SUM(BF123:BF170)),2)</f>
        <v>0</v>
      </c>
      <c r="G34" s="37"/>
      <c r="H34" s="37"/>
      <c r="I34" s="154">
        <v>0.15</v>
      </c>
      <c r="J34" s="153">
        <f>ROUND(((SUM(BF123:BF170))*I34),2)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39" t="s">
        <v>46</v>
      </c>
      <c r="F35" s="153">
        <f>ROUND((SUM(BG123:BG170)),2)</f>
        <v>0</v>
      </c>
      <c r="G35" s="37"/>
      <c r="H35" s="37"/>
      <c r="I35" s="154">
        <v>0.21</v>
      </c>
      <c r="J35" s="153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39" t="s">
        <v>47</v>
      </c>
      <c r="F36" s="153">
        <f>ROUND((SUM(BH123:BH170)),2)</f>
        <v>0</v>
      </c>
      <c r="G36" s="37"/>
      <c r="H36" s="37"/>
      <c r="I36" s="154">
        <v>0.15</v>
      </c>
      <c r="J36" s="153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9" t="s">
        <v>48</v>
      </c>
      <c r="F37" s="153">
        <f>ROUND((SUM(BI123:BI170)),2)</f>
        <v>0</v>
      </c>
      <c r="G37" s="37"/>
      <c r="H37" s="37"/>
      <c r="I37" s="154">
        <v>0</v>
      </c>
      <c r="J37" s="153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55"/>
      <c r="D39" s="156" t="s">
        <v>49</v>
      </c>
      <c r="E39" s="157"/>
      <c r="F39" s="157"/>
      <c r="G39" s="158" t="s">
        <v>50</v>
      </c>
      <c r="H39" s="159" t="s">
        <v>51</v>
      </c>
      <c r="I39" s="157"/>
      <c r="J39" s="160">
        <f>SUM(J30:J37)</f>
        <v>0</v>
      </c>
      <c r="K39" s="161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19"/>
      <c r="L41" s="19"/>
    </row>
    <row r="42" spans="2:12" s="1" customFormat="1" ht="14.4" customHeight="1">
      <c r="B42" s="19"/>
      <c r="L42" s="19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62"/>
      <c r="D50" s="162" t="s">
        <v>52</v>
      </c>
      <c r="E50" s="163"/>
      <c r="F50" s="163"/>
      <c r="G50" s="162" t="s">
        <v>53</v>
      </c>
      <c r="H50" s="163"/>
      <c r="I50" s="163"/>
      <c r="J50" s="163"/>
      <c r="K50" s="163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64" t="s">
        <v>54</v>
      </c>
      <c r="E61" s="165"/>
      <c r="F61" s="166" t="s">
        <v>55</v>
      </c>
      <c r="G61" s="164" t="s">
        <v>54</v>
      </c>
      <c r="H61" s="165"/>
      <c r="I61" s="165"/>
      <c r="J61" s="167" t="s">
        <v>55</v>
      </c>
      <c r="K61" s="165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62" t="s">
        <v>56</v>
      </c>
      <c r="E65" s="168"/>
      <c r="F65" s="168"/>
      <c r="G65" s="162" t="s">
        <v>57</v>
      </c>
      <c r="H65" s="168"/>
      <c r="I65" s="168"/>
      <c r="J65" s="168"/>
      <c r="K65" s="16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64" t="s">
        <v>54</v>
      </c>
      <c r="E76" s="165"/>
      <c r="F76" s="166" t="s">
        <v>55</v>
      </c>
      <c r="G76" s="164" t="s">
        <v>54</v>
      </c>
      <c r="H76" s="165"/>
      <c r="I76" s="165"/>
      <c r="J76" s="167" t="s">
        <v>55</v>
      </c>
      <c r="K76" s="165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69"/>
      <c r="C77" s="170"/>
      <c r="D77" s="170"/>
      <c r="E77" s="170"/>
      <c r="F77" s="170"/>
      <c r="G77" s="170"/>
      <c r="H77" s="170"/>
      <c r="I77" s="170"/>
      <c r="J77" s="170"/>
      <c r="K77" s="170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71"/>
      <c r="C81" s="172"/>
      <c r="D81" s="172"/>
      <c r="E81" s="172"/>
      <c r="F81" s="172"/>
      <c r="G81" s="172"/>
      <c r="H81" s="172"/>
      <c r="I81" s="172"/>
      <c r="J81" s="172"/>
      <c r="K81" s="172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132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73" t="str">
        <f>E7</f>
        <v>Místní komunikace Jamská - Nákupní park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130</v>
      </c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9"/>
      <c r="D87" s="39"/>
      <c r="E87" s="75" t="str">
        <f>E9</f>
        <v>000 - Vedlejší a ostatní náklady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20</v>
      </c>
      <c r="D89" s="39"/>
      <c r="E89" s="39"/>
      <c r="F89" s="26" t="str">
        <f>F12</f>
        <v>Žďár nad Sázavou</v>
      </c>
      <c r="G89" s="39"/>
      <c r="H89" s="39"/>
      <c r="I89" s="31" t="s">
        <v>22</v>
      </c>
      <c r="J89" s="78" t="str">
        <f>IF(J12="","",J12)</f>
        <v>17. 9. 2021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25.65" customHeight="1">
      <c r="A91" s="37"/>
      <c r="B91" s="38"/>
      <c r="C91" s="31" t="s">
        <v>24</v>
      </c>
      <c r="D91" s="39"/>
      <c r="E91" s="39"/>
      <c r="F91" s="26" t="str">
        <f>E15</f>
        <v>Město Žďár nad Sázavou</v>
      </c>
      <c r="G91" s="39"/>
      <c r="H91" s="39"/>
      <c r="I91" s="31" t="s">
        <v>32</v>
      </c>
      <c r="J91" s="35" t="str">
        <f>E21</f>
        <v>PROfi Jihlava spol. s r.o.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25.65" customHeight="1">
      <c r="A92" s="37"/>
      <c r="B92" s="38"/>
      <c r="C92" s="31" t="s">
        <v>30</v>
      </c>
      <c r="D92" s="39"/>
      <c r="E92" s="39"/>
      <c r="F92" s="26" t="str">
        <f>IF(E18="","",E18)</f>
        <v>Vyplň údaj</v>
      </c>
      <c r="G92" s="39"/>
      <c r="H92" s="39"/>
      <c r="I92" s="31" t="s">
        <v>37</v>
      </c>
      <c r="J92" s="35" t="str">
        <f>E24</f>
        <v>PROfi Jihlava spol. s r.o.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74" t="s">
        <v>133</v>
      </c>
      <c r="D94" s="175"/>
      <c r="E94" s="175"/>
      <c r="F94" s="175"/>
      <c r="G94" s="175"/>
      <c r="H94" s="175"/>
      <c r="I94" s="175"/>
      <c r="J94" s="176" t="s">
        <v>134</v>
      </c>
      <c r="K94" s="175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77" t="s">
        <v>135</v>
      </c>
      <c r="D96" s="39"/>
      <c r="E96" s="39"/>
      <c r="F96" s="39"/>
      <c r="G96" s="39"/>
      <c r="H96" s="39"/>
      <c r="I96" s="39"/>
      <c r="J96" s="109">
        <f>J123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136</v>
      </c>
    </row>
    <row r="97" spans="1:31" s="9" customFormat="1" ht="24.95" customHeight="1">
      <c r="A97" s="9"/>
      <c r="B97" s="178"/>
      <c r="C97" s="179"/>
      <c r="D97" s="180" t="s">
        <v>137</v>
      </c>
      <c r="E97" s="181"/>
      <c r="F97" s="181"/>
      <c r="G97" s="181"/>
      <c r="H97" s="181"/>
      <c r="I97" s="181"/>
      <c r="J97" s="182">
        <f>J124</f>
        <v>0</v>
      </c>
      <c r="K97" s="179"/>
      <c r="L97" s="183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4"/>
      <c r="C98" s="185"/>
      <c r="D98" s="186" t="s">
        <v>138</v>
      </c>
      <c r="E98" s="187"/>
      <c r="F98" s="187"/>
      <c r="G98" s="187"/>
      <c r="H98" s="187"/>
      <c r="I98" s="187"/>
      <c r="J98" s="188">
        <f>J125</f>
        <v>0</v>
      </c>
      <c r="K98" s="185"/>
      <c r="L98" s="189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4"/>
      <c r="C99" s="185"/>
      <c r="D99" s="186" t="s">
        <v>139</v>
      </c>
      <c r="E99" s="187"/>
      <c r="F99" s="187"/>
      <c r="G99" s="187"/>
      <c r="H99" s="187"/>
      <c r="I99" s="187"/>
      <c r="J99" s="188">
        <f>J133</f>
        <v>0</v>
      </c>
      <c r="K99" s="185"/>
      <c r="L99" s="189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4"/>
      <c r="C100" s="185"/>
      <c r="D100" s="186" t="s">
        <v>140</v>
      </c>
      <c r="E100" s="187"/>
      <c r="F100" s="187"/>
      <c r="G100" s="187"/>
      <c r="H100" s="187"/>
      <c r="I100" s="187"/>
      <c r="J100" s="188">
        <f>J146</f>
        <v>0</v>
      </c>
      <c r="K100" s="185"/>
      <c r="L100" s="18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4"/>
      <c r="C101" s="185"/>
      <c r="D101" s="186" t="s">
        <v>141</v>
      </c>
      <c r="E101" s="187"/>
      <c r="F101" s="187"/>
      <c r="G101" s="187"/>
      <c r="H101" s="187"/>
      <c r="I101" s="187"/>
      <c r="J101" s="188">
        <f>J154</f>
        <v>0</v>
      </c>
      <c r="K101" s="185"/>
      <c r="L101" s="189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4"/>
      <c r="C102" s="185"/>
      <c r="D102" s="186" t="s">
        <v>142</v>
      </c>
      <c r="E102" s="187"/>
      <c r="F102" s="187"/>
      <c r="G102" s="187"/>
      <c r="H102" s="187"/>
      <c r="I102" s="187"/>
      <c r="J102" s="188">
        <f>J160</f>
        <v>0</v>
      </c>
      <c r="K102" s="185"/>
      <c r="L102" s="189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4"/>
      <c r="C103" s="185"/>
      <c r="D103" s="186" t="s">
        <v>143</v>
      </c>
      <c r="E103" s="187"/>
      <c r="F103" s="187"/>
      <c r="G103" s="187"/>
      <c r="H103" s="187"/>
      <c r="I103" s="187"/>
      <c r="J103" s="188">
        <f>J167</f>
        <v>0</v>
      </c>
      <c r="K103" s="185"/>
      <c r="L103" s="189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2" customFormat="1" ht="21.8" customHeight="1">
      <c r="A104" s="37"/>
      <c r="B104" s="38"/>
      <c r="C104" s="39"/>
      <c r="D104" s="39"/>
      <c r="E104" s="39"/>
      <c r="F104" s="39"/>
      <c r="G104" s="39"/>
      <c r="H104" s="39"/>
      <c r="I104" s="39"/>
      <c r="J104" s="39"/>
      <c r="K104" s="39"/>
      <c r="L104" s="62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</row>
    <row r="105" spans="1:31" s="2" customFormat="1" ht="6.95" customHeight="1">
      <c r="A105" s="37"/>
      <c r="B105" s="65"/>
      <c r="C105" s="66"/>
      <c r="D105" s="66"/>
      <c r="E105" s="66"/>
      <c r="F105" s="66"/>
      <c r="G105" s="66"/>
      <c r="H105" s="66"/>
      <c r="I105" s="66"/>
      <c r="J105" s="66"/>
      <c r="K105" s="66"/>
      <c r="L105" s="62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</row>
    <row r="109" spans="1:31" s="2" customFormat="1" ht="6.95" customHeight="1">
      <c r="A109" s="37"/>
      <c r="B109" s="67"/>
      <c r="C109" s="68"/>
      <c r="D109" s="68"/>
      <c r="E109" s="68"/>
      <c r="F109" s="68"/>
      <c r="G109" s="68"/>
      <c r="H109" s="68"/>
      <c r="I109" s="68"/>
      <c r="J109" s="68"/>
      <c r="K109" s="68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24.95" customHeight="1">
      <c r="A110" s="37"/>
      <c r="B110" s="38"/>
      <c r="C110" s="22" t="s">
        <v>144</v>
      </c>
      <c r="D110" s="39"/>
      <c r="E110" s="39"/>
      <c r="F110" s="39"/>
      <c r="G110" s="39"/>
      <c r="H110" s="39"/>
      <c r="I110" s="39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6.95" customHeight="1">
      <c r="A111" s="37"/>
      <c r="B111" s="38"/>
      <c r="C111" s="39"/>
      <c r="D111" s="39"/>
      <c r="E111" s="39"/>
      <c r="F111" s="39"/>
      <c r="G111" s="39"/>
      <c r="H111" s="39"/>
      <c r="I111" s="39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12" customHeight="1">
      <c r="A112" s="37"/>
      <c r="B112" s="38"/>
      <c r="C112" s="31" t="s">
        <v>16</v>
      </c>
      <c r="D112" s="39"/>
      <c r="E112" s="39"/>
      <c r="F112" s="39"/>
      <c r="G112" s="39"/>
      <c r="H112" s="39"/>
      <c r="I112" s="39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16.5" customHeight="1">
      <c r="A113" s="37"/>
      <c r="B113" s="38"/>
      <c r="C113" s="39"/>
      <c r="D113" s="39"/>
      <c r="E113" s="173" t="str">
        <f>E7</f>
        <v>Místní komunikace Jamská - Nákupní park</v>
      </c>
      <c r="F113" s="31"/>
      <c r="G113" s="31"/>
      <c r="H113" s="31"/>
      <c r="I113" s="39"/>
      <c r="J113" s="39"/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12" customHeight="1">
      <c r="A114" s="37"/>
      <c r="B114" s="38"/>
      <c r="C114" s="31" t="s">
        <v>130</v>
      </c>
      <c r="D114" s="39"/>
      <c r="E114" s="39"/>
      <c r="F114" s="39"/>
      <c r="G114" s="39"/>
      <c r="H114" s="39"/>
      <c r="I114" s="39"/>
      <c r="J114" s="39"/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16.5" customHeight="1">
      <c r="A115" s="37"/>
      <c r="B115" s="38"/>
      <c r="C115" s="39"/>
      <c r="D115" s="39"/>
      <c r="E115" s="75" t="str">
        <f>E9</f>
        <v>000 - Vedlejší a ostatní náklady</v>
      </c>
      <c r="F115" s="39"/>
      <c r="G115" s="39"/>
      <c r="H115" s="39"/>
      <c r="I115" s="39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6.95" customHeight="1">
      <c r="A116" s="37"/>
      <c r="B116" s="38"/>
      <c r="C116" s="39"/>
      <c r="D116" s="39"/>
      <c r="E116" s="39"/>
      <c r="F116" s="39"/>
      <c r="G116" s="39"/>
      <c r="H116" s="39"/>
      <c r="I116" s="39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12" customHeight="1">
      <c r="A117" s="37"/>
      <c r="B117" s="38"/>
      <c r="C117" s="31" t="s">
        <v>20</v>
      </c>
      <c r="D117" s="39"/>
      <c r="E117" s="39"/>
      <c r="F117" s="26" t="str">
        <f>F12</f>
        <v>Žďár nad Sázavou</v>
      </c>
      <c r="G117" s="39"/>
      <c r="H117" s="39"/>
      <c r="I117" s="31" t="s">
        <v>22</v>
      </c>
      <c r="J117" s="78" t="str">
        <f>IF(J12="","",J12)</f>
        <v>17. 9. 2021</v>
      </c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6.95" customHeight="1">
      <c r="A118" s="37"/>
      <c r="B118" s="38"/>
      <c r="C118" s="39"/>
      <c r="D118" s="39"/>
      <c r="E118" s="39"/>
      <c r="F118" s="39"/>
      <c r="G118" s="39"/>
      <c r="H118" s="39"/>
      <c r="I118" s="39"/>
      <c r="J118" s="39"/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25.65" customHeight="1">
      <c r="A119" s="37"/>
      <c r="B119" s="38"/>
      <c r="C119" s="31" t="s">
        <v>24</v>
      </c>
      <c r="D119" s="39"/>
      <c r="E119" s="39"/>
      <c r="F119" s="26" t="str">
        <f>E15</f>
        <v>Město Žďár nad Sázavou</v>
      </c>
      <c r="G119" s="39"/>
      <c r="H119" s="39"/>
      <c r="I119" s="31" t="s">
        <v>32</v>
      </c>
      <c r="J119" s="35" t="str">
        <f>E21</f>
        <v>PROfi Jihlava spol. s r.o.</v>
      </c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2" customFormat="1" ht="25.65" customHeight="1">
      <c r="A120" s="37"/>
      <c r="B120" s="38"/>
      <c r="C120" s="31" t="s">
        <v>30</v>
      </c>
      <c r="D120" s="39"/>
      <c r="E120" s="39"/>
      <c r="F120" s="26" t="str">
        <f>IF(E18="","",E18)</f>
        <v>Vyplň údaj</v>
      </c>
      <c r="G120" s="39"/>
      <c r="H120" s="39"/>
      <c r="I120" s="31" t="s">
        <v>37</v>
      </c>
      <c r="J120" s="35" t="str">
        <f>E24</f>
        <v>PROfi Jihlava spol. s r.o.</v>
      </c>
      <c r="K120" s="39"/>
      <c r="L120" s="6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pans="1:31" s="2" customFormat="1" ht="10.3" customHeight="1">
      <c r="A121" s="37"/>
      <c r="B121" s="38"/>
      <c r="C121" s="39"/>
      <c r="D121" s="39"/>
      <c r="E121" s="39"/>
      <c r="F121" s="39"/>
      <c r="G121" s="39"/>
      <c r="H121" s="39"/>
      <c r="I121" s="39"/>
      <c r="J121" s="39"/>
      <c r="K121" s="39"/>
      <c r="L121" s="62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pans="1:31" s="11" customFormat="1" ht="29.25" customHeight="1">
      <c r="A122" s="190"/>
      <c r="B122" s="191"/>
      <c r="C122" s="192" t="s">
        <v>145</v>
      </c>
      <c r="D122" s="193" t="s">
        <v>64</v>
      </c>
      <c r="E122" s="193" t="s">
        <v>60</v>
      </c>
      <c r="F122" s="193" t="s">
        <v>61</v>
      </c>
      <c r="G122" s="193" t="s">
        <v>146</v>
      </c>
      <c r="H122" s="193" t="s">
        <v>147</v>
      </c>
      <c r="I122" s="193" t="s">
        <v>148</v>
      </c>
      <c r="J122" s="193" t="s">
        <v>134</v>
      </c>
      <c r="K122" s="194" t="s">
        <v>149</v>
      </c>
      <c r="L122" s="195"/>
      <c r="M122" s="99" t="s">
        <v>1</v>
      </c>
      <c r="N122" s="100" t="s">
        <v>43</v>
      </c>
      <c r="O122" s="100" t="s">
        <v>150</v>
      </c>
      <c r="P122" s="100" t="s">
        <v>151</v>
      </c>
      <c r="Q122" s="100" t="s">
        <v>152</v>
      </c>
      <c r="R122" s="100" t="s">
        <v>153</v>
      </c>
      <c r="S122" s="100" t="s">
        <v>154</v>
      </c>
      <c r="T122" s="101" t="s">
        <v>155</v>
      </c>
      <c r="U122" s="190"/>
      <c r="V122" s="190"/>
      <c r="W122" s="190"/>
      <c r="X122" s="190"/>
      <c r="Y122" s="190"/>
      <c r="Z122" s="190"/>
      <c r="AA122" s="190"/>
      <c r="AB122" s="190"/>
      <c r="AC122" s="190"/>
      <c r="AD122" s="190"/>
      <c r="AE122" s="190"/>
    </row>
    <row r="123" spans="1:63" s="2" customFormat="1" ht="22.8" customHeight="1">
      <c r="A123" s="37"/>
      <c r="B123" s="38"/>
      <c r="C123" s="106" t="s">
        <v>156</v>
      </c>
      <c r="D123" s="39"/>
      <c r="E123" s="39"/>
      <c r="F123" s="39"/>
      <c r="G123" s="39"/>
      <c r="H123" s="39"/>
      <c r="I123" s="39"/>
      <c r="J123" s="196">
        <f>BK123</f>
        <v>0</v>
      </c>
      <c r="K123" s="39"/>
      <c r="L123" s="43"/>
      <c r="M123" s="102"/>
      <c r="N123" s="197"/>
      <c r="O123" s="103"/>
      <c r="P123" s="198">
        <f>P124</f>
        <v>0</v>
      </c>
      <c r="Q123" s="103"/>
      <c r="R123" s="198">
        <f>R124</f>
        <v>0</v>
      </c>
      <c r="S123" s="103"/>
      <c r="T123" s="199">
        <f>T124</f>
        <v>0</v>
      </c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T123" s="16" t="s">
        <v>78</v>
      </c>
      <c r="AU123" s="16" t="s">
        <v>136</v>
      </c>
      <c r="BK123" s="200">
        <f>BK124</f>
        <v>0</v>
      </c>
    </row>
    <row r="124" spans="1:63" s="12" customFormat="1" ht="25.9" customHeight="1">
      <c r="A124" s="12"/>
      <c r="B124" s="201"/>
      <c r="C124" s="202"/>
      <c r="D124" s="203" t="s">
        <v>78</v>
      </c>
      <c r="E124" s="204" t="s">
        <v>157</v>
      </c>
      <c r="F124" s="204" t="s">
        <v>158</v>
      </c>
      <c r="G124" s="202"/>
      <c r="H124" s="202"/>
      <c r="I124" s="205"/>
      <c r="J124" s="206">
        <f>BK124</f>
        <v>0</v>
      </c>
      <c r="K124" s="202"/>
      <c r="L124" s="207"/>
      <c r="M124" s="208"/>
      <c r="N124" s="209"/>
      <c r="O124" s="209"/>
      <c r="P124" s="210">
        <f>P125+P133+P146+P154+P160+P167</f>
        <v>0</v>
      </c>
      <c r="Q124" s="209"/>
      <c r="R124" s="210">
        <f>R125+R133+R146+R154+R160+R167</f>
        <v>0</v>
      </c>
      <c r="S124" s="209"/>
      <c r="T124" s="211">
        <f>T125+T133+T146+T154+T160+T167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12" t="s">
        <v>159</v>
      </c>
      <c r="AT124" s="213" t="s">
        <v>78</v>
      </c>
      <c r="AU124" s="213" t="s">
        <v>79</v>
      </c>
      <c r="AY124" s="212" t="s">
        <v>160</v>
      </c>
      <c r="BK124" s="214">
        <f>BK125+BK133+BK146+BK154+BK160+BK167</f>
        <v>0</v>
      </c>
    </row>
    <row r="125" spans="1:63" s="12" customFormat="1" ht="22.8" customHeight="1">
      <c r="A125" s="12"/>
      <c r="B125" s="201"/>
      <c r="C125" s="202"/>
      <c r="D125" s="203" t="s">
        <v>78</v>
      </c>
      <c r="E125" s="215" t="s">
        <v>161</v>
      </c>
      <c r="F125" s="215" t="s">
        <v>162</v>
      </c>
      <c r="G125" s="202"/>
      <c r="H125" s="202"/>
      <c r="I125" s="205"/>
      <c r="J125" s="216">
        <f>BK125</f>
        <v>0</v>
      </c>
      <c r="K125" s="202"/>
      <c r="L125" s="207"/>
      <c r="M125" s="208"/>
      <c r="N125" s="209"/>
      <c r="O125" s="209"/>
      <c r="P125" s="210">
        <f>SUM(P126:P132)</f>
        <v>0</v>
      </c>
      <c r="Q125" s="209"/>
      <c r="R125" s="210">
        <f>SUM(R126:R132)</f>
        <v>0</v>
      </c>
      <c r="S125" s="209"/>
      <c r="T125" s="211">
        <f>SUM(T126:T132)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12" t="s">
        <v>159</v>
      </c>
      <c r="AT125" s="213" t="s">
        <v>78</v>
      </c>
      <c r="AU125" s="213" t="s">
        <v>87</v>
      </c>
      <c r="AY125" s="212" t="s">
        <v>160</v>
      </c>
      <c r="BK125" s="214">
        <f>SUM(BK126:BK132)</f>
        <v>0</v>
      </c>
    </row>
    <row r="126" spans="1:65" s="2" customFormat="1" ht="16.5" customHeight="1">
      <c r="A126" s="37"/>
      <c r="B126" s="38"/>
      <c r="C126" s="217" t="s">
        <v>87</v>
      </c>
      <c r="D126" s="217" t="s">
        <v>163</v>
      </c>
      <c r="E126" s="218" t="s">
        <v>164</v>
      </c>
      <c r="F126" s="219" t="s">
        <v>165</v>
      </c>
      <c r="G126" s="220" t="s">
        <v>166</v>
      </c>
      <c r="H126" s="221">
        <v>1</v>
      </c>
      <c r="I126" s="222"/>
      <c r="J126" s="223">
        <f>ROUND(I126*H126,2)</f>
        <v>0</v>
      </c>
      <c r="K126" s="219" t="s">
        <v>167</v>
      </c>
      <c r="L126" s="43"/>
      <c r="M126" s="224" t="s">
        <v>1</v>
      </c>
      <c r="N126" s="225" t="s">
        <v>44</v>
      </c>
      <c r="O126" s="90"/>
      <c r="P126" s="226">
        <f>O126*H126</f>
        <v>0</v>
      </c>
      <c r="Q126" s="226">
        <v>0</v>
      </c>
      <c r="R126" s="226">
        <f>Q126*H126</f>
        <v>0</v>
      </c>
      <c r="S126" s="226">
        <v>0</v>
      </c>
      <c r="T126" s="227">
        <f>S126*H126</f>
        <v>0</v>
      </c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R126" s="228" t="s">
        <v>168</v>
      </c>
      <c r="AT126" s="228" t="s">
        <v>163</v>
      </c>
      <c r="AU126" s="228" t="s">
        <v>89</v>
      </c>
      <c r="AY126" s="16" t="s">
        <v>160</v>
      </c>
      <c r="BE126" s="229">
        <f>IF(N126="základní",J126,0)</f>
        <v>0</v>
      </c>
      <c r="BF126" s="229">
        <f>IF(N126="snížená",J126,0)</f>
        <v>0</v>
      </c>
      <c r="BG126" s="229">
        <f>IF(N126="zákl. přenesená",J126,0)</f>
        <v>0</v>
      </c>
      <c r="BH126" s="229">
        <f>IF(N126="sníž. přenesená",J126,0)</f>
        <v>0</v>
      </c>
      <c r="BI126" s="229">
        <f>IF(N126="nulová",J126,0)</f>
        <v>0</v>
      </c>
      <c r="BJ126" s="16" t="s">
        <v>87</v>
      </c>
      <c r="BK126" s="229">
        <f>ROUND(I126*H126,2)</f>
        <v>0</v>
      </c>
      <c r="BL126" s="16" t="s">
        <v>168</v>
      </c>
      <c r="BM126" s="228" t="s">
        <v>169</v>
      </c>
    </row>
    <row r="127" spans="1:47" s="2" customFormat="1" ht="12">
      <c r="A127" s="37"/>
      <c r="B127" s="38"/>
      <c r="C127" s="39"/>
      <c r="D127" s="230" t="s">
        <v>170</v>
      </c>
      <c r="E127" s="39"/>
      <c r="F127" s="231" t="s">
        <v>171</v>
      </c>
      <c r="G127" s="39"/>
      <c r="H127" s="39"/>
      <c r="I127" s="232"/>
      <c r="J127" s="39"/>
      <c r="K127" s="39"/>
      <c r="L127" s="43"/>
      <c r="M127" s="233"/>
      <c r="N127" s="234"/>
      <c r="O127" s="90"/>
      <c r="P127" s="90"/>
      <c r="Q127" s="90"/>
      <c r="R127" s="90"/>
      <c r="S127" s="90"/>
      <c r="T127" s="91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T127" s="16" t="s">
        <v>170</v>
      </c>
      <c r="AU127" s="16" t="s">
        <v>89</v>
      </c>
    </row>
    <row r="128" spans="1:47" s="2" customFormat="1" ht="12">
      <c r="A128" s="37"/>
      <c r="B128" s="38"/>
      <c r="C128" s="39"/>
      <c r="D128" s="230" t="s">
        <v>172</v>
      </c>
      <c r="E128" s="39"/>
      <c r="F128" s="235" t="s">
        <v>173</v>
      </c>
      <c r="G128" s="39"/>
      <c r="H128" s="39"/>
      <c r="I128" s="232"/>
      <c r="J128" s="39"/>
      <c r="K128" s="39"/>
      <c r="L128" s="43"/>
      <c r="M128" s="233"/>
      <c r="N128" s="234"/>
      <c r="O128" s="90"/>
      <c r="P128" s="90"/>
      <c r="Q128" s="90"/>
      <c r="R128" s="90"/>
      <c r="S128" s="90"/>
      <c r="T128" s="91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T128" s="16" t="s">
        <v>172</v>
      </c>
      <c r="AU128" s="16" t="s">
        <v>89</v>
      </c>
    </row>
    <row r="129" spans="1:65" s="2" customFormat="1" ht="24.15" customHeight="1">
      <c r="A129" s="37"/>
      <c r="B129" s="38"/>
      <c r="C129" s="217" t="s">
        <v>89</v>
      </c>
      <c r="D129" s="217" t="s">
        <v>163</v>
      </c>
      <c r="E129" s="218" t="s">
        <v>174</v>
      </c>
      <c r="F129" s="219" t="s">
        <v>175</v>
      </c>
      <c r="G129" s="220" t="s">
        <v>166</v>
      </c>
      <c r="H129" s="221">
        <v>1</v>
      </c>
      <c r="I129" s="222"/>
      <c r="J129" s="223">
        <f>ROUND(I129*H129,2)</f>
        <v>0</v>
      </c>
      <c r="K129" s="219" t="s">
        <v>167</v>
      </c>
      <c r="L129" s="43"/>
      <c r="M129" s="224" t="s">
        <v>1</v>
      </c>
      <c r="N129" s="225" t="s">
        <v>44</v>
      </c>
      <c r="O129" s="90"/>
      <c r="P129" s="226">
        <f>O129*H129</f>
        <v>0</v>
      </c>
      <c r="Q129" s="226">
        <v>0</v>
      </c>
      <c r="R129" s="226">
        <f>Q129*H129</f>
        <v>0</v>
      </c>
      <c r="S129" s="226">
        <v>0</v>
      </c>
      <c r="T129" s="227">
        <f>S129*H129</f>
        <v>0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R129" s="228" t="s">
        <v>168</v>
      </c>
      <c r="AT129" s="228" t="s">
        <v>163</v>
      </c>
      <c r="AU129" s="228" t="s">
        <v>89</v>
      </c>
      <c r="AY129" s="16" t="s">
        <v>160</v>
      </c>
      <c r="BE129" s="229">
        <f>IF(N129="základní",J129,0)</f>
        <v>0</v>
      </c>
      <c r="BF129" s="229">
        <f>IF(N129="snížená",J129,0)</f>
        <v>0</v>
      </c>
      <c r="BG129" s="229">
        <f>IF(N129="zákl. přenesená",J129,0)</f>
        <v>0</v>
      </c>
      <c r="BH129" s="229">
        <f>IF(N129="sníž. přenesená",J129,0)</f>
        <v>0</v>
      </c>
      <c r="BI129" s="229">
        <f>IF(N129="nulová",J129,0)</f>
        <v>0</v>
      </c>
      <c r="BJ129" s="16" t="s">
        <v>87</v>
      </c>
      <c r="BK129" s="229">
        <f>ROUND(I129*H129,2)</f>
        <v>0</v>
      </c>
      <c r="BL129" s="16" t="s">
        <v>168</v>
      </c>
      <c r="BM129" s="228" t="s">
        <v>176</v>
      </c>
    </row>
    <row r="130" spans="1:47" s="2" customFormat="1" ht="12">
      <c r="A130" s="37"/>
      <c r="B130" s="38"/>
      <c r="C130" s="39"/>
      <c r="D130" s="230" t="s">
        <v>172</v>
      </c>
      <c r="E130" s="39"/>
      <c r="F130" s="235" t="s">
        <v>177</v>
      </c>
      <c r="G130" s="39"/>
      <c r="H130" s="39"/>
      <c r="I130" s="232"/>
      <c r="J130" s="39"/>
      <c r="K130" s="39"/>
      <c r="L130" s="43"/>
      <c r="M130" s="233"/>
      <c r="N130" s="234"/>
      <c r="O130" s="90"/>
      <c r="P130" s="90"/>
      <c r="Q130" s="90"/>
      <c r="R130" s="90"/>
      <c r="S130" s="90"/>
      <c r="T130" s="91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T130" s="16" t="s">
        <v>172</v>
      </c>
      <c r="AU130" s="16" t="s">
        <v>89</v>
      </c>
    </row>
    <row r="131" spans="1:65" s="2" customFormat="1" ht="16.5" customHeight="1">
      <c r="A131" s="37"/>
      <c r="B131" s="38"/>
      <c r="C131" s="217" t="s">
        <v>178</v>
      </c>
      <c r="D131" s="217" t="s">
        <v>163</v>
      </c>
      <c r="E131" s="218" t="s">
        <v>179</v>
      </c>
      <c r="F131" s="219" t="s">
        <v>180</v>
      </c>
      <c r="G131" s="220" t="s">
        <v>166</v>
      </c>
      <c r="H131" s="221">
        <v>1</v>
      </c>
      <c r="I131" s="222"/>
      <c r="J131" s="223">
        <f>ROUND(I131*H131,2)</f>
        <v>0</v>
      </c>
      <c r="K131" s="219" t="s">
        <v>167</v>
      </c>
      <c r="L131" s="43"/>
      <c r="M131" s="224" t="s">
        <v>1</v>
      </c>
      <c r="N131" s="225" t="s">
        <v>44</v>
      </c>
      <c r="O131" s="90"/>
      <c r="P131" s="226">
        <f>O131*H131</f>
        <v>0</v>
      </c>
      <c r="Q131" s="226">
        <v>0</v>
      </c>
      <c r="R131" s="226">
        <f>Q131*H131</f>
        <v>0</v>
      </c>
      <c r="S131" s="226">
        <v>0</v>
      </c>
      <c r="T131" s="227">
        <f>S131*H131</f>
        <v>0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R131" s="228" t="s">
        <v>168</v>
      </c>
      <c r="AT131" s="228" t="s">
        <v>163</v>
      </c>
      <c r="AU131" s="228" t="s">
        <v>89</v>
      </c>
      <c r="AY131" s="16" t="s">
        <v>160</v>
      </c>
      <c r="BE131" s="229">
        <f>IF(N131="základní",J131,0)</f>
        <v>0</v>
      </c>
      <c r="BF131" s="229">
        <f>IF(N131="snížená",J131,0)</f>
        <v>0</v>
      </c>
      <c r="BG131" s="229">
        <f>IF(N131="zákl. přenesená",J131,0)</f>
        <v>0</v>
      </c>
      <c r="BH131" s="229">
        <f>IF(N131="sníž. přenesená",J131,0)</f>
        <v>0</v>
      </c>
      <c r="BI131" s="229">
        <f>IF(N131="nulová",J131,0)</f>
        <v>0</v>
      </c>
      <c r="BJ131" s="16" t="s">
        <v>87</v>
      </c>
      <c r="BK131" s="229">
        <f>ROUND(I131*H131,2)</f>
        <v>0</v>
      </c>
      <c r="BL131" s="16" t="s">
        <v>168</v>
      </c>
      <c r="BM131" s="228" t="s">
        <v>181</v>
      </c>
    </row>
    <row r="132" spans="1:65" s="2" customFormat="1" ht="16.5" customHeight="1">
      <c r="A132" s="37"/>
      <c r="B132" s="38"/>
      <c r="C132" s="217" t="s">
        <v>182</v>
      </c>
      <c r="D132" s="217" t="s">
        <v>163</v>
      </c>
      <c r="E132" s="218" t="s">
        <v>183</v>
      </c>
      <c r="F132" s="219" t="s">
        <v>184</v>
      </c>
      <c r="G132" s="220" t="s">
        <v>166</v>
      </c>
      <c r="H132" s="221">
        <v>1</v>
      </c>
      <c r="I132" s="222"/>
      <c r="J132" s="223">
        <f>ROUND(I132*H132,2)</f>
        <v>0</v>
      </c>
      <c r="K132" s="219" t="s">
        <v>167</v>
      </c>
      <c r="L132" s="43"/>
      <c r="M132" s="224" t="s">
        <v>1</v>
      </c>
      <c r="N132" s="225" t="s">
        <v>44</v>
      </c>
      <c r="O132" s="90"/>
      <c r="P132" s="226">
        <f>O132*H132</f>
        <v>0</v>
      </c>
      <c r="Q132" s="226">
        <v>0</v>
      </c>
      <c r="R132" s="226">
        <f>Q132*H132</f>
        <v>0</v>
      </c>
      <c r="S132" s="226">
        <v>0</v>
      </c>
      <c r="T132" s="227">
        <f>S132*H132</f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R132" s="228" t="s">
        <v>168</v>
      </c>
      <c r="AT132" s="228" t="s">
        <v>163</v>
      </c>
      <c r="AU132" s="228" t="s">
        <v>89</v>
      </c>
      <c r="AY132" s="16" t="s">
        <v>160</v>
      </c>
      <c r="BE132" s="229">
        <f>IF(N132="základní",J132,0)</f>
        <v>0</v>
      </c>
      <c r="BF132" s="229">
        <f>IF(N132="snížená",J132,0)</f>
        <v>0</v>
      </c>
      <c r="BG132" s="229">
        <f>IF(N132="zákl. přenesená",J132,0)</f>
        <v>0</v>
      </c>
      <c r="BH132" s="229">
        <f>IF(N132="sníž. přenesená",J132,0)</f>
        <v>0</v>
      </c>
      <c r="BI132" s="229">
        <f>IF(N132="nulová",J132,0)</f>
        <v>0</v>
      </c>
      <c r="BJ132" s="16" t="s">
        <v>87</v>
      </c>
      <c r="BK132" s="229">
        <f>ROUND(I132*H132,2)</f>
        <v>0</v>
      </c>
      <c r="BL132" s="16" t="s">
        <v>168</v>
      </c>
      <c r="BM132" s="228" t="s">
        <v>185</v>
      </c>
    </row>
    <row r="133" spans="1:63" s="12" customFormat="1" ht="22.8" customHeight="1">
      <c r="A133" s="12"/>
      <c r="B133" s="201"/>
      <c r="C133" s="202"/>
      <c r="D133" s="203" t="s">
        <v>78</v>
      </c>
      <c r="E133" s="215" t="s">
        <v>186</v>
      </c>
      <c r="F133" s="215" t="s">
        <v>187</v>
      </c>
      <c r="G133" s="202"/>
      <c r="H133" s="202"/>
      <c r="I133" s="205"/>
      <c r="J133" s="216">
        <f>BK133</f>
        <v>0</v>
      </c>
      <c r="K133" s="202"/>
      <c r="L133" s="207"/>
      <c r="M133" s="208"/>
      <c r="N133" s="209"/>
      <c r="O133" s="209"/>
      <c r="P133" s="210">
        <f>SUM(P134:P145)</f>
        <v>0</v>
      </c>
      <c r="Q133" s="209"/>
      <c r="R133" s="210">
        <f>SUM(R134:R145)</f>
        <v>0</v>
      </c>
      <c r="S133" s="209"/>
      <c r="T133" s="211">
        <f>SUM(T134:T145)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12" t="s">
        <v>159</v>
      </c>
      <c r="AT133" s="213" t="s">
        <v>78</v>
      </c>
      <c r="AU133" s="213" t="s">
        <v>87</v>
      </c>
      <c r="AY133" s="212" t="s">
        <v>160</v>
      </c>
      <c r="BK133" s="214">
        <f>SUM(BK134:BK145)</f>
        <v>0</v>
      </c>
    </row>
    <row r="134" spans="1:65" s="2" customFormat="1" ht="16.5" customHeight="1">
      <c r="A134" s="37"/>
      <c r="B134" s="38"/>
      <c r="C134" s="217" t="s">
        <v>159</v>
      </c>
      <c r="D134" s="217" t="s">
        <v>163</v>
      </c>
      <c r="E134" s="218" t="s">
        <v>188</v>
      </c>
      <c r="F134" s="219" t="s">
        <v>187</v>
      </c>
      <c r="G134" s="220" t="s">
        <v>166</v>
      </c>
      <c r="H134" s="221">
        <v>1</v>
      </c>
      <c r="I134" s="222"/>
      <c r="J134" s="223">
        <f>ROUND(I134*H134,2)</f>
        <v>0</v>
      </c>
      <c r="K134" s="219" t="s">
        <v>167</v>
      </c>
      <c r="L134" s="43"/>
      <c r="M134" s="224" t="s">
        <v>1</v>
      </c>
      <c r="N134" s="225" t="s">
        <v>44</v>
      </c>
      <c r="O134" s="90"/>
      <c r="P134" s="226">
        <f>O134*H134</f>
        <v>0</v>
      </c>
      <c r="Q134" s="226">
        <v>0</v>
      </c>
      <c r="R134" s="226">
        <f>Q134*H134</f>
        <v>0</v>
      </c>
      <c r="S134" s="226">
        <v>0</v>
      </c>
      <c r="T134" s="227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228" t="s">
        <v>168</v>
      </c>
      <c r="AT134" s="228" t="s">
        <v>163</v>
      </c>
      <c r="AU134" s="228" t="s">
        <v>89</v>
      </c>
      <c r="AY134" s="16" t="s">
        <v>160</v>
      </c>
      <c r="BE134" s="229">
        <f>IF(N134="základní",J134,0)</f>
        <v>0</v>
      </c>
      <c r="BF134" s="229">
        <f>IF(N134="snížená",J134,0)</f>
        <v>0</v>
      </c>
      <c r="BG134" s="229">
        <f>IF(N134="zákl. přenesená",J134,0)</f>
        <v>0</v>
      </c>
      <c r="BH134" s="229">
        <f>IF(N134="sníž. přenesená",J134,0)</f>
        <v>0</v>
      </c>
      <c r="BI134" s="229">
        <f>IF(N134="nulová",J134,0)</f>
        <v>0</v>
      </c>
      <c r="BJ134" s="16" t="s">
        <v>87</v>
      </c>
      <c r="BK134" s="229">
        <f>ROUND(I134*H134,2)</f>
        <v>0</v>
      </c>
      <c r="BL134" s="16" t="s">
        <v>168</v>
      </c>
      <c r="BM134" s="228" t="s">
        <v>189</v>
      </c>
    </row>
    <row r="135" spans="1:47" s="2" customFormat="1" ht="12">
      <c r="A135" s="37"/>
      <c r="B135" s="38"/>
      <c r="C135" s="39"/>
      <c r="D135" s="230" t="s">
        <v>170</v>
      </c>
      <c r="E135" s="39"/>
      <c r="F135" s="231" t="s">
        <v>190</v>
      </c>
      <c r="G135" s="39"/>
      <c r="H135" s="39"/>
      <c r="I135" s="232"/>
      <c r="J135" s="39"/>
      <c r="K135" s="39"/>
      <c r="L135" s="43"/>
      <c r="M135" s="233"/>
      <c r="N135" s="234"/>
      <c r="O135" s="90"/>
      <c r="P135" s="90"/>
      <c r="Q135" s="90"/>
      <c r="R135" s="90"/>
      <c r="S135" s="90"/>
      <c r="T135" s="91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T135" s="16" t="s">
        <v>170</v>
      </c>
      <c r="AU135" s="16" t="s">
        <v>89</v>
      </c>
    </row>
    <row r="136" spans="1:47" s="2" customFormat="1" ht="12">
      <c r="A136" s="37"/>
      <c r="B136" s="38"/>
      <c r="C136" s="39"/>
      <c r="D136" s="230" t="s">
        <v>172</v>
      </c>
      <c r="E136" s="39"/>
      <c r="F136" s="235" t="s">
        <v>191</v>
      </c>
      <c r="G136" s="39"/>
      <c r="H136" s="39"/>
      <c r="I136" s="232"/>
      <c r="J136" s="39"/>
      <c r="K136" s="39"/>
      <c r="L136" s="43"/>
      <c r="M136" s="233"/>
      <c r="N136" s="234"/>
      <c r="O136" s="90"/>
      <c r="P136" s="90"/>
      <c r="Q136" s="90"/>
      <c r="R136" s="90"/>
      <c r="S136" s="90"/>
      <c r="T136" s="91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T136" s="16" t="s">
        <v>172</v>
      </c>
      <c r="AU136" s="16" t="s">
        <v>89</v>
      </c>
    </row>
    <row r="137" spans="1:65" s="2" customFormat="1" ht="16.5" customHeight="1">
      <c r="A137" s="37"/>
      <c r="B137" s="38"/>
      <c r="C137" s="217" t="s">
        <v>192</v>
      </c>
      <c r="D137" s="217" t="s">
        <v>163</v>
      </c>
      <c r="E137" s="218" t="s">
        <v>193</v>
      </c>
      <c r="F137" s="219" t="s">
        <v>194</v>
      </c>
      <c r="G137" s="220" t="s">
        <v>166</v>
      </c>
      <c r="H137" s="221">
        <v>1</v>
      </c>
      <c r="I137" s="222"/>
      <c r="J137" s="223">
        <f>ROUND(I137*H137,2)</f>
        <v>0</v>
      </c>
      <c r="K137" s="219" t="s">
        <v>167</v>
      </c>
      <c r="L137" s="43"/>
      <c r="M137" s="224" t="s">
        <v>1</v>
      </c>
      <c r="N137" s="225" t="s">
        <v>44</v>
      </c>
      <c r="O137" s="90"/>
      <c r="P137" s="226">
        <f>O137*H137</f>
        <v>0</v>
      </c>
      <c r="Q137" s="226">
        <v>0</v>
      </c>
      <c r="R137" s="226">
        <f>Q137*H137</f>
        <v>0</v>
      </c>
      <c r="S137" s="226">
        <v>0</v>
      </c>
      <c r="T137" s="227">
        <f>S137*H137</f>
        <v>0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228" t="s">
        <v>168</v>
      </c>
      <c r="AT137" s="228" t="s">
        <v>163</v>
      </c>
      <c r="AU137" s="228" t="s">
        <v>89</v>
      </c>
      <c r="AY137" s="16" t="s">
        <v>160</v>
      </c>
      <c r="BE137" s="229">
        <f>IF(N137="základní",J137,0)</f>
        <v>0</v>
      </c>
      <c r="BF137" s="229">
        <f>IF(N137="snížená",J137,0)</f>
        <v>0</v>
      </c>
      <c r="BG137" s="229">
        <f>IF(N137="zákl. přenesená",J137,0)</f>
        <v>0</v>
      </c>
      <c r="BH137" s="229">
        <f>IF(N137="sníž. přenesená",J137,0)</f>
        <v>0</v>
      </c>
      <c r="BI137" s="229">
        <f>IF(N137="nulová",J137,0)</f>
        <v>0</v>
      </c>
      <c r="BJ137" s="16" t="s">
        <v>87</v>
      </c>
      <c r="BK137" s="229">
        <f>ROUND(I137*H137,2)</f>
        <v>0</v>
      </c>
      <c r="BL137" s="16" t="s">
        <v>168</v>
      </c>
      <c r="BM137" s="228" t="s">
        <v>195</v>
      </c>
    </row>
    <row r="138" spans="1:47" s="2" customFormat="1" ht="12">
      <c r="A138" s="37"/>
      <c r="B138" s="38"/>
      <c r="C138" s="39"/>
      <c r="D138" s="230" t="s">
        <v>170</v>
      </c>
      <c r="E138" s="39"/>
      <c r="F138" s="231" t="s">
        <v>196</v>
      </c>
      <c r="G138" s="39"/>
      <c r="H138" s="39"/>
      <c r="I138" s="232"/>
      <c r="J138" s="39"/>
      <c r="K138" s="39"/>
      <c r="L138" s="43"/>
      <c r="M138" s="233"/>
      <c r="N138" s="234"/>
      <c r="O138" s="90"/>
      <c r="P138" s="90"/>
      <c r="Q138" s="90"/>
      <c r="R138" s="90"/>
      <c r="S138" s="90"/>
      <c r="T138" s="91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T138" s="16" t="s">
        <v>170</v>
      </c>
      <c r="AU138" s="16" t="s">
        <v>89</v>
      </c>
    </row>
    <row r="139" spans="1:47" s="2" customFormat="1" ht="12">
      <c r="A139" s="37"/>
      <c r="B139" s="38"/>
      <c r="C139" s="39"/>
      <c r="D139" s="230" t="s">
        <v>172</v>
      </c>
      <c r="E139" s="39"/>
      <c r="F139" s="235" t="s">
        <v>197</v>
      </c>
      <c r="G139" s="39"/>
      <c r="H139" s="39"/>
      <c r="I139" s="232"/>
      <c r="J139" s="39"/>
      <c r="K139" s="39"/>
      <c r="L139" s="43"/>
      <c r="M139" s="233"/>
      <c r="N139" s="234"/>
      <c r="O139" s="90"/>
      <c r="P139" s="90"/>
      <c r="Q139" s="90"/>
      <c r="R139" s="90"/>
      <c r="S139" s="90"/>
      <c r="T139" s="91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T139" s="16" t="s">
        <v>172</v>
      </c>
      <c r="AU139" s="16" t="s">
        <v>89</v>
      </c>
    </row>
    <row r="140" spans="1:65" s="2" customFormat="1" ht="16.5" customHeight="1">
      <c r="A140" s="37"/>
      <c r="B140" s="38"/>
      <c r="C140" s="217" t="s">
        <v>198</v>
      </c>
      <c r="D140" s="217" t="s">
        <v>163</v>
      </c>
      <c r="E140" s="218" t="s">
        <v>199</v>
      </c>
      <c r="F140" s="219" t="s">
        <v>200</v>
      </c>
      <c r="G140" s="220" t="s">
        <v>166</v>
      </c>
      <c r="H140" s="221">
        <v>1</v>
      </c>
      <c r="I140" s="222"/>
      <c r="J140" s="223">
        <f>ROUND(I140*H140,2)</f>
        <v>0</v>
      </c>
      <c r="K140" s="219" t="s">
        <v>167</v>
      </c>
      <c r="L140" s="43"/>
      <c r="M140" s="224" t="s">
        <v>1</v>
      </c>
      <c r="N140" s="225" t="s">
        <v>44</v>
      </c>
      <c r="O140" s="90"/>
      <c r="P140" s="226">
        <f>O140*H140</f>
        <v>0</v>
      </c>
      <c r="Q140" s="226">
        <v>0</v>
      </c>
      <c r="R140" s="226">
        <f>Q140*H140</f>
        <v>0</v>
      </c>
      <c r="S140" s="226">
        <v>0</v>
      </c>
      <c r="T140" s="227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228" t="s">
        <v>168</v>
      </c>
      <c r="AT140" s="228" t="s">
        <v>163</v>
      </c>
      <c r="AU140" s="228" t="s">
        <v>89</v>
      </c>
      <c r="AY140" s="16" t="s">
        <v>160</v>
      </c>
      <c r="BE140" s="229">
        <f>IF(N140="základní",J140,0)</f>
        <v>0</v>
      </c>
      <c r="BF140" s="229">
        <f>IF(N140="snížená",J140,0)</f>
        <v>0</v>
      </c>
      <c r="BG140" s="229">
        <f>IF(N140="zákl. přenesená",J140,0)</f>
        <v>0</v>
      </c>
      <c r="BH140" s="229">
        <f>IF(N140="sníž. přenesená",J140,0)</f>
        <v>0</v>
      </c>
      <c r="BI140" s="229">
        <f>IF(N140="nulová",J140,0)</f>
        <v>0</v>
      </c>
      <c r="BJ140" s="16" t="s">
        <v>87</v>
      </c>
      <c r="BK140" s="229">
        <f>ROUND(I140*H140,2)</f>
        <v>0</v>
      </c>
      <c r="BL140" s="16" t="s">
        <v>168</v>
      </c>
      <c r="BM140" s="228" t="s">
        <v>201</v>
      </c>
    </row>
    <row r="141" spans="1:47" s="2" customFormat="1" ht="12">
      <c r="A141" s="37"/>
      <c r="B141" s="38"/>
      <c r="C141" s="39"/>
      <c r="D141" s="230" t="s">
        <v>170</v>
      </c>
      <c r="E141" s="39"/>
      <c r="F141" s="231" t="s">
        <v>202</v>
      </c>
      <c r="G141" s="39"/>
      <c r="H141" s="39"/>
      <c r="I141" s="232"/>
      <c r="J141" s="39"/>
      <c r="K141" s="39"/>
      <c r="L141" s="43"/>
      <c r="M141" s="233"/>
      <c r="N141" s="234"/>
      <c r="O141" s="90"/>
      <c r="P141" s="90"/>
      <c r="Q141" s="90"/>
      <c r="R141" s="90"/>
      <c r="S141" s="90"/>
      <c r="T141" s="91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T141" s="16" t="s">
        <v>170</v>
      </c>
      <c r="AU141" s="16" t="s">
        <v>89</v>
      </c>
    </row>
    <row r="142" spans="1:47" s="2" customFormat="1" ht="12">
      <c r="A142" s="37"/>
      <c r="B142" s="38"/>
      <c r="C142" s="39"/>
      <c r="D142" s="230" t="s">
        <v>172</v>
      </c>
      <c r="E142" s="39"/>
      <c r="F142" s="235" t="s">
        <v>203</v>
      </c>
      <c r="G142" s="39"/>
      <c r="H142" s="39"/>
      <c r="I142" s="232"/>
      <c r="J142" s="39"/>
      <c r="K142" s="39"/>
      <c r="L142" s="43"/>
      <c r="M142" s="233"/>
      <c r="N142" s="234"/>
      <c r="O142" s="90"/>
      <c r="P142" s="90"/>
      <c r="Q142" s="90"/>
      <c r="R142" s="90"/>
      <c r="S142" s="90"/>
      <c r="T142" s="91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T142" s="16" t="s">
        <v>172</v>
      </c>
      <c r="AU142" s="16" t="s">
        <v>89</v>
      </c>
    </row>
    <row r="143" spans="1:65" s="2" customFormat="1" ht="16.5" customHeight="1">
      <c r="A143" s="37"/>
      <c r="B143" s="38"/>
      <c r="C143" s="217" t="s">
        <v>204</v>
      </c>
      <c r="D143" s="217" t="s">
        <v>163</v>
      </c>
      <c r="E143" s="218" t="s">
        <v>205</v>
      </c>
      <c r="F143" s="219" t="s">
        <v>206</v>
      </c>
      <c r="G143" s="220" t="s">
        <v>166</v>
      </c>
      <c r="H143" s="221">
        <v>1</v>
      </c>
      <c r="I143" s="222"/>
      <c r="J143" s="223">
        <f>ROUND(I143*H143,2)</f>
        <v>0</v>
      </c>
      <c r="K143" s="219" t="s">
        <v>167</v>
      </c>
      <c r="L143" s="43"/>
      <c r="M143" s="224" t="s">
        <v>1</v>
      </c>
      <c r="N143" s="225" t="s">
        <v>44</v>
      </c>
      <c r="O143" s="90"/>
      <c r="P143" s="226">
        <f>O143*H143</f>
        <v>0</v>
      </c>
      <c r="Q143" s="226">
        <v>0</v>
      </c>
      <c r="R143" s="226">
        <f>Q143*H143</f>
        <v>0</v>
      </c>
      <c r="S143" s="226">
        <v>0</v>
      </c>
      <c r="T143" s="227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228" t="s">
        <v>168</v>
      </c>
      <c r="AT143" s="228" t="s">
        <v>163</v>
      </c>
      <c r="AU143" s="228" t="s">
        <v>89</v>
      </c>
      <c r="AY143" s="16" t="s">
        <v>160</v>
      </c>
      <c r="BE143" s="229">
        <f>IF(N143="základní",J143,0)</f>
        <v>0</v>
      </c>
      <c r="BF143" s="229">
        <f>IF(N143="snížená",J143,0)</f>
        <v>0</v>
      </c>
      <c r="BG143" s="229">
        <f>IF(N143="zákl. přenesená",J143,0)</f>
        <v>0</v>
      </c>
      <c r="BH143" s="229">
        <f>IF(N143="sníž. přenesená",J143,0)</f>
        <v>0</v>
      </c>
      <c r="BI143" s="229">
        <f>IF(N143="nulová",J143,0)</f>
        <v>0</v>
      </c>
      <c r="BJ143" s="16" t="s">
        <v>87</v>
      </c>
      <c r="BK143" s="229">
        <f>ROUND(I143*H143,2)</f>
        <v>0</v>
      </c>
      <c r="BL143" s="16" t="s">
        <v>168</v>
      </c>
      <c r="BM143" s="228" t="s">
        <v>207</v>
      </c>
    </row>
    <row r="144" spans="1:47" s="2" customFormat="1" ht="12">
      <c r="A144" s="37"/>
      <c r="B144" s="38"/>
      <c r="C144" s="39"/>
      <c r="D144" s="230" t="s">
        <v>170</v>
      </c>
      <c r="E144" s="39"/>
      <c r="F144" s="231" t="s">
        <v>208</v>
      </c>
      <c r="G144" s="39"/>
      <c r="H144" s="39"/>
      <c r="I144" s="232"/>
      <c r="J144" s="39"/>
      <c r="K144" s="39"/>
      <c r="L144" s="43"/>
      <c r="M144" s="233"/>
      <c r="N144" s="234"/>
      <c r="O144" s="90"/>
      <c r="P144" s="90"/>
      <c r="Q144" s="90"/>
      <c r="R144" s="90"/>
      <c r="S144" s="90"/>
      <c r="T144" s="91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T144" s="16" t="s">
        <v>170</v>
      </c>
      <c r="AU144" s="16" t="s">
        <v>89</v>
      </c>
    </row>
    <row r="145" spans="1:47" s="2" customFormat="1" ht="12">
      <c r="A145" s="37"/>
      <c r="B145" s="38"/>
      <c r="C145" s="39"/>
      <c r="D145" s="230" t="s">
        <v>172</v>
      </c>
      <c r="E145" s="39"/>
      <c r="F145" s="235" t="s">
        <v>209</v>
      </c>
      <c r="G145" s="39"/>
      <c r="H145" s="39"/>
      <c r="I145" s="232"/>
      <c r="J145" s="39"/>
      <c r="K145" s="39"/>
      <c r="L145" s="43"/>
      <c r="M145" s="233"/>
      <c r="N145" s="234"/>
      <c r="O145" s="90"/>
      <c r="P145" s="90"/>
      <c r="Q145" s="90"/>
      <c r="R145" s="90"/>
      <c r="S145" s="90"/>
      <c r="T145" s="91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T145" s="16" t="s">
        <v>172</v>
      </c>
      <c r="AU145" s="16" t="s">
        <v>89</v>
      </c>
    </row>
    <row r="146" spans="1:63" s="12" customFormat="1" ht="22.8" customHeight="1">
      <c r="A146" s="12"/>
      <c r="B146" s="201"/>
      <c r="C146" s="202"/>
      <c r="D146" s="203" t="s">
        <v>78</v>
      </c>
      <c r="E146" s="215" t="s">
        <v>210</v>
      </c>
      <c r="F146" s="215" t="s">
        <v>211</v>
      </c>
      <c r="G146" s="202"/>
      <c r="H146" s="202"/>
      <c r="I146" s="205"/>
      <c r="J146" s="216">
        <f>BK146</f>
        <v>0</v>
      </c>
      <c r="K146" s="202"/>
      <c r="L146" s="207"/>
      <c r="M146" s="208"/>
      <c r="N146" s="209"/>
      <c r="O146" s="209"/>
      <c r="P146" s="210">
        <f>SUM(P147:P153)</f>
        <v>0</v>
      </c>
      <c r="Q146" s="209"/>
      <c r="R146" s="210">
        <f>SUM(R147:R153)</f>
        <v>0</v>
      </c>
      <c r="S146" s="209"/>
      <c r="T146" s="211">
        <f>SUM(T147:T153)</f>
        <v>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212" t="s">
        <v>159</v>
      </c>
      <c r="AT146" s="213" t="s">
        <v>78</v>
      </c>
      <c r="AU146" s="213" t="s">
        <v>87</v>
      </c>
      <c r="AY146" s="212" t="s">
        <v>160</v>
      </c>
      <c r="BK146" s="214">
        <f>SUM(BK147:BK153)</f>
        <v>0</v>
      </c>
    </row>
    <row r="147" spans="1:65" s="2" customFormat="1" ht="16.5" customHeight="1">
      <c r="A147" s="37"/>
      <c r="B147" s="38"/>
      <c r="C147" s="217" t="s">
        <v>212</v>
      </c>
      <c r="D147" s="217" t="s">
        <v>163</v>
      </c>
      <c r="E147" s="218" t="s">
        <v>213</v>
      </c>
      <c r="F147" s="219" t="s">
        <v>214</v>
      </c>
      <c r="G147" s="220" t="s">
        <v>215</v>
      </c>
      <c r="H147" s="221">
        <v>247</v>
      </c>
      <c r="I147" s="222"/>
      <c r="J147" s="223">
        <f>ROUND(I147*H147,2)</f>
        <v>0</v>
      </c>
      <c r="K147" s="219" t="s">
        <v>167</v>
      </c>
      <c r="L147" s="43"/>
      <c r="M147" s="224" t="s">
        <v>1</v>
      </c>
      <c r="N147" s="225" t="s">
        <v>44</v>
      </c>
      <c r="O147" s="90"/>
      <c r="P147" s="226">
        <f>O147*H147</f>
        <v>0</v>
      </c>
      <c r="Q147" s="226">
        <v>0</v>
      </c>
      <c r="R147" s="226">
        <f>Q147*H147</f>
        <v>0</v>
      </c>
      <c r="S147" s="226">
        <v>0</v>
      </c>
      <c r="T147" s="227">
        <f>S147*H147</f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228" t="s">
        <v>168</v>
      </c>
      <c r="AT147" s="228" t="s">
        <v>163</v>
      </c>
      <c r="AU147" s="228" t="s">
        <v>89</v>
      </c>
      <c r="AY147" s="16" t="s">
        <v>160</v>
      </c>
      <c r="BE147" s="229">
        <f>IF(N147="základní",J147,0)</f>
        <v>0</v>
      </c>
      <c r="BF147" s="229">
        <f>IF(N147="snížená",J147,0)</f>
        <v>0</v>
      </c>
      <c r="BG147" s="229">
        <f>IF(N147="zákl. přenesená",J147,0)</f>
        <v>0</v>
      </c>
      <c r="BH147" s="229">
        <f>IF(N147="sníž. přenesená",J147,0)</f>
        <v>0</v>
      </c>
      <c r="BI147" s="229">
        <f>IF(N147="nulová",J147,0)</f>
        <v>0</v>
      </c>
      <c r="BJ147" s="16" t="s">
        <v>87</v>
      </c>
      <c r="BK147" s="229">
        <f>ROUND(I147*H147,2)</f>
        <v>0</v>
      </c>
      <c r="BL147" s="16" t="s">
        <v>168</v>
      </c>
      <c r="BM147" s="228" t="s">
        <v>216</v>
      </c>
    </row>
    <row r="148" spans="1:47" s="2" customFormat="1" ht="12">
      <c r="A148" s="37"/>
      <c r="B148" s="38"/>
      <c r="C148" s="39"/>
      <c r="D148" s="230" t="s">
        <v>170</v>
      </c>
      <c r="E148" s="39"/>
      <c r="F148" s="231" t="s">
        <v>217</v>
      </c>
      <c r="G148" s="39"/>
      <c r="H148" s="39"/>
      <c r="I148" s="232"/>
      <c r="J148" s="39"/>
      <c r="K148" s="39"/>
      <c r="L148" s="43"/>
      <c r="M148" s="233"/>
      <c r="N148" s="234"/>
      <c r="O148" s="90"/>
      <c r="P148" s="90"/>
      <c r="Q148" s="90"/>
      <c r="R148" s="90"/>
      <c r="S148" s="90"/>
      <c r="T148" s="91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T148" s="16" t="s">
        <v>170</v>
      </c>
      <c r="AU148" s="16" t="s">
        <v>89</v>
      </c>
    </row>
    <row r="149" spans="1:47" s="2" customFormat="1" ht="12">
      <c r="A149" s="37"/>
      <c r="B149" s="38"/>
      <c r="C149" s="39"/>
      <c r="D149" s="230" t="s">
        <v>172</v>
      </c>
      <c r="E149" s="39"/>
      <c r="F149" s="235" t="s">
        <v>218</v>
      </c>
      <c r="G149" s="39"/>
      <c r="H149" s="39"/>
      <c r="I149" s="232"/>
      <c r="J149" s="39"/>
      <c r="K149" s="39"/>
      <c r="L149" s="43"/>
      <c r="M149" s="233"/>
      <c r="N149" s="234"/>
      <c r="O149" s="90"/>
      <c r="P149" s="90"/>
      <c r="Q149" s="90"/>
      <c r="R149" s="90"/>
      <c r="S149" s="90"/>
      <c r="T149" s="91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T149" s="16" t="s">
        <v>172</v>
      </c>
      <c r="AU149" s="16" t="s">
        <v>89</v>
      </c>
    </row>
    <row r="150" spans="1:51" s="13" customFormat="1" ht="12">
      <c r="A150" s="13"/>
      <c r="B150" s="236"/>
      <c r="C150" s="237"/>
      <c r="D150" s="230" t="s">
        <v>219</v>
      </c>
      <c r="E150" s="238" t="s">
        <v>1</v>
      </c>
      <c r="F150" s="239" t="s">
        <v>220</v>
      </c>
      <c r="G150" s="237"/>
      <c r="H150" s="240">
        <v>247</v>
      </c>
      <c r="I150" s="241"/>
      <c r="J150" s="237"/>
      <c r="K150" s="237"/>
      <c r="L150" s="242"/>
      <c r="M150" s="243"/>
      <c r="N150" s="244"/>
      <c r="O150" s="244"/>
      <c r="P150" s="244"/>
      <c r="Q150" s="244"/>
      <c r="R150" s="244"/>
      <c r="S150" s="244"/>
      <c r="T150" s="245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6" t="s">
        <v>219</v>
      </c>
      <c r="AU150" s="246" t="s">
        <v>89</v>
      </c>
      <c r="AV150" s="13" t="s">
        <v>89</v>
      </c>
      <c r="AW150" s="13" t="s">
        <v>36</v>
      </c>
      <c r="AX150" s="13" t="s">
        <v>87</v>
      </c>
      <c r="AY150" s="246" t="s">
        <v>160</v>
      </c>
    </row>
    <row r="151" spans="1:65" s="2" customFormat="1" ht="16.5" customHeight="1">
      <c r="A151" s="37"/>
      <c r="B151" s="38"/>
      <c r="C151" s="217" t="s">
        <v>221</v>
      </c>
      <c r="D151" s="217" t="s">
        <v>163</v>
      </c>
      <c r="E151" s="218" t="s">
        <v>222</v>
      </c>
      <c r="F151" s="219" t="s">
        <v>223</v>
      </c>
      <c r="G151" s="220" t="s">
        <v>166</v>
      </c>
      <c r="H151" s="221">
        <v>1</v>
      </c>
      <c r="I151" s="222"/>
      <c r="J151" s="223">
        <f>ROUND(I151*H151,2)</f>
        <v>0</v>
      </c>
      <c r="K151" s="219" t="s">
        <v>167</v>
      </c>
      <c r="L151" s="43"/>
      <c r="M151" s="224" t="s">
        <v>1</v>
      </c>
      <c r="N151" s="225" t="s">
        <v>44</v>
      </c>
      <c r="O151" s="90"/>
      <c r="P151" s="226">
        <f>O151*H151</f>
        <v>0</v>
      </c>
      <c r="Q151" s="226">
        <v>0</v>
      </c>
      <c r="R151" s="226">
        <f>Q151*H151</f>
        <v>0</v>
      </c>
      <c r="S151" s="226">
        <v>0</v>
      </c>
      <c r="T151" s="227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228" t="s">
        <v>168</v>
      </c>
      <c r="AT151" s="228" t="s">
        <v>163</v>
      </c>
      <c r="AU151" s="228" t="s">
        <v>89</v>
      </c>
      <c r="AY151" s="16" t="s">
        <v>160</v>
      </c>
      <c r="BE151" s="229">
        <f>IF(N151="základní",J151,0)</f>
        <v>0</v>
      </c>
      <c r="BF151" s="229">
        <f>IF(N151="snížená",J151,0)</f>
        <v>0</v>
      </c>
      <c r="BG151" s="229">
        <f>IF(N151="zákl. přenesená",J151,0)</f>
        <v>0</v>
      </c>
      <c r="BH151" s="229">
        <f>IF(N151="sníž. přenesená",J151,0)</f>
        <v>0</v>
      </c>
      <c r="BI151" s="229">
        <f>IF(N151="nulová",J151,0)</f>
        <v>0</v>
      </c>
      <c r="BJ151" s="16" t="s">
        <v>87</v>
      </c>
      <c r="BK151" s="229">
        <f>ROUND(I151*H151,2)</f>
        <v>0</v>
      </c>
      <c r="BL151" s="16" t="s">
        <v>168</v>
      </c>
      <c r="BM151" s="228" t="s">
        <v>224</v>
      </c>
    </row>
    <row r="152" spans="1:47" s="2" customFormat="1" ht="12">
      <c r="A152" s="37"/>
      <c r="B152" s="38"/>
      <c r="C152" s="39"/>
      <c r="D152" s="230" t="s">
        <v>170</v>
      </c>
      <c r="E152" s="39"/>
      <c r="F152" s="231" t="s">
        <v>223</v>
      </c>
      <c r="G152" s="39"/>
      <c r="H152" s="39"/>
      <c r="I152" s="232"/>
      <c r="J152" s="39"/>
      <c r="K152" s="39"/>
      <c r="L152" s="43"/>
      <c r="M152" s="233"/>
      <c r="N152" s="234"/>
      <c r="O152" s="90"/>
      <c r="P152" s="90"/>
      <c r="Q152" s="90"/>
      <c r="R152" s="90"/>
      <c r="S152" s="90"/>
      <c r="T152" s="91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T152" s="16" t="s">
        <v>170</v>
      </c>
      <c r="AU152" s="16" t="s">
        <v>89</v>
      </c>
    </row>
    <row r="153" spans="1:47" s="2" customFormat="1" ht="12">
      <c r="A153" s="37"/>
      <c r="B153" s="38"/>
      <c r="C153" s="39"/>
      <c r="D153" s="230" t="s">
        <v>172</v>
      </c>
      <c r="E153" s="39"/>
      <c r="F153" s="235" t="s">
        <v>225</v>
      </c>
      <c r="G153" s="39"/>
      <c r="H153" s="39"/>
      <c r="I153" s="232"/>
      <c r="J153" s="39"/>
      <c r="K153" s="39"/>
      <c r="L153" s="43"/>
      <c r="M153" s="233"/>
      <c r="N153" s="234"/>
      <c r="O153" s="90"/>
      <c r="P153" s="90"/>
      <c r="Q153" s="90"/>
      <c r="R153" s="90"/>
      <c r="S153" s="90"/>
      <c r="T153" s="91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T153" s="16" t="s">
        <v>172</v>
      </c>
      <c r="AU153" s="16" t="s">
        <v>89</v>
      </c>
    </row>
    <row r="154" spans="1:63" s="12" customFormat="1" ht="22.8" customHeight="1">
      <c r="A154" s="12"/>
      <c r="B154" s="201"/>
      <c r="C154" s="202"/>
      <c r="D154" s="203" t="s">
        <v>78</v>
      </c>
      <c r="E154" s="215" t="s">
        <v>226</v>
      </c>
      <c r="F154" s="215" t="s">
        <v>227</v>
      </c>
      <c r="G154" s="202"/>
      <c r="H154" s="202"/>
      <c r="I154" s="205"/>
      <c r="J154" s="216">
        <f>BK154</f>
        <v>0</v>
      </c>
      <c r="K154" s="202"/>
      <c r="L154" s="207"/>
      <c r="M154" s="208"/>
      <c r="N154" s="209"/>
      <c r="O154" s="209"/>
      <c r="P154" s="210">
        <f>SUM(P155:P159)</f>
        <v>0</v>
      </c>
      <c r="Q154" s="209"/>
      <c r="R154" s="210">
        <f>SUM(R155:R159)</f>
        <v>0</v>
      </c>
      <c r="S154" s="209"/>
      <c r="T154" s="211">
        <f>SUM(T155:T159)</f>
        <v>0</v>
      </c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R154" s="212" t="s">
        <v>159</v>
      </c>
      <c r="AT154" s="213" t="s">
        <v>78</v>
      </c>
      <c r="AU154" s="213" t="s">
        <v>87</v>
      </c>
      <c r="AY154" s="212" t="s">
        <v>160</v>
      </c>
      <c r="BK154" s="214">
        <f>SUM(BK155:BK159)</f>
        <v>0</v>
      </c>
    </row>
    <row r="155" spans="1:65" s="2" customFormat="1" ht="24.15" customHeight="1">
      <c r="A155" s="37"/>
      <c r="B155" s="38"/>
      <c r="C155" s="217" t="s">
        <v>228</v>
      </c>
      <c r="D155" s="217" t="s">
        <v>163</v>
      </c>
      <c r="E155" s="218" t="s">
        <v>229</v>
      </c>
      <c r="F155" s="219" t="s">
        <v>230</v>
      </c>
      <c r="G155" s="220" t="s">
        <v>231</v>
      </c>
      <c r="H155" s="221">
        <v>6</v>
      </c>
      <c r="I155" s="222"/>
      <c r="J155" s="223">
        <f>ROUND(I155*H155,2)</f>
        <v>0</v>
      </c>
      <c r="K155" s="219" t="s">
        <v>167</v>
      </c>
      <c r="L155" s="43"/>
      <c r="M155" s="224" t="s">
        <v>1</v>
      </c>
      <c r="N155" s="225" t="s">
        <v>44</v>
      </c>
      <c r="O155" s="90"/>
      <c r="P155" s="226">
        <f>O155*H155</f>
        <v>0</v>
      </c>
      <c r="Q155" s="226">
        <v>0</v>
      </c>
      <c r="R155" s="226">
        <f>Q155*H155</f>
        <v>0</v>
      </c>
      <c r="S155" s="226">
        <v>0</v>
      </c>
      <c r="T155" s="227">
        <f>S155*H155</f>
        <v>0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228" t="s">
        <v>168</v>
      </c>
      <c r="AT155" s="228" t="s">
        <v>163</v>
      </c>
      <c r="AU155" s="228" t="s">
        <v>89</v>
      </c>
      <c r="AY155" s="16" t="s">
        <v>160</v>
      </c>
      <c r="BE155" s="229">
        <f>IF(N155="základní",J155,0)</f>
        <v>0</v>
      </c>
      <c r="BF155" s="229">
        <f>IF(N155="snížená",J155,0)</f>
        <v>0</v>
      </c>
      <c r="BG155" s="229">
        <f>IF(N155="zákl. přenesená",J155,0)</f>
        <v>0</v>
      </c>
      <c r="BH155" s="229">
        <f>IF(N155="sníž. přenesená",J155,0)</f>
        <v>0</v>
      </c>
      <c r="BI155" s="229">
        <f>IF(N155="nulová",J155,0)</f>
        <v>0</v>
      </c>
      <c r="BJ155" s="16" t="s">
        <v>87</v>
      </c>
      <c r="BK155" s="229">
        <f>ROUND(I155*H155,2)</f>
        <v>0</v>
      </c>
      <c r="BL155" s="16" t="s">
        <v>168</v>
      </c>
      <c r="BM155" s="228" t="s">
        <v>232</v>
      </c>
    </row>
    <row r="156" spans="1:47" s="2" customFormat="1" ht="12">
      <c r="A156" s="37"/>
      <c r="B156" s="38"/>
      <c r="C156" s="39"/>
      <c r="D156" s="230" t="s">
        <v>170</v>
      </c>
      <c r="E156" s="39"/>
      <c r="F156" s="231" t="s">
        <v>233</v>
      </c>
      <c r="G156" s="39"/>
      <c r="H156" s="39"/>
      <c r="I156" s="232"/>
      <c r="J156" s="39"/>
      <c r="K156" s="39"/>
      <c r="L156" s="43"/>
      <c r="M156" s="233"/>
      <c r="N156" s="234"/>
      <c r="O156" s="90"/>
      <c r="P156" s="90"/>
      <c r="Q156" s="90"/>
      <c r="R156" s="90"/>
      <c r="S156" s="90"/>
      <c r="T156" s="91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T156" s="16" t="s">
        <v>170</v>
      </c>
      <c r="AU156" s="16" t="s">
        <v>89</v>
      </c>
    </row>
    <row r="157" spans="1:65" s="2" customFormat="1" ht="24.15" customHeight="1">
      <c r="A157" s="37"/>
      <c r="B157" s="38"/>
      <c r="C157" s="217" t="s">
        <v>234</v>
      </c>
      <c r="D157" s="217" t="s">
        <v>163</v>
      </c>
      <c r="E157" s="218" t="s">
        <v>235</v>
      </c>
      <c r="F157" s="219" t="s">
        <v>236</v>
      </c>
      <c r="G157" s="220" t="s">
        <v>231</v>
      </c>
      <c r="H157" s="221">
        <v>5</v>
      </c>
      <c r="I157" s="222"/>
      <c r="J157" s="223">
        <f>ROUND(I157*H157,2)</f>
        <v>0</v>
      </c>
      <c r="K157" s="219" t="s">
        <v>167</v>
      </c>
      <c r="L157" s="43"/>
      <c r="M157" s="224" t="s">
        <v>1</v>
      </c>
      <c r="N157" s="225" t="s">
        <v>44</v>
      </c>
      <c r="O157" s="90"/>
      <c r="P157" s="226">
        <f>O157*H157</f>
        <v>0</v>
      </c>
      <c r="Q157" s="226">
        <v>0</v>
      </c>
      <c r="R157" s="226">
        <f>Q157*H157</f>
        <v>0</v>
      </c>
      <c r="S157" s="226">
        <v>0</v>
      </c>
      <c r="T157" s="227">
        <f>S157*H157</f>
        <v>0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228" t="s">
        <v>168</v>
      </c>
      <c r="AT157" s="228" t="s">
        <v>163</v>
      </c>
      <c r="AU157" s="228" t="s">
        <v>89</v>
      </c>
      <c r="AY157" s="16" t="s">
        <v>160</v>
      </c>
      <c r="BE157" s="229">
        <f>IF(N157="základní",J157,0)</f>
        <v>0</v>
      </c>
      <c r="BF157" s="229">
        <f>IF(N157="snížená",J157,0)</f>
        <v>0</v>
      </c>
      <c r="BG157" s="229">
        <f>IF(N157="zákl. přenesená",J157,0)</f>
        <v>0</v>
      </c>
      <c r="BH157" s="229">
        <f>IF(N157="sníž. přenesená",J157,0)</f>
        <v>0</v>
      </c>
      <c r="BI157" s="229">
        <f>IF(N157="nulová",J157,0)</f>
        <v>0</v>
      </c>
      <c r="BJ157" s="16" t="s">
        <v>87</v>
      </c>
      <c r="BK157" s="229">
        <f>ROUND(I157*H157,2)</f>
        <v>0</v>
      </c>
      <c r="BL157" s="16" t="s">
        <v>168</v>
      </c>
      <c r="BM157" s="228" t="s">
        <v>237</v>
      </c>
    </row>
    <row r="158" spans="1:47" s="2" customFormat="1" ht="12">
      <c r="A158" s="37"/>
      <c r="B158" s="38"/>
      <c r="C158" s="39"/>
      <c r="D158" s="230" t="s">
        <v>170</v>
      </c>
      <c r="E158" s="39"/>
      <c r="F158" s="231" t="s">
        <v>233</v>
      </c>
      <c r="G158" s="39"/>
      <c r="H158" s="39"/>
      <c r="I158" s="232"/>
      <c r="J158" s="39"/>
      <c r="K158" s="39"/>
      <c r="L158" s="43"/>
      <c r="M158" s="233"/>
      <c r="N158" s="234"/>
      <c r="O158" s="90"/>
      <c r="P158" s="90"/>
      <c r="Q158" s="90"/>
      <c r="R158" s="90"/>
      <c r="S158" s="90"/>
      <c r="T158" s="91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T158" s="16" t="s">
        <v>170</v>
      </c>
      <c r="AU158" s="16" t="s">
        <v>89</v>
      </c>
    </row>
    <row r="159" spans="1:47" s="2" customFormat="1" ht="12">
      <c r="A159" s="37"/>
      <c r="B159" s="38"/>
      <c r="C159" s="39"/>
      <c r="D159" s="230" t="s">
        <v>172</v>
      </c>
      <c r="E159" s="39"/>
      <c r="F159" s="235" t="s">
        <v>238</v>
      </c>
      <c r="G159" s="39"/>
      <c r="H159" s="39"/>
      <c r="I159" s="232"/>
      <c r="J159" s="39"/>
      <c r="K159" s="39"/>
      <c r="L159" s="43"/>
      <c r="M159" s="233"/>
      <c r="N159" s="234"/>
      <c r="O159" s="90"/>
      <c r="P159" s="90"/>
      <c r="Q159" s="90"/>
      <c r="R159" s="90"/>
      <c r="S159" s="90"/>
      <c r="T159" s="91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T159" s="16" t="s">
        <v>172</v>
      </c>
      <c r="AU159" s="16" t="s">
        <v>89</v>
      </c>
    </row>
    <row r="160" spans="1:63" s="12" customFormat="1" ht="22.8" customHeight="1">
      <c r="A160" s="12"/>
      <c r="B160" s="201"/>
      <c r="C160" s="202"/>
      <c r="D160" s="203" t="s">
        <v>78</v>
      </c>
      <c r="E160" s="215" t="s">
        <v>239</v>
      </c>
      <c r="F160" s="215" t="s">
        <v>240</v>
      </c>
      <c r="G160" s="202"/>
      <c r="H160" s="202"/>
      <c r="I160" s="205"/>
      <c r="J160" s="216">
        <f>BK160</f>
        <v>0</v>
      </c>
      <c r="K160" s="202"/>
      <c r="L160" s="207"/>
      <c r="M160" s="208"/>
      <c r="N160" s="209"/>
      <c r="O160" s="209"/>
      <c r="P160" s="210">
        <f>SUM(P161:P166)</f>
        <v>0</v>
      </c>
      <c r="Q160" s="209"/>
      <c r="R160" s="210">
        <f>SUM(R161:R166)</f>
        <v>0</v>
      </c>
      <c r="S160" s="209"/>
      <c r="T160" s="211">
        <f>SUM(T161:T166)</f>
        <v>0</v>
      </c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R160" s="212" t="s">
        <v>159</v>
      </c>
      <c r="AT160" s="213" t="s">
        <v>78</v>
      </c>
      <c r="AU160" s="213" t="s">
        <v>87</v>
      </c>
      <c r="AY160" s="212" t="s">
        <v>160</v>
      </c>
      <c r="BK160" s="214">
        <f>SUM(BK161:BK166)</f>
        <v>0</v>
      </c>
    </row>
    <row r="161" spans="1:65" s="2" customFormat="1" ht="24.15" customHeight="1">
      <c r="A161" s="37"/>
      <c r="B161" s="38"/>
      <c r="C161" s="217" t="s">
        <v>241</v>
      </c>
      <c r="D161" s="217" t="s">
        <v>163</v>
      </c>
      <c r="E161" s="218" t="s">
        <v>242</v>
      </c>
      <c r="F161" s="219" t="s">
        <v>243</v>
      </c>
      <c r="G161" s="220" t="s">
        <v>166</v>
      </c>
      <c r="H161" s="221">
        <v>1</v>
      </c>
      <c r="I161" s="222"/>
      <c r="J161" s="223">
        <f>ROUND(I161*H161,2)</f>
        <v>0</v>
      </c>
      <c r="K161" s="219" t="s">
        <v>167</v>
      </c>
      <c r="L161" s="43"/>
      <c r="M161" s="224" t="s">
        <v>1</v>
      </c>
      <c r="N161" s="225" t="s">
        <v>44</v>
      </c>
      <c r="O161" s="90"/>
      <c r="P161" s="226">
        <f>O161*H161</f>
        <v>0</v>
      </c>
      <c r="Q161" s="226">
        <v>0</v>
      </c>
      <c r="R161" s="226">
        <f>Q161*H161</f>
        <v>0</v>
      </c>
      <c r="S161" s="226">
        <v>0</v>
      </c>
      <c r="T161" s="227">
        <f>S161*H161</f>
        <v>0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228" t="s">
        <v>168</v>
      </c>
      <c r="AT161" s="228" t="s">
        <v>163</v>
      </c>
      <c r="AU161" s="228" t="s">
        <v>89</v>
      </c>
      <c r="AY161" s="16" t="s">
        <v>160</v>
      </c>
      <c r="BE161" s="229">
        <f>IF(N161="základní",J161,0)</f>
        <v>0</v>
      </c>
      <c r="BF161" s="229">
        <f>IF(N161="snížená",J161,0)</f>
        <v>0</v>
      </c>
      <c r="BG161" s="229">
        <f>IF(N161="zákl. přenesená",J161,0)</f>
        <v>0</v>
      </c>
      <c r="BH161" s="229">
        <f>IF(N161="sníž. přenesená",J161,0)</f>
        <v>0</v>
      </c>
      <c r="BI161" s="229">
        <f>IF(N161="nulová",J161,0)</f>
        <v>0</v>
      </c>
      <c r="BJ161" s="16" t="s">
        <v>87</v>
      </c>
      <c r="BK161" s="229">
        <f>ROUND(I161*H161,2)</f>
        <v>0</v>
      </c>
      <c r="BL161" s="16" t="s">
        <v>168</v>
      </c>
      <c r="BM161" s="228" t="s">
        <v>244</v>
      </c>
    </row>
    <row r="162" spans="1:47" s="2" customFormat="1" ht="12">
      <c r="A162" s="37"/>
      <c r="B162" s="38"/>
      <c r="C162" s="39"/>
      <c r="D162" s="230" t="s">
        <v>170</v>
      </c>
      <c r="E162" s="39"/>
      <c r="F162" s="231" t="s">
        <v>245</v>
      </c>
      <c r="G162" s="39"/>
      <c r="H162" s="39"/>
      <c r="I162" s="232"/>
      <c r="J162" s="39"/>
      <c r="K162" s="39"/>
      <c r="L162" s="43"/>
      <c r="M162" s="233"/>
      <c r="N162" s="234"/>
      <c r="O162" s="90"/>
      <c r="P162" s="90"/>
      <c r="Q162" s="90"/>
      <c r="R162" s="90"/>
      <c r="S162" s="90"/>
      <c r="T162" s="91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T162" s="16" t="s">
        <v>170</v>
      </c>
      <c r="AU162" s="16" t="s">
        <v>89</v>
      </c>
    </row>
    <row r="163" spans="1:47" s="2" customFormat="1" ht="12">
      <c r="A163" s="37"/>
      <c r="B163" s="38"/>
      <c r="C163" s="39"/>
      <c r="D163" s="230" t="s">
        <v>172</v>
      </c>
      <c r="E163" s="39"/>
      <c r="F163" s="235" t="s">
        <v>246</v>
      </c>
      <c r="G163" s="39"/>
      <c r="H163" s="39"/>
      <c r="I163" s="232"/>
      <c r="J163" s="39"/>
      <c r="K163" s="39"/>
      <c r="L163" s="43"/>
      <c r="M163" s="233"/>
      <c r="N163" s="234"/>
      <c r="O163" s="90"/>
      <c r="P163" s="90"/>
      <c r="Q163" s="90"/>
      <c r="R163" s="90"/>
      <c r="S163" s="90"/>
      <c r="T163" s="91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T163" s="16" t="s">
        <v>172</v>
      </c>
      <c r="AU163" s="16" t="s">
        <v>89</v>
      </c>
    </row>
    <row r="164" spans="1:65" s="2" customFormat="1" ht="16.5" customHeight="1">
      <c r="A164" s="37"/>
      <c r="B164" s="38"/>
      <c r="C164" s="217" t="s">
        <v>247</v>
      </c>
      <c r="D164" s="217" t="s">
        <v>163</v>
      </c>
      <c r="E164" s="218" t="s">
        <v>248</v>
      </c>
      <c r="F164" s="219" t="s">
        <v>249</v>
      </c>
      <c r="G164" s="220" t="s">
        <v>166</v>
      </c>
      <c r="H164" s="221">
        <v>1</v>
      </c>
      <c r="I164" s="222"/>
      <c r="J164" s="223">
        <f>ROUND(I164*H164,2)</f>
        <v>0</v>
      </c>
      <c r="K164" s="219" t="s">
        <v>167</v>
      </c>
      <c r="L164" s="43"/>
      <c r="M164" s="224" t="s">
        <v>1</v>
      </c>
      <c r="N164" s="225" t="s">
        <v>44</v>
      </c>
      <c r="O164" s="90"/>
      <c r="P164" s="226">
        <f>O164*H164</f>
        <v>0</v>
      </c>
      <c r="Q164" s="226">
        <v>0</v>
      </c>
      <c r="R164" s="226">
        <f>Q164*H164</f>
        <v>0</v>
      </c>
      <c r="S164" s="226">
        <v>0</v>
      </c>
      <c r="T164" s="227">
        <f>S164*H164</f>
        <v>0</v>
      </c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R164" s="228" t="s">
        <v>168</v>
      </c>
      <c r="AT164" s="228" t="s">
        <v>163</v>
      </c>
      <c r="AU164" s="228" t="s">
        <v>89</v>
      </c>
      <c r="AY164" s="16" t="s">
        <v>160</v>
      </c>
      <c r="BE164" s="229">
        <f>IF(N164="základní",J164,0)</f>
        <v>0</v>
      </c>
      <c r="BF164" s="229">
        <f>IF(N164="snížená",J164,0)</f>
        <v>0</v>
      </c>
      <c r="BG164" s="229">
        <f>IF(N164="zákl. přenesená",J164,0)</f>
        <v>0</v>
      </c>
      <c r="BH164" s="229">
        <f>IF(N164="sníž. přenesená",J164,0)</f>
        <v>0</v>
      </c>
      <c r="BI164" s="229">
        <f>IF(N164="nulová",J164,0)</f>
        <v>0</v>
      </c>
      <c r="BJ164" s="16" t="s">
        <v>87</v>
      </c>
      <c r="BK164" s="229">
        <f>ROUND(I164*H164,2)</f>
        <v>0</v>
      </c>
      <c r="BL164" s="16" t="s">
        <v>168</v>
      </c>
      <c r="BM164" s="228" t="s">
        <v>250</v>
      </c>
    </row>
    <row r="165" spans="1:47" s="2" customFormat="1" ht="12">
      <c r="A165" s="37"/>
      <c r="B165" s="38"/>
      <c r="C165" s="39"/>
      <c r="D165" s="230" t="s">
        <v>170</v>
      </c>
      <c r="E165" s="39"/>
      <c r="F165" s="231" t="s">
        <v>251</v>
      </c>
      <c r="G165" s="39"/>
      <c r="H165" s="39"/>
      <c r="I165" s="232"/>
      <c r="J165" s="39"/>
      <c r="K165" s="39"/>
      <c r="L165" s="43"/>
      <c r="M165" s="233"/>
      <c r="N165" s="234"/>
      <c r="O165" s="90"/>
      <c r="P165" s="90"/>
      <c r="Q165" s="90"/>
      <c r="R165" s="90"/>
      <c r="S165" s="90"/>
      <c r="T165" s="91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T165" s="16" t="s">
        <v>170</v>
      </c>
      <c r="AU165" s="16" t="s">
        <v>89</v>
      </c>
    </row>
    <row r="166" spans="1:47" s="2" customFormat="1" ht="12">
      <c r="A166" s="37"/>
      <c r="B166" s="38"/>
      <c r="C166" s="39"/>
      <c r="D166" s="230" t="s">
        <v>172</v>
      </c>
      <c r="E166" s="39"/>
      <c r="F166" s="235" t="s">
        <v>252</v>
      </c>
      <c r="G166" s="39"/>
      <c r="H166" s="39"/>
      <c r="I166" s="232"/>
      <c r="J166" s="39"/>
      <c r="K166" s="39"/>
      <c r="L166" s="43"/>
      <c r="M166" s="233"/>
      <c r="N166" s="234"/>
      <c r="O166" s="90"/>
      <c r="P166" s="90"/>
      <c r="Q166" s="90"/>
      <c r="R166" s="90"/>
      <c r="S166" s="90"/>
      <c r="T166" s="91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T166" s="16" t="s">
        <v>172</v>
      </c>
      <c r="AU166" s="16" t="s">
        <v>89</v>
      </c>
    </row>
    <row r="167" spans="1:63" s="12" customFormat="1" ht="22.8" customHeight="1">
      <c r="A167" s="12"/>
      <c r="B167" s="201"/>
      <c r="C167" s="202"/>
      <c r="D167" s="203" t="s">
        <v>78</v>
      </c>
      <c r="E167" s="215" t="s">
        <v>253</v>
      </c>
      <c r="F167" s="215" t="s">
        <v>254</v>
      </c>
      <c r="G167" s="202"/>
      <c r="H167" s="202"/>
      <c r="I167" s="205"/>
      <c r="J167" s="216">
        <f>BK167</f>
        <v>0</v>
      </c>
      <c r="K167" s="202"/>
      <c r="L167" s="207"/>
      <c r="M167" s="208"/>
      <c r="N167" s="209"/>
      <c r="O167" s="209"/>
      <c r="P167" s="210">
        <f>SUM(P168:P170)</f>
        <v>0</v>
      </c>
      <c r="Q167" s="209"/>
      <c r="R167" s="210">
        <f>SUM(R168:R170)</f>
        <v>0</v>
      </c>
      <c r="S167" s="209"/>
      <c r="T167" s="211">
        <f>SUM(T168:T170)</f>
        <v>0</v>
      </c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R167" s="212" t="s">
        <v>159</v>
      </c>
      <c r="AT167" s="213" t="s">
        <v>78</v>
      </c>
      <c r="AU167" s="213" t="s">
        <v>87</v>
      </c>
      <c r="AY167" s="212" t="s">
        <v>160</v>
      </c>
      <c r="BK167" s="214">
        <f>SUM(BK168:BK170)</f>
        <v>0</v>
      </c>
    </row>
    <row r="168" spans="1:65" s="2" customFormat="1" ht="21.75" customHeight="1">
      <c r="A168" s="37"/>
      <c r="B168" s="38"/>
      <c r="C168" s="217" t="s">
        <v>8</v>
      </c>
      <c r="D168" s="217" t="s">
        <v>163</v>
      </c>
      <c r="E168" s="218" t="s">
        <v>255</v>
      </c>
      <c r="F168" s="219" t="s">
        <v>256</v>
      </c>
      <c r="G168" s="220" t="s">
        <v>231</v>
      </c>
      <c r="H168" s="221">
        <v>4</v>
      </c>
      <c r="I168" s="222"/>
      <c r="J168" s="223">
        <f>ROUND(I168*H168,2)</f>
        <v>0</v>
      </c>
      <c r="K168" s="219" t="s">
        <v>167</v>
      </c>
      <c r="L168" s="43"/>
      <c r="M168" s="224" t="s">
        <v>1</v>
      </c>
      <c r="N168" s="225" t="s">
        <v>44</v>
      </c>
      <c r="O168" s="90"/>
      <c r="P168" s="226">
        <f>O168*H168</f>
        <v>0</v>
      </c>
      <c r="Q168" s="226">
        <v>0</v>
      </c>
      <c r="R168" s="226">
        <f>Q168*H168</f>
        <v>0</v>
      </c>
      <c r="S168" s="226">
        <v>0</v>
      </c>
      <c r="T168" s="227">
        <f>S168*H168</f>
        <v>0</v>
      </c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R168" s="228" t="s">
        <v>168</v>
      </c>
      <c r="AT168" s="228" t="s">
        <v>163</v>
      </c>
      <c r="AU168" s="228" t="s">
        <v>89</v>
      </c>
      <c r="AY168" s="16" t="s">
        <v>160</v>
      </c>
      <c r="BE168" s="229">
        <f>IF(N168="základní",J168,0)</f>
        <v>0</v>
      </c>
      <c r="BF168" s="229">
        <f>IF(N168="snížená",J168,0)</f>
        <v>0</v>
      </c>
      <c r="BG168" s="229">
        <f>IF(N168="zákl. přenesená",J168,0)</f>
        <v>0</v>
      </c>
      <c r="BH168" s="229">
        <f>IF(N168="sníž. přenesená",J168,0)</f>
        <v>0</v>
      </c>
      <c r="BI168" s="229">
        <f>IF(N168="nulová",J168,0)</f>
        <v>0</v>
      </c>
      <c r="BJ168" s="16" t="s">
        <v>87</v>
      </c>
      <c r="BK168" s="229">
        <f>ROUND(I168*H168,2)</f>
        <v>0</v>
      </c>
      <c r="BL168" s="16" t="s">
        <v>168</v>
      </c>
      <c r="BM168" s="228" t="s">
        <v>257</v>
      </c>
    </row>
    <row r="169" spans="1:47" s="2" customFormat="1" ht="12">
      <c r="A169" s="37"/>
      <c r="B169" s="38"/>
      <c r="C169" s="39"/>
      <c r="D169" s="230" t="s">
        <v>170</v>
      </c>
      <c r="E169" s="39"/>
      <c r="F169" s="231" t="s">
        <v>258</v>
      </c>
      <c r="G169" s="39"/>
      <c r="H169" s="39"/>
      <c r="I169" s="232"/>
      <c r="J169" s="39"/>
      <c r="K169" s="39"/>
      <c r="L169" s="43"/>
      <c r="M169" s="233"/>
      <c r="N169" s="234"/>
      <c r="O169" s="90"/>
      <c r="P169" s="90"/>
      <c r="Q169" s="90"/>
      <c r="R169" s="90"/>
      <c r="S169" s="90"/>
      <c r="T169" s="91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T169" s="16" t="s">
        <v>170</v>
      </c>
      <c r="AU169" s="16" t="s">
        <v>89</v>
      </c>
    </row>
    <row r="170" spans="1:47" s="2" customFormat="1" ht="12">
      <c r="A170" s="37"/>
      <c r="B170" s="38"/>
      <c r="C170" s="39"/>
      <c r="D170" s="230" t="s">
        <v>172</v>
      </c>
      <c r="E170" s="39"/>
      <c r="F170" s="235" t="s">
        <v>259</v>
      </c>
      <c r="G170" s="39"/>
      <c r="H170" s="39"/>
      <c r="I170" s="232"/>
      <c r="J170" s="39"/>
      <c r="K170" s="39"/>
      <c r="L170" s="43"/>
      <c r="M170" s="247"/>
      <c r="N170" s="248"/>
      <c r="O170" s="249"/>
      <c r="P170" s="249"/>
      <c r="Q170" s="249"/>
      <c r="R170" s="249"/>
      <c r="S170" s="249"/>
      <c r="T170" s="250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T170" s="16" t="s">
        <v>172</v>
      </c>
      <c r="AU170" s="16" t="s">
        <v>89</v>
      </c>
    </row>
    <row r="171" spans="1:31" s="2" customFormat="1" ht="6.95" customHeight="1">
      <c r="A171" s="37"/>
      <c r="B171" s="65"/>
      <c r="C171" s="66"/>
      <c r="D171" s="66"/>
      <c r="E171" s="66"/>
      <c r="F171" s="66"/>
      <c r="G171" s="66"/>
      <c r="H171" s="66"/>
      <c r="I171" s="66"/>
      <c r="J171" s="66"/>
      <c r="K171" s="66"/>
      <c r="L171" s="43"/>
      <c r="M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</row>
  </sheetData>
  <sheetProtection password="CC35" sheet="1" objects="1" scenarios="1" formatColumns="0" formatRows="0" autoFilter="0"/>
  <autoFilter ref="C122:K170"/>
  <mergeCells count="9">
    <mergeCell ref="E7:H7"/>
    <mergeCell ref="E9:H9"/>
    <mergeCell ref="E18:H18"/>
    <mergeCell ref="E27:H27"/>
    <mergeCell ref="E85:H85"/>
    <mergeCell ref="E87:H87"/>
    <mergeCell ref="E113:H113"/>
    <mergeCell ref="E115:H11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8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92</v>
      </c>
    </row>
    <row r="3" spans="2:46" s="1" customFormat="1" ht="6.95" customHeight="1">
      <c r="B3" s="135"/>
      <c r="C3" s="136"/>
      <c r="D3" s="136"/>
      <c r="E3" s="136"/>
      <c r="F3" s="136"/>
      <c r="G3" s="136"/>
      <c r="H3" s="136"/>
      <c r="I3" s="136"/>
      <c r="J3" s="136"/>
      <c r="K3" s="136"/>
      <c r="L3" s="19"/>
      <c r="AT3" s="16" t="s">
        <v>89</v>
      </c>
    </row>
    <row r="4" spans="2:46" s="1" customFormat="1" ht="24.95" customHeight="1">
      <c r="B4" s="19"/>
      <c r="D4" s="137" t="s">
        <v>129</v>
      </c>
      <c r="L4" s="19"/>
      <c r="M4" s="138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39" t="s">
        <v>16</v>
      </c>
      <c r="L6" s="19"/>
    </row>
    <row r="7" spans="2:12" s="1" customFormat="1" ht="16.5" customHeight="1">
      <c r="B7" s="19"/>
      <c r="E7" s="140" t="str">
        <f>'Rekapitulace stavby'!K6</f>
        <v>Místní komunikace Jamská - Nákupní park</v>
      </c>
      <c r="F7" s="139"/>
      <c r="G7" s="139"/>
      <c r="H7" s="139"/>
      <c r="L7" s="19"/>
    </row>
    <row r="8" spans="1:31" s="2" customFormat="1" ht="12" customHeight="1">
      <c r="A8" s="37"/>
      <c r="B8" s="43"/>
      <c r="C8" s="37"/>
      <c r="D8" s="139" t="s">
        <v>130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41" t="s">
        <v>260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39" t="s">
        <v>18</v>
      </c>
      <c r="E11" s="37"/>
      <c r="F11" s="142" t="s">
        <v>1</v>
      </c>
      <c r="G11" s="37"/>
      <c r="H11" s="37"/>
      <c r="I11" s="139" t="s">
        <v>19</v>
      </c>
      <c r="J11" s="142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39" t="s">
        <v>20</v>
      </c>
      <c r="E12" s="37"/>
      <c r="F12" s="142" t="s">
        <v>21</v>
      </c>
      <c r="G12" s="37"/>
      <c r="H12" s="37"/>
      <c r="I12" s="139" t="s">
        <v>22</v>
      </c>
      <c r="J12" s="143" t="str">
        <f>'Rekapitulace stavby'!AN8</f>
        <v>17. 9. 2021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39" t="s">
        <v>24</v>
      </c>
      <c r="E14" s="37"/>
      <c r="F14" s="37"/>
      <c r="G14" s="37"/>
      <c r="H14" s="37"/>
      <c r="I14" s="139" t="s">
        <v>25</v>
      </c>
      <c r="J14" s="142" t="s">
        <v>26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42" t="s">
        <v>27</v>
      </c>
      <c r="F15" s="37"/>
      <c r="G15" s="37"/>
      <c r="H15" s="37"/>
      <c r="I15" s="139" t="s">
        <v>28</v>
      </c>
      <c r="J15" s="142" t="s">
        <v>29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39" t="s">
        <v>30</v>
      </c>
      <c r="E17" s="37"/>
      <c r="F17" s="37"/>
      <c r="G17" s="37"/>
      <c r="H17" s="37"/>
      <c r="I17" s="139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2"/>
      <c r="G18" s="142"/>
      <c r="H18" s="142"/>
      <c r="I18" s="139" t="s">
        <v>28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39" t="s">
        <v>32</v>
      </c>
      <c r="E20" s="37"/>
      <c r="F20" s="37"/>
      <c r="G20" s="37"/>
      <c r="H20" s="37"/>
      <c r="I20" s="139" t="s">
        <v>25</v>
      </c>
      <c r="J20" s="142" t="s">
        <v>33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42" t="s">
        <v>34</v>
      </c>
      <c r="F21" s="37"/>
      <c r="G21" s="37"/>
      <c r="H21" s="37"/>
      <c r="I21" s="139" t="s">
        <v>28</v>
      </c>
      <c r="J21" s="142" t="s">
        <v>35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39" t="s">
        <v>37</v>
      </c>
      <c r="E23" s="37"/>
      <c r="F23" s="37"/>
      <c r="G23" s="37"/>
      <c r="H23" s="37"/>
      <c r="I23" s="139" t="s">
        <v>25</v>
      </c>
      <c r="J23" s="142" t="s">
        <v>33</v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42" t="s">
        <v>34</v>
      </c>
      <c r="F24" s="37"/>
      <c r="G24" s="37"/>
      <c r="H24" s="37"/>
      <c r="I24" s="139" t="s">
        <v>28</v>
      </c>
      <c r="J24" s="142" t="s">
        <v>35</v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39" t="s">
        <v>38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44"/>
      <c r="B27" s="145"/>
      <c r="C27" s="144"/>
      <c r="D27" s="144"/>
      <c r="E27" s="146" t="s">
        <v>1</v>
      </c>
      <c r="F27" s="146"/>
      <c r="G27" s="146"/>
      <c r="H27" s="146"/>
      <c r="I27" s="144"/>
      <c r="J27" s="144"/>
      <c r="K27" s="144"/>
      <c r="L27" s="147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8"/>
      <c r="E29" s="148"/>
      <c r="F29" s="148"/>
      <c r="G29" s="148"/>
      <c r="H29" s="148"/>
      <c r="I29" s="148"/>
      <c r="J29" s="148"/>
      <c r="K29" s="148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49" t="s">
        <v>39</v>
      </c>
      <c r="E30" s="37"/>
      <c r="F30" s="37"/>
      <c r="G30" s="37"/>
      <c r="H30" s="37"/>
      <c r="I30" s="37"/>
      <c r="J30" s="150">
        <f>ROUND(J120,2)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8"/>
      <c r="E31" s="148"/>
      <c r="F31" s="148"/>
      <c r="G31" s="148"/>
      <c r="H31" s="148"/>
      <c r="I31" s="148"/>
      <c r="J31" s="148"/>
      <c r="K31" s="148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51" t="s">
        <v>41</v>
      </c>
      <c r="G32" s="37"/>
      <c r="H32" s="37"/>
      <c r="I32" s="151" t="s">
        <v>40</v>
      </c>
      <c r="J32" s="151" t="s">
        <v>42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52" t="s">
        <v>43</v>
      </c>
      <c r="E33" s="139" t="s">
        <v>44</v>
      </c>
      <c r="F33" s="153">
        <f>ROUND((SUM(BE120:BE188)),2)</f>
        <v>0</v>
      </c>
      <c r="G33" s="37"/>
      <c r="H33" s="37"/>
      <c r="I33" s="154">
        <v>0.21</v>
      </c>
      <c r="J33" s="153">
        <f>ROUND(((SUM(BE120:BE188))*I33),2)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39" t="s">
        <v>45</v>
      </c>
      <c r="F34" s="153">
        <f>ROUND((SUM(BF120:BF188)),2)</f>
        <v>0</v>
      </c>
      <c r="G34" s="37"/>
      <c r="H34" s="37"/>
      <c r="I34" s="154">
        <v>0.15</v>
      </c>
      <c r="J34" s="153">
        <f>ROUND(((SUM(BF120:BF188))*I34),2)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39" t="s">
        <v>46</v>
      </c>
      <c r="F35" s="153">
        <f>ROUND((SUM(BG120:BG188)),2)</f>
        <v>0</v>
      </c>
      <c r="G35" s="37"/>
      <c r="H35" s="37"/>
      <c r="I35" s="154">
        <v>0.21</v>
      </c>
      <c r="J35" s="153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39" t="s">
        <v>47</v>
      </c>
      <c r="F36" s="153">
        <f>ROUND((SUM(BH120:BH188)),2)</f>
        <v>0</v>
      </c>
      <c r="G36" s="37"/>
      <c r="H36" s="37"/>
      <c r="I36" s="154">
        <v>0.15</v>
      </c>
      <c r="J36" s="153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9" t="s">
        <v>48</v>
      </c>
      <c r="F37" s="153">
        <f>ROUND((SUM(BI120:BI188)),2)</f>
        <v>0</v>
      </c>
      <c r="G37" s="37"/>
      <c r="H37" s="37"/>
      <c r="I37" s="154">
        <v>0</v>
      </c>
      <c r="J37" s="153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55"/>
      <c r="D39" s="156" t="s">
        <v>49</v>
      </c>
      <c r="E39" s="157"/>
      <c r="F39" s="157"/>
      <c r="G39" s="158" t="s">
        <v>50</v>
      </c>
      <c r="H39" s="159" t="s">
        <v>51</v>
      </c>
      <c r="I39" s="157"/>
      <c r="J39" s="160">
        <f>SUM(J30:J37)</f>
        <v>0</v>
      </c>
      <c r="K39" s="161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19"/>
      <c r="L41" s="19"/>
    </row>
    <row r="42" spans="2:12" s="1" customFormat="1" ht="14.4" customHeight="1">
      <c r="B42" s="19"/>
      <c r="L42" s="19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62"/>
      <c r="D50" s="162" t="s">
        <v>52</v>
      </c>
      <c r="E50" s="163"/>
      <c r="F50" s="163"/>
      <c r="G50" s="162" t="s">
        <v>53</v>
      </c>
      <c r="H50" s="163"/>
      <c r="I50" s="163"/>
      <c r="J50" s="163"/>
      <c r="K50" s="163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64" t="s">
        <v>54</v>
      </c>
      <c r="E61" s="165"/>
      <c r="F61" s="166" t="s">
        <v>55</v>
      </c>
      <c r="G61" s="164" t="s">
        <v>54</v>
      </c>
      <c r="H61" s="165"/>
      <c r="I61" s="165"/>
      <c r="J61" s="167" t="s">
        <v>55</v>
      </c>
      <c r="K61" s="165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62" t="s">
        <v>56</v>
      </c>
      <c r="E65" s="168"/>
      <c r="F65" s="168"/>
      <c r="G65" s="162" t="s">
        <v>57</v>
      </c>
      <c r="H65" s="168"/>
      <c r="I65" s="168"/>
      <c r="J65" s="168"/>
      <c r="K65" s="16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64" t="s">
        <v>54</v>
      </c>
      <c r="E76" s="165"/>
      <c r="F76" s="166" t="s">
        <v>55</v>
      </c>
      <c r="G76" s="164" t="s">
        <v>54</v>
      </c>
      <c r="H76" s="165"/>
      <c r="I76" s="165"/>
      <c r="J76" s="167" t="s">
        <v>55</v>
      </c>
      <c r="K76" s="165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69"/>
      <c r="C77" s="170"/>
      <c r="D77" s="170"/>
      <c r="E77" s="170"/>
      <c r="F77" s="170"/>
      <c r="G77" s="170"/>
      <c r="H77" s="170"/>
      <c r="I77" s="170"/>
      <c r="J77" s="170"/>
      <c r="K77" s="170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71"/>
      <c r="C81" s="172"/>
      <c r="D81" s="172"/>
      <c r="E81" s="172"/>
      <c r="F81" s="172"/>
      <c r="G81" s="172"/>
      <c r="H81" s="172"/>
      <c r="I81" s="172"/>
      <c r="J81" s="172"/>
      <c r="K81" s="172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132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73" t="str">
        <f>E7</f>
        <v>Místní komunikace Jamská - Nákupní park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130</v>
      </c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9"/>
      <c r="D87" s="39"/>
      <c r="E87" s="75" t="str">
        <f>E9</f>
        <v>001 - Příprava území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20</v>
      </c>
      <c r="D89" s="39"/>
      <c r="E89" s="39"/>
      <c r="F89" s="26" t="str">
        <f>F12</f>
        <v>Žďár nad Sázavou</v>
      </c>
      <c r="G89" s="39"/>
      <c r="H89" s="39"/>
      <c r="I89" s="31" t="s">
        <v>22</v>
      </c>
      <c r="J89" s="78" t="str">
        <f>IF(J12="","",J12)</f>
        <v>17. 9. 2021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25.65" customHeight="1">
      <c r="A91" s="37"/>
      <c r="B91" s="38"/>
      <c r="C91" s="31" t="s">
        <v>24</v>
      </c>
      <c r="D91" s="39"/>
      <c r="E91" s="39"/>
      <c r="F91" s="26" t="str">
        <f>E15</f>
        <v>Město Žďár nad Sázavou</v>
      </c>
      <c r="G91" s="39"/>
      <c r="H91" s="39"/>
      <c r="I91" s="31" t="s">
        <v>32</v>
      </c>
      <c r="J91" s="35" t="str">
        <f>E21</f>
        <v>PROfi Jihlava spol. s r.o.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25.65" customHeight="1">
      <c r="A92" s="37"/>
      <c r="B92" s="38"/>
      <c r="C92" s="31" t="s">
        <v>30</v>
      </c>
      <c r="D92" s="39"/>
      <c r="E92" s="39"/>
      <c r="F92" s="26" t="str">
        <f>IF(E18="","",E18)</f>
        <v>Vyplň údaj</v>
      </c>
      <c r="G92" s="39"/>
      <c r="H92" s="39"/>
      <c r="I92" s="31" t="s">
        <v>37</v>
      </c>
      <c r="J92" s="35" t="str">
        <f>E24</f>
        <v>PROfi Jihlava spol. s r.o.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74" t="s">
        <v>133</v>
      </c>
      <c r="D94" s="175"/>
      <c r="E94" s="175"/>
      <c r="F94" s="175"/>
      <c r="G94" s="175"/>
      <c r="H94" s="175"/>
      <c r="I94" s="175"/>
      <c r="J94" s="176" t="s">
        <v>134</v>
      </c>
      <c r="K94" s="175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77" t="s">
        <v>135</v>
      </c>
      <c r="D96" s="39"/>
      <c r="E96" s="39"/>
      <c r="F96" s="39"/>
      <c r="G96" s="39"/>
      <c r="H96" s="39"/>
      <c r="I96" s="39"/>
      <c r="J96" s="109">
        <f>J120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136</v>
      </c>
    </row>
    <row r="97" spans="1:31" s="9" customFormat="1" ht="24.95" customHeight="1">
      <c r="A97" s="9"/>
      <c r="B97" s="178"/>
      <c r="C97" s="179"/>
      <c r="D97" s="180" t="s">
        <v>261</v>
      </c>
      <c r="E97" s="181"/>
      <c r="F97" s="181"/>
      <c r="G97" s="181"/>
      <c r="H97" s="181"/>
      <c r="I97" s="181"/>
      <c r="J97" s="182">
        <f>J121</f>
        <v>0</v>
      </c>
      <c r="K97" s="179"/>
      <c r="L97" s="183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4"/>
      <c r="C98" s="185"/>
      <c r="D98" s="186" t="s">
        <v>262</v>
      </c>
      <c r="E98" s="187"/>
      <c r="F98" s="187"/>
      <c r="G98" s="187"/>
      <c r="H98" s="187"/>
      <c r="I98" s="187"/>
      <c r="J98" s="188">
        <f>J122</f>
        <v>0</v>
      </c>
      <c r="K98" s="185"/>
      <c r="L98" s="189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4"/>
      <c r="C99" s="185"/>
      <c r="D99" s="186" t="s">
        <v>263</v>
      </c>
      <c r="E99" s="187"/>
      <c r="F99" s="187"/>
      <c r="G99" s="187"/>
      <c r="H99" s="187"/>
      <c r="I99" s="187"/>
      <c r="J99" s="188">
        <f>J153</f>
        <v>0</v>
      </c>
      <c r="K99" s="185"/>
      <c r="L99" s="189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4"/>
      <c r="C100" s="185"/>
      <c r="D100" s="186" t="s">
        <v>264</v>
      </c>
      <c r="E100" s="187"/>
      <c r="F100" s="187"/>
      <c r="G100" s="187"/>
      <c r="H100" s="187"/>
      <c r="I100" s="187"/>
      <c r="J100" s="188">
        <f>J172</f>
        <v>0</v>
      </c>
      <c r="K100" s="185"/>
      <c r="L100" s="18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2" customFormat="1" ht="21.8" customHeight="1">
      <c r="A101" s="37"/>
      <c r="B101" s="38"/>
      <c r="C101" s="39"/>
      <c r="D101" s="39"/>
      <c r="E101" s="39"/>
      <c r="F101" s="39"/>
      <c r="G101" s="39"/>
      <c r="H101" s="39"/>
      <c r="I101" s="39"/>
      <c r="J101" s="39"/>
      <c r="K101" s="39"/>
      <c r="L101" s="62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</row>
    <row r="102" spans="1:31" s="2" customFormat="1" ht="6.95" customHeight="1">
      <c r="A102" s="37"/>
      <c r="B102" s="65"/>
      <c r="C102" s="66"/>
      <c r="D102" s="66"/>
      <c r="E102" s="66"/>
      <c r="F102" s="66"/>
      <c r="G102" s="66"/>
      <c r="H102" s="66"/>
      <c r="I102" s="66"/>
      <c r="J102" s="66"/>
      <c r="K102" s="66"/>
      <c r="L102" s="62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</row>
    <row r="106" spans="1:31" s="2" customFormat="1" ht="6.95" customHeight="1">
      <c r="A106" s="37"/>
      <c r="B106" s="67"/>
      <c r="C106" s="68"/>
      <c r="D106" s="68"/>
      <c r="E106" s="68"/>
      <c r="F106" s="68"/>
      <c r="G106" s="68"/>
      <c r="H106" s="68"/>
      <c r="I106" s="68"/>
      <c r="J106" s="68"/>
      <c r="K106" s="68"/>
      <c r="L106" s="62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</row>
    <row r="107" spans="1:31" s="2" customFormat="1" ht="24.95" customHeight="1">
      <c r="A107" s="37"/>
      <c r="B107" s="38"/>
      <c r="C107" s="22" t="s">
        <v>144</v>
      </c>
      <c r="D107" s="39"/>
      <c r="E107" s="39"/>
      <c r="F107" s="39"/>
      <c r="G107" s="39"/>
      <c r="H107" s="39"/>
      <c r="I107" s="39"/>
      <c r="J107" s="39"/>
      <c r="K107" s="39"/>
      <c r="L107" s="62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08" spans="1:31" s="2" customFormat="1" ht="6.95" customHeight="1">
      <c r="A108" s="37"/>
      <c r="B108" s="38"/>
      <c r="C108" s="39"/>
      <c r="D108" s="39"/>
      <c r="E108" s="39"/>
      <c r="F108" s="39"/>
      <c r="G108" s="39"/>
      <c r="H108" s="39"/>
      <c r="I108" s="39"/>
      <c r="J108" s="39"/>
      <c r="K108" s="39"/>
      <c r="L108" s="62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pans="1:31" s="2" customFormat="1" ht="12" customHeight="1">
      <c r="A109" s="37"/>
      <c r="B109" s="38"/>
      <c r="C109" s="31" t="s">
        <v>16</v>
      </c>
      <c r="D109" s="39"/>
      <c r="E109" s="39"/>
      <c r="F109" s="39"/>
      <c r="G109" s="39"/>
      <c r="H109" s="39"/>
      <c r="I109" s="39"/>
      <c r="J109" s="39"/>
      <c r="K109" s="39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16.5" customHeight="1">
      <c r="A110" s="37"/>
      <c r="B110" s="38"/>
      <c r="C110" s="39"/>
      <c r="D110" s="39"/>
      <c r="E110" s="173" t="str">
        <f>E7</f>
        <v>Místní komunikace Jamská - Nákupní park</v>
      </c>
      <c r="F110" s="31"/>
      <c r="G110" s="31"/>
      <c r="H110" s="31"/>
      <c r="I110" s="39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12" customHeight="1">
      <c r="A111" s="37"/>
      <c r="B111" s="38"/>
      <c r="C111" s="31" t="s">
        <v>130</v>
      </c>
      <c r="D111" s="39"/>
      <c r="E111" s="39"/>
      <c r="F111" s="39"/>
      <c r="G111" s="39"/>
      <c r="H111" s="39"/>
      <c r="I111" s="39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16.5" customHeight="1">
      <c r="A112" s="37"/>
      <c r="B112" s="38"/>
      <c r="C112" s="39"/>
      <c r="D112" s="39"/>
      <c r="E112" s="75" t="str">
        <f>E9</f>
        <v>001 - Příprava území</v>
      </c>
      <c r="F112" s="39"/>
      <c r="G112" s="39"/>
      <c r="H112" s="39"/>
      <c r="I112" s="39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6.95" customHeight="1">
      <c r="A113" s="37"/>
      <c r="B113" s="38"/>
      <c r="C113" s="39"/>
      <c r="D113" s="39"/>
      <c r="E113" s="39"/>
      <c r="F113" s="39"/>
      <c r="G113" s="39"/>
      <c r="H113" s="39"/>
      <c r="I113" s="39"/>
      <c r="J113" s="39"/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12" customHeight="1">
      <c r="A114" s="37"/>
      <c r="B114" s="38"/>
      <c r="C114" s="31" t="s">
        <v>20</v>
      </c>
      <c r="D114" s="39"/>
      <c r="E114" s="39"/>
      <c r="F114" s="26" t="str">
        <f>F12</f>
        <v>Žďár nad Sázavou</v>
      </c>
      <c r="G114" s="39"/>
      <c r="H114" s="39"/>
      <c r="I114" s="31" t="s">
        <v>22</v>
      </c>
      <c r="J114" s="78" t="str">
        <f>IF(J12="","",J12)</f>
        <v>17. 9. 2021</v>
      </c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6.95" customHeight="1">
      <c r="A115" s="37"/>
      <c r="B115" s="38"/>
      <c r="C115" s="39"/>
      <c r="D115" s="39"/>
      <c r="E115" s="39"/>
      <c r="F115" s="39"/>
      <c r="G115" s="39"/>
      <c r="H115" s="39"/>
      <c r="I115" s="39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25.65" customHeight="1">
      <c r="A116" s="37"/>
      <c r="B116" s="38"/>
      <c r="C116" s="31" t="s">
        <v>24</v>
      </c>
      <c r="D116" s="39"/>
      <c r="E116" s="39"/>
      <c r="F116" s="26" t="str">
        <f>E15</f>
        <v>Město Žďár nad Sázavou</v>
      </c>
      <c r="G116" s="39"/>
      <c r="H116" s="39"/>
      <c r="I116" s="31" t="s">
        <v>32</v>
      </c>
      <c r="J116" s="35" t="str">
        <f>E21</f>
        <v>PROfi Jihlava spol. s r.o.</v>
      </c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25.65" customHeight="1">
      <c r="A117" s="37"/>
      <c r="B117" s="38"/>
      <c r="C117" s="31" t="s">
        <v>30</v>
      </c>
      <c r="D117" s="39"/>
      <c r="E117" s="39"/>
      <c r="F117" s="26" t="str">
        <f>IF(E18="","",E18)</f>
        <v>Vyplň údaj</v>
      </c>
      <c r="G117" s="39"/>
      <c r="H117" s="39"/>
      <c r="I117" s="31" t="s">
        <v>37</v>
      </c>
      <c r="J117" s="35" t="str">
        <f>E24</f>
        <v>PROfi Jihlava spol. s r.o.</v>
      </c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10.3" customHeight="1">
      <c r="A118" s="37"/>
      <c r="B118" s="38"/>
      <c r="C118" s="39"/>
      <c r="D118" s="39"/>
      <c r="E118" s="39"/>
      <c r="F118" s="39"/>
      <c r="G118" s="39"/>
      <c r="H118" s="39"/>
      <c r="I118" s="39"/>
      <c r="J118" s="39"/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11" customFormat="1" ht="29.25" customHeight="1">
      <c r="A119" s="190"/>
      <c r="B119" s="191"/>
      <c r="C119" s="192" t="s">
        <v>145</v>
      </c>
      <c r="D119" s="193" t="s">
        <v>64</v>
      </c>
      <c r="E119" s="193" t="s">
        <v>60</v>
      </c>
      <c r="F119" s="193" t="s">
        <v>61</v>
      </c>
      <c r="G119" s="193" t="s">
        <v>146</v>
      </c>
      <c r="H119" s="193" t="s">
        <v>147</v>
      </c>
      <c r="I119" s="193" t="s">
        <v>148</v>
      </c>
      <c r="J119" s="193" t="s">
        <v>134</v>
      </c>
      <c r="K119" s="194" t="s">
        <v>149</v>
      </c>
      <c r="L119" s="195"/>
      <c r="M119" s="99" t="s">
        <v>1</v>
      </c>
      <c r="N119" s="100" t="s">
        <v>43</v>
      </c>
      <c r="O119" s="100" t="s">
        <v>150</v>
      </c>
      <c r="P119" s="100" t="s">
        <v>151</v>
      </c>
      <c r="Q119" s="100" t="s">
        <v>152</v>
      </c>
      <c r="R119" s="100" t="s">
        <v>153</v>
      </c>
      <c r="S119" s="100" t="s">
        <v>154</v>
      </c>
      <c r="T119" s="101" t="s">
        <v>155</v>
      </c>
      <c r="U119" s="190"/>
      <c r="V119" s="190"/>
      <c r="W119" s="190"/>
      <c r="X119" s="190"/>
      <c r="Y119" s="190"/>
      <c r="Z119" s="190"/>
      <c r="AA119" s="190"/>
      <c r="AB119" s="190"/>
      <c r="AC119" s="190"/>
      <c r="AD119" s="190"/>
      <c r="AE119" s="190"/>
    </row>
    <row r="120" spans="1:63" s="2" customFormat="1" ht="22.8" customHeight="1">
      <c r="A120" s="37"/>
      <c r="B120" s="38"/>
      <c r="C120" s="106" t="s">
        <v>156</v>
      </c>
      <c r="D120" s="39"/>
      <c r="E120" s="39"/>
      <c r="F120" s="39"/>
      <c r="G120" s="39"/>
      <c r="H120" s="39"/>
      <c r="I120" s="39"/>
      <c r="J120" s="196">
        <f>BK120</f>
        <v>0</v>
      </c>
      <c r="K120" s="39"/>
      <c r="L120" s="43"/>
      <c r="M120" s="102"/>
      <c r="N120" s="197"/>
      <c r="O120" s="103"/>
      <c r="P120" s="198">
        <f>P121</f>
        <v>0</v>
      </c>
      <c r="Q120" s="103"/>
      <c r="R120" s="198">
        <f>R121</f>
        <v>0.23050250000000003</v>
      </c>
      <c r="S120" s="103"/>
      <c r="T120" s="199">
        <f>T121</f>
        <v>107.30875499999999</v>
      </c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T120" s="16" t="s">
        <v>78</v>
      </c>
      <c r="AU120" s="16" t="s">
        <v>136</v>
      </c>
      <c r="BK120" s="200">
        <f>BK121</f>
        <v>0</v>
      </c>
    </row>
    <row r="121" spans="1:63" s="12" customFormat="1" ht="25.9" customHeight="1">
      <c r="A121" s="12"/>
      <c r="B121" s="201"/>
      <c r="C121" s="202"/>
      <c r="D121" s="203" t="s">
        <v>78</v>
      </c>
      <c r="E121" s="204" t="s">
        <v>265</v>
      </c>
      <c r="F121" s="204" t="s">
        <v>266</v>
      </c>
      <c r="G121" s="202"/>
      <c r="H121" s="202"/>
      <c r="I121" s="205"/>
      <c r="J121" s="206">
        <f>BK121</f>
        <v>0</v>
      </c>
      <c r="K121" s="202"/>
      <c r="L121" s="207"/>
      <c r="M121" s="208"/>
      <c r="N121" s="209"/>
      <c r="O121" s="209"/>
      <c r="P121" s="210">
        <f>P122+P153+P172</f>
        <v>0</v>
      </c>
      <c r="Q121" s="209"/>
      <c r="R121" s="210">
        <f>R122+R153+R172</f>
        <v>0.23050250000000003</v>
      </c>
      <c r="S121" s="209"/>
      <c r="T121" s="211">
        <f>T122+T153+T172</f>
        <v>107.30875499999999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12" t="s">
        <v>87</v>
      </c>
      <c r="AT121" s="213" t="s">
        <v>78</v>
      </c>
      <c r="AU121" s="213" t="s">
        <v>79</v>
      </c>
      <c r="AY121" s="212" t="s">
        <v>160</v>
      </c>
      <c r="BK121" s="214">
        <f>BK122+BK153+BK172</f>
        <v>0</v>
      </c>
    </row>
    <row r="122" spans="1:63" s="12" customFormat="1" ht="22.8" customHeight="1">
      <c r="A122" s="12"/>
      <c r="B122" s="201"/>
      <c r="C122" s="202"/>
      <c r="D122" s="203" t="s">
        <v>78</v>
      </c>
      <c r="E122" s="215" t="s">
        <v>87</v>
      </c>
      <c r="F122" s="215" t="s">
        <v>267</v>
      </c>
      <c r="G122" s="202"/>
      <c r="H122" s="202"/>
      <c r="I122" s="205"/>
      <c r="J122" s="216">
        <f>BK122</f>
        <v>0</v>
      </c>
      <c r="K122" s="202"/>
      <c r="L122" s="207"/>
      <c r="M122" s="208"/>
      <c r="N122" s="209"/>
      <c r="O122" s="209"/>
      <c r="P122" s="210">
        <f>SUM(P123:P152)</f>
        <v>0</v>
      </c>
      <c r="Q122" s="209"/>
      <c r="R122" s="210">
        <f>SUM(R123:R152)</f>
        <v>0.22646000000000002</v>
      </c>
      <c r="S122" s="209"/>
      <c r="T122" s="211">
        <f>SUM(T123:T152)</f>
        <v>58.574999999999996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12" t="s">
        <v>87</v>
      </c>
      <c r="AT122" s="213" t="s">
        <v>78</v>
      </c>
      <c r="AU122" s="213" t="s">
        <v>87</v>
      </c>
      <c r="AY122" s="212" t="s">
        <v>160</v>
      </c>
      <c r="BK122" s="214">
        <f>SUM(BK123:BK152)</f>
        <v>0</v>
      </c>
    </row>
    <row r="123" spans="1:65" s="2" customFormat="1" ht="37.8" customHeight="1">
      <c r="A123" s="37"/>
      <c r="B123" s="38"/>
      <c r="C123" s="217" t="s">
        <v>87</v>
      </c>
      <c r="D123" s="217" t="s">
        <v>163</v>
      </c>
      <c r="E123" s="218" t="s">
        <v>268</v>
      </c>
      <c r="F123" s="219" t="s">
        <v>269</v>
      </c>
      <c r="G123" s="220" t="s">
        <v>270</v>
      </c>
      <c r="H123" s="221">
        <v>309</v>
      </c>
      <c r="I123" s="222"/>
      <c r="J123" s="223">
        <f>ROUND(I123*H123,2)</f>
        <v>0</v>
      </c>
      <c r="K123" s="219" t="s">
        <v>167</v>
      </c>
      <c r="L123" s="43"/>
      <c r="M123" s="224" t="s">
        <v>1</v>
      </c>
      <c r="N123" s="225" t="s">
        <v>44</v>
      </c>
      <c r="O123" s="90"/>
      <c r="P123" s="226">
        <f>O123*H123</f>
        <v>0</v>
      </c>
      <c r="Q123" s="226">
        <v>0</v>
      </c>
      <c r="R123" s="226">
        <f>Q123*H123</f>
        <v>0</v>
      </c>
      <c r="S123" s="226">
        <v>0</v>
      </c>
      <c r="T123" s="227">
        <f>S123*H123</f>
        <v>0</v>
      </c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R123" s="228" t="s">
        <v>182</v>
      </c>
      <c r="AT123" s="228" t="s">
        <v>163</v>
      </c>
      <c r="AU123" s="228" t="s">
        <v>89</v>
      </c>
      <c r="AY123" s="16" t="s">
        <v>160</v>
      </c>
      <c r="BE123" s="229">
        <f>IF(N123="základní",J123,0)</f>
        <v>0</v>
      </c>
      <c r="BF123" s="229">
        <f>IF(N123="snížená",J123,0)</f>
        <v>0</v>
      </c>
      <c r="BG123" s="229">
        <f>IF(N123="zákl. přenesená",J123,0)</f>
        <v>0</v>
      </c>
      <c r="BH123" s="229">
        <f>IF(N123="sníž. přenesená",J123,0)</f>
        <v>0</v>
      </c>
      <c r="BI123" s="229">
        <f>IF(N123="nulová",J123,0)</f>
        <v>0</v>
      </c>
      <c r="BJ123" s="16" t="s">
        <v>87</v>
      </c>
      <c r="BK123" s="229">
        <f>ROUND(I123*H123,2)</f>
        <v>0</v>
      </c>
      <c r="BL123" s="16" t="s">
        <v>182</v>
      </c>
      <c r="BM123" s="228" t="s">
        <v>271</v>
      </c>
    </row>
    <row r="124" spans="1:47" s="2" customFormat="1" ht="12">
      <c r="A124" s="37"/>
      <c r="B124" s="38"/>
      <c r="C124" s="39"/>
      <c r="D124" s="230" t="s">
        <v>170</v>
      </c>
      <c r="E124" s="39"/>
      <c r="F124" s="231" t="s">
        <v>272</v>
      </c>
      <c r="G124" s="39"/>
      <c r="H124" s="39"/>
      <c r="I124" s="232"/>
      <c r="J124" s="39"/>
      <c r="K124" s="39"/>
      <c r="L124" s="43"/>
      <c r="M124" s="233"/>
      <c r="N124" s="234"/>
      <c r="O124" s="90"/>
      <c r="P124" s="90"/>
      <c r="Q124" s="90"/>
      <c r="R124" s="90"/>
      <c r="S124" s="90"/>
      <c r="T124" s="91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T124" s="16" t="s">
        <v>170</v>
      </c>
      <c r="AU124" s="16" t="s">
        <v>89</v>
      </c>
    </row>
    <row r="125" spans="1:65" s="2" customFormat="1" ht="24.15" customHeight="1">
      <c r="A125" s="37"/>
      <c r="B125" s="38"/>
      <c r="C125" s="217" t="s">
        <v>89</v>
      </c>
      <c r="D125" s="217" t="s">
        <v>163</v>
      </c>
      <c r="E125" s="218" t="s">
        <v>273</v>
      </c>
      <c r="F125" s="219" t="s">
        <v>274</v>
      </c>
      <c r="G125" s="220" t="s">
        <v>275</v>
      </c>
      <c r="H125" s="221">
        <v>14.4</v>
      </c>
      <c r="I125" s="222"/>
      <c r="J125" s="223">
        <f>ROUND(I125*H125,2)</f>
        <v>0</v>
      </c>
      <c r="K125" s="219" t="s">
        <v>1</v>
      </c>
      <c r="L125" s="43"/>
      <c r="M125" s="224" t="s">
        <v>1</v>
      </c>
      <c r="N125" s="225" t="s">
        <v>44</v>
      </c>
      <c r="O125" s="90"/>
      <c r="P125" s="226">
        <f>O125*H125</f>
        <v>0</v>
      </c>
      <c r="Q125" s="226">
        <v>0</v>
      </c>
      <c r="R125" s="226">
        <f>Q125*H125</f>
        <v>0</v>
      </c>
      <c r="S125" s="226">
        <v>0</v>
      </c>
      <c r="T125" s="227">
        <f>S125*H125</f>
        <v>0</v>
      </c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R125" s="228" t="s">
        <v>182</v>
      </c>
      <c r="AT125" s="228" t="s">
        <v>163</v>
      </c>
      <c r="AU125" s="228" t="s">
        <v>89</v>
      </c>
      <c r="AY125" s="16" t="s">
        <v>160</v>
      </c>
      <c r="BE125" s="229">
        <f>IF(N125="základní",J125,0)</f>
        <v>0</v>
      </c>
      <c r="BF125" s="229">
        <f>IF(N125="snížená",J125,0)</f>
        <v>0</v>
      </c>
      <c r="BG125" s="229">
        <f>IF(N125="zákl. přenesená",J125,0)</f>
        <v>0</v>
      </c>
      <c r="BH125" s="229">
        <f>IF(N125="sníž. přenesená",J125,0)</f>
        <v>0</v>
      </c>
      <c r="BI125" s="229">
        <f>IF(N125="nulová",J125,0)</f>
        <v>0</v>
      </c>
      <c r="BJ125" s="16" t="s">
        <v>87</v>
      </c>
      <c r="BK125" s="229">
        <f>ROUND(I125*H125,2)</f>
        <v>0</v>
      </c>
      <c r="BL125" s="16" t="s">
        <v>182</v>
      </c>
      <c r="BM125" s="228" t="s">
        <v>276</v>
      </c>
    </row>
    <row r="126" spans="1:47" s="2" customFormat="1" ht="12">
      <c r="A126" s="37"/>
      <c r="B126" s="38"/>
      <c r="C126" s="39"/>
      <c r="D126" s="230" t="s">
        <v>170</v>
      </c>
      <c r="E126" s="39"/>
      <c r="F126" s="231" t="s">
        <v>277</v>
      </c>
      <c r="G126" s="39"/>
      <c r="H126" s="39"/>
      <c r="I126" s="232"/>
      <c r="J126" s="39"/>
      <c r="K126" s="39"/>
      <c r="L126" s="43"/>
      <c r="M126" s="233"/>
      <c r="N126" s="234"/>
      <c r="O126" s="90"/>
      <c r="P126" s="90"/>
      <c r="Q126" s="90"/>
      <c r="R126" s="90"/>
      <c r="S126" s="90"/>
      <c r="T126" s="91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T126" s="16" t="s">
        <v>170</v>
      </c>
      <c r="AU126" s="16" t="s">
        <v>89</v>
      </c>
    </row>
    <row r="127" spans="1:51" s="13" customFormat="1" ht="12">
      <c r="A127" s="13"/>
      <c r="B127" s="236"/>
      <c r="C127" s="237"/>
      <c r="D127" s="230" t="s">
        <v>219</v>
      </c>
      <c r="E127" s="238" t="s">
        <v>1</v>
      </c>
      <c r="F127" s="239" t="s">
        <v>278</v>
      </c>
      <c r="G127" s="237"/>
      <c r="H127" s="240">
        <v>14.4</v>
      </c>
      <c r="I127" s="241"/>
      <c r="J127" s="237"/>
      <c r="K127" s="237"/>
      <c r="L127" s="242"/>
      <c r="M127" s="243"/>
      <c r="N127" s="244"/>
      <c r="O127" s="244"/>
      <c r="P127" s="244"/>
      <c r="Q127" s="244"/>
      <c r="R127" s="244"/>
      <c r="S127" s="244"/>
      <c r="T127" s="245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46" t="s">
        <v>219</v>
      </c>
      <c r="AU127" s="246" t="s">
        <v>89</v>
      </c>
      <c r="AV127" s="13" t="s">
        <v>89</v>
      </c>
      <c r="AW127" s="13" t="s">
        <v>36</v>
      </c>
      <c r="AX127" s="13" t="s">
        <v>79</v>
      </c>
      <c r="AY127" s="246" t="s">
        <v>160</v>
      </c>
    </row>
    <row r="128" spans="1:65" s="2" customFormat="1" ht="24.15" customHeight="1">
      <c r="A128" s="37"/>
      <c r="B128" s="38"/>
      <c r="C128" s="217" t="s">
        <v>178</v>
      </c>
      <c r="D128" s="217" t="s">
        <v>163</v>
      </c>
      <c r="E128" s="218" t="s">
        <v>279</v>
      </c>
      <c r="F128" s="219" t="s">
        <v>280</v>
      </c>
      <c r="G128" s="220" t="s">
        <v>281</v>
      </c>
      <c r="H128" s="221">
        <v>72</v>
      </c>
      <c r="I128" s="222"/>
      <c r="J128" s="223">
        <f>ROUND(I128*H128,2)</f>
        <v>0</v>
      </c>
      <c r="K128" s="219" t="s">
        <v>167</v>
      </c>
      <c r="L128" s="43"/>
      <c r="M128" s="224" t="s">
        <v>1</v>
      </c>
      <c r="N128" s="225" t="s">
        <v>44</v>
      </c>
      <c r="O128" s="90"/>
      <c r="P128" s="226">
        <f>O128*H128</f>
        <v>0</v>
      </c>
      <c r="Q128" s="226">
        <v>0</v>
      </c>
      <c r="R128" s="226">
        <f>Q128*H128</f>
        <v>0</v>
      </c>
      <c r="S128" s="226">
        <v>0</v>
      </c>
      <c r="T128" s="227">
        <f>S128*H128</f>
        <v>0</v>
      </c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R128" s="228" t="s">
        <v>182</v>
      </c>
      <c r="AT128" s="228" t="s">
        <v>163</v>
      </c>
      <c r="AU128" s="228" t="s">
        <v>89</v>
      </c>
      <c r="AY128" s="16" t="s">
        <v>160</v>
      </c>
      <c r="BE128" s="229">
        <f>IF(N128="základní",J128,0)</f>
        <v>0</v>
      </c>
      <c r="BF128" s="229">
        <f>IF(N128="snížená",J128,0)</f>
        <v>0</v>
      </c>
      <c r="BG128" s="229">
        <f>IF(N128="zákl. přenesená",J128,0)</f>
        <v>0</v>
      </c>
      <c r="BH128" s="229">
        <f>IF(N128="sníž. přenesená",J128,0)</f>
        <v>0</v>
      </c>
      <c r="BI128" s="229">
        <f>IF(N128="nulová",J128,0)</f>
        <v>0</v>
      </c>
      <c r="BJ128" s="16" t="s">
        <v>87</v>
      </c>
      <c r="BK128" s="229">
        <f>ROUND(I128*H128,2)</f>
        <v>0</v>
      </c>
      <c r="BL128" s="16" t="s">
        <v>182</v>
      </c>
      <c r="BM128" s="228" t="s">
        <v>282</v>
      </c>
    </row>
    <row r="129" spans="1:47" s="2" customFormat="1" ht="12">
      <c r="A129" s="37"/>
      <c r="B129" s="38"/>
      <c r="C129" s="39"/>
      <c r="D129" s="230" t="s">
        <v>170</v>
      </c>
      <c r="E129" s="39"/>
      <c r="F129" s="231" t="s">
        <v>283</v>
      </c>
      <c r="G129" s="39"/>
      <c r="H129" s="39"/>
      <c r="I129" s="232"/>
      <c r="J129" s="39"/>
      <c r="K129" s="39"/>
      <c r="L129" s="43"/>
      <c r="M129" s="233"/>
      <c r="N129" s="234"/>
      <c r="O129" s="90"/>
      <c r="P129" s="90"/>
      <c r="Q129" s="90"/>
      <c r="R129" s="90"/>
      <c r="S129" s="90"/>
      <c r="T129" s="91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T129" s="16" t="s">
        <v>170</v>
      </c>
      <c r="AU129" s="16" t="s">
        <v>89</v>
      </c>
    </row>
    <row r="130" spans="1:47" s="2" customFormat="1" ht="12">
      <c r="A130" s="37"/>
      <c r="B130" s="38"/>
      <c r="C130" s="39"/>
      <c r="D130" s="230" t="s">
        <v>172</v>
      </c>
      <c r="E130" s="39"/>
      <c r="F130" s="235" t="s">
        <v>284</v>
      </c>
      <c r="G130" s="39"/>
      <c r="H130" s="39"/>
      <c r="I130" s="232"/>
      <c r="J130" s="39"/>
      <c r="K130" s="39"/>
      <c r="L130" s="43"/>
      <c r="M130" s="233"/>
      <c r="N130" s="234"/>
      <c r="O130" s="90"/>
      <c r="P130" s="90"/>
      <c r="Q130" s="90"/>
      <c r="R130" s="90"/>
      <c r="S130" s="90"/>
      <c r="T130" s="91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T130" s="16" t="s">
        <v>172</v>
      </c>
      <c r="AU130" s="16" t="s">
        <v>89</v>
      </c>
    </row>
    <row r="131" spans="1:65" s="2" customFormat="1" ht="16.5" customHeight="1">
      <c r="A131" s="37"/>
      <c r="B131" s="38"/>
      <c r="C131" s="217" t="s">
        <v>182</v>
      </c>
      <c r="D131" s="217" t="s">
        <v>163</v>
      </c>
      <c r="E131" s="218" t="s">
        <v>285</v>
      </c>
      <c r="F131" s="219" t="s">
        <v>286</v>
      </c>
      <c r="G131" s="220" t="s">
        <v>281</v>
      </c>
      <c r="H131" s="221">
        <v>72</v>
      </c>
      <c r="I131" s="222"/>
      <c r="J131" s="223">
        <f>ROUND(I131*H131,2)</f>
        <v>0</v>
      </c>
      <c r="K131" s="219" t="s">
        <v>167</v>
      </c>
      <c r="L131" s="43"/>
      <c r="M131" s="224" t="s">
        <v>1</v>
      </c>
      <c r="N131" s="225" t="s">
        <v>44</v>
      </c>
      <c r="O131" s="90"/>
      <c r="P131" s="226">
        <f>O131*H131</f>
        <v>0</v>
      </c>
      <c r="Q131" s="226">
        <v>0.00018</v>
      </c>
      <c r="R131" s="226">
        <f>Q131*H131</f>
        <v>0.012960000000000001</v>
      </c>
      <c r="S131" s="226">
        <v>0</v>
      </c>
      <c r="T131" s="227">
        <f>S131*H131</f>
        <v>0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R131" s="228" t="s">
        <v>182</v>
      </c>
      <c r="AT131" s="228" t="s">
        <v>163</v>
      </c>
      <c r="AU131" s="228" t="s">
        <v>89</v>
      </c>
      <c r="AY131" s="16" t="s">
        <v>160</v>
      </c>
      <c r="BE131" s="229">
        <f>IF(N131="základní",J131,0)</f>
        <v>0</v>
      </c>
      <c r="BF131" s="229">
        <f>IF(N131="snížená",J131,0)</f>
        <v>0</v>
      </c>
      <c r="BG131" s="229">
        <f>IF(N131="zákl. přenesená",J131,0)</f>
        <v>0</v>
      </c>
      <c r="BH131" s="229">
        <f>IF(N131="sníž. přenesená",J131,0)</f>
        <v>0</v>
      </c>
      <c r="BI131" s="229">
        <f>IF(N131="nulová",J131,0)</f>
        <v>0</v>
      </c>
      <c r="BJ131" s="16" t="s">
        <v>87</v>
      </c>
      <c r="BK131" s="229">
        <f>ROUND(I131*H131,2)</f>
        <v>0</v>
      </c>
      <c r="BL131" s="16" t="s">
        <v>182</v>
      </c>
      <c r="BM131" s="228" t="s">
        <v>287</v>
      </c>
    </row>
    <row r="132" spans="1:47" s="2" customFormat="1" ht="12">
      <c r="A132" s="37"/>
      <c r="B132" s="38"/>
      <c r="C132" s="39"/>
      <c r="D132" s="230" t="s">
        <v>170</v>
      </c>
      <c r="E132" s="39"/>
      <c r="F132" s="231" t="s">
        <v>288</v>
      </c>
      <c r="G132" s="39"/>
      <c r="H132" s="39"/>
      <c r="I132" s="232"/>
      <c r="J132" s="39"/>
      <c r="K132" s="39"/>
      <c r="L132" s="43"/>
      <c r="M132" s="233"/>
      <c r="N132" s="234"/>
      <c r="O132" s="90"/>
      <c r="P132" s="90"/>
      <c r="Q132" s="90"/>
      <c r="R132" s="90"/>
      <c r="S132" s="90"/>
      <c r="T132" s="91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T132" s="16" t="s">
        <v>170</v>
      </c>
      <c r="AU132" s="16" t="s">
        <v>89</v>
      </c>
    </row>
    <row r="133" spans="1:65" s="2" customFormat="1" ht="16.5" customHeight="1">
      <c r="A133" s="37"/>
      <c r="B133" s="38"/>
      <c r="C133" s="217" t="s">
        <v>159</v>
      </c>
      <c r="D133" s="217" t="s">
        <v>163</v>
      </c>
      <c r="E133" s="218" t="s">
        <v>289</v>
      </c>
      <c r="F133" s="219" t="s">
        <v>290</v>
      </c>
      <c r="G133" s="220" t="s">
        <v>281</v>
      </c>
      <c r="H133" s="221">
        <v>72</v>
      </c>
      <c r="I133" s="222"/>
      <c r="J133" s="223">
        <f>ROUND(I133*H133,2)</f>
        <v>0</v>
      </c>
      <c r="K133" s="219" t="s">
        <v>167</v>
      </c>
      <c r="L133" s="43"/>
      <c r="M133" s="224" t="s">
        <v>1</v>
      </c>
      <c r="N133" s="225" t="s">
        <v>44</v>
      </c>
      <c r="O133" s="90"/>
      <c r="P133" s="226">
        <f>O133*H133</f>
        <v>0</v>
      </c>
      <c r="Q133" s="226">
        <v>0</v>
      </c>
      <c r="R133" s="226">
        <f>Q133*H133</f>
        <v>0</v>
      </c>
      <c r="S133" s="226">
        <v>0</v>
      </c>
      <c r="T133" s="227">
        <f>S133*H133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228" t="s">
        <v>182</v>
      </c>
      <c r="AT133" s="228" t="s">
        <v>163</v>
      </c>
      <c r="AU133" s="228" t="s">
        <v>89</v>
      </c>
      <c r="AY133" s="16" t="s">
        <v>160</v>
      </c>
      <c r="BE133" s="229">
        <f>IF(N133="základní",J133,0)</f>
        <v>0</v>
      </c>
      <c r="BF133" s="229">
        <f>IF(N133="snížená",J133,0)</f>
        <v>0</v>
      </c>
      <c r="BG133" s="229">
        <f>IF(N133="zákl. přenesená",J133,0)</f>
        <v>0</v>
      </c>
      <c r="BH133" s="229">
        <f>IF(N133="sníž. přenesená",J133,0)</f>
        <v>0</v>
      </c>
      <c r="BI133" s="229">
        <f>IF(N133="nulová",J133,0)</f>
        <v>0</v>
      </c>
      <c r="BJ133" s="16" t="s">
        <v>87</v>
      </c>
      <c r="BK133" s="229">
        <f>ROUND(I133*H133,2)</f>
        <v>0</v>
      </c>
      <c r="BL133" s="16" t="s">
        <v>182</v>
      </c>
      <c r="BM133" s="228" t="s">
        <v>291</v>
      </c>
    </row>
    <row r="134" spans="1:47" s="2" customFormat="1" ht="12">
      <c r="A134" s="37"/>
      <c r="B134" s="38"/>
      <c r="C134" s="39"/>
      <c r="D134" s="230" t="s">
        <v>170</v>
      </c>
      <c r="E134" s="39"/>
      <c r="F134" s="231" t="s">
        <v>292</v>
      </c>
      <c r="G134" s="39"/>
      <c r="H134" s="39"/>
      <c r="I134" s="232"/>
      <c r="J134" s="39"/>
      <c r="K134" s="39"/>
      <c r="L134" s="43"/>
      <c r="M134" s="233"/>
      <c r="N134" s="234"/>
      <c r="O134" s="90"/>
      <c r="P134" s="90"/>
      <c r="Q134" s="90"/>
      <c r="R134" s="90"/>
      <c r="S134" s="90"/>
      <c r="T134" s="91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T134" s="16" t="s">
        <v>170</v>
      </c>
      <c r="AU134" s="16" t="s">
        <v>89</v>
      </c>
    </row>
    <row r="135" spans="1:65" s="2" customFormat="1" ht="16.5" customHeight="1">
      <c r="A135" s="37"/>
      <c r="B135" s="38"/>
      <c r="C135" s="217" t="s">
        <v>192</v>
      </c>
      <c r="D135" s="217" t="s">
        <v>163</v>
      </c>
      <c r="E135" s="218" t="s">
        <v>293</v>
      </c>
      <c r="F135" s="219" t="s">
        <v>294</v>
      </c>
      <c r="G135" s="220" t="s">
        <v>270</v>
      </c>
      <c r="H135" s="221">
        <v>165</v>
      </c>
      <c r="I135" s="222"/>
      <c r="J135" s="223">
        <f>ROUND(I135*H135,2)</f>
        <v>0</v>
      </c>
      <c r="K135" s="219" t="s">
        <v>167</v>
      </c>
      <c r="L135" s="43"/>
      <c r="M135" s="224" t="s">
        <v>1</v>
      </c>
      <c r="N135" s="225" t="s">
        <v>44</v>
      </c>
      <c r="O135" s="90"/>
      <c r="P135" s="226">
        <f>O135*H135</f>
        <v>0</v>
      </c>
      <c r="Q135" s="226">
        <v>0</v>
      </c>
      <c r="R135" s="226">
        <f>Q135*H135</f>
        <v>0</v>
      </c>
      <c r="S135" s="226">
        <v>0.355</v>
      </c>
      <c r="T135" s="227">
        <f>S135*H135</f>
        <v>58.574999999999996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R135" s="228" t="s">
        <v>182</v>
      </c>
      <c r="AT135" s="228" t="s">
        <v>163</v>
      </c>
      <c r="AU135" s="228" t="s">
        <v>89</v>
      </c>
      <c r="AY135" s="16" t="s">
        <v>160</v>
      </c>
      <c r="BE135" s="229">
        <f>IF(N135="základní",J135,0)</f>
        <v>0</v>
      </c>
      <c r="BF135" s="229">
        <f>IF(N135="snížená",J135,0)</f>
        <v>0</v>
      </c>
      <c r="BG135" s="229">
        <f>IF(N135="zákl. přenesená",J135,0)</f>
        <v>0</v>
      </c>
      <c r="BH135" s="229">
        <f>IF(N135="sníž. přenesená",J135,0)</f>
        <v>0</v>
      </c>
      <c r="BI135" s="229">
        <f>IF(N135="nulová",J135,0)</f>
        <v>0</v>
      </c>
      <c r="BJ135" s="16" t="s">
        <v>87</v>
      </c>
      <c r="BK135" s="229">
        <f>ROUND(I135*H135,2)</f>
        <v>0</v>
      </c>
      <c r="BL135" s="16" t="s">
        <v>182</v>
      </c>
      <c r="BM135" s="228" t="s">
        <v>295</v>
      </c>
    </row>
    <row r="136" spans="1:47" s="2" customFormat="1" ht="12">
      <c r="A136" s="37"/>
      <c r="B136" s="38"/>
      <c r="C136" s="39"/>
      <c r="D136" s="230" t="s">
        <v>170</v>
      </c>
      <c r="E136" s="39"/>
      <c r="F136" s="231" t="s">
        <v>296</v>
      </c>
      <c r="G136" s="39"/>
      <c r="H136" s="39"/>
      <c r="I136" s="232"/>
      <c r="J136" s="39"/>
      <c r="K136" s="39"/>
      <c r="L136" s="43"/>
      <c r="M136" s="233"/>
      <c r="N136" s="234"/>
      <c r="O136" s="90"/>
      <c r="P136" s="90"/>
      <c r="Q136" s="90"/>
      <c r="R136" s="90"/>
      <c r="S136" s="90"/>
      <c r="T136" s="91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T136" s="16" t="s">
        <v>170</v>
      </c>
      <c r="AU136" s="16" t="s">
        <v>89</v>
      </c>
    </row>
    <row r="137" spans="1:51" s="13" customFormat="1" ht="12">
      <c r="A137" s="13"/>
      <c r="B137" s="236"/>
      <c r="C137" s="237"/>
      <c r="D137" s="230" t="s">
        <v>219</v>
      </c>
      <c r="E137" s="238" t="s">
        <v>1</v>
      </c>
      <c r="F137" s="239" t="s">
        <v>297</v>
      </c>
      <c r="G137" s="237"/>
      <c r="H137" s="240">
        <v>165</v>
      </c>
      <c r="I137" s="241"/>
      <c r="J137" s="237"/>
      <c r="K137" s="237"/>
      <c r="L137" s="242"/>
      <c r="M137" s="243"/>
      <c r="N137" s="244"/>
      <c r="O137" s="244"/>
      <c r="P137" s="244"/>
      <c r="Q137" s="244"/>
      <c r="R137" s="244"/>
      <c r="S137" s="244"/>
      <c r="T137" s="245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6" t="s">
        <v>219</v>
      </c>
      <c r="AU137" s="246" t="s">
        <v>89</v>
      </c>
      <c r="AV137" s="13" t="s">
        <v>89</v>
      </c>
      <c r="AW137" s="13" t="s">
        <v>36</v>
      </c>
      <c r="AX137" s="13" t="s">
        <v>79</v>
      </c>
      <c r="AY137" s="246" t="s">
        <v>160</v>
      </c>
    </row>
    <row r="138" spans="1:65" s="2" customFormat="1" ht="24.15" customHeight="1">
      <c r="A138" s="37"/>
      <c r="B138" s="38"/>
      <c r="C138" s="217" t="s">
        <v>198</v>
      </c>
      <c r="D138" s="217" t="s">
        <v>163</v>
      </c>
      <c r="E138" s="218" t="s">
        <v>298</v>
      </c>
      <c r="F138" s="219" t="s">
        <v>299</v>
      </c>
      <c r="G138" s="220" t="s">
        <v>270</v>
      </c>
      <c r="H138" s="221">
        <v>7442</v>
      </c>
      <c r="I138" s="222"/>
      <c r="J138" s="223">
        <f>ROUND(I138*H138,2)</f>
        <v>0</v>
      </c>
      <c r="K138" s="219" t="s">
        <v>167</v>
      </c>
      <c r="L138" s="43"/>
      <c r="M138" s="224" t="s">
        <v>1</v>
      </c>
      <c r="N138" s="225" t="s">
        <v>44</v>
      </c>
      <c r="O138" s="90"/>
      <c r="P138" s="226">
        <f>O138*H138</f>
        <v>0</v>
      </c>
      <c r="Q138" s="226">
        <v>0</v>
      </c>
      <c r="R138" s="226">
        <f>Q138*H138</f>
        <v>0</v>
      </c>
      <c r="S138" s="226">
        <v>0</v>
      </c>
      <c r="T138" s="227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228" t="s">
        <v>182</v>
      </c>
      <c r="AT138" s="228" t="s">
        <v>163</v>
      </c>
      <c r="AU138" s="228" t="s">
        <v>89</v>
      </c>
      <c r="AY138" s="16" t="s">
        <v>160</v>
      </c>
      <c r="BE138" s="229">
        <f>IF(N138="základní",J138,0)</f>
        <v>0</v>
      </c>
      <c r="BF138" s="229">
        <f>IF(N138="snížená",J138,0)</f>
        <v>0</v>
      </c>
      <c r="BG138" s="229">
        <f>IF(N138="zákl. přenesená",J138,0)</f>
        <v>0</v>
      </c>
      <c r="BH138" s="229">
        <f>IF(N138="sníž. přenesená",J138,0)</f>
        <v>0</v>
      </c>
      <c r="BI138" s="229">
        <f>IF(N138="nulová",J138,0)</f>
        <v>0</v>
      </c>
      <c r="BJ138" s="16" t="s">
        <v>87</v>
      </c>
      <c r="BK138" s="229">
        <f>ROUND(I138*H138,2)</f>
        <v>0</v>
      </c>
      <c r="BL138" s="16" t="s">
        <v>182</v>
      </c>
      <c r="BM138" s="228" t="s">
        <v>300</v>
      </c>
    </row>
    <row r="139" spans="1:47" s="2" customFormat="1" ht="12">
      <c r="A139" s="37"/>
      <c r="B139" s="38"/>
      <c r="C139" s="39"/>
      <c r="D139" s="230" t="s">
        <v>170</v>
      </c>
      <c r="E139" s="39"/>
      <c r="F139" s="231" t="s">
        <v>301</v>
      </c>
      <c r="G139" s="39"/>
      <c r="H139" s="39"/>
      <c r="I139" s="232"/>
      <c r="J139" s="39"/>
      <c r="K139" s="39"/>
      <c r="L139" s="43"/>
      <c r="M139" s="233"/>
      <c r="N139" s="234"/>
      <c r="O139" s="90"/>
      <c r="P139" s="90"/>
      <c r="Q139" s="90"/>
      <c r="R139" s="90"/>
      <c r="S139" s="90"/>
      <c r="T139" s="91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T139" s="16" t="s">
        <v>170</v>
      </c>
      <c r="AU139" s="16" t="s">
        <v>89</v>
      </c>
    </row>
    <row r="140" spans="1:65" s="2" customFormat="1" ht="33" customHeight="1">
      <c r="A140" s="37"/>
      <c r="B140" s="38"/>
      <c r="C140" s="217" t="s">
        <v>204</v>
      </c>
      <c r="D140" s="217" t="s">
        <v>163</v>
      </c>
      <c r="E140" s="218" t="s">
        <v>302</v>
      </c>
      <c r="F140" s="219" t="s">
        <v>303</v>
      </c>
      <c r="G140" s="220" t="s">
        <v>275</v>
      </c>
      <c r="H140" s="221">
        <v>744.2</v>
      </c>
      <c r="I140" s="222"/>
      <c r="J140" s="223">
        <f>ROUND(I140*H140,2)</f>
        <v>0</v>
      </c>
      <c r="K140" s="219" t="s">
        <v>167</v>
      </c>
      <c r="L140" s="43"/>
      <c r="M140" s="224" t="s">
        <v>1</v>
      </c>
      <c r="N140" s="225" t="s">
        <v>44</v>
      </c>
      <c r="O140" s="90"/>
      <c r="P140" s="226">
        <f>O140*H140</f>
        <v>0</v>
      </c>
      <c r="Q140" s="226">
        <v>0</v>
      </c>
      <c r="R140" s="226">
        <f>Q140*H140</f>
        <v>0</v>
      </c>
      <c r="S140" s="226">
        <v>0</v>
      </c>
      <c r="T140" s="227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228" t="s">
        <v>182</v>
      </c>
      <c r="AT140" s="228" t="s">
        <v>163</v>
      </c>
      <c r="AU140" s="228" t="s">
        <v>89</v>
      </c>
      <c r="AY140" s="16" t="s">
        <v>160</v>
      </c>
      <c r="BE140" s="229">
        <f>IF(N140="základní",J140,0)</f>
        <v>0</v>
      </c>
      <c r="BF140" s="229">
        <f>IF(N140="snížená",J140,0)</f>
        <v>0</v>
      </c>
      <c r="BG140" s="229">
        <f>IF(N140="zákl. přenesená",J140,0)</f>
        <v>0</v>
      </c>
      <c r="BH140" s="229">
        <f>IF(N140="sníž. přenesená",J140,0)</f>
        <v>0</v>
      </c>
      <c r="BI140" s="229">
        <f>IF(N140="nulová",J140,0)</f>
        <v>0</v>
      </c>
      <c r="BJ140" s="16" t="s">
        <v>87</v>
      </c>
      <c r="BK140" s="229">
        <f>ROUND(I140*H140,2)</f>
        <v>0</v>
      </c>
      <c r="BL140" s="16" t="s">
        <v>182</v>
      </c>
      <c r="BM140" s="228" t="s">
        <v>304</v>
      </c>
    </row>
    <row r="141" spans="1:47" s="2" customFormat="1" ht="12">
      <c r="A141" s="37"/>
      <c r="B141" s="38"/>
      <c r="C141" s="39"/>
      <c r="D141" s="230" t="s">
        <v>170</v>
      </c>
      <c r="E141" s="39"/>
      <c r="F141" s="231" t="s">
        <v>305</v>
      </c>
      <c r="G141" s="39"/>
      <c r="H141" s="39"/>
      <c r="I141" s="232"/>
      <c r="J141" s="39"/>
      <c r="K141" s="39"/>
      <c r="L141" s="43"/>
      <c r="M141" s="233"/>
      <c r="N141" s="234"/>
      <c r="O141" s="90"/>
      <c r="P141" s="90"/>
      <c r="Q141" s="90"/>
      <c r="R141" s="90"/>
      <c r="S141" s="90"/>
      <c r="T141" s="91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T141" s="16" t="s">
        <v>170</v>
      </c>
      <c r="AU141" s="16" t="s">
        <v>89</v>
      </c>
    </row>
    <row r="142" spans="1:47" s="2" customFormat="1" ht="12">
      <c r="A142" s="37"/>
      <c r="B142" s="38"/>
      <c r="C142" s="39"/>
      <c r="D142" s="230" t="s">
        <v>172</v>
      </c>
      <c r="E142" s="39"/>
      <c r="F142" s="235" t="s">
        <v>306</v>
      </c>
      <c r="G142" s="39"/>
      <c r="H142" s="39"/>
      <c r="I142" s="232"/>
      <c r="J142" s="39"/>
      <c r="K142" s="39"/>
      <c r="L142" s="43"/>
      <c r="M142" s="233"/>
      <c r="N142" s="234"/>
      <c r="O142" s="90"/>
      <c r="P142" s="90"/>
      <c r="Q142" s="90"/>
      <c r="R142" s="90"/>
      <c r="S142" s="90"/>
      <c r="T142" s="91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T142" s="16" t="s">
        <v>172</v>
      </c>
      <c r="AU142" s="16" t="s">
        <v>89</v>
      </c>
    </row>
    <row r="143" spans="1:51" s="13" customFormat="1" ht="12">
      <c r="A143" s="13"/>
      <c r="B143" s="236"/>
      <c r="C143" s="237"/>
      <c r="D143" s="230" t="s">
        <v>219</v>
      </c>
      <c r="E143" s="238" t="s">
        <v>1</v>
      </c>
      <c r="F143" s="239" t="s">
        <v>307</v>
      </c>
      <c r="G143" s="237"/>
      <c r="H143" s="240">
        <v>744.2</v>
      </c>
      <c r="I143" s="241"/>
      <c r="J143" s="237"/>
      <c r="K143" s="237"/>
      <c r="L143" s="242"/>
      <c r="M143" s="243"/>
      <c r="N143" s="244"/>
      <c r="O143" s="244"/>
      <c r="P143" s="244"/>
      <c r="Q143" s="244"/>
      <c r="R143" s="244"/>
      <c r="S143" s="244"/>
      <c r="T143" s="245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6" t="s">
        <v>219</v>
      </c>
      <c r="AU143" s="246" t="s">
        <v>89</v>
      </c>
      <c r="AV143" s="13" t="s">
        <v>89</v>
      </c>
      <c r="AW143" s="13" t="s">
        <v>36</v>
      </c>
      <c r="AX143" s="13" t="s">
        <v>79</v>
      </c>
      <c r="AY143" s="246" t="s">
        <v>160</v>
      </c>
    </row>
    <row r="144" spans="1:65" s="2" customFormat="1" ht="24.15" customHeight="1">
      <c r="A144" s="37"/>
      <c r="B144" s="38"/>
      <c r="C144" s="217" t="s">
        <v>212</v>
      </c>
      <c r="D144" s="217" t="s">
        <v>163</v>
      </c>
      <c r="E144" s="218" t="s">
        <v>308</v>
      </c>
      <c r="F144" s="219" t="s">
        <v>309</v>
      </c>
      <c r="G144" s="220" t="s">
        <v>275</v>
      </c>
      <c r="H144" s="221">
        <v>458.4</v>
      </c>
      <c r="I144" s="222"/>
      <c r="J144" s="223">
        <f>ROUND(I144*H144,2)</f>
        <v>0</v>
      </c>
      <c r="K144" s="219" t="s">
        <v>167</v>
      </c>
      <c r="L144" s="43"/>
      <c r="M144" s="224" t="s">
        <v>1</v>
      </c>
      <c r="N144" s="225" t="s">
        <v>44</v>
      </c>
      <c r="O144" s="90"/>
      <c r="P144" s="226">
        <f>O144*H144</f>
        <v>0</v>
      </c>
      <c r="Q144" s="226">
        <v>0</v>
      </c>
      <c r="R144" s="226">
        <f>Q144*H144</f>
        <v>0</v>
      </c>
      <c r="S144" s="226">
        <v>0</v>
      </c>
      <c r="T144" s="227">
        <f>S144*H144</f>
        <v>0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228" t="s">
        <v>182</v>
      </c>
      <c r="AT144" s="228" t="s">
        <v>163</v>
      </c>
      <c r="AU144" s="228" t="s">
        <v>89</v>
      </c>
      <c r="AY144" s="16" t="s">
        <v>160</v>
      </c>
      <c r="BE144" s="229">
        <f>IF(N144="základní",J144,0)</f>
        <v>0</v>
      </c>
      <c r="BF144" s="229">
        <f>IF(N144="snížená",J144,0)</f>
        <v>0</v>
      </c>
      <c r="BG144" s="229">
        <f>IF(N144="zákl. přenesená",J144,0)</f>
        <v>0</v>
      </c>
      <c r="BH144" s="229">
        <f>IF(N144="sníž. přenesená",J144,0)</f>
        <v>0</v>
      </c>
      <c r="BI144" s="229">
        <f>IF(N144="nulová",J144,0)</f>
        <v>0</v>
      </c>
      <c r="BJ144" s="16" t="s">
        <v>87</v>
      </c>
      <c r="BK144" s="229">
        <f>ROUND(I144*H144,2)</f>
        <v>0</v>
      </c>
      <c r="BL144" s="16" t="s">
        <v>182</v>
      </c>
      <c r="BM144" s="228" t="s">
        <v>310</v>
      </c>
    </row>
    <row r="145" spans="1:47" s="2" customFormat="1" ht="12">
      <c r="A145" s="37"/>
      <c r="B145" s="38"/>
      <c r="C145" s="39"/>
      <c r="D145" s="230" t="s">
        <v>170</v>
      </c>
      <c r="E145" s="39"/>
      <c r="F145" s="231" t="s">
        <v>311</v>
      </c>
      <c r="G145" s="39"/>
      <c r="H145" s="39"/>
      <c r="I145" s="232"/>
      <c r="J145" s="39"/>
      <c r="K145" s="39"/>
      <c r="L145" s="43"/>
      <c r="M145" s="233"/>
      <c r="N145" s="234"/>
      <c r="O145" s="90"/>
      <c r="P145" s="90"/>
      <c r="Q145" s="90"/>
      <c r="R145" s="90"/>
      <c r="S145" s="90"/>
      <c r="T145" s="91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T145" s="16" t="s">
        <v>170</v>
      </c>
      <c r="AU145" s="16" t="s">
        <v>89</v>
      </c>
    </row>
    <row r="146" spans="1:47" s="2" customFormat="1" ht="12">
      <c r="A146" s="37"/>
      <c r="B146" s="38"/>
      <c r="C146" s="39"/>
      <c r="D146" s="230" t="s">
        <v>172</v>
      </c>
      <c r="E146" s="39"/>
      <c r="F146" s="235" t="s">
        <v>312</v>
      </c>
      <c r="G146" s="39"/>
      <c r="H146" s="39"/>
      <c r="I146" s="232"/>
      <c r="J146" s="39"/>
      <c r="K146" s="39"/>
      <c r="L146" s="43"/>
      <c r="M146" s="233"/>
      <c r="N146" s="234"/>
      <c r="O146" s="90"/>
      <c r="P146" s="90"/>
      <c r="Q146" s="90"/>
      <c r="R146" s="90"/>
      <c r="S146" s="90"/>
      <c r="T146" s="91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T146" s="16" t="s">
        <v>172</v>
      </c>
      <c r="AU146" s="16" t="s">
        <v>89</v>
      </c>
    </row>
    <row r="147" spans="1:51" s="13" customFormat="1" ht="12">
      <c r="A147" s="13"/>
      <c r="B147" s="236"/>
      <c r="C147" s="237"/>
      <c r="D147" s="230" t="s">
        <v>219</v>
      </c>
      <c r="E147" s="238" t="s">
        <v>1</v>
      </c>
      <c r="F147" s="239" t="s">
        <v>313</v>
      </c>
      <c r="G147" s="237"/>
      <c r="H147" s="240">
        <v>458.4</v>
      </c>
      <c r="I147" s="241"/>
      <c r="J147" s="237"/>
      <c r="K147" s="237"/>
      <c r="L147" s="242"/>
      <c r="M147" s="243"/>
      <c r="N147" s="244"/>
      <c r="O147" s="244"/>
      <c r="P147" s="244"/>
      <c r="Q147" s="244"/>
      <c r="R147" s="244"/>
      <c r="S147" s="244"/>
      <c r="T147" s="245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6" t="s">
        <v>219</v>
      </c>
      <c r="AU147" s="246" t="s">
        <v>89</v>
      </c>
      <c r="AV147" s="13" t="s">
        <v>89</v>
      </c>
      <c r="AW147" s="13" t="s">
        <v>36</v>
      </c>
      <c r="AX147" s="13" t="s">
        <v>79</v>
      </c>
      <c r="AY147" s="246" t="s">
        <v>160</v>
      </c>
    </row>
    <row r="148" spans="1:65" s="2" customFormat="1" ht="16.5" customHeight="1">
      <c r="A148" s="37"/>
      <c r="B148" s="38"/>
      <c r="C148" s="217" t="s">
        <v>221</v>
      </c>
      <c r="D148" s="217" t="s">
        <v>163</v>
      </c>
      <c r="E148" s="218" t="s">
        <v>314</v>
      </c>
      <c r="F148" s="219" t="s">
        <v>315</v>
      </c>
      <c r="G148" s="220" t="s">
        <v>275</v>
      </c>
      <c r="H148" s="221">
        <v>744.2</v>
      </c>
      <c r="I148" s="222"/>
      <c r="J148" s="223">
        <f>ROUND(I148*H148,2)</f>
        <v>0</v>
      </c>
      <c r="K148" s="219" t="s">
        <v>316</v>
      </c>
      <c r="L148" s="43"/>
      <c r="M148" s="224" t="s">
        <v>1</v>
      </c>
      <c r="N148" s="225" t="s">
        <v>44</v>
      </c>
      <c r="O148" s="90"/>
      <c r="P148" s="226">
        <f>O148*H148</f>
        <v>0</v>
      </c>
      <c r="Q148" s="226">
        <v>0</v>
      </c>
      <c r="R148" s="226">
        <f>Q148*H148</f>
        <v>0</v>
      </c>
      <c r="S148" s="226">
        <v>0</v>
      </c>
      <c r="T148" s="227">
        <f>S148*H148</f>
        <v>0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R148" s="228" t="s">
        <v>182</v>
      </c>
      <c r="AT148" s="228" t="s">
        <v>163</v>
      </c>
      <c r="AU148" s="228" t="s">
        <v>89</v>
      </c>
      <c r="AY148" s="16" t="s">
        <v>160</v>
      </c>
      <c r="BE148" s="229">
        <f>IF(N148="základní",J148,0)</f>
        <v>0</v>
      </c>
      <c r="BF148" s="229">
        <f>IF(N148="snížená",J148,0)</f>
        <v>0</v>
      </c>
      <c r="BG148" s="229">
        <f>IF(N148="zákl. přenesená",J148,0)</f>
        <v>0</v>
      </c>
      <c r="BH148" s="229">
        <f>IF(N148="sníž. přenesená",J148,0)</f>
        <v>0</v>
      </c>
      <c r="BI148" s="229">
        <f>IF(N148="nulová",J148,0)</f>
        <v>0</v>
      </c>
      <c r="BJ148" s="16" t="s">
        <v>87</v>
      </c>
      <c r="BK148" s="229">
        <f>ROUND(I148*H148,2)</f>
        <v>0</v>
      </c>
      <c r="BL148" s="16" t="s">
        <v>182</v>
      </c>
      <c r="BM148" s="228" t="s">
        <v>317</v>
      </c>
    </row>
    <row r="149" spans="1:47" s="2" customFormat="1" ht="12">
      <c r="A149" s="37"/>
      <c r="B149" s="38"/>
      <c r="C149" s="39"/>
      <c r="D149" s="230" t="s">
        <v>170</v>
      </c>
      <c r="E149" s="39"/>
      <c r="F149" s="231" t="s">
        <v>318</v>
      </c>
      <c r="G149" s="39"/>
      <c r="H149" s="39"/>
      <c r="I149" s="232"/>
      <c r="J149" s="39"/>
      <c r="K149" s="39"/>
      <c r="L149" s="43"/>
      <c r="M149" s="233"/>
      <c r="N149" s="234"/>
      <c r="O149" s="90"/>
      <c r="P149" s="90"/>
      <c r="Q149" s="90"/>
      <c r="R149" s="90"/>
      <c r="S149" s="90"/>
      <c r="T149" s="91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T149" s="16" t="s">
        <v>170</v>
      </c>
      <c r="AU149" s="16" t="s">
        <v>89</v>
      </c>
    </row>
    <row r="150" spans="1:47" s="2" customFormat="1" ht="12">
      <c r="A150" s="37"/>
      <c r="B150" s="38"/>
      <c r="C150" s="39"/>
      <c r="D150" s="230" t="s">
        <v>172</v>
      </c>
      <c r="E150" s="39"/>
      <c r="F150" s="235" t="s">
        <v>319</v>
      </c>
      <c r="G150" s="39"/>
      <c r="H150" s="39"/>
      <c r="I150" s="232"/>
      <c r="J150" s="39"/>
      <c r="K150" s="39"/>
      <c r="L150" s="43"/>
      <c r="M150" s="233"/>
      <c r="N150" s="234"/>
      <c r="O150" s="90"/>
      <c r="P150" s="90"/>
      <c r="Q150" s="90"/>
      <c r="R150" s="90"/>
      <c r="S150" s="90"/>
      <c r="T150" s="91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T150" s="16" t="s">
        <v>172</v>
      </c>
      <c r="AU150" s="16" t="s">
        <v>89</v>
      </c>
    </row>
    <row r="151" spans="1:65" s="2" customFormat="1" ht="24.15" customHeight="1">
      <c r="A151" s="37"/>
      <c r="B151" s="38"/>
      <c r="C151" s="217" t="s">
        <v>228</v>
      </c>
      <c r="D151" s="217" t="s">
        <v>163</v>
      </c>
      <c r="E151" s="218" t="s">
        <v>320</v>
      </c>
      <c r="F151" s="219" t="s">
        <v>321</v>
      </c>
      <c r="G151" s="220" t="s">
        <v>281</v>
      </c>
      <c r="H151" s="221">
        <v>10</v>
      </c>
      <c r="I151" s="222"/>
      <c r="J151" s="223">
        <f>ROUND(I151*H151,2)</f>
        <v>0</v>
      </c>
      <c r="K151" s="219" t="s">
        <v>167</v>
      </c>
      <c r="L151" s="43"/>
      <c r="M151" s="224" t="s">
        <v>1</v>
      </c>
      <c r="N151" s="225" t="s">
        <v>44</v>
      </c>
      <c r="O151" s="90"/>
      <c r="P151" s="226">
        <f>O151*H151</f>
        <v>0</v>
      </c>
      <c r="Q151" s="226">
        <v>0.02135</v>
      </c>
      <c r="R151" s="226">
        <f>Q151*H151</f>
        <v>0.21350000000000002</v>
      </c>
      <c r="S151" s="226">
        <v>0</v>
      </c>
      <c r="T151" s="227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228" t="s">
        <v>182</v>
      </c>
      <c r="AT151" s="228" t="s">
        <v>163</v>
      </c>
      <c r="AU151" s="228" t="s">
        <v>89</v>
      </c>
      <c r="AY151" s="16" t="s">
        <v>160</v>
      </c>
      <c r="BE151" s="229">
        <f>IF(N151="základní",J151,0)</f>
        <v>0</v>
      </c>
      <c r="BF151" s="229">
        <f>IF(N151="snížená",J151,0)</f>
        <v>0</v>
      </c>
      <c r="BG151" s="229">
        <f>IF(N151="zákl. přenesená",J151,0)</f>
        <v>0</v>
      </c>
      <c r="BH151" s="229">
        <f>IF(N151="sníž. přenesená",J151,0)</f>
        <v>0</v>
      </c>
      <c r="BI151" s="229">
        <f>IF(N151="nulová",J151,0)</f>
        <v>0</v>
      </c>
      <c r="BJ151" s="16" t="s">
        <v>87</v>
      </c>
      <c r="BK151" s="229">
        <f>ROUND(I151*H151,2)</f>
        <v>0</v>
      </c>
      <c r="BL151" s="16" t="s">
        <v>182</v>
      </c>
      <c r="BM151" s="228" t="s">
        <v>322</v>
      </c>
    </row>
    <row r="152" spans="1:47" s="2" customFormat="1" ht="12">
      <c r="A152" s="37"/>
      <c r="B152" s="38"/>
      <c r="C152" s="39"/>
      <c r="D152" s="230" t="s">
        <v>170</v>
      </c>
      <c r="E152" s="39"/>
      <c r="F152" s="231" t="s">
        <v>323</v>
      </c>
      <c r="G152" s="39"/>
      <c r="H152" s="39"/>
      <c r="I152" s="232"/>
      <c r="J152" s="39"/>
      <c r="K152" s="39"/>
      <c r="L152" s="43"/>
      <c r="M152" s="233"/>
      <c r="N152" s="234"/>
      <c r="O152" s="90"/>
      <c r="P152" s="90"/>
      <c r="Q152" s="90"/>
      <c r="R152" s="90"/>
      <c r="S152" s="90"/>
      <c r="T152" s="91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T152" s="16" t="s">
        <v>170</v>
      </c>
      <c r="AU152" s="16" t="s">
        <v>89</v>
      </c>
    </row>
    <row r="153" spans="1:63" s="12" customFormat="1" ht="22.8" customHeight="1">
      <c r="A153" s="12"/>
      <c r="B153" s="201"/>
      <c r="C153" s="202"/>
      <c r="D153" s="203" t="s">
        <v>78</v>
      </c>
      <c r="E153" s="215" t="s">
        <v>212</v>
      </c>
      <c r="F153" s="215" t="s">
        <v>324</v>
      </c>
      <c r="G153" s="202"/>
      <c r="H153" s="202"/>
      <c r="I153" s="205"/>
      <c r="J153" s="216">
        <f>BK153</f>
        <v>0</v>
      </c>
      <c r="K153" s="202"/>
      <c r="L153" s="207"/>
      <c r="M153" s="208"/>
      <c r="N153" s="209"/>
      <c r="O153" s="209"/>
      <c r="P153" s="210">
        <f>SUM(P154:P171)</f>
        <v>0</v>
      </c>
      <c r="Q153" s="209"/>
      <c r="R153" s="210">
        <f>SUM(R154:R171)</f>
        <v>0.0040425</v>
      </c>
      <c r="S153" s="209"/>
      <c r="T153" s="211">
        <f>SUM(T154:T171)</f>
        <v>48.733754999999995</v>
      </c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R153" s="212" t="s">
        <v>87</v>
      </c>
      <c r="AT153" s="213" t="s">
        <v>78</v>
      </c>
      <c r="AU153" s="213" t="s">
        <v>87</v>
      </c>
      <c r="AY153" s="212" t="s">
        <v>160</v>
      </c>
      <c r="BK153" s="214">
        <f>SUM(BK154:BK171)</f>
        <v>0</v>
      </c>
    </row>
    <row r="154" spans="1:65" s="2" customFormat="1" ht="24.15" customHeight="1">
      <c r="A154" s="37"/>
      <c r="B154" s="38"/>
      <c r="C154" s="217" t="s">
        <v>234</v>
      </c>
      <c r="D154" s="217" t="s">
        <v>163</v>
      </c>
      <c r="E154" s="218" t="s">
        <v>325</v>
      </c>
      <c r="F154" s="219" t="s">
        <v>326</v>
      </c>
      <c r="G154" s="220" t="s">
        <v>215</v>
      </c>
      <c r="H154" s="221">
        <v>16</v>
      </c>
      <c r="I154" s="222"/>
      <c r="J154" s="223">
        <f>ROUND(I154*H154,2)</f>
        <v>0</v>
      </c>
      <c r="K154" s="219" t="s">
        <v>167</v>
      </c>
      <c r="L154" s="43"/>
      <c r="M154" s="224" t="s">
        <v>1</v>
      </c>
      <c r="N154" s="225" t="s">
        <v>44</v>
      </c>
      <c r="O154" s="90"/>
      <c r="P154" s="226">
        <f>O154*H154</f>
        <v>0</v>
      </c>
      <c r="Q154" s="226">
        <v>0</v>
      </c>
      <c r="R154" s="226">
        <f>Q154*H154</f>
        <v>0</v>
      </c>
      <c r="S154" s="226">
        <v>0.683</v>
      </c>
      <c r="T154" s="227">
        <f>S154*H154</f>
        <v>10.928</v>
      </c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R154" s="228" t="s">
        <v>182</v>
      </c>
      <c r="AT154" s="228" t="s">
        <v>163</v>
      </c>
      <c r="AU154" s="228" t="s">
        <v>89</v>
      </c>
      <c r="AY154" s="16" t="s">
        <v>160</v>
      </c>
      <c r="BE154" s="229">
        <f>IF(N154="základní",J154,0)</f>
        <v>0</v>
      </c>
      <c r="BF154" s="229">
        <f>IF(N154="snížená",J154,0)</f>
        <v>0</v>
      </c>
      <c r="BG154" s="229">
        <f>IF(N154="zákl. přenesená",J154,0)</f>
        <v>0</v>
      </c>
      <c r="BH154" s="229">
        <f>IF(N154="sníž. přenesená",J154,0)</f>
        <v>0</v>
      </c>
      <c r="BI154" s="229">
        <f>IF(N154="nulová",J154,0)</f>
        <v>0</v>
      </c>
      <c r="BJ154" s="16" t="s">
        <v>87</v>
      </c>
      <c r="BK154" s="229">
        <f>ROUND(I154*H154,2)</f>
        <v>0</v>
      </c>
      <c r="BL154" s="16" t="s">
        <v>182</v>
      </c>
      <c r="BM154" s="228" t="s">
        <v>327</v>
      </c>
    </row>
    <row r="155" spans="1:47" s="2" customFormat="1" ht="12">
      <c r="A155" s="37"/>
      <c r="B155" s="38"/>
      <c r="C155" s="39"/>
      <c r="D155" s="230" t="s">
        <v>170</v>
      </c>
      <c r="E155" s="39"/>
      <c r="F155" s="231" t="s">
        <v>328</v>
      </c>
      <c r="G155" s="39"/>
      <c r="H155" s="39"/>
      <c r="I155" s="232"/>
      <c r="J155" s="39"/>
      <c r="K155" s="39"/>
      <c r="L155" s="43"/>
      <c r="M155" s="233"/>
      <c r="N155" s="234"/>
      <c r="O155" s="90"/>
      <c r="P155" s="90"/>
      <c r="Q155" s="90"/>
      <c r="R155" s="90"/>
      <c r="S155" s="90"/>
      <c r="T155" s="91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T155" s="16" t="s">
        <v>170</v>
      </c>
      <c r="AU155" s="16" t="s">
        <v>89</v>
      </c>
    </row>
    <row r="156" spans="1:51" s="13" customFormat="1" ht="12">
      <c r="A156" s="13"/>
      <c r="B156" s="236"/>
      <c r="C156" s="237"/>
      <c r="D156" s="230" t="s">
        <v>219</v>
      </c>
      <c r="E156" s="238" t="s">
        <v>1</v>
      </c>
      <c r="F156" s="239" t="s">
        <v>329</v>
      </c>
      <c r="G156" s="237"/>
      <c r="H156" s="240">
        <v>16</v>
      </c>
      <c r="I156" s="241"/>
      <c r="J156" s="237"/>
      <c r="K156" s="237"/>
      <c r="L156" s="242"/>
      <c r="M156" s="243"/>
      <c r="N156" s="244"/>
      <c r="O156" s="244"/>
      <c r="P156" s="244"/>
      <c r="Q156" s="244"/>
      <c r="R156" s="244"/>
      <c r="S156" s="244"/>
      <c r="T156" s="245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46" t="s">
        <v>219</v>
      </c>
      <c r="AU156" s="246" t="s">
        <v>89</v>
      </c>
      <c r="AV156" s="13" t="s">
        <v>89</v>
      </c>
      <c r="AW156" s="13" t="s">
        <v>36</v>
      </c>
      <c r="AX156" s="13" t="s">
        <v>79</v>
      </c>
      <c r="AY156" s="246" t="s">
        <v>160</v>
      </c>
    </row>
    <row r="157" spans="1:65" s="2" customFormat="1" ht="24.15" customHeight="1">
      <c r="A157" s="37"/>
      <c r="B157" s="38"/>
      <c r="C157" s="217" t="s">
        <v>241</v>
      </c>
      <c r="D157" s="217" t="s">
        <v>163</v>
      </c>
      <c r="E157" s="218" t="s">
        <v>330</v>
      </c>
      <c r="F157" s="219" t="s">
        <v>331</v>
      </c>
      <c r="G157" s="220" t="s">
        <v>275</v>
      </c>
      <c r="H157" s="221">
        <v>2.75</v>
      </c>
      <c r="I157" s="222"/>
      <c r="J157" s="223">
        <f>ROUND(I157*H157,2)</f>
        <v>0</v>
      </c>
      <c r="K157" s="219" t="s">
        <v>167</v>
      </c>
      <c r="L157" s="43"/>
      <c r="M157" s="224" t="s">
        <v>1</v>
      </c>
      <c r="N157" s="225" t="s">
        <v>44</v>
      </c>
      <c r="O157" s="90"/>
      <c r="P157" s="226">
        <f>O157*H157</f>
        <v>0</v>
      </c>
      <c r="Q157" s="226">
        <v>0.00147</v>
      </c>
      <c r="R157" s="226">
        <f>Q157*H157</f>
        <v>0.0040425</v>
      </c>
      <c r="S157" s="226">
        <v>2.447</v>
      </c>
      <c r="T157" s="227">
        <f>S157*H157</f>
        <v>6.72925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228" t="s">
        <v>182</v>
      </c>
      <c r="AT157" s="228" t="s">
        <v>163</v>
      </c>
      <c r="AU157" s="228" t="s">
        <v>89</v>
      </c>
      <c r="AY157" s="16" t="s">
        <v>160</v>
      </c>
      <c r="BE157" s="229">
        <f>IF(N157="základní",J157,0)</f>
        <v>0</v>
      </c>
      <c r="BF157" s="229">
        <f>IF(N157="snížená",J157,0)</f>
        <v>0</v>
      </c>
      <c r="BG157" s="229">
        <f>IF(N157="zákl. přenesená",J157,0)</f>
        <v>0</v>
      </c>
      <c r="BH157" s="229">
        <f>IF(N157="sníž. přenesená",J157,0)</f>
        <v>0</v>
      </c>
      <c r="BI157" s="229">
        <f>IF(N157="nulová",J157,0)</f>
        <v>0</v>
      </c>
      <c r="BJ157" s="16" t="s">
        <v>87</v>
      </c>
      <c r="BK157" s="229">
        <f>ROUND(I157*H157,2)</f>
        <v>0</v>
      </c>
      <c r="BL157" s="16" t="s">
        <v>182</v>
      </c>
      <c r="BM157" s="228" t="s">
        <v>332</v>
      </c>
    </row>
    <row r="158" spans="1:47" s="2" customFormat="1" ht="12">
      <c r="A158" s="37"/>
      <c r="B158" s="38"/>
      <c r="C158" s="39"/>
      <c r="D158" s="230" t="s">
        <v>170</v>
      </c>
      <c r="E158" s="39"/>
      <c r="F158" s="231" t="s">
        <v>333</v>
      </c>
      <c r="G158" s="39"/>
      <c r="H158" s="39"/>
      <c r="I158" s="232"/>
      <c r="J158" s="39"/>
      <c r="K158" s="39"/>
      <c r="L158" s="43"/>
      <c r="M158" s="233"/>
      <c r="N158" s="234"/>
      <c r="O158" s="90"/>
      <c r="P158" s="90"/>
      <c r="Q158" s="90"/>
      <c r="R158" s="90"/>
      <c r="S158" s="90"/>
      <c r="T158" s="91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T158" s="16" t="s">
        <v>170</v>
      </c>
      <c r="AU158" s="16" t="s">
        <v>89</v>
      </c>
    </row>
    <row r="159" spans="1:47" s="2" customFormat="1" ht="12">
      <c r="A159" s="37"/>
      <c r="B159" s="38"/>
      <c r="C159" s="39"/>
      <c r="D159" s="230" t="s">
        <v>172</v>
      </c>
      <c r="E159" s="39"/>
      <c r="F159" s="235" t="s">
        <v>334</v>
      </c>
      <c r="G159" s="39"/>
      <c r="H159" s="39"/>
      <c r="I159" s="232"/>
      <c r="J159" s="39"/>
      <c r="K159" s="39"/>
      <c r="L159" s="43"/>
      <c r="M159" s="233"/>
      <c r="N159" s="234"/>
      <c r="O159" s="90"/>
      <c r="P159" s="90"/>
      <c r="Q159" s="90"/>
      <c r="R159" s="90"/>
      <c r="S159" s="90"/>
      <c r="T159" s="91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T159" s="16" t="s">
        <v>172</v>
      </c>
      <c r="AU159" s="16" t="s">
        <v>89</v>
      </c>
    </row>
    <row r="160" spans="1:51" s="13" customFormat="1" ht="12">
      <c r="A160" s="13"/>
      <c r="B160" s="236"/>
      <c r="C160" s="237"/>
      <c r="D160" s="230" t="s">
        <v>219</v>
      </c>
      <c r="E160" s="238" t="s">
        <v>1</v>
      </c>
      <c r="F160" s="239" t="s">
        <v>335</v>
      </c>
      <c r="G160" s="237"/>
      <c r="H160" s="240">
        <v>2.75</v>
      </c>
      <c r="I160" s="241"/>
      <c r="J160" s="237"/>
      <c r="K160" s="237"/>
      <c r="L160" s="242"/>
      <c r="M160" s="243"/>
      <c r="N160" s="244"/>
      <c r="O160" s="244"/>
      <c r="P160" s="244"/>
      <c r="Q160" s="244"/>
      <c r="R160" s="244"/>
      <c r="S160" s="244"/>
      <c r="T160" s="245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6" t="s">
        <v>219</v>
      </c>
      <c r="AU160" s="246" t="s">
        <v>89</v>
      </c>
      <c r="AV160" s="13" t="s">
        <v>89</v>
      </c>
      <c r="AW160" s="13" t="s">
        <v>36</v>
      </c>
      <c r="AX160" s="13" t="s">
        <v>79</v>
      </c>
      <c r="AY160" s="246" t="s">
        <v>160</v>
      </c>
    </row>
    <row r="161" spans="1:65" s="2" customFormat="1" ht="24.15" customHeight="1">
      <c r="A161" s="37"/>
      <c r="B161" s="38"/>
      <c r="C161" s="217" t="s">
        <v>247</v>
      </c>
      <c r="D161" s="217" t="s">
        <v>163</v>
      </c>
      <c r="E161" s="218" t="s">
        <v>336</v>
      </c>
      <c r="F161" s="219" t="s">
        <v>337</v>
      </c>
      <c r="G161" s="220" t="s">
        <v>215</v>
      </c>
      <c r="H161" s="221">
        <v>67</v>
      </c>
      <c r="I161" s="222"/>
      <c r="J161" s="223">
        <f>ROUND(I161*H161,2)</f>
        <v>0</v>
      </c>
      <c r="K161" s="219" t="s">
        <v>167</v>
      </c>
      <c r="L161" s="43"/>
      <c r="M161" s="224" t="s">
        <v>1</v>
      </c>
      <c r="N161" s="225" t="s">
        <v>44</v>
      </c>
      <c r="O161" s="90"/>
      <c r="P161" s="226">
        <f>O161*H161</f>
        <v>0</v>
      </c>
      <c r="Q161" s="226">
        <v>0</v>
      </c>
      <c r="R161" s="226">
        <f>Q161*H161</f>
        <v>0</v>
      </c>
      <c r="S161" s="226">
        <v>0.25</v>
      </c>
      <c r="T161" s="227">
        <f>S161*H161</f>
        <v>16.75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228" t="s">
        <v>182</v>
      </c>
      <c r="AT161" s="228" t="s">
        <v>163</v>
      </c>
      <c r="AU161" s="228" t="s">
        <v>89</v>
      </c>
      <c r="AY161" s="16" t="s">
        <v>160</v>
      </c>
      <c r="BE161" s="229">
        <f>IF(N161="základní",J161,0)</f>
        <v>0</v>
      </c>
      <c r="BF161" s="229">
        <f>IF(N161="snížená",J161,0)</f>
        <v>0</v>
      </c>
      <c r="BG161" s="229">
        <f>IF(N161="zákl. přenesená",J161,0)</f>
        <v>0</v>
      </c>
      <c r="BH161" s="229">
        <f>IF(N161="sníž. přenesená",J161,0)</f>
        <v>0</v>
      </c>
      <c r="BI161" s="229">
        <f>IF(N161="nulová",J161,0)</f>
        <v>0</v>
      </c>
      <c r="BJ161" s="16" t="s">
        <v>87</v>
      </c>
      <c r="BK161" s="229">
        <f>ROUND(I161*H161,2)</f>
        <v>0</v>
      </c>
      <c r="BL161" s="16" t="s">
        <v>182</v>
      </c>
      <c r="BM161" s="228" t="s">
        <v>338</v>
      </c>
    </row>
    <row r="162" spans="1:47" s="2" customFormat="1" ht="12">
      <c r="A162" s="37"/>
      <c r="B162" s="38"/>
      <c r="C162" s="39"/>
      <c r="D162" s="230" t="s">
        <v>170</v>
      </c>
      <c r="E162" s="39"/>
      <c r="F162" s="231" t="s">
        <v>339</v>
      </c>
      <c r="G162" s="39"/>
      <c r="H162" s="39"/>
      <c r="I162" s="232"/>
      <c r="J162" s="39"/>
      <c r="K162" s="39"/>
      <c r="L162" s="43"/>
      <c r="M162" s="233"/>
      <c r="N162" s="234"/>
      <c r="O162" s="90"/>
      <c r="P162" s="90"/>
      <c r="Q162" s="90"/>
      <c r="R162" s="90"/>
      <c r="S162" s="90"/>
      <c r="T162" s="91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T162" s="16" t="s">
        <v>170</v>
      </c>
      <c r="AU162" s="16" t="s">
        <v>89</v>
      </c>
    </row>
    <row r="163" spans="1:51" s="13" customFormat="1" ht="12">
      <c r="A163" s="13"/>
      <c r="B163" s="236"/>
      <c r="C163" s="237"/>
      <c r="D163" s="230" t="s">
        <v>219</v>
      </c>
      <c r="E163" s="238" t="s">
        <v>1</v>
      </c>
      <c r="F163" s="239" t="s">
        <v>340</v>
      </c>
      <c r="G163" s="237"/>
      <c r="H163" s="240">
        <v>67</v>
      </c>
      <c r="I163" s="241"/>
      <c r="J163" s="237"/>
      <c r="K163" s="237"/>
      <c r="L163" s="242"/>
      <c r="M163" s="243"/>
      <c r="N163" s="244"/>
      <c r="O163" s="244"/>
      <c r="P163" s="244"/>
      <c r="Q163" s="244"/>
      <c r="R163" s="244"/>
      <c r="S163" s="244"/>
      <c r="T163" s="245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46" t="s">
        <v>219</v>
      </c>
      <c r="AU163" s="246" t="s">
        <v>89</v>
      </c>
      <c r="AV163" s="13" t="s">
        <v>89</v>
      </c>
      <c r="AW163" s="13" t="s">
        <v>36</v>
      </c>
      <c r="AX163" s="13" t="s">
        <v>79</v>
      </c>
      <c r="AY163" s="246" t="s">
        <v>160</v>
      </c>
    </row>
    <row r="164" spans="1:65" s="2" customFormat="1" ht="24.15" customHeight="1">
      <c r="A164" s="37"/>
      <c r="B164" s="38"/>
      <c r="C164" s="217" t="s">
        <v>8</v>
      </c>
      <c r="D164" s="217" t="s">
        <v>163</v>
      </c>
      <c r="E164" s="218" t="s">
        <v>341</v>
      </c>
      <c r="F164" s="219" t="s">
        <v>342</v>
      </c>
      <c r="G164" s="220" t="s">
        <v>281</v>
      </c>
      <c r="H164" s="221">
        <v>57.333</v>
      </c>
      <c r="I164" s="222"/>
      <c r="J164" s="223">
        <f>ROUND(I164*H164,2)</f>
        <v>0</v>
      </c>
      <c r="K164" s="219" t="s">
        <v>167</v>
      </c>
      <c r="L164" s="43"/>
      <c r="M164" s="224" t="s">
        <v>1</v>
      </c>
      <c r="N164" s="225" t="s">
        <v>44</v>
      </c>
      <c r="O164" s="90"/>
      <c r="P164" s="226">
        <f>O164*H164</f>
        <v>0</v>
      </c>
      <c r="Q164" s="226">
        <v>0</v>
      </c>
      <c r="R164" s="226">
        <f>Q164*H164</f>
        <v>0</v>
      </c>
      <c r="S164" s="226">
        <v>0.165</v>
      </c>
      <c r="T164" s="227">
        <f>S164*H164</f>
        <v>9.459945</v>
      </c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R164" s="228" t="s">
        <v>182</v>
      </c>
      <c r="AT164" s="228" t="s">
        <v>163</v>
      </c>
      <c r="AU164" s="228" t="s">
        <v>89</v>
      </c>
      <c r="AY164" s="16" t="s">
        <v>160</v>
      </c>
      <c r="BE164" s="229">
        <f>IF(N164="základní",J164,0)</f>
        <v>0</v>
      </c>
      <c r="BF164" s="229">
        <f>IF(N164="snížená",J164,0)</f>
        <v>0</v>
      </c>
      <c r="BG164" s="229">
        <f>IF(N164="zákl. přenesená",J164,0)</f>
        <v>0</v>
      </c>
      <c r="BH164" s="229">
        <f>IF(N164="sníž. přenesená",J164,0)</f>
        <v>0</v>
      </c>
      <c r="BI164" s="229">
        <f>IF(N164="nulová",J164,0)</f>
        <v>0</v>
      </c>
      <c r="BJ164" s="16" t="s">
        <v>87</v>
      </c>
      <c r="BK164" s="229">
        <f>ROUND(I164*H164,2)</f>
        <v>0</v>
      </c>
      <c r="BL164" s="16" t="s">
        <v>182</v>
      </c>
      <c r="BM164" s="228" t="s">
        <v>343</v>
      </c>
    </row>
    <row r="165" spans="1:47" s="2" customFormat="1" ht="12">
      <c r="A165" s="37"/>
      <c r="B165" s="38"/>
      <c r="C165" s="39"/>
      <c r="D165" s="230" t="s">
        <v>170</v>
      </c>
      <c r="E165" s="39"/>
      <c r="F165" s="231" t="s">
        <v>344</v>
      </c>
      <c r="G165" s="39"/>
      <c r="H165" s="39"/>
      <c r="I165" s="232"/>
      <c r="J165" s="39"/>
      <c r="K165" s="39"/>
      <c r="L165" s="43"/>
      <c r="M165" s="233"/>
      <c r="N165" s="234"/>
      <c r="O165" s="90"/>
      <c r="P165" s="90"/>
      <c r="Q165" s="90"/>
      <c r="R165" s="90"/>
      <c r="S165" s="90"/>
      <c r="T165" s="91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T165" s="16" t="s">
        <v>170</v>
      </c>
      <c r="AU165" s="16" t="s">
        <v>89</v>
      </c>
    </row>
    <row r="166" spans="1:51" s="13" customFormat="1" ht="12">
      <c r="A166" s="13"/>
      <c r="B166" s="236"/>
      <c r="C166" s="237"/>
      <c r="D166" s="230" t="s">
        <v>219</v>
      </c>
      <c r="E166" s="238" t="s">
        <v>1</v>
      </c>
      <c r="F166" s="239" t="s">
        <v>345</v>
      </c>
      <c r="G166" s="237"/>
      <c r="H166" s="240">
        <v>57.333</v>
      </c>
      <c r="I166" s="241"/>
      <c r="J166" s="237"/>
      <c r="K166" s="237"/>
      <c r="L166" s="242"/>
      <c r="M166" s="243"/>
      <c r="N166" s="244"/>
      <c r="O166" s="244"/>
      <c r="P166" s="244"/>
      <c r="Q166" s="244"/>
      <c r="R166" s="244"/>
      <c r="S166" s="244"/>
      <c r="T166" s="245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46" t="s">
        <v>219</v>
      </c>
      <c r="AU166" s="246" t="s">
        <v>89</v>
      </c>
      <c r="AV166" s="13" t="s">
        <v>89</v>
      </c>
      <c r="AW166" s="13" t="s">
        <v>36</v>
      </c>
      <c r="AX166" s="13" t="s">
        <v>79</v>
      </c>
      <c r="AY166" s="246" t="s">
        <v>160</v>
      </c>
    </row>
    <row r="167" spans="1:65" s="2" customFormat="1" ht="24.15" customHeight="1">
      <c r="A167" s="37"/>
      <c r="B167" s="38"/>
      <c r="C167" s="217" t="s">
        <v>346</v>
      </c>
      <c r="D167" s="217" t="s">
        <v>163</v>
      </c>
      <c r="E167" s="218" t="s">
        <v>347</v>
      </c>
      <c r="F167" s="219" t="s">
        <v>348</v>
      </c>
      <c r="G167" s="220" t="s">
        <v>215</v>
      </c>
      <c r="H167" s="221">
        <v>172</v>
      </c>
      <c r="I167" s="222"/>
      <c r="J167" s="223">
        <f>ROUND(I167*H167,2)</f>
        <v>0</v>
      </c>
      <c r="K167" s="219" t="s">
        <v>167</v>
      </c>
      <c r="L167" s="43"/>
      <c r="M167" s="224" t="s">
        <v>1</v>
      </c>
      <c r="N167" s="225" t="s">
        <v>44</v>
      </c>
      <c r="O167" s="90"/>
      <c r="P167" s="226">
        <f>O167*H167</f>
        <v>0</v>
      </c>
      <c r="Q167" s="226">
        <v>0</v>
      </c>
      <c r="R167" s="226">
        <f>Q167*H167</f>
        <v>0</v>
      </c>
      <c r="S167" s="226">
        <v>0.00248</v>
      </c>
      <c r="T167" s="227">
        <f>S167*H167</f>
        <v>0.42656</v>
      </c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R167" s="228" t="s">
        <v>182</v>
      </c>
      <c r="AT167" s="228" t="s">
        <v>163</v>
      </c>
      <c r="AU167" s="228" t="s">
        <v>89</v>
      </c>
      <c r="AY167" s="16" t="s">
        <v>160</v>
      </c>
      <c r="BE167" s="229">
        <f>IF(N167="základní",J167,0)</f>
        <v>0</v>
      </c>
      <c r="BF167" s="229">
        <f>IF(N167="snížená",J167,0)</f>
        <v>0</v>
      </c>
      <c r="BG167" s="229">
        <f>IF(N167="zákl. přenesená",J167,0)</f>
        <v>0</v>
      </c>
      <c r="BH167" s="229">
        <f>IF(N167="sníž. přenesená",J167,0)</f>
        <v>0</v>
      </c>
      <c r="BI167" s="229">
        <f>IF(N167="nulová",J167,0)</f>
        <v>0</v>
      </c>
      <c r="BJ167" s="16" t="s">
        <v>87</v>
      </c>
      <c r="BK167" s="229">
        <f>ROUND(I167*H167,2)</f>
        <v>0</v>
      </c>
      <c r="BL167" s="16" t="s">
        <v>182</v>
      </c>
      <c r="BM167" s="228" t="s">
        <v>349</v>
      </c>
    </row>
    <row r="168" spans="1:47" s="2" customFormat="1" ht="12">
      <c r="A168" s="37"/>
      <c r="B168" s="38"/>
      <c r="C168" s="39"/>
      <c r="D168" s="230" t="s">
        <v>170</v>
      </c>
      <c r="E168" s="39"/>
      <c r="F168" s="231" t="s">
        <v>350</v>
      </c>
      <c r="G168" s="39"/>
      <c r="H168" s="39"/>
      <c r="I168" s="232"/>
      <c r="J168" s="39"/>
      <c r="K168" s="39"/>
      <c r="L168" s="43"/>
      <c r="M168" s="233"/>
      <c r="N168" s="234"/>
      <c r="O168" s="90"/>
      <c r="P168" s="90"/>
      <c r="Q168" s="90"/>
      <c r="R168" s="90"/>
      <c r="S168" s="90"/>
      <c r="T168" s="91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T168" s="16" t="s">
        <v>170</v>
      </c>
      <c r="AU168" s="16" t="s">
        <v>89</v>
      </c>
    </row>
    <row r="169" spans="1:65" s="2" customFormat="1" ht="24.15" customHeight="1">
      <c r="A169" s="37"/>
      <c r="B169" s="38"/>
      <c r="C169" s="217" t="s">
        <v>351</v>
      </c>
      <c r="D169" s="217" t="s">
        <v>163</v>
      </c>
      <c r="E169" s="218" t="s">
        <v>352</v>
      </c>
      <c r="F169" s="219" t="s">
        <v>353</v>
      </c>
      <c r="G169" s="220" t="s">
        <v>231</v>
      </c>
      <c r="H169" s="221">
        <v>20</v>
      </c>
      <c r="I169" s="222"/>
      <c r="J169" s="223">
        <f>ROUND(I169*H169,2)</f>
        <v>0</v>
      </c>
      <c r="K169" s="219" t="s">
        <v>1</v>
      </c>
      <c r="L169" s="43"/>
      <c r="M169" s="224" t="s">
        <v>1</v>
      </c>
      <c r="N169" s="225" t="s">
        <v>44</v>
      </c>
      <c r="O169" s="90"/>
      <c r="P169" s="226">
        <f>O169*H169</f>
        <v>0</v>
      </c>
      <c r="Q169" s="226">
        <v>0</v>
      </c>
      <c r="R169" s="226">
        <f>Q169*H169</f>
        <v>0</v>
      </c>
      <c r="S169" s="226">
        <v>0.222</v>
      </c>
      <c r="T169" s="227">
        <f>S169*H169</f>
        <v>4.44</v>
      </c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R169" s="228" t="s">
        <v>182</v>
      </c>
      <c r="AT169" s="228" t="s">
        <v>163</v>
      </c>
      <c r="AU169" s="228" t="s">
        <v>89</v>
      </c>
      <c r="AY169" s="16" t="s">
        <v>160</v>
      </c>
      <c r="BE169" s="229">
        <f>IF(N169="základní",J169,0)</f>
        <v>0</v>
      </c>
      <c r="BF169" s="229">
        <f>IF(N169="snížená",J169,0)</f>
        <v>0</v>
      </c>
      <c r="BG169" s="229">
        <f>IF(N169="zákl. přenesená",J169,0)</f>
        <v>0</v>
      </c>
      <c r="BH169" s="229">
        <f>IF(N169="sníž. přenesená",J169,0)</f>
        <v>0</v>
      </c>
      <c r="BI169" s="229">
        <f>IF(N169="nulová",J169,0)</f>
        <v>0</v>
      </c>
      <c r="BJ169" s="16" t="s">
        <v>87</v>
      </c>
      <c r="BK169" s="229">
        <f>ROUND(I169*H169,2)</f>
        <v>0</v>
      </c>
      <c r="BL169" s="16" t="s">
        <v>182</v>
      </c>
      <c r="BM169" s="228" t="s">
        <v>354</v>
      </c>
    </row>
    <row r="170" spans="1:47" s="2" customFormat="1" ht="12">
      <c r="A170" s="37"/>
      <c r="B170" s="38"/>
      <c r="C170" s="39"/>
      <c r="D170" s="230" t="s">
        <v>170</v>
      </c>
      <c r="E170" s="39"/>
      <c r="F170" s="231" t="s">
        <v>355</v>
      </c>
      <c r="G170" s="39"/>
      <c r="H170" s="39"/>
      <c r="I170" s="232"/>
      <c r="J170" s="39"/>
      <c r="K170" s="39"/>
      <c r="L170" s="43"/>
      <c r="M170" s="233"/>
      <c r="N170" s="234"/>
      <c r="O170" s="90"/>
      <c r="P170" s="90"/>
      <c r="Q170" s="90"/>
      <c r="R170" s="90"/>
      <c r="S170" s="90"/>
      <c r="T170" s="91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T170" s="16" t="s">
        <v>170</v>
      </c>
      <c r="AU170" s="16" t="s">
        <v>89</v>
      </c>
    </row>
    <row r="171" spans="1:47" s="2" customFormat="1" ht="12">
      <c r="A171" s="37"/>
      <c r="B171" s="38"/>
      <c r="C171" s="39"/>
      <c r="D171" s="230" t="s">
        <v>172</v>
      </c>
      <c r="E171" s="39"/>
      <c r="F171" s="235" t="s">
        <v>356</v>
      </c>
      <c r="G171" s="39"/>
      <c r="H171" s="39"/>
      <c r="I171" s="232"/>
      <c r="J171" s="39"/>
      <c r="K171" s="39"/>
      <c r="L171" s="43"/>
      <c r="M171" s="233"/>
      <c r="N171" s="234"/>
      <c r="O171" s="90"/>
      <c r="P171" s="90"/>
      <c r="Q171" s="90"/>
      <c r="R171" s="90"/>
      <c r="S171" s="90"/>
      <c r="T171" s="91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T171" s="16" t="s">
        <v>172</v>
      </c>
      <c r="AU171" s="16" t="s">
        <v>89</v>
      </c>
    </row>
    <row r="172" spans="1:63" s="12" customFormat="1" ht="22.8" customHeight="1">
      <c r="A172" s="12"/>
      <c r="B172" s="201"/>
      <c r="C172" s="202"/>
      <c r="D172" s="203" t="s">
        <v>78</v>
      </c>
      <c r="E172" s="215" t="s">
        <v>357</v>
      </c>
      <c r="F172" s="215" t="s">
        <v>358</v>
      </c>
      <c r="G172" s="202"/>
      <c r="H172" s="202"/>
      <c r="I172" s="205"/>
      <c r="J172" s="216">
        <f>BK172</f>
        <v>0</v>
      </c>
      <c r="K172" s="202"/>
      <c r="L172" s="207"/>
      <c r="M172" s="208"/>
      <c r="N172" s="209"/>
      <c r="O172" s="209"/>
      <c r="P172" s="210">
        <f>SUM(P173:P188)</f>
        <v>0</v>
      </c>
      <c r="Q172" s="209"/>
      <c r="R172" s="210">
        <f>SUM(R173:R188)</f>
        <v>0</v>
      </c>
      <c r="S172" s="209"/>
      <c r="T172" s="211">
        <f>SUM(T173:T188)</f>
        <v>0</v>
      </c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R172" s="212" t="s">
        <v>87</v>
      </c>
      <c r="AT172" s="213" t="s">
        <v>78</v>
      </c>
      <c r="AU172" s="213" t="s">
        <v>87</v>
      </c>
      <c r="AY172" s="212" t="s">
        <v>160</v>
      </c>
      <c r="BK172" s="214">
        <f>SUM(BK173:BK188)</f>
        <v>0</v>
      </c>
    </row>
    <row r="173" spans="1:65" s="2" customFormat="1" ht="33" customHeight="1">
      <c r="A173" s="37"/>
      <c r="B173" s="38"/>
      <c r="C173" s="217" t="s">
        <v>359</v>
      </c>
      <c r="D173" s="217" t="s">
        <v>163</v>
      </c>
      <c r="E173" s="218" t="s">
        <v>360</v>
      </c>
      <c r="F173" s="219" t="s">
        <v>361</v>
      </c>
      <c r="G173" s="220" t="s">
        <v>362</v>
      </c>
      <c r="H173" s="221">
        <v>86.253</v>
      </c>
      <c r="I173" s="222"/>
      <c r="J173" s="223">
        <f>ROUND(I173*H173,2)</f>
        <v>0</v>
      </c>
      <c r="K173" s="219" t="s">
        <v>167</v>
      </c>
      <c r="L173" s="43"/>
      <c r="M173" s="224" t="s">
        <v>1</v>
      </c>
      <c r="N173" s="225" t="s">
        <v>44</v>
      </c>
      <c r="O173" s="90"/>
      <c r="P173" s="226">
        <f>O173*H173</f>
        <v>0</v>
      </c>
      <c r="Q173" s="226">
        <v>0</v>
      </c>
      <c r="R173" s="226">
        <f>Q173*H173</f>
        <v>0</v>
      </c>
      <c r="S173" s="226">
        <v>0</v>
      </c>
      <c r="T173" s="227">
        <f>S173*H173</f>
        <v>0</v>
      </c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R173" s="228" t="s">
        <v>182</v>
      </c>
      <c r="AT173" s="228" t="s">
        <v>163</v>
      </c>
      <c r="AU173" s="228" t="s">
        <v>89</v>
      </c>
      <c r="AY173" s="16" t="s">
        <v>160</v>
      </c>
      <c r="BE173" s="229">
        <f>IF(N173="základní",J173,0)</f>
        <v>0</v>
      </c>
      <c r="BF173" s="229">
        <f>IF(N173="snížená",J173,0)</f>
        <v>0</v>
      </c>
      <c r="BG173" s="229">
        <f>IF(N173="zákl. přenesená",J173,0)</f>
        <v>0</v>
      </c>
      <c r="BH173" s="229">
        <f>IF(N173="sníž. přenesená",J173,0)</f>
        <v>0</v>
      </c>
      <c r="BI173" s="229">
        <f>IF(N173="nulová",J173,0)</f>
        <v>0</v>
      </c>
      <c r="BJ173" s="16" t="s">
        <v>87</v>
      </c>
      <c r="BK173" s="229">
        <f>ROUND(I173*H173,2)</f>
        <v>0</v>
      </c>
      <c r="BL173" s="16" t="s">
        <v>182</v>
      </c>
      <c r="BM173" s="228" t="s">
        <v>363</v>
      </c>
    </row>
    <row r="174" spans="1:47" s="2" customFormat="1" ht="12">
      <c r="A174" s="37"/>
      <c r="B174" s="38"/>
      <c r="C174" s="39"/>
      <c r="D174" s="230" t="s">
        <v>170</v>
      </c>
      <c r="E174" s="39"/>
      <c r="F174" s="231" t="s">
        <v>364</v>
      </c>
      <c r="G174" s="39"/>
      <c r="H174" s="39"/>
      <c r="I174" s="232"/>
      <c r="J174" s="39"/>
      <c r="K174" s="39"/>
      <c r="L174" s="43"/>
      <c r="M174" s="233"/>
      <c r="N174" s="234"/>
      <c r="O174" s="90"/>
      <c r="P174" s="90"/>
      <c r="Q174" s="90"/>
      <c r="R174" s="90"/>
      <c r="S174" s="90"/>
      <c r="T174" s="91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T174" s="16" t="s">
        <v>170</v>
      </c>
      <c r="AU174" s="16" t="s">
        <v>89</v>
      </c>
    </row>
    <row r="175" spans="1:51" s="13" customFormat="1" ht="12">
      <c r="A175" s="13"/>
      <c r="B175" s="236"/>
      <c r="C175" s="237"/>
      <c r="D175" s="230" t="s">
        <v>219</v>
      </c>
      <c r="E175" s="238" t="s">
        <v>1</v>
      </c>
      <c r="F175" s="239" t="s">
        <v>365</v>
      </c>
      <c r="G175" s="237"/>
      <c r="H175" s="240">
        <v>86.253</v>
      </c>
      <c r="I175" s="241"/>
      <c r="J175" s="237"/>
      <c r="K175" s="237"/>
      <c r="L175" s="242"/>
      <c r="M175" s="243"/>
      <c r="N175" s="244"/>
      <c r="O175" s="244"/>
      <c r="P175" s="244"/>
      <c r="Q175" s="244"/>
      <c r="R175" s="244"/>
      <c r="S175" s="244"/>
      <c r="T175" s="245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46" t="s">
        <v>219</v>
      </c>
      <c r="AU175" s="246" t="s">
        <v>89</v>
      </c>
      <c r="AV175" s="13" t="s">
        <v>89</v>
      </c>
      <c r="AW175" s="13" t="s">
        <v>36</v>
      </c>
      <c r="AX175" s="13" t="s">
        <v>79</v>
      </c>
      <c r="AY175" s="246" t="s">
        <v>160</v>
      </c>
    </row>
    <row r="176" spans="1:65" s="2" customFormat="1" ht="37.8" customHeight="1">
      <c r="A176" s="37"/>
      <c r="B176" s="38"/>
      <c r="C176" s="217" t="s">
        <v>366</v>
      </c>
      <c r="D176" s="217" t="s">
        <v>163</v>
      </c>
      <c r="E176" s="218" t="s">
        <v>367</v>
      </c>
      <c r="F176" s="219" t="s">
        <v>368</v>
      </c>
      <c r="G176" s="220" t="s">
        <v>362</v>
      </c>
      <c r="H176" s="221">
        <v>6.729</v>
      </c>
      <c r="I176" s="222"/>
      <c r="J176" s="223">
        <f>ROUND(I176*H176,2)</f>
        <v>0</v>
      </c>
      <c r="K176" s="219" t="s">
        <v>167</v>
      </c>
      <c r="L176" s="43"/>
      <c r="M176" s="224" t="s">
        <v>1</v>
      </c>
      <c r="N176" s="225" t="s">
        <v>44</v>
      </c>
      <c r="O176" s="90"/>
      <c r="P176" s="226">
        <f>O176*H176</f>
        <v>0</v>
      </c>
      <c r="Q176" s="226">
        <v>0</v>
      </c>
      <c r="R176" s="226">
        <f>Q176*H176</f>
        <v>0</v>
      </c>
      <c r="S176" s="226">
        <v>0</v>
      </c>
      <c r="T176" s="227">
        <f>S176*H176</f>
        <v>0</v>
      </c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R176" s="228" t="s">
        <v>182</v>
      </c>
      <c r="AT176" s="228" t="s">
        <v>163</v>
      </c>
      <c r="AU176" s="228" t="s">
        <v>89</v>
      </c>
      <c r="AY176" s="16" t="s">
        <v>160</v>
      </c>
      <c r="BE176" s="229">
        <f>IF(N176="základní",J176,0)</f>
        <v>0</v>
      </c>
      <c r="BF176" s="229">
        <f>IF(N176="snížená",J176,0)</f>
        <v>0</v>
      </c>
      <c r="BG176" s="229">
        <f>IF(N176="zákl. přenesená",J176,0)</f>
        <v>0</v>
      </c>
      <c r="BH176" s="229">
        <f>IF(N176="sníž. přenesená",J176,0)</f>
        <v>0</v>
      </c>
      <c r="BI176" s="229">
        <f>IF(N176="nulová",J176,0)</f>
        <v>0</v>
      </c>
      <c r="BJ176" s="16" t="s">
        <v>87</v>
      </c>
      <c r="BK176" s="229">
        <f>ROUND(I176*H176,2)</f>
        <v>0</v>
      </c>
      <c r="BL176" s="16" t="s">
        <v>182</v>
      </c>
      <c r="BM176" s="228" t="s">
        <v>369</v>
      </c>
    </row>
    <row r="177" spans="1:47" s="2" customFormat="1" ht="12">
      <c r="A177" s="37"/>
      <c r="B177" s="38"/>
      <c r="C177" s="39"/>
      <c r="D177" s="230" t="s">
        <v>170</v>
      </c>
      <c r="E177" s="39"/>
      <c r="F177" s="231" t="s">
        <v>370</v>
      </c>
      <c r="G177" s="39"/>
      <c r="H177" s="39"/>
      <c r="I177" s="232"/>
      <c r="J177" s="39"/>
      <c r="K177" s="39"/>
      <c r="L177" s="43"/>
      <c r="M177" s="233"/>
      <c r="N177" s="234"/>
      <c r="O177" s="90"/>
      <c r="P177" s="90"/>
      <c r="Q177" s="90"/>
      <c r="R177" s="90"/>
      <c r="S177" s="90"/>
      <c r="T177" s="91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T177" s="16" t="s">
        <v>170</v>
      </c>
      <c r="AU177" s="16" t="s">
        <v>89</v>
      </c>
    </row>
    <row r="178" spans="1:51" s="13" customFormat="1" ht="12">
      <c r="A178" s="13"/>
      <c r="B178" s="236"/>
      <c r="C178" s="237"/>
      <c r="D178" s="230" t="s">
        <v>219</v>
      </c>
      <c r="E178" s="238" t="s">
        <v>1</v>
      </c>
      <c r="F178" s="239" t="s">
        <v>371</v>
      </c>
      <c r="G178" s="237"/>
      <c r="H178" s="240">
        <v>6.729</v>
      </c>
      <c r="I178" s="241"/>
      <c r="J178" s="237"/>
      <c r="K178" s="237"/>
      <c r="L178" s="242"/>
      <c r="M178" s="243"/>
      <c r="N178" s="244"/>
      <c r="O178" s="244"/>
      <c r="P178" s="244"/>
      <c r="Q178" s="244"/>
      <c r="R178" s="244"/>
      <c r="S178" s="244"/>
      <c r="T178" s="245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46" t="s">
        <v>219</v>
      </c>
      <c r="AU178" s="246" t="s">
        <v>89</v>
      </c>
      <c r="AV178" s="13" t="s">
        <v>89</v>
      </c>
      <c r="AW178" s="13" t="s">
        <v>36</v>
      </c>
      <c r="AX178" s="13" t="s">
        <v>79</v>
      </c>
      <c r="AY178" s="246" t="s">
        <v>160</v>
      </c>
    </row>
    <row r="179" spans="1:65" s="2" customFormat="1" ht="33" customHeight="1">
      <c r="A179" s="37"/>
      <c r="B179" s="38"/>
      <c r="C179" s="217" t="s">
        <v>372</v>
      </c>
      <c r="D179" s="217" t="s">
        <v>163</v>
      </c>
      <c r="E179" s="218" t="s">
        <v>373</v>
      </c>
      <c r="F179" s="219" t="s">
        <v>374</v>
      </c>
      <c r="G179" s="220" t="s">
        <v>362</v>
      </c>
      <c r="H179" s="221">
        <v>13.9</v>
      </c>
      <c r="I179" s="222"/>
      <c r="J179" s="223">
        <f>ROUND(I179*H179,2)</f>
        <v>0</v>
      </c>
      <c r="K179" s="219" t="s">
        <v>167</v>
      </c>
      <c r="L179" s="43"/>
      <c r="M179" s="224" t="s">
        <v>1</v>
      </c>
      <c r="N179" s="225" t="s">
        <v>44</v>
      </c>
      <c r="O179" s="90"/>
      <c r="P179" s="226">
        <f>O179*H179</f>
        <v>0</v>
      </c>
      <c r="Q179" s="226">
        <v>0</v>
      </c>
      <c r="R179" s="226">
        <f>Q179*H179</f>
        <v>0</v>
      </c>
      <c r="S179" s="226">
        <v>0</v>
      </c>
      <c r="T179" s="227">
        <f>S179*H179</f>
        <v>0</v>
      </c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R179" s="228" t="s">
        <v>182</v>
      </c>
      <c r="AT179" s="228" t="s">
        <v>163</v>
      </c>
      <c r="AU179" s="228" t="s">
        <v>89</v>
      </c>
      <c r="AY179" s="16" t="s">
        <v>160</v>
      </c>
      <c r="BE179" s="229">
        <f>IF(N179="základní",J179,0)</f>
        <v>0</v>
      </c>
      <c r="BF179" s="229">
        <f>IF(N179="snížená",J179,0)</f>
        <v>0</v>
      </c>
      <c r="BG179" s="229">
        <f>IF(N179="zákl. přenesená",J179,0)</f>
        <v>0</v>
      </c>
      <c r="BH179" s="229">
        <f>IF(N179="sníž. přenesená",J179,0)</f>
        <v>0</v>
      </c>
      <c r="BI179" s="229">
        <f>IF(N179="nulová",J179,0)</f>
        <v>0</v>
      </c>
      <c r="BJ179" s="16" t="s">
        <v>87</v>
      </c>
      <c r="BK179" s="229">
        <f>ROUND(I179*H179,2)</f>
        <v>0</v>
      </c>
      <c r="BL179" s="16" t="s">
        <v>182</v>
      </c>
      <c r="BM179" s="228" t="s">
        <v>375</v>
      </c>
    </row>
    <row r="180" spans="1:47" s="2" customFormat="1" ht="12">
      <c r="A180" s="37"/>
      <c r="B180" s="38"/>
      <c r="C180" s="39"/>
      <c r="D180" s="230" t="s">
        <v>170</v>
      </c>
      <c r="E180" s="39"/>
      <c r="F180" s="231" t="s">
        <v>376</v>
      </c>
      <c r="G180" s="39"/>
      <c r="H180" s="39"/>
      <c r="I180" s="232"/>
      <c r="J180" s="39"/>
      <c r="K180" s="39"/>
      <c r="L180" s="43"/>
      <c r="M180" s="233"/>
      <c r="N180" s="234"/>
      <c r="O180" s="90"/>
      <c r="P180" s="90"/>
      <c r="Q180" s="90"/>
      <c r="R180" s="90"/>
      <c r="S180" s="90"/>
      <c r="T180" s="91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T180" s="16" t="s">
        <v>170</v>
      </c>
      <c r="AU180" s="16" t="s">
        <v>89</v>
      </c>
    </row>
    <row r="181" spans="1:51" s="13" customFormat="1" ht="12">
      <c r="A181" s="13"/>
      <c r="B181" s="236"/>
      <c r="C181" s="237"/>
      <c r="D181" s="230" t="s">
        <v>219</v>
      </c>
      <c r="E181" s="238" t="s">
        <v>1</v>
      </c>
      <c r="F181" s="239" t="s">
        <v>377</v>
      </c>
      <c r="G181" s="237"/>
      <c r="H181" s="240">
        <v>13.9</v>
      </c>
      <c r="I181" s="241"/>
      <c r="J181" s="237"/>
      <c r="K181" s="237"/>
      <c r="L181" s="242"/>
      <c r="M181" s="243"/>
      <c r="N181" s="244"/>
      <c r="O181" s="244"/>
      <c r="P181" s="244"/>
      <c r="Q181" s="244"/>
      <c r="R181" s="244"/>
      <c r="S181" s="244"/>
      <c r="T181" s="245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46" t="s">
        <v>219</v>
      </c>
      <c r="AU181" s="246" t="s">
        <v>89</v>
      </c>
      <c r="AV181" s="13" t="s">
        <v>89</v>
      </c>
      <c r="AW181" s="13" t="s">
        <v>36</v>
      </c>
      <c r="AX181" s="13" t="s">
        <v>79</v>
      </c>
      <c r="AY181" s="246" t="s">
        <v>160</v>
      </c>
    </row>
    <row r="182" spans="1:65" s="2" customFormat="1" ht="21.75" customHeight="1">
      <c r="A182" s="37"/>
      <c r="B182" s="38"/>
      <c r="C182" s="217" t="s">
        <v>7</v>
      </c>
      <c r="D182" s="217" t="s">
        <v>163</v>
      </c>
      <c r="E182" s="218" t="s">
        <v>378</v>
      </c>
      <c r="F182" s="219" t="s">
        <v>379</v>
      </c>
      <c r="G182" s="220" t="s">
        <v>362</v>
      </c>
      <c r="H182" s="221">
        <v>107.309</v>
      </c>
      <c r="I182" s="222"/>
      <c r="J182" s="223">
        <f>ROUND(I182*H182,2)</f>
        <v>0</v>
      </c>
      <c r="K182" s="219" t="s">
        <v>167</v>
      </c>
      <c r="L182" s="43"/>
      <c r="M182" s="224" t="s">
        <v>1</v>
      </c>
      <c r="N182" s="225" t="s">
        <v>44</v>
      </c>
      <c r="O182" s="90"/>
      <c r="P182" s="226">
        <f>O182*H182</f>
        <v>0</v>
      </c>
      <c r="Q182" s="226">
        <v>0</v>
      </c>
      <c r="R182" s="226">
        <f>Q182*H182</f>
        <v>0</v>
      </c>
      <c r="S182" s="226">
        <v>0</v>
      </c>
      <c r="T182" s="227">
        <f>S182*H182</f>
        <v>0</v>
      </c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R182" s="228" t="s">
        <v>182</v>
      </c>
      <c r="AT182" s="228" t="s">
        <v>163</v>
      </c>
      <c r="AU182" s="228" t="s">
        <v>89</v>
      </c>
      <c r="AY182" s="16" t="s">
        <v>160</v>
      </c>
      <c r="BE182" s="229">
        <f>IF(N182="základní",J182,0)</f>
        <v>0</v>
      </c>
      <c r="BF182" s="229">
        <f>IF(N182="snížená",J182,0)</f>
        <v>0</v>
      </c>
      <c r="BG182" s="229">
        <f>IF(N182="zákl. přenesená",J182,0)</f>
        <v>0</v>
      </c>
      <c r="BH182" s="229">
        <f>IF(N182="sníž. přenesená",J182,0)</f>
        <v>0</v>
      </c>
      <c r="BI182" s="229">
        <f>IF(N182="nulová",J182,0)</f>
        <v>0</v>
      </c>
      <c r="BJ182" s="16" t="s">
        <v>87</v>
      </c>
      <c r="BK182" s="229">
        <f>ROUND(I182*H182,2)</f>
        <v>0</v>
      </c>
      <c r="BL182" s="16" t="s">
        <v>182</v>
      </c>
      <c r="BM182" s="228" t="s">
        <v>380</v>
      </c>
    </row>
    <row r="183" spans="1:47" s="2" customFormat="1" ht="12">
      <c r="A183" s="37"/>
      <c r="B183" s="38"/>
      <c r="C183" s="39"/>
      <c r="D183" s="230" t="s">
        <v>170</v>
      </c>
      <c r="E183" s="39"/>
      <c r="F183" s="231" t="s">
        <v>381</v>
      </c>
      <c r="G183" s="39"/>
      <c r="H183" s="39"/>
      <c r="I183" s="232"/>
      <c r="J183" s="39"/>
      <c r="K183" s="39"/>
      <c r="L183" s="43"/>
      <c r="M183" s="233"/>
      <c r="N183" s="234"/>
      <c r="O183" s="90"/>
      <c r="P183" s="90"/>
      <c r="Q183" s="90"/>
      <c r="R183" s="90"/>
      <c r="S183" s="90"/>
      <c r="T183" s="91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T183" s="16" t="s">
        <v>170</v>
      </c>
      <c r="AU183" s="16" t="s">
        <v>89</v>
      </c>
    </row>
    <row r="184" spans="1:65" s="2" customFormat="1" ht="24.15" customHeight="1">
      <c r="A184" s="37"/>
      <c r="B184" s="38"/>
      <c r="C184" s="217" t="s">
        <v>382</v>
      </c>
      <c r="D184" s="217" t="s">
        <v>163</v>
      </c>
      <c r="E184" s="218" t="s">
        <v>383</v>
      </c>
      <c r="F184" s="219" t="s">
        <v>384</v>
      </c>
      <c r="G184" s="220" t="s">
        <v>362</v>
      </c>
      <c r="H184" s="221">
        <v>1609.635</v>
      </c>
      <c r="I184" s="222"/>
      <c r="J184" s="223">
        <f>ROUND(I184*H184,2)</f>
        <v>0</v>
      </c>
      <c r="K184" s="219" t="s">
        <v>167</v>
      </c>
      <c r="L184" s="43"/>
      <c r="M184" s="224" t="s">
        <v>1</v>
      </c>
      <c r="N184" s="225" t="s">
        <v>44</v>
      </c>
      <c r="O184" s="90"/>
      <c r="P184" s="226">
        <f>O184*H184</f>
        <v>0</v>
      </c>
      <c r="Q184" s="226">
        <v>0</v>
      </c>
      <c r="R184" s="226">
        <f>Q184*H184</f>
        <v>0</v>
      </c>
      <c r="S184" s="226">
        <v>0</v>
      </c>
      <c r="T184" s="227">
        <f>S184*H184</f>
        <v>0</v>
      </c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R184" s="228" t="s">
        <v>182</v>
      </c>
      <c r="AT184" s="228" t="s">
        <v>163</v>
      </c>
      <c r="AU184" s="228" t="s">
        <v>89</v>
      </c>
      <c r="AY184" s="16" t="s">
        <v>160</v>
      </c>
      <c r="BE184" s="229">
        <f>IF(N184="základní",J184,0)</f>
        <v>0</v>
      </c>
      <c r="BF184" s="229">
        <f>IF(N184="snížená",J184,0)</f>
        <v>0</v>
      </c>
      <c r="BG184" s="229">
        <f>IF(N184="zákl. přenesená",J184,0)</f>
        <v>0</v>
      </c>
      <c r="BH184" s="229">
        <f>IF(N184="sníž. přenesená",J184,0)</f>
        <v>0</v>
      </c>
      <c r="BI184" s="229">
        <f>IF(N184="nulová",J184,0)</f>
        <v>0</v>
      </c>
      <c r="BJ184" s="16" t="s">
        <v>87</v>
      </c>
      <c r="BK184" s="229">
        <f>ROUND(I184*H184,2)</f>
        <v>0</v>
      </c>
      <c r="BL184" s="16" t="s">
        <v>182</v>
      </c>
      <c r="BM184" s="228" t="s">
        <v>385</v>
      </c>
    </row>
    <row r="185" spans="1:47" s="2" customFormat="1" ht="12">
      <c r="A185" s="37"/>
      <c r="B185" s="38"/>
      <c r="C185" s="39"/>
      <c r="D185" s="230" t="s">
        <v>170</v>
      </c>
      <c r="E185" s="39"/>
      <c r="F185" s="231" t="s">
        <v>386</v>
      </c>
      <c r="G185" s="39"/>
      <c r="H185" s="39"/>
      <c r="I185" s="232"/>
      <c r="J185" s="39"/>
      <c r="K185" s="39"/>
      <c r="L185" s="43"/>
      <c r="M185" s="233"/>
      <c r="N185" s="234"/>
      <c r="O185" s="90"/>
      <c r="P185" s="90"/>
      <c r="Q185" s="90"/>
      <c r="R185" s="90"/>
      <c r="S185" s="90"/>
      <c r="T185" s="91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T185" s="16" t="s">
        <v>170</v>
      </c>
      <c r="AU185" s="16" t="s">
        <v>89</v>
      </c>
    </row>
    <row r="186" spans="1:51" s="13" customFormat="1" ht="12">
      <c r="A186" s="13"/>
      <c r="B186" s="236"/>
      <c r="C186" s="237"/>
      <c r="D186" s="230" t="s">
        <v>219</v>
      </c>
      <c r="E186" s="237"/>
      <c r="F186" s="239" t="s">
        <v>387</v>
      </c>
      <c r="G186" s="237"/>
      <c r="H186" s="240">
        <v>1609.635</v>
      </c>
      <c r="I186" s="241"/>
      <c r="J186" s="237"/>
      <c r="K186" s="237"/>
      <c r="L186" s="242"/>
      <c r="M186" s="243"/>
      <c r="N186" s="244"/>
      <c r="O186" s="244"/>
      <c r="P186" s="244"/>
      <c r="Q186" s="244"/>
      <c r="R186" s="244"/>
      <c r="S186" s="244"/>
      <c r="T186" s="245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46" t="s">
        <v>219</v>
      </c>
      <c r="AU186" s="246" t="s">
        <v>89</v>
      </c>
      <c r="AV186" s="13" t="s">
        <v>89</v>
      </c>
      <c r="AW186" s="13" t="s">
        <v>4</v>
      </c>
      <c r="AX186" s="13" t="s">
        <v>87</v>
      </c>
      <c r="AY186" s="246" t="s">
        <v>160</v>
      </c>
    </row>
    <row r="187" spans="1:65" s="2" customFormat="1" ht="24.15" customHeight="1">
      <c r="A187" s="37"/>
      <c r="B187" s="38"/>
      <c r="C187" s="217" t="s">
        <v>388</v>
      </c>
      <c r="D187" s="217" t="s">
        <v>163</v>
      </c>
      <c r="E187" s="218" t="s">
        <v>389</v>
      </c>
      <c r="F187" s="219" t="s">
        <v>390</v>
      </c>
      <c r="G187" s="220" t="s">
        <v>362</v>
      </c>
      <c r="H187" s="221">
        <v>107.309</v>
      </c>
      <c r="I187" s="222"/>
      <c r="J187" s="223">
        <f>ROUND(I187*H187,2)</f>
        <v>0</v>
      </c>
      <c r="K187" s="219" t="s">
        <v>167</v>
      </c>
      <c r="L187" s="43"/>
      <c r="M187" s="224" t="s">
        <v>1</v>
      </c>
      <c r="N187" s="225" t="s">
        <v>44</v>
      </c>
      <c r="O187" s="90"/>
      <c r="P187" s="226">
        <f>O187*H187</f>
        <v>0</v>
      </c>
      <c r="Q187" s="226">
        <v>0</v>
      </c>
      <c r="R187" s="226">
        <f>Q187*H187</f>
        <v>0</v>
      </c>
      <c r="S187" s="226">
        <v>0</v>
      </c>
      <c r="T187" s="227">
        <f>S187*H187</f>
        <v>0</v>
      </c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R187" s="228" t="s">
        <v>182</v>
      </c>
      <c r="AT187" s="228" t="s">
        <v>163</v>
      </c>
      <c r="AU187" s="228" t="s">
        <v>89</v>
      </c>
      <c r="AY187" s="16" t="s">
        <v>160</v>
      </c>
      <c r="BE187" s="229">
        <f>IF(N187="základní",J187,0)</f>
        <v>0</v>
      </c>
      <c r="BF187" s="229">
        <f>IF(N187="snížená",J187,0)</f>
        <v>0</v>
      </c>
      <c r="BG187" s="229">
        <f>IF(N187="zákl. přenesená",J187,0)</f>
        <v>0</v>
      </c>
      <c r="BH187" s="229">
        <f>IF(N187="sníž. přenesená",J187,0)</f>
        <v>0</v>
      </c>
      <c r="BI187" s="229">
        <f>IF(N187="nulová",J187,0)</f>
        <v>0</v>
      </c>
      <c r="BJ187" s="16" t="s">
        <v>87</v>
      </c>
      <c r="BK187" s="229">
        <f>ROUND(I187*H187,2)</f>
        <v>0</v>
      </c>
      <c r="BL187" s="16" t="s">
        <v>182</v>
      </c>
      <c r="BM187" s="228" t="s">
        <v>391</v>
      </c>
    </row>
    <row r="188" spans="1:47" s="2" customFormat="1" ht="12">
      <c r="A188" s="37"/>
      <c r="B188" s="38"/>
      <c r="C188" s="39"/>
      <c r="D188" s="230" t="s">
        <v>170</v>
      </c>
      <c r="E188" s="39"/>
      <c r="F188" s="231" t="s">
        <v>392</v>
      </c>
      <c r="G188" s="39"/>
      <c r="H188" s="39"/>
      <c r="I188" s="232"/>
      <c r="J188" s="39"/>
      <c r="K188" s="39"/>
      <c r="L188" s="43"/>
      <c r="M188" s="247"/>
      <c r="N188" s="248"/>
      <c r="O188" s="249"/>
      <c r="P188" s="249"/>
      <c r="Q188" s="249"/>
      <c r="R188" s="249"/>
      <c r="S188" s="249"/>
      <c r="T188" s="250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T188" s="16" t="s">
        <v>170</v>
      </c>
      <c r="AU188" s="16" t="s">
        <v>89</v>
      </c>
    </row>
    <row r="189" spans="1:31" s="2" customFormat="1" ht="6.95" customHeight="1">
      <c r="A189" s="37"/>
      <c r="B189" s="65"/>
      <c r="C189" s="66"/>
      <c r="D189" s="66"/>
      <c r="E189" s="66"/>
      <c r="F189" s="66"/>
      <c r="G189" s="66"/>
      <c r="H189" s="66"/>
      <c r="I189" s="66"/>
      <c r="J189" s="66"/>
      <c r="K189" s="66"/>
      <c r="L189" s="43"/>
      <c r="M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</row>
  </sheetData>
  <sheetProtection password="CC35" sheet="1" objects="1" scenarios="1" formatColumns="0" formatRows="0" autoFilter="0"/>
  <autoFilter ref="C119:K188"/>
  <mergeCells count="9">
    <mergeCell ref="E7:H7"/>
    <mergeCell ref="E9:H9"/>
    <mergeCell ref="E18:H18"/>
    <mergeCell ref="E27:H27"/>
    <mergeCell ref="E85:H85"/>
    <mergeCell ref="E87:H87"/>
    <mergeCell ref="E110:H110"/>
    <mergeCell ref="E112:H11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0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95</v>
      </c>
    </row>
    <row r="3" spans="2:46" s="1" customFormat="1" ht="6.95" customHeight="1">
      <c r="B3" s="135"/>
      <c r="C3" s="136"/>
      <c r="D3" s="136"/>
      <c r="E3" s="136"/>
      <c r="F3" s="136"/>
      <c r="G3" s="136"/>
      <c r="H3" s="136"/>
      <c r="I3" s="136"/>
      <c r="J3" s="136"/>
      <c r="K3" s="136"/>
      <c r="L3" s="19"/>
      <c r="AT3" s="16" t="s">
        <v>89</v>
      </c>
    </row>
    <row r="4" spans="2:46" s="1" customFormat="1" ht="24.95" customHeight="1">
      <c r="B4" s="19"/>
      <c r="D4" s="137" t="s">
        <v>129</v>
      </c>
      <c r="L4" s="19"/>
      <c r="M4" s="138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39" t="s">
        <v>16</v>
      </c>
      <c r="L6" s="19"/>
    </row>
    <row r="7" spans="2:12" s="1" customFormat="1" ht="16.5" customHeight="1">
      <c r="B7" s="19"/>
      <c r="E7" s="140" t="str">
        <f>'Rekapitulace stavby'!K6</f>
        <v>Místní komunikace Jamská - Nákupní park</v>
      </c>
      <c r="F7" s="139"/>
      <c r="G7" s="139"/>
      <c r="H7" s="139"/>
      <c r="L7" s="19"/>
    </row>
    <row r="8" spans="1:31" s="2" customFormat="1" ht="12" customHeight="1">
      <c r="A8" s="37"/>
      <c r="B8" s="43"/>
      <c r="C8" s="37"/>
      <c r="D8" s="139" t="s">
        <v>130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41" t="s">
        <v>393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39" t="s">
        <v>18</v>
      </c>
      <c r="E11" s="37"/>
      <c r="F11" s="142" t="s">
        <v>1</v>
      </c>
      <c r="G11" s="37"/>
      <c r="H11" s="37"/>
      <c r="I11" s="139" t="s">
        <v>19</v>
      </c>
      <c r="J11" s="142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39" t="s">
        <v>20</v>
      </c>
      <c r="E12" s="37"/>
      <c r="F12" s="142" t="s">
        <v>21</v>
      </c>
      <c r="G12" s="37"/>
      <c r="H12" s="37"/>
      <c r="I12" s="139" t="s">
        <v>22</v>
      </c>
      <c r="J12" s="143" t="str">
        <f>'Rekapitulace stavby'!AN8</f>
        <v>17. 9. 2021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39" t="s">
        <v>24</v>
      </c>
      <c r="E14" s="37"/>
      <c r="F14" s="37"/>
      <c r="G14" s="37"/>
      <c r="H14" s="37"/>
      <c r="I14" s="139" t="s">
        <v>25</v>
      </c>
      <c r="J14" s="142" t="s">
        <v>26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42" t="s">
        <v>27</v>
      </c>
      <c r="F15" s="37"/>
      <c r="G15" s="37"/>
      <c r="H15" s="37"/>
      <c r="I15" s="139" t="s">
        <v>28</v>
      </c>
      <c r="J15" s="142" t="s">
        <v>29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39" t="s">
        <v>30</v>
      </c>
      <c r="E17" s="37"/>
      <c r="F17" s="37"/>
      <c r="G17" s="37"/>
      <c r="H17" s="37"/>
      <c r="I17" s="139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2"/>
      <c r="G18" s="142"/>
      <c r="H18" s="142"/>
      <c r="I18" s="139" t="s">
        <v>28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39" t="s">
        <v>32</v>
      </c>
      <c r="E20" s="37"/>
      <c r="F20" s="37"/>
      <c r="G20" s="37"/>
      <c r="H20" s="37"/>
      <c r="I20" s="139" t="s">
        <v>25</v>
      </c>
      <c r="J20" s="142" t="s">
        <v>33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42" t="s">
        <v>34</v>
      </c>
      <c r="F21" s="37"/>
      <c r="G21" s="37"/>
      <c r="H21" s="37"/>
      <c r="I21" s="139" t="s">
        <v>28</v>
      </c>
      <c r="J21" s="142" t="s">
        <v>35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39" t="s">
        <v>37</v>
      </c>
      <c r="E23" s="37"/>
      <c r="F23" s="37"/>
      <c r="G23" s="37"/>
      <c r="H23" s="37"/>
      <c r="I23" s="139" t="s">
        <v>25</v>
      </c>
      <c r="J23" s="142" t="s">
        <v>33</v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42" t="s">
        <v>34</v>
      </c>
      <c r="F24" s="37"/>
      <c r="G24" s="37"/>
      <c r="H24" s="37"/>
      <c r="I24" s="139" t="s">
        <v>28</v>
      </c>
      <c r="J24" s="142" t="s">
        <v>35</v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39" t="s">
        <v>38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44"/>
      <c r="B27" s="145"/>
      <c r="C27" s="144"/>
      <c r="D27" s="144"/>
      <c r="E27" s="146" t="s">
        <v>1</v>
      </c>
      <c r="F27" s="146"/>
      <c r="G27" s="146"/>
      <c r="H27" s="146"/>
      <c r="I27" s="144"/>
      <c r="J27" s="144"/>
      <c r="K27" s="144"/>
      <c r="L27" s="147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8"/>
      <c r="E29" s="148"/>
      <c r="F29" s="148"/>
      <c r="G29" s="148"/>
      <c r="H29" s="148"/>
      <c r="I29" s="148"/>
      <c r="J29" s="148"/>
      <c r="K29" s="148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49" t="s">
        <v>39</v>
      </c>
      <c r="E30" s="37"/>
      <c r="F30" s="37"/>
      <c r="G30" s="37"/>
      <c r="H30" s="37"/>
      <c r="I30" s="37"/>
      <c r="J30" s="150">
        <f>ROUND(J127,2)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8"/>
      <c r="E31" s="148"/>
      <c r="F31" s="148"/>
      <c r="G31" s="148"/>
      <c r="H31" s="148"/>
      <c r="I31" s="148"/>
      <c r="J31" s="148"/>
      <c r="K31" s="148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51" t="s">
        <v>41</v>
      </c>
      <c r="G32" s="37"/>
      <c r="H32" s="37"/>
      <c r="I32" s="151" t="s">
        <v>40</v>
      </c>
      <c r="J32" s="151" t="s">
        <v>42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52" t="s">
        <v>43</v>
      </c>
      <c r="E33" s="139" t="s">
        <v>44</v>
      </c>
      <c r="F33" s="153">
        <f>ROUND((SUM(BE127:BE299)),2)</f>
        <v>0</v>
      </c>
      <c r="G33" s="37"/>
      <c r="H33" s="37"/>
      <c r="I33" s="154">
        <v>0.21</v>
      </c>
      <c r="J33" s="153">
        <f>ROUND(((SUM(BE127:BE299))*I33),2)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39" t="s">
        <v>45</v>
      </c>
      <c r="F34" s="153">
        <f>ROUND((SUM(BF127:BF299)),2)</f>
        <v>0</v>
      </c>
      <c r="G34" s="37"/>
      <c r="H34" s="37"/>
      <c r="I34" s="154">
        <v>0.15</v>
      </c>
      <c r="J34" s="153">
        <f>ROUND(((SUM(BF127:BF299))*I34),2)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39" t="s">
        <v>46</v>
      </c>
      <c r="F35" s="153">
        <f>ROUND((SUM(BG127:BG299)),2)</f>
        <v>0</v>
      </c>
      <c r="G35" s="37"/>
      <c r="H35" s="37"/>
      <c r="I35" s="154">
        <v>0.21</v>
      </c>
      <c r="J35" s="153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39" t="s">
        <v>47</v>
      </c>
      <c r="F36" s="153">
        <f>ROUND((SUM(BH127:BH299)),2)</f>
        <v>0</v>
      </c>
      <c r="G36" s="37"/>
      <c r="H36" s="37"/>
      <c r="I36" s="154">
        <v>0.15</v>
      </c>
      <c r="J36" s="153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9" t="s">
        <v>48</v>
      </c>
      <c r="F37" s="153">
        <f>ROUND((SUM(BI127:BI299)),2)</f>
        <v>0</v>
      </c>
      <c r="G37" s="37"/>
      <c r="H37" s="37"/>
      <c r="I37" s="154">
        <v>0</v>
      </c>
      <c r="J37" s="153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55"/>
      <c r="D39" s="156" t="s">
        <v>49</v>
      </c>
      <c r="E39" s="157"/>
      <c r="F39" s="157"/>
      <c r="G39" s="158" t="s">
        <v>50</v>
      </c>
      <c r="H39" s="159" t="s">
        <v>51</v>
      </c>
      <c r="I39" s="157"/>
      <c r="J39" s="160">
        <f>SUM(J30:J37)</f>
        <v>0</v>
      </c>
      <c r="K39" s="161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19"/>
      <c r="L41" s="19"/>
    </row>
    <row r="42" spans="2:12" s="1" customFormat="1" ht="14.4" customHeight="1">
      <c r="B42" s="19"/>
      <c r="L42" s="19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62"/>
      <c r="D50" s="162" t="s">
        <v>52</v>
      </c>
      <c r="E50" s="163"/>
      <c r="F50" s="163"/>
      <c r="G50" s="162" t="s">
        <v>53</v>
      </c>
      <c r="H50" s="163"/>
      <c r="I50" s="163"/>
      <c r="J50" s="163"/>
      <c r="K50" s="163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64" t="s">
        <v>54</v>
      </c>
      <c r="E61" s="165"/>
      <c r="F61" s="166" t="s">
        <v>55</v>
      </c>
      <c r="G61" s="164" t="s">
        <v>54</v>
      </c>
      <c r="H61" s="165"/>
      <c r="I61" s="165"/>
      <c r="J61" s="167" t="s">
        <v>55</v>
      </c>
      <c r="K61" s="165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62" t="s">
        <v>56</v>
      </c>
      <c r="E65" s="168"/>
      <c r="F65" s="168"/>
      <c r="G65" s="162" t="s">
        <v>57</v>
      </c>
      <c r="H65" s="168"/>
      <c r="I65" s="168"/>
      <c r="J65" s="168"/>
      <c r="K65" s="16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64" t="s">
        <v>54</v>
      </c>
      <c r="E76" s="165"/>
      <c r="F76" s="166" t="s">
        <v>55</v>
      </c>
      <c r="G76" s="164" t="s">
        <v>54</v>
      </c>
      <c r="H76" s="165"/>
      <c r="I76" s="165"/>
      <c r="J76" s="167" t="s">
        <v>55</v>
      </c>
      <c r="K76" s="165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69"/>
      <c r="C77" s="170"/>
      <c r="D77" s="170"/>
      <c r="E77" s="170"/>
      <c r="F77" s="170"/>
      <c r="G77" s="170"/>
      <c r="H77" s="170"/>
      <c r="I77" s="170"/>
      <c r="J77" s="170"/>
      <c r="K77" s="170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71"/>
      <c r="C81" s="172"/>
      <c r="D81" s="172"/>
      <c r="E81" s="172"/>
      <c r="F81" s="172"/>
      <c r="G81" s="172"/>
      <c r="H81" s="172"/>
      <c r="I81" s="172"/>
      <c r="J81" s="172"/>
      <c r="K81" s="172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132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73" t="str">
        <f>E7</f>
        <v>Místní komunikace Jamská - Nákupní park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130</v>
      </c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9"/>
      <c r="D87" s="39"/>
      <c r="E87" s="75" t="str">
        <f>E9</f>
        <v>D.1.3.3 - Přípojka vodovodu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20</v>
      </c>
      <c r="D89" s="39"/>
      <c r="E89" s="39"/>
      <c r="F89" s="26" t="str">
        <f>F12</f>
        <v>Žďár nad Sázavou</v>
      </c>
      <c r="G89" s="39"/>
      <c r="H89" s="39"/>
      <c r="I89" s="31" t="s">
        <v>22</v>
      </c>
      <c r="J89" s="78" t="str">
        <f>IF(J12="","",J12)</f>
        <v>17. 9. 2021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25.65" customHeight="1">
      <c r="A91" s="37"/>
      <c r="B91" s="38"/>
      <c r="C91" s="31" t="s">
        <v>24</v>
      </c>
      <c r="D91" s="39"/>
      <c r="E91" s="39"/>
      <c r="F91" s="26" t="str">
        <f>E15</f>
        <v>Město Žďár nad Sázavou</v>
      </c>
      <c r="G91" s="39"/>
      <c r="H91" s="39"/>
      <c r="I91" s="31" t="s">
        <v>32</v>
      </c>
      <c r="J91" s="35" t="str">
        <f>E21</f>
        <v>PROfi Jihlava spol. s r.o.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25.65" customHeight="1">
      <c r="A92" s="37"/>
      <c r="B92" s="38"/>
      <c r="C92" s="31" t="s">
        <v>30</v>
      </c>
      <c r="D92" s="39"/>
      <c r="E92" s="39"/>
      <c r="F92" s="26" t="str">
        <f>IF(E18="","",E18)</f>
        <v>Vyplň údaj</v>
      </c>
      <c r="G92" s="39"/>
      <c r="H92" s="39"/>
      <c r="I92" s="31" t="s">
        <v>37</v>
      </c>
      <c r="J92" s="35" t="str">
        <f>E24</f>
        <v>PROfi Jihlava spol. s r.o.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74" t="s">
        <v>133</v>
      </c>
      <c r="D94" s="175"/>
      <c r="E94" s="175"/>
      <c r="F94" s="175"/>
      <c r="G94" s="175"/>
      <c r="H94" s="175"/>
      <c r="I94" s="175"/>
      <c r="J94" s="176" t="s">
        <v>134</v>
      </c>
      <c r="K94" s="175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77" t="s">
        <v>135</v>
      </c>
      <c r="D96" s="39"/>
      <c r="E96" s="39"/>
      <c r="F96" s="39"/>
      <c r="G96" s="39"/>
      <c r="H96" s="39"/>
      <c r="I96" s="39"/>
      <c r="J96" s="109">
        <f>J127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136</v>
      </c>
    </row>
    <row r="97" spans="1:31" s="9" customFormat="1" ht="24.95" customHeight="1">
      <c r="A97" s="9"/>
      <c r="B97" s="178"/>
      <c r="C97" s="179"/>
      <c r="D97" s="180" t="s">
        <v>261</v>
      </c>
      <c r="E97" s="181"/>
      <c r="F97" s="181"/>
      <c r="G97" s="181"/>
      <c r="H97" s="181"/>
      <c r="I97" s="181"/>
      <c r="J97" s="182">
        <f>J128</f>
        <v>0</v>
      </c>
      <c r="K97" s="179"/>
      <c r="L97" s="183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4"/>
      <c r="C98" s="185"/>
      <c r="D98" s="186" t="s">
        <v>262</v>
      </c>
      <c r="E98" s="187"/>
      <c r="F98" s="187"/>
      <c r="G98" s="187"/>
      <c r="H98" s="187"/>
      <c r="I98" s="187"/>
      <c r="J98" s="188">
        <f>J129</f>
        <v>0</v>
      </c>
      <c r="K98" s="185"/>
      <c r="L98" s="189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4"/>
      <c r="C99" s="185"/>
      <c r="D99" s="186" t="s">
        <v>394</v>
      </c>
      <c r="E99" s="187"/>
      <c r="F99" s="187"/>
      <c r="G99" s="187"/>
      <c r="H99" s="187"/>
      <c r="I99" s="187"/>
      <c r="J99" s="188">
        <f>J173</f>
        <v>0</v>
      </c>
      <c r="K99" s="185"/>
      <c r="L99" s="189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4"/>
      <c r="C100" s="185"/>
      <c r="D100" s="186" t="s">
        <v>395</v>
      </c>
      <c r="E100" s="187"/>
      <c r="F100" s="187"/>
      <c r="G100" s="187"/>
      <c r="H100" s="187"/>
      <c r="I100" s="187"/>
      <c r="J100" s="188">
        <f>J178</f>
        <v>0</v>
      </c>
      <c r="K100" s="185"/>
      <c r="L100" s="18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4"/>
      <c r="C101" s="185"/>
      <c r="D101" s="186" t="s">
        <v>396</v>
      </c>
      <c r="E101" s="187"/>
      <c r="F101" s="187"/>
      <c r="G101" s="187"/>
      <c r="H101" s="187"/>
      <c r="I101" s="187"/>
      <c r="J101" s="188">
        <f>J188</f>
        <v>0</v>
      </c>
      <c r="K101" s="185"/>
      <c r="L101" s="189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4"/>
      <c r="C102" s="185"/>
      <c r="D102" s="186" t="s">
        <v>264</v>
      </c>
      <c r="E102" s="187"/>
      <c r="F102" s="187"/>
      <c r="G102" s="187"/>
      <c r="H102" s="187"/>
      <c r="I102" s="187"/>
      <c r="J102" s="188">
        <f>J281</f>
        <v>0</v>
      </c>
      <c r="K102" s="185"/>
      <c r="L102" s="189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4"/>
      <c r="C103" s="185"/>
      <c r="D103" s="186" t="s">
        <v>397</v>
      </c>
      <c r="E103" s="187"/>
      <c r="F103" s="187"/>
      <c r="G103" s="187"/>
      <c r="H103" s="187"/>
      <c r="I103" s="187"/>
      <c r="J103" s="188">
        <f>J286</f>
        <v>0</v>
      </c>
      <c r="K103" s="185"/>
      <c r="L103" s="189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9" customFormat="1" ht="24.95" customHeight="1">
      <c r="A104" s="9"/>
      <c r="B104" s="178"/>
      <c r="C104" s="179"/>
      <c r="D104" s="180" t="s">
        <v>398</v>
      </c>
      <c r="E104" s="181"/>
      <c r="F104" s="181"/>
      <c r="G104" s="181"/>
      <c r="H104" s="181"/>
      <c r="I104" s="181"/>
      <c r="J104" s="182">
        <f>J289</f>
        <v>0</v>
      </c>
      <c r="K104" s="179"/>
      <c r="L104" s="183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10" customFormat="1" ht="19.9" customHeight="1">
      <c r="A105" s="10"/>
      <c r="B105" s="184"/>
      <c r="C105" s="185"/>
      <c r="D105" s="186" t="s">
        <v>399</v>
      </c>
      <c r="E105" s="187"/>
      <c r="F105" s="187"/>
      <c r="G105" s="187"/>
      <c r="H105" s="187"/>
      <c r="I105" s="187"/>
      <c r="J105" s="188">
        <f>J290</f>
        <v>0</v>
      </c>
      <c r="K105" s="185"/>
      <c r="L105" s="189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9" customFormat="1" ht="24.95" customHeight="1">
      <c r="A106" s="9"/>
      <c r="B106" s="178"/>
      <c r="C106" s="179"/>
      <c r="D106" s="180" t="s">
        <v>400</v>
      </c>
      <c r="E106" s="181"/>
      <c r="F106" s="181"/>
      <c r="G106" s="181"/>
      <c r="H106" s="181"/>
      <c r="I106" s="181"/>
      <c r="J106" s="182">
        <f>J295</f>
        <v>0</v>
      </c>
      <c r="K106" s="179"/>
      <c r="L106" s="183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pans="1:31" s="10" customFormat="1" ht="19.9" customHeight="1">
      <c r="A107" s="10"/>
      <c r="B107" s="184"/>
      <c r="C107" s="185"/>
      <c r="D107" s="186" t="s">
        <v>401</v>
      </c>
      <c r="E107" s="187"/>
      <c r="F107" s="187"/>
      <c r="G107" s="187"/>
      <c r="H107" s="187"/>
      <c r="I107" s="187"/>
      <c r="J107" s="188">
        <f>J296</f>
        <v>0</v>
      </c>
      <c r="K107" s="185"/>
      <c r="L107" s="189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2" customFormat="1" ht="21.8" customHeight="1">
      <c r="A108" s="37"/>
      <c r="B108" s="38"/>
      <c r="C108" s="39"/>
      <c r="D108" s="39"/>
      <c r="E108" s="39"/>
      <c r="F108" s="39"/>
      <c r="G108" s="39"/>
      <c r="H108" s="39"/>
      <c r="I108" s="39"/>
      <c r="J108" s="39"/>
      <c r="K108" s="39"/>
      <c r="L108" s="62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pans="1:31" s="2" customFormat="1" ht="6.95" customHeight="1">
      <c r="A109" s="37"/>
      <c r="B109" s="65"/>
      <c r="C109" s="66"/>
      <c r="D109" s="66"/>
      <c r="E109" s="66"/>
      <c r="F109" s="66"/>
      <c r="G109" s="66"/>
      <c r="H109" s="66"/>
      <c r="I109" s="66"/>
      <c r="J109" s="66"/>
      <c r="K109" s="66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3" spans="1:31" s="2" customFormat="1" ht="6.95" customHeight="1">
      <c r="A113" s="37"/>
      <c r="B113" s="67"/>
      <c r="C113" s="68"/>
      <c r="D113" s="68"/>
      <c r="E113" s="68"/>
      <c r="F113" s="68"/>
      <c r="G113" s="68"/>
      <c r="H113" s="68"/>
      <c r="I113" s="68"/>
      <c r="J113" s="68"/>
      <c r="K113" s="68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24.95" customHeight="1">
      <c r="A114" s="37"/>
      <c r="B114" s="38"/>
      <c r="C114" s="22" t="s">
        <v>144</v>
      </c>
      <c r="D114" s="39"/>
      <c r="E114" s="39"/>
      <c r="F114" s="39"/>
      <c r="G114" s="39"/>
      <c r="H114" s="39"/>
      <c r="I114" s="39"/>
      <c r="J114" s="39"/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6.95" customHeight="1">
      <c r="A115" s="37"/>
      <c r="B115" s="38"/>
      <c r="C115" s="39"/>
      <c r="D115" s="39"/>
      <c r="E115" s="39"/>
      <c r="F115" s="39"/>
      <c r="G115" s="39"/>
      <c r="H115" s="39"/>
      <c r="I115" s="39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12" customHeight="1">
      <c r="A116" s="37"/>
      <c r="B116" s="38"/>
      <c r="C116" s="31" t="s">
        <v>16</v>
      </c>
      <c r="D116" s="39"/>
      <c r="E116" s="39"/>
      <c r="F116" s="39"/>
      <c r="G116" s="39"/>
      <c r="H116" s="39"/>
      <c r="I116" s="39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16.5" customHeight="1">
      <c r="A117" s="37"/>
      <c r="B117" s="38"/>
      <c r="C117" s="39"/>
      <c r="D117" s="39"/>
      <c r="E117" s="173" t="str">
        <f>E7</f>
        <v>Místní komunikace Jamská - Nákupní park</v>
      </c>
      <c r="F117" s="31"/>
      <c r="G117" s="31"/>
      <c r="H117" s="31"/>
      <c r="I117" s="39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12" customHeight="1">
      <c r="A118" s="37"/>
      <c r="B118" s="38"/>
      <c r="C118" s="31" t="s">
        <v>130</v>
      </c>
      <c r="D118" s="39"/>
      <c r="E118" s="39"/>
      <c r="F118" s="39"/>
      <c r="G118" s="39"/>
      <c r="H118" s="39"/>
      <c r="I118" s="39"/>
      <c r="J118" s="39"/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16.5" customHeight="1">
      <c r="A119" s="37"/>
      <c r="B119" s="38"/>
      <c r="C119" s="39"/>
      <c r="D119" s="39"/>
      <c r="E119" s="75" t="str">
        <f>E9</f>
        <v>D.1.3.3 - Přípojka vodovodu</v>
      </c>
      <c r="F119" s="39"/>
      <c r="G119" s="39"/>
      <c r="H119" s="39"/>
      <c r="I119" s="39"/>
      <c r="J119" s="39"/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2" customFormat="1" ht="6.95" customHeight="1">
      <c r="A120" s="37"/>
      <c r="B120" s="38"/>
      <c r="C120" s="39"/>
      <c r="D120" s="39"/>
      <c r="E120" s="39"/>
      <c r="F120" s="39"/>
      <c r="G120" s="39"/>
      <c r="H120" s="39"/>
      <c r="I120" s="39"/>
      <c r="J120" s="39"/>
      <c r="K120" s="39"/>
      <c r="L120" s="6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pans="1:31" s="2" customFormat="1" ht="12" customHeight="1">
      <c r="A121" s="37"/>
      <c r="B121" s="38"/>
      <c r="C121" s="31" t="s">
        <v>20</v>
      </c>
      <c r="D121" s="39"/>
      <c r="E121" s="39"/>
      <c r="F121" s="26" t="str">
        <f>F12</f>
        <v>Žďár nad Sázavou</v>
      </c>
      <c r="G121" s="39"/>
      <c r="H121" s="39"/>
      <c r="I121" s="31" t="s">
        <v>22</v>
      </c>
      <c r="J121" s="78" t="str">
        <f>IF(J12="","",J12)</f>
        <v>17. 9. 2021</v>
      </c>
      <c r="K121" s="39"/>
      <c r="L121" s="62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pans="1:31" s="2" customFormat="1" ht="6.95" customHeight="1">
      <c r="A122" s="37"/>
      <c r="B122" s="38"/>
      <c r="C122" s="39"/>
      <c r="D122" s="39"/>
      <c r="E122" s="39"/>
      <c r="F122" s="39"/>
      <c r="G122" s="39"/>
      <c r="H122" s="39"/>
      <c r="I122" s="39"/>
      <c r="J122" s="39"/>
      <c r="K122" s="39"/>
      <c r="L122" s="6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pans="1:31" s="2" customFormat="1" ht="25.65" customHeight="1">
      <c r="A123" s="37"/>
      <c r="B123" s="38"/>
      <c r="C123" s="31" t="s">
        <v>24</v>
      </c>
      <c r="D123" s="39"/>
      <c r="E123" s="39"/>
      <c r="F123" s="26" t="str">
        <f>E15</f>
        <v>Město Žďár nad Sázavou</v>
      </c>
      <c r="G123" s="39"/>
      <c r="H123" s="39"/>
      <c r="I123" s="31" t="s">
        <v>32</v>
      </c>
      <c r="J123" s="35" t="str">
        <f>E21</f>
        <v>PROfi Jihlava spol. s r.o.</v>
      </c>
      <c r="K123" s="39"/>
      <c r="L123" s="62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pans="1:31" s="2" customFormat="1" ht="25.65" customHeight="1">
      <c r="A124" s="37"/>
      <c r="B124" s="38"/>
      <c r="C124" s="31" t="s">
        <v>30</v>
      </c>
      <c r="D124" s="39"/>
      <c r="E124" s="39"/>
      <c r="F124" s="26" t="str">
        <f>IF(E18="","",E18)</f>
        <v>Vyplň údaj</v>
      </c>
      <c r="G124" s="39"/>
      <c r="H124" s="39"/>
      <c r="I124" s="31" t="s">
        <v>37</v>
      </c>
      <c r="J124" s="35" t="str">
        <f>E24</f>
        <v>PROfi Jihlava spol. s r.o.</v>
      </c>
      <c r="K124" s="39"/>
      <c r="L124" s="62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5" spans="1:31" s="2" customFormat="1" ht="10.3" customHeight="1">
      <c r="A125" s="37"/>
      <c r="B125" s="38"/>
      <c r="C125" s="39"/>
      <c r="D125" s="39"/>
      <c r="E125" s="39"/>
      <c r="F125" s="39"/>
      <c r="G125" s="39"/>
      <c r="H125" s="39"/>
      <c r="I125" s="39"/>
      <c r="J125" s="39"/>
      <c r="K125" s="39"/>
      <c r="L125" s="62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</row>
    <row r="126" spans="1:31" s="11" customFormat="1" ht="29.25" customHeight="1">
      <c r="A126" s="190"/>
      <c r="B126" s="191"/>
      <c r="C126" s="192" t="s">
        <v>145</v>
      </c>
      <c r="D126" s="193" t="s">
        <v>64</v>
      </c>
      <c r="E126" s="193" t="s">
        <v>60</v>
      </c>
      <c r="F126" s="193" t="s">
        <v>61</v>
      </c>
      <c r="G126" s="193" t="s">
        <v>146</v>
      </c>
      <c r="H126" s="193" t="s">
        <v>147</v>
      </c>
      <c r="I126" s="193" t="s">
        <v>148</v>
      </c>
      <c r="J126" s="193" t="s">
        <v>134</v>
      </c>
      <c r="K126" s="194" t="s">
        <v>149</v>
      </c>
      <c r="L126" s="195"/>
      <c r="M126" s="99" t="s">
        <v>1</v>
      </c>
      <c r="N126" s="100" t="s">
        <v>43</v>
      </c>
      <c r="O126" s="100" t="s">
        <v>150</v>
      </c>
      <c r="P126" s="100" t="s">
        <v>151</v>
      </c>
      <c r="Q126" s="100" t="s">
        <v>152</v>
      </c>
      <c r="R126" s="100" t="s">
        <v>153</v>
      </c>
      <c r="S126" s="100" t="s">
        <v>154</v>
      </c>
      <c r="T126" s="101" t="s">
        <v>155</v>
      </c>
      <c r="U126" s="190"/>
      <c r="V126" s="190"/>
      <c r="W126" s="190"/>
      <c r="X126" s="190"/>
      <c r="Y126" s="190"/>
      <c r="Z126" s="190"/>
      <c r="AA126" s="190"/>
      <c r="AB126" s="190"/>
      <c r="AC126" s="190"/>
      <c r="AD126" s="190"/>
      <c r="AE126" s="190"/>
    </row>
    <row r="127" spans="1:63" s="2" customFormat="1" ht="22.8" customHeight="1">
      <c r="A127" s="37"/>
      <c r="B127" s="38"/>
      <c r="C127" s="106" t="s">
        <v>156</v>
      </c>
      <c r="D127" s="39"/>
      <c r="E127" s="39"/>
      <c r="F127" s="39"/>
      <c r="G127" s="39"/>
      <c r="H127" s="39"/>
      <c r="I127" s="39"/>
      <c r="J127" s="196">
        <f>BK127</f>
        <v>0</v>
      </c>
      <c r="K127" s="39"/>
      <c r="L127" s="43"/>
      <c r="M127" s="102"/>
      <c r="N127" s="197"/>
      <c r="O127" s="103"/>
      <c r="P127" s="198">
        <f>P128+P289+P295</f>
        <v>0</v>
      </c>
      <c r="Q127" s="103"/>
      <c r="R127" s="198">
        <f>R128+R289+R295</f>
        <v>5.773986</v>
      </c>
      <c r="S127" s="103"/>
      <c r="T127" s="199">
        <f>T128+T289+T295</f>
        <v>0.118</v>
      </c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T127" s="16" t="s">
        <v>78</v>
      </c>
      <c r="AU127" s="16" t="s">
        <v>136</v>
      </c>
      <c r="BK127" s="200">
        <f>BK128+BK289+BK295</f>
        <v>0</v>
      </c>
    </row>
    <row r="128" spans="1:63" s="12" customFormat="1" ht="25.9" customHeight="1">
      <c r="A128" s="12"/>
      <c r="B128" s="201"/>
      <c r="C128" s="202"/>
      <c r="D128" s="203" t="s">
        <v>78</v>
      </c>
      <c r="E128" s="204" t="s">
        <v>265</v>
      </c>
      <c r="F128" s="204" t="s">
        <v>266</v>
      </c>
      <c r="G128" s="202"/>
      <c r="H128" s="202"/>
      <c r="I128" s="205"/>
      <c r="J128" s="206">
        <f>BK128</f>
        <v>0</v>
      </c>
      <c r="K128" s="202"/>
      <c r="L128" s="207"/>
      <c r="M128" s="208"/>
      <c r="N128" s="209"/>
      <c r="O128" s="209"/>
      <c r="P128" s="210">
        <f>P129+P173+P178+P188+P281+P286</f>
        <v>0</v>
      </c>
      <c r="Q128" s="209"/>
      <c r="R128" s="210">
        <f>R129+R173+R178+R188+R281+R286</f>
        <v>5.741346</v>
      </c>
      <c r="S128" s="209"/>
      <c r="T128" s="211">
        <f>T129+T173+T178+T188+T281+T286</f>
        <v>0.118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12" t="s">
        <v>87</v>
      </c>
      <c r="AT128" s="213" t="s">
        <v>78</v>
      </c>
      <c r="AU128" s="213" t="s">
        <v>79</v>
      </c>
      <c r="AY128" s="212" t="s">
        <v>160</v>
      </c>
      <c r="BK128" s="214">
        <f>BK129+BK173+BK178+BK188+BK281+BK286</f>
        <v>0</v>
      </c>
    </row>
    <row r="129" spans="1:63" s="12" customFormat="1" ht="22.8" customHeight="1">
      <c r="A129" s="12"/>
      <c r="B129" s="201"/>
      <c r="C129" s="202"/>
      <c r="D129" s="203" t="s">
        <v>78</v>
      </c>
      <c r="E129" s="215" t="s">
        <v>87</v>
      </c>
      <c r="F129" s="215" t="s">
        <v>267</v>
      </c>
      <c r="G129" s="202"/>
      <c r="H129" s="202"/>
      <c r="I129" s="205"/>
      <c r="J129" s="216">
        <f>BK129</f>
        <v>0</v>
      </c>
      <c r="K129" s="202"/>
      <c r="L129" s="207"/>
      <c r="M129" s="208"/>
      <c r="N129" s="209"/>
      <c r="O129" s="209"/>
      <c r="P129" s="210">
        <f>SUM(P130:P172)</f>
        <v>0</v>
      </c>
      <c r="Q129" s="209"/>
      <c r="R129" s="210">
        <f>SUM(R130:R172)</f>
        <v>1.783976</v>
      </c>
      <c r="S129" s="209"/>
      <c r="T129" s="211">
        <f>SUM(T130:T172)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12" t="s">
        <v>87</v>
      </c>
      <c r="AT129" s="213" t="s">
        <v>78</v>
      </c>
      <c r="AU129" s="213" t="s">
        <v>87</v>
      </c>
      <c r="AY129" s="212" t="s">
        <v>160</v>
      </c>
      <c r="BK129" s="214">
        <f>SUM(BK130:BK172)</f>
        <v>0</v>
      </c>
    </row>
    <row r="130" spans="1:65" s="2" customFormat="1" ht="24.15" customHeight="1">
      <c r="A130" s="37"/>
      <c r="B130" s="38"/>
      <c r="C130" s="217" t="s">
        <v>87</v>
      </c>
      <c r="D130" s="217" t="s">
        <v>163</v>
      </c>
      <c r="E130" s="218" t="s">
        <v>402</v>
      </c>
      <c r="F130" s="219" t="s">
        <v>403</v>
      </c>
      <c r="G130" s="220" t="s">
        <v>404</v>
      </c>
      <c r="H130" s="221">
        <v>168</v>
      </c>
      <c r="I130" s="222"/>
      <c r="J130" s="223">
        <f>ROUND(I130*H130,2)</f>
        <v>0</v>
      </c>
      <c r="K130" s="219" t="s">
        <v>167</v>
      </c>
      <c r="L130" s="43"/>
      <c r="M130" s="224" t="s">
        <v>1</v>
      </c>
      <c r="N130" s="225" t="s">
        <v>44</v>
      </c>
      <c r="O130" s="90"/>
      <c r="P130" s="226">
        <f>O130*H130</f>
        <v>0</v>
      </c>
      <c r="Q130" s="226">
        <v>3E-05</v>
      </c>
      <c r="R130" s="226">
        <f>Q130*H130</f>
        <v>0.00504</v>
      </c>
      <c r="S130" s="226">
        <v>0</v>
      </c>
      <c r="T130" s="227">
        <f>S130*H130</f>
        <v>0</v>
      </c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R130" s="228" t="s">
        <v>182</v>
      </c>
      <c r="AT130" s="228" t="s">
        <v>163</v>
      </c>
      <c r="AU130" s="228" t="s">
        <v>89</v>
      </c>
      <c r="AY130" s="16" t="s">
        <v>160</v>
      </c>
      <c r="BE130" s="229">
        <f>IF(N130="základní",J130,0)</f>
        <v>0</v>
      </c>
      <c r="BF130" s="229">
        <f>IF(N130="snížená",J130,0)</f>
        <v>0</v>
      </c>
      <c r="BG130" s="229">
        <f>IF(N130="zákl. přenesená",J130,0)</f>
        <v>0</v>
      </c>
      <c r="BH130" s="229">
        <f>IF(N130="sníž. přenesená",J130,0)</f>
        <v>0</v>
      </c>
      <c r="BI130" s="229">
        <f>IF(N130="nulová",J130,0)</f>
        <v>0</v>
      </c>
      <c r="BJ130" s="16" t="s">
        <v>87</v>
      </c>
      <c r="BK130" s="229">
        <f>ROUND(I130*H130,2)</f>
        <v>0</v>
      </c>
      <c r="BL130" s="16" t="s">
        <v>182</v>
      </c>
      <c r="BM130" s="228" t="s">
        <v>405</v>
      </c>
    </row>
    <row r="131" spans="1:47" s="2" customFormat="1" ht="12">
      <c r="A131" s="37"/>
      <c r="B131" s="38"/>
      <c r="C131" s="39"/>
      <c r="D131" s="230" t="s">
        <v>170</v>
      </c>
      <c r="E131" s="39"/>
      <c r="F131" s="231" t="s">
        <v>406</v>
      </c>
      <c r="G131" s="39"/>
      <c r="H131" s="39"/>
      <c r="I131" s="232"/>
      <c r="J131" s="39"/>
      <c r="K131" s="39"/>
      <c r="L131" s="43"/>
      <c r="M131" s="233"/>
      <c r="N131" s="234"/>
      <c r="O131" s="90"/>
      <c r="P131" s="90"/>
      <c r="Q131" s="90"/>
      <c r="R131" s="90"/>
      <c r="S131" s="90"/>
      <c r="T131" s="91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T131" s="16" t="s">
        <v>170</v>
      </c>
      <c r="AU131" s="16" t="s">
        <v>89</v>
      </c>
    </row>
    <row r="132" spans="1:51" s="13" customFormat="1" ht="12">
      <c r="A132" s="13"/>
      <c r="B132" s="236"/>
      <c r="C132" s="237"/>
      <c r="D132" s="230" t="s">
        <v>219</v>
      </c>
      <c r="E132" s="238" t="s">
        <v>1</v>
      </c>
      <c r="F132" s="239" t="s">
        <v>407</v>
      </c>
      <c r="G132" s="237"/>
      <c r="H132" s="240">
        <v>168</v>
      </c>
      <c r="I132" s="241"/>
      <c r="J132" s="237"/>
      <c r="K132" s="237"/>
      <c r="L132" s="242"/>
      <c r="M132" s="243"/>
      <c r="N132" s="244"/>
      <c r="O132" s="244"/>
      <c r="P132" s="244"/>
      <c r="Q132" s="244"/>
      <c r="R132" s="244"/>
      <c r="S132" s="244"/>
      <c r="T132" s="245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6" t="s">
        <v>219</v>
      </c>
      <c r="AU132" s="246" t="s">
        <v>89</v>
      </c>
      <c r="AV132" s="13" t="s">
        <v>89</v>
      </c>
      <c r="AW132" s="13" t="s">
        <v>36</v>
      </c>
      <c r="AX132" s="13" t="s">
        <v>79</v>
      </c>
      <c r="AY132" s="246" t="s">
        <v>160</v>
      </c>
    </row>
    <row r="133" spans="1:65" s="2" customFormat="1" ht="24.15" customHeight="1">
      <c r="A133" s="37"/>
      <c r="B133" s="38"/>
      <c r="C133" s="217" t="s">
        <v>89</v>
      </c>
      <c r="D133" s="217" t="s">
        <v>163</v>
      </c>
      <c r="E133" s="218" t="s">
        <v>408</v>
      </c>
      <c r="F133" s="219" t="s">
        <v>409</v>
      </c>
      <c r="G133" s="220" t="s">
        <v>404</v>
      </c>
      <c r="H133" s="221">
        <v>168</v>
      </c>
      <c r="I133" s="222"/>
      <c r="J133" s="223">
        <f>ROUND(I133*H133,2)</f>
        <v>0</v>
      </c>
      <c r="K133" s="219" t="s">
        <v>167</v>
      </c>
      <c r="L133" s="43"/>
      <c r="M133" s="224" t="s">
        <v>1</v>
      </c>
      <c r="N133" s="225" t="s">
        <v>44</v>
      </c>
      <c r="O133" s="90"/>
      <c r="P133" s="226">
        <f>O133*H133</f>
        <v>0</v>
      </c>
      <c r="Q133" s="226">
        <v>4E-05</v>
      </c>
      <c r="R133" s="226">
        <f>Q133*H133</f>
        <v>0.00672</v>
      </c>
      <c r="S133" s="226">
        <v>0</v>
      </c>
      <c r="T133" s="227">
        <f>S133*H133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228" t="s">
        <v>182</v>
      </c>
      <c r="AT133" s="228" t="s">
        <v>163</v>
      </c>
      <c r="AU133" s="228" t="s">
        <v>89</v>
      </c>
      <c r="AY133" s="16" t="s">
        <v>160</v>
      </c>
      <c r="BE133" s="229">
        <f>IF(N133="základní",J133,0)</f>
        <v>0</v>
      </c>
      <c r="BF133" s="229">
        <f>IF(N133="snížená",J133,0)</f>
        <v>0</v>
      </c>
      <c r="BG133" s="229">
        <f>IF(N133="zákl. přenesená",J133,0)</f>
        <v>0</v>
      </c>
      <c r="BH133" s="229">
        <f>IF(N133="sníž. přenesená",J133,0)</f>
        <v>0</v>
      </c>
      <c r="BI133" s="229">
        <f>IF(N133="nulová",J133,0)</f>
        <v>0</v>
      </c>
      <c r="BJ133" s="16" t="s">
        <v>87</v>
      </c>
      <c r="BK133" s="229">
        <f>ROUND(I133*H133,2)</f>
        <v>0</v>
      </c>
      <c r="BL133" s="16" t="s">
        <v>182</v>
      </c>
      <c r="BM133" s="228" t="s">
        <v>410</v>
      </c>
    </row>
    <row r="134" spans="1:47" s="2" customFormat="1" ht="12">
      <c r="A134" s="37"/>
      <c r="B134" s="38"/>
      <c r="C134" s="39"/>
      <c r="D134" s="230" t="s">
        <v>170</v>
      </c>
      <c r="E134" s="39"/>
      <c r="F134" s="231" t="s">
        <v>411</v>
      </c>
      <c r="G134" s="39"/>
      <c r="H134" s="39"/>
      <c r="I134" s="232"/>
      <c r="J134" s="39"/>
      <c r="K134" s="39"/>
      <c r="L134" s="43"/>
      <c r="M134" s="233"/>
      <c r="N134" s="234"/>
      <c r="O134" s="90"/>
      <c r="P134" s="90"/>
      <c r="Q134" s="90"/>
      <c r="R134" s="90"/>
      <c r="S134" s="90"/>
      <c r="T134" s="91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T134" s="16" t="s">
        <v>170</v>
      </c>
      <c r="AU134" s="16" t="s">
        <v>89</v>
      </c>
    </row>
    <row r="135" spans="1:51" s="13" customFormat="1" ht="12">
      <c r="A135" s="13"/>
      <c r="B135" s="236"/>
      <c r="C135" s="237"/>
      <c r="D135" s="230" t="s">
        <v>219</v>
      </c>
      <c r="E135" s="238" t="s">
        <v>1</v>
      </c>
      <c r="F135" s="239" t="s">
        <v>407</v>
      </c>
      <c r="G135" s="237"/>
      <c r="H135" s="240">
        <v>168</v>
      </c>
      <c r="I135" s="241"/>
      <c r="J135" s="237"/>
      <c r="K135" s="237"/>
      <c r="L135" s="242"/>
      <c r="M135" s="243"/>
      <c r="N135" s="244"/>
      <c r="O135" s="244"/>
      <c r="P135" s="244"/>
      <c r="Q135" s="244"/>
      <c r="R135" s="244"/>
      <c r="S135" s="244"/>
      <c r="T135" s="245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6" t="s">
        <v>219</v>
      </c>
      <c r="AU135" s="246" t="s">
        <v>89</v>
      </c>
      <c r="AV135" s="13" t="s">
        <v>89</v>
      </c>
      <c r="AW135" s="13" t="s">
        <v>36</v>
      </c>
      <c r="AX135" s="13" t="s">
        <v>79</v>
      </c>
      <c r="AY135" s="246" t="s">
        <v>160</v>
      </c>
    </row>
    <row r="136" spans="1:65" s="2" customFormat="1" ht="33" customHeight="1">
      <c r="A136" s="37"/>
      <c r="B136" s="38"/>
      <c r="C136" s="217" t="s">
        <v>178</v>
      </c>
      <c r="D136" s="217" t="s">
        <v>163</v>
      </c>
      <c r="E136" s="218" t="s">
        <v>412</v>
      </c>
      <c r="F136" s="219" t="s">
        <v>413</v>
      </c>
      <c r="G136" s="220" t="s">
        <v>275</v>
      </c>
      <c r="H136" s="221">
        <v>55.08</v>
      </c>
      <c r="I136" s="222"/>
      <c r="J136" s="223">
        <f>ROUND(I136*H136,2)</f>
        <v>0</v>
      </c>
      <c r="K136" s="219" t="s">
        <v>167</v>
      </c>
      <c r="L136" s="43"/>
      <c r="M136" s="224" t="s">
        <v>1</v>
      </c>
      <c r="N136" s="225" t="s">
        <v>44</v>
      </c>
      <c r="O136" s="90"/>
      <c r="P136" s="226">
        <f>O136*H136</f>
        <v>0</v>
      </c>
      <c r="Q136" s="226">
        <v>0</v>
      </c>
      <c r="R136" s="226">
        <f>Q136*H136</f>
        <v>0</v>
      </c>
      <c r="S136" s="226">
        <v>0</v>
      </c>
      <c r="T136" s="227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228" t="s">
        <v>182</v>
      </c>
      <c r="AT136" s="228" t="s">
        <v>163</v>
      </c>
      <c r="AU136" s="228" t="s">
        <v>89</v>
      </c>
      <c r="AY136" s="16" t="s">
        <v>160</v>
      </c>
      <c r="BE136" s="229">
        <f>IF(N136="základní",J136,0)</f>
        <v>0</v>
      </c>
      <c r="BF136" s="229">
        <f>IF(N136="snížená",J136,0)</f>
        <v>0</v>
      </c>
      <c r="BG136" s="229">
        <f>IF(N136="zákl. přenesená",J136,0)</f>
        <v>0</v>
      </c>
      <c r="BH136" s="229">
        <f>IF(N136="sníž. přenesená",J136,0)</f>
        <v>0</v>
      </c>
      <c r="BI136" s="229">
        <f>IF(N136="nulová",J136,0)</f>
        <v>0</v>
      </c>
      <c r="BJ136" s="16" t="s">
        <v>87</v>
      </c>
      <c r="BK136" s="229">
        <f>ROUND(I136*H136,2)</f>
        <v>0</v>
      </c>
      <c r="BL136" s="16" t="s">
        <v>182</v>
      </c>
      <c r="BM136" s="228" t="s">
        <v>414</v>
      </c>
    </row>
    <row r="137" spans="1:47" s="2" customFormat="1" ht="12">
      <c r="A137" s="37"/>
      <c r="B137" s="38"/>
      <c r="C137" s="39"/>
      <c r="D137" s="230" t="s">
        <v>170</v>
      </c>
      <c r="E137" s="39"/>
      <c r="F137" s="231" t="s">
        <v>415</v>
      </c>
      <c r="G137" s="39"/>
      <c r="H137" s="39"/>
      <c r="I137" s="232"/>
      <c r="J137" s="39"/>
      <c r="K137" s="39"/>
      <c r="L137" s="43"/>
      <c r="M137" s="233"/>
      <c r="N137" s="234"/>
      <c r="O137" s="90"/>
      <c r="P137" s="90"/>
      <c r="Q137" s="90"/>
      <c r="R137" s="90"/>
      <c r="S137" s="90"/>
      <c r="T137" s="91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T137" s="16" t="s">
        <v>170</v>
      </c>
      <c r="AU137" s="16" t="s">
        <v>89</v>
      </c>
    </row>
    <row r="138" spans="1:51" s="13" customFormat="1" ht="12">
      <c r="A138" s="13"/>
      <c r="B138" s="236"/>
      <c r="C138" s="237"/>
      <c r="D138" s="230" t="s">
        <v>219</v>
      </c>
      <c r="E138" s="238" t="s">
        <v>1</v>
      </c>
      <c r="F138" s="239" t="s">
        <v>416</v>
      </c>
      <c r="G138" s="237"/>
      <c r="H138" s="240">
        <v>55.08</v>
      </c>
      <c r="I138" s="241"/>
      <c r="J138" s="237"/>
      <c r="K138" s="237"/>
      <c r="L138" s="242"/>
      <c r="M138" s="243"/>
      <c r="N138" s="244"/>
      <c r="O138" s="244"/>
      <c r="P138" s="244"/>
      <c r="Q138" s="244"/>
      <c r="R138" s="244"/>
      <c r="S138" s="244"/>
      <c r="T138" s="245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6" t="s">
        <v>219</v>
      </c>
      <c r="AU138" s="246" t="s">
        <v>89</v>
      </c>
      <c r="AV138" s="13" t="s">
        <v>89</v>
      </c>
      <c r="AW138" s="13" t="s">
        <v>36</v>
      </c>
      <c r="AX138" s="13" t="s">
        <v>79</v>
      </c>
      <c r="AY138" s="246" t="s">
        <v>160</v>
      </c>
    </row>
    <row r="139" spans="1:65" s="2" customFormat="1" ht="24.15" customHeight="1">
      <c r="A139" s="37"/>
      <c r="B139" s="38"/>
      <c r="C139" s="217" t="s">
        <v>182</v>
      </c>
      <c r="D139" s="217" t="s">
        <v>163</v>
      </c>
      <c r="E139" s="218" t="s">
        <v>417</v>
      </c>
      <c r="F139" s="219" t="s">
        <v>418</v>
      </c>
      <c r="G139" s="220" t="s">
        <v>275</v>
      </c>
      <c r="H139" s="221">
        <v>27.54</v>
      </c>
      <c r="I139" s="222"/>
      <c r="J139" s="223">
        <f>ROUND(I139*H139,2)</f>
        <v>0</v>
      </c>
      <c r="K139" s="219" t="s">
        <v>167</v>
      </c>
      <c r="L139" s="43"/>
      <c r="M139" s="224" t="s">
        <v>1</v>
      </c>
      <c r="N139" s="225" t="s">
        <v>44</v>
      </c>
      <c r="O139" s="90"/>
      <c r="P139" s="226">
        <f>O139*H139</f>
        <v>0</v>
      </c>
      <c r="Q139" s="226">
        <v>0</v>
      </c>
      <c r="R139" s="226">
        <f>Q139*H139</f>
        <v>0</v>
      </c>
      <c r="S139" s="226">
        <v>0</v>
      </c>
      <c r="T139" s="227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228" t="s">
        <v>182</v>
      </c>
      <c r="AT139" s="228" t="s">
        <v>163</v>
      </c>
      <c r="AU139" s="228" t="s">
        <v>89</v>
      </c>
      <c r="AY139" s="16" t="s">
        <v>160</v>
      </c>
      <c r="BE139" s="229">
        <f>IF(N139="základní",J139,0)</f>
        <v>0</v>
      </c>
      <c r="BF139" s="229">
        <f>IF(N139="snížená",J139,0)</f>
        <v>0</v>
      </c>
      <c r="BG139" s="229">
        <f>IF(N139="zákl. přenesená",J139,0)</f>
        <v>0</v>
      </c>
      <c r="BH139" s="229">
        <f>IF(N139="sníž. přenesená",J139,0)</f>
        <v>0</v>
      </c>
      <c r="BI139" s="229">
        <f>IF(N139="nulová",J139,0)</f>
        <v>0</v>
      </c>
      <c r="BJ139" s="16" t="s">
        <v>87</v>
      </c>
      <c r="BK139" s="229">
        <f>ROUND(I139*H139,2)</f>
        <v>0</v>
      </c>
      <c r="BL139" s="16" t="s">
        <v>182</v>
      </c>
      <c r="BM139" s="228" t="s">
        <v>419</v>
      </c>
    </row>
    <row r="140" spans="1:47" s="2" customFormat="1" ht="12">
      <c r="A140" s="37"/>
      <c r="B140" s="38"/>
      <c r="C140" s="39"/>
      <c r="D140" s="230" t="s">
        <v>170</v>
      </c>
      <c r="E140" s="39"/>
      <c r="F140" s="231" t="s">
        <v>420</v>
      </c>
      <c r="G140" s="39"/>
      <c r="H140" s="39"/>
      <c r="I140" s="232"/>
      <c r="J140" s="39"/>
      <c r="K140" s="39"/>
      <c r="L140" s="43"/>
      <c r="M140" s="233"/>
      <c r="N140" s="234"/>
      <c r="O140" s="90"/>
      <c r="P140" s="90"/>
      <c r="Q140" s="90"/>
      <c r="R140" s="90"/>
      <c r="S140" s="90"/>
      <c r="T140" s="91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T140" s="16" t="s">
        <v>170</v>
      </c>
      <c r="AU140" s="16" t="s">
        <v>89</v>
      </c>
    </row>
    <row r="141" spans="1:47" s="2" customFormat="1" ht="12">
      <c r="A141" s="37"/>
      <c r="B141" s="38"/>
      <c r="C141" s="39"/>
      <c r="D141" s="230" t="s">
        <v>172</v>
      </c>
      <c r="E141" s="39"/>
      <c r="F141" s="235" t="s">
        <v>421</v>
      </c>
      <c r="G141" s="39"/>
      <c r="H141" s="39"/>
      <c r="I141" s="232"/>
      <c r="J141" s="39"/>
      <c r="K141" s="39"/>
      <c r="L141" s="43"/>
      <c r="M141" s="233"/>
      <c r="N141" s="234"/>
      <c r="O141" s="90"/>
      <c r="P141" s="90"/>
      <c r="Q141" s="90"/>
      <c r="R141" s="90"/>
      <c r="S141" s="90"/>
      <c r="T141" s="91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T141" s="16" t="s">
        <v>172</v>
      </c>
      <c r="AU141" s="16" t="s">
        <v>89</v>
      </c>
    </row>
    <row r="142" spans="1:51" s="13" customFormat="1" ht="12">
      <c r="A142" s="13"/>
      <c r="B142" s="236"/>
      <c r="C142" s="237"/>
      <c r="D142" s="230" t="s">
        <v>219</v>
      </c>
      <c r="E142" s="238" t="s">
        <v>1</v>
      </c>
      <c r="F142" s="239" t="s">
        <v>422</v>
      </c>
      <c r="G142" s="237"/>
      <c r="H142" s="240">
        <v>27.54</v>
      </c>
      <c r="I142" s="241"/>
      <c r="J142" s="237"/>
      <c r="K142" s="237"/>
      <c r="L142" s="242"/>
      <c r="M142" s="243"/>
      <c r="N142" s="244"/>
      <c r="O142" s="244"/>
      <c r="P142" s="244"/>
      <c r="Q142" s="244"/>
      <c r="R142" s="244"/>
      <c r="S142" s="244"/>
      <c r="T142" s="245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6" t="s">
        <v>219</v>
      </c>
      <c r="AU142" s="246" t="s">
        <v>89</v>
      </c>
      <c r="AV142" s="13" t="s">
        <v>89</v>
      </c>
      <c r="AW142" s="13" t="s">
        <v>36</v>
      </c>
      <c r="AX142" s="13" t="s">
        <v>79</v>
      </c>
      <c r="AY142" s="246" t="s">
        <v>160</v>
      </c>
    </row>
    <row r="143" spans="1:65" s="2" customFormat="1" ht="21.75" customHeight="1">
      <c r="A143" s="37"/>
      <c r="B143" s="38"/>
      <c r="C143" s="217" t="s">
        <v>159</v>
      </c>
      <c r="D143" s="217" t="s">
        <v>163</v>
      </c>
      <c r="E143" s="218" t="s">
        <v>423</v>
      </c>
      <c r="F143" s="219" t="s">
        <v>424</v>
      </c>
      <c r="G143" s="220" t="s">
        <v>270</v>
      </c>
      <c r="H143" s="221">
        <v>122.4</v>
      </c>
      <c r="I143" s="222"/>
      <c r="J143" s="223">
        <f>ROUND(I143*H143,2)</f>
        <v>0</v>
      </c>
      <c r="K143" s="219" t="s">
        <v>167</v>
      </c>
      <c r="L143" s="43"/>
      <c r="M143" s="224" t="s">
        <v>1</v>
      </c>
      <c r="N143" s="225" t="s">
        <v>44</v>
      </c>
      <c r="O143" s="90"/>
      <c r="P143" s="226">
        <f>O143*H143</f>
        <v>0</v>
      </c>
      <c r="Q143" s="226">
        <v>0.00059</v>
      </c>
      <c r="R143" s="226">
        <f>Q143*H143</f>
        <v>0.072216</v>
      </c>
      <c r="S143" s="226">
        <v>0</v>
      </c>
      <c r="T143" s="227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228" t="s">
        <v>182</v>
      </c>
      <c r="AT143" s="228" t="s">
        <v>163</v>
      </c>
      <c r="AU143" s="228" t="s">
        <v>89</v>
      </c>
      <c r="AY143" s="16" t="s">
        <v>160</v>
      </c>
      <c r="BE143" s="229">
        <f>IF(N143="základní",J143,0)</f>
        <v>0</v>
      </c>
      <c r="BF143" s="229">
        <f>IF(N143="snížená",J143,0)</f>
        <v>0</v>
      </c>
      <c r="BG143" s="229">
        <f>IF(N143="zákl. přenesená",J143,0)</f>
        <v>0</v>
      </c>
      <c r="BH143" s="229">
        <f>IF(N143="sníž. přenesená",J143,0)</f>
        <v>0</v>
      </c>
      <c r="BI143" s="229">
        <f>IF(N143="nulová",J143,0)</f>
        <v>0</v>
      </c>
      <c r="BJ143" s="16" t="s">
        <v>87</v>
      </c>
      <c r="BK143" s="229">
        <f>ROUND(I143*H143,2)</f>
        <v>0</v>
      </c>
      <c r="BL143" s="16" t="s">
        <v>182</v>
      </c>
      <c r="BM143" s="228" t="s">
        <v>425</v>
      </c>
    </row>
    <row r="144" spans="1:47" s="2" customFormat="1" ht="12">
      <c r="A144" s="37"/>
      <c r="B144" s="38"/>
      <c r="C144" s="39"/>
      <c r="D144" s="230" t="s">
        <v>170</v>
      </c>
      <c r="E144" s="39"/>
      <c r="F144" s="231" t="s">
        <v>426</v>
      </c>
      <c r="G144" s="39"/>
      <c r="H144" s="39"/>
      <c r="I144" s="232"/>
      <c r="J144" s="39"/>
      <c r="K144" s="39"/>
      <c r="L144" s="43"/>
      <c r="M144" s="233"/>
      <c r="N144" s="234"/>
      <c r="O144" s="90"/>
      <c r="P144" s="90"/>
      <c r="Q144" s="90"/>
      <c r="R144" s="90"/>
      <c r="S144" s="90"/>
      <c r="T144" s="91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T144" s="16" t="s">
        <v>170</v>
      </c>
      <c r="AU144" s="16" t="s">
        <v>89</v>
      </c>
    </row>
    <row r="145" spans="1:51" s="13" customFormat="1" ht="12">
      <c r="A145" s="13"/>
      <c r="B145" s="236"/>
      <c r="C145" s="237"/>
      <c r="D145" s="230" t="s">
        <v>219</v>
      </c>
      <c r="E145" s="238" t="s">
        <v>1</v>
      </c>
      <c r="F145" s="239" t="s">
        <v>427</v>
      </c>
      <c r="G145" s="237"/>
      <c r="H145" s="240">
        <v>122.4</v>
      </c>
      <c r="I145" s="241"/>
      <c r="J145" s="237"/>
      <c r="K145" s="237"/>
      <c r="L145" s="242"/>
      <c r="M145" s="243"/>
      <c r="N145" s="244"/>
      <c r="O145" s="244"/>
      <c r="P145" s="244"/>
      <c r="Q145" s="244"/>
      <c r="R145" s="244"/>
      <c r="S145" s="244"/>
      <c r="T145" s="245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6" t="s">
        <v>219</v>
      </c>
      <c r="AU145" s="246" t="s">
        <v>89</v>
      </c>
      <c r="AV145" s="13" t="s">
        <v>89</v>
      </c>
      <c r="AW145" s="13" t="s">
        <v>36</v>
      </c>
      <c r="AX145" s="13" t="s">
        <v>79</v>
      </c>
      <c r="AY145" s="246" t="s">
        <v>160</v>
      </c>
    </row>
    <row r="146" spans="1:65" s="2" customFormat="1" ht="21.75" customHeight="1">
      <c r="A146" s="37"/>
      <c r="B146" s="38"/>
      <c r="C146" s="217" t="s">
        <v>192</v>
      </c>
      <c r="D146" s="217" t="s">
        <v>163</v>
      </c>
      <c r="E146" s="218" t="s">
        <v>428</v>
      </c>
      <c r="F146" s="219" t="s">
        <v>429</v>
      </c>
      <c r="G146" s="220" t="s">
        <v>270</v>
      </c>
      <c r="H146" s="221">
        <v>122.4</v>
      </c>
      <c r="I146" s="222"/>
      <c r="J146" s="223">
        <f>ROUND(I146*H146,2)</f>
        <v>0</v>
      </c>
      <c r="K146" s="219" t="s">
        <v>167</v>
      </c>
      <c r="L146" s="43"/>
      <c r="M146" s="224" t="s">
        <v>1</v>
      </c>
      <c r="N146" s="225" t="s">
        <v>44</v>
      </c>
      <c r="O146" s="90"/>
      <c r="P146" s="226">
        <f>O146*H146</f>
        <v>0</v>
      </c>
      <c r="Q146" s="226">
        <v>0</v>
      </c>
      <c r="R146" s="226">
        <f>Q146*H146</f>
        <v>0</v>
      </c>
      <c r="S146" s="226">
        <v>0</v>
      </c>
      <c r="T146" s="227">
        <f>S146*H146</f>
        <v>0</v>
      </c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R146" s="228" t="s">
        <v>182</v>
      </c>
      <c r="AT146" s="228" t="s">
        <v>163</v>
      </c>
      <c r="AU146" s="228" t="s">
        <v>89</v>
      </c>
      <c r="AY146" s="16" t="s">
        <v>160</v>
      </c>
      <c r="BE146" s="229">
        <f>IF(N146="základní",J146,0)</f>
        <v>0</v>
      </c>
      <c r="BF146" s="229">
        <f>IF(N146="snížená",J146,0)</f>
        <v>0</v>
      </c>
      <c r="BG146" s="229">
        <f>IF(N146="zákl. přenesená",J146,0)</f>
        <v>0</v>
      </c>
      <c r="BH146" s="229">
        <f>IF(N146="sníž. přenesená",J146,0)</f>
        <v>0</v>
      </c>
      <c r="BI146" s="229">
        <f>IF(N146="nulová",J146,0)</f>
        <v>0</v>
      </c>
      <c r="BJ146" s="16" t="s">
        <v>87</v>
      </c>
      <c r="BK146" s="229">
        <f>ROUND(I146*H146,2)</f>
        <v>0</v>
      </c>
      <c r="BL146" s="16" t="s">
        <v>182</v>
      </c>
      <c r="BM146" s="228" t="s">
        <v>430</v>
      </c>
    </row>
    <row r="147" spans="1:47" s="2" customFormat="1" ht="12">
      <c r="A147" s="37"/>
      <c r="B147" s="38"/>
      <c r="C147" s="39"/>
      <c r="D147" s="230" t="s">
        <v>170</v>
      </c>
      <c r="E147" s="39"/>
      <c r="F147" s="231" t="s">
        <v>431</v>
      </c>
      <c r="G147" s="39"/>
      <c r="H147" s="39"/>
      <c r="I147" s="232"/>
      <c r="J147" s="39"/>
      <c r="K147" s="39"/>
      <c r="L147" s="43"/>
      <c r="M147" s="233"/>
      <c r="N147" s="234"/>
      <c r="O147" s="90"/>
      <c r="P147" s="90"/>
      <c r="Q147" s="90"/>
      <c r="R147" s="90"/>
      <c r="S147" s="90"/>
      <c r="T147" s="91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T147" s="16" t="s">
        <v>170</v>
      </c>
      <c r="AU147" s="16" t="s">
        <v>89</v>
      </c>
    </row>
    <row r="148" spans="1:65" s="2" customFormat="1" ht="33" customHeight="1">
      <c r="A148" s="37"/>
      <c r="B148" s="38"/>
      <c r="C148" s="217" t="s">
        <v>198</v>
      </c>
      <c r="D148" s="217" t="s">
        <v>163</v>
      </c>
      <c r="E148" s="218" t="s">
        <v>302</v>
      </c>
      <c r="F148" s="219" t="s">
        <v>303</v>
      </c>
      <c r="G148" s="220" t="s">
        <v>275</v>
      </c>
      <c r="H148" s="221">
        <v>16.83</v>
      </c>
      <c r="I148" s="222"/>
      <c r="J148" s="223">
        <f>ROUND(I148*H148,2)</f>
        <v>0</v>
      </c>
      <c r="K148" s="219" t="s">
        <v>167</v>
      </c>
      <c r="L148" s="43"/>
      <c r="M148" s="224" t="s">
        <v>1</v>
      </c>
      <c r="N148" s="225" t="s">
        <v>44</v>
      </c>
      <c r="O148" s="90"/>
      <c r="P148" s="226">
        <f>O148*H148</f>
        <v>0</v>
      </c>
      <c r="Q148" s="226">
        <v>0</v>
      </c>
      <c r="R148" s="226">
        <f>Q148*H148</f>
        <v>0</v>
      </c>
      <c r="S148" s="226">
        <v>0</v>
      </c>
      <c r="T148" s="227">
        <f>S148*H148</f>
        <v>0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R148" s="228" t="s">
        <v>182</v>
      </c>
      <c r="AT148" s="228" t="s">
        <v>163</v>
      </c>
      <c r="AU148" s="228" t="s">
        <v>89</v>
      </c>
      <c r="AY148" s="16" t="s">
        <v>160</v>
      </c>
      <c r="BE148" s="229">
        <f>IF(N148="základní",J148,0)</f>
        <v>0</v>
      </c>
      <c r="BF148" s="229">
        <f>IF(N148="snížená",J148,0)</f>
        <v>0</v>
      </c>
      <c r="BG148" s="229">
        <f>IF(N148="zákl. přenesená",J148,0)</f>
        <v>0</v>
      </c>
      <c r="BH148" s="229">
        <f>IF(N148="sníž. přenesená",J148,0)</f>
        <v>0</v>
      </c>
      <c r="BI148" s="229">
        <f>IF(N148="nulová",J148,0)</f>
        <v>0</v>
      </c>
      <c r="BJ148" s="16" t="s">
        <v>87</v>
      </c>
      <c r="BK148" s="229">
        <f>ROUND(I148*H148,2)</f>
        <v>0</v>
      </c>
      <c r="BL148" s="16" t="s">
        <v>182</v>
      </c>
      <c r="BM148" s="228" t="s">
        <v>432</v>
      </c>
    </row>
    <row r="149" spans="1:47" s="2" customFormat="1" ht="12">
      <c r="A149" s="37"/>
      <c r="B149" s="38"/>
      <c r="C149" s="39"/>
      <c r="D149" s="230" t="s">
        <v>170</v>
      </c>
      <c r="E149" s="39"/>
      <c r="F149" s="231" t="s">
        <v>305</v>
      </c>
      <c r="G149" s="39"/>
      <c r="H149" s="39"/>
      <c r="I149" s="232"/>
      <c r="J149" s="39"/>
      <c r="K149" s="39"/>
      <c r="L149" s="43"/>
      <c r="M149" s="233"/>
      <c r="N149" s="234"/>
      <c r="O149" s="90"/>
      <c r="P149" s="90"/>
      <c r="Q149" s="90"/>
      <c r="R149" s="90"/>
      <c r="S149" s="90"/>
      <c r="T149" s="91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T149" s="16" t="s">
        <v>170</v>
      </c>
      <c r="AU149" s="16" t="s">
        <v>89</v>
      </c>
    </row>
    <row r="150" spans="1:47" s="2" customFormat="1" ht="12">
      <c r="A150" s="37"/>
      <c r="B150" s="38"/>
      <c r="C150" s="39"/>
      <c r="D150" s="230" t="s">
        <v>172</v>
      </c>
      <c r="E150" s="39"/>
      <c r="F150" s="235" t="s">
        <v>433</v>
      </c>
      <c r="G150" s="39"/>
      <c r="H150" s="39"/>
      <c r="I150" s="232"/>
      <c r="J150" s="39"/>
      <c r="K150" s="39"/>
      <c r="L150" s="43"/>
      <c r="M150" s="233"/>
      <c r="N150" s="234"/>
      <c r="O150" s="90"/>
      <c r="P150" s="90"/>
      <c r="Q150" s="90"/>
      <c r="R150" s="90"/>
      <c r="S150" s="90"/>
      <c r="T150" s="91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T150" s="16" t="s">
        <v>172</v>
      </c>
      <c r="AU150" s="16" t="s">
        <v>89</v>
      </c>
    </row>
    <row r="151" spans="1:51" s="13" customFormat="1" ht="12">
      <c r="A151" s="13"/>
      <c r="B151" s="236"/>
      <c r="C151" s="237"/>
      <c r="D151" s="230" t="s">
        <v>219</v>
      </c>
      <c r="E151" s="238" t="s">
        <v>1</v>
      </c>
      <c r="F151" s="239" t="s">
        <v>434</v>
      </c>
      <c r="G151" s="237"/>
      <c r="H151" s="240">
        <v>16.83</v>
      </c>
      <c r="I151" s="241"/>
      <c r="J151" s="237"/>
      <c r="K151" s="237"/>
      <c r="L151" s="242"/>
      <c r="M151" s="243"/>
      <c r="N151" s="244"/>
      <c r="O151" s="244"/>
      <c r="P151" s="244"/>
      <c r="Q151" s="244"/>
      <c r="R151" s="244"/>
      <c r="S151" s="244"/>
      <c r="T151" s="245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6" t="s">
        <v>219</v>
      </c>
      <c r="AU151" s="246" t="s">
        <v>89</v>
      </c>
      <c r="AV151" s="13" t="s">
        <v>89</v>
      </c>
      <c r="AW151" s="13" t="s">
        <v>36</v>
      </c>
      <c r="AX151" s="13" t="s">
        <v>79</v>
      </c>
      <c r="AY151" s="246" t="s">
        <v>160</v>
      </c>
    </row>
    <row r="152" spans="1:65" s="2" customFormat="1" ht="16.5" customHeight="1">
      <c r="A152" s="37"/>
      <c r="B152" s="38"/>
      <c r="C152" s="217" t="s">
        <v>204</v>
      </c>
      <c r="D152" s="217" t="s">
        <v>163</v>
      </c>
      <c r="E152" s="218" t="s">
        <v>314</v>
      </c>
      <c r="F152" s="219" t="s">
        <v>315</v>
      </c>
      <c r="G152" s="220" t="s">
        <v>275</v>
      </c>
      <c r="H152" s="221">
        <v>16.83</v>
      </c>
      <c r="I152" s="222"/>
      <c r="J152" s="223">
        <f>ROUND(I152*H152,2)</f>
        <v>0</v>
      </c>
      <c r="K152" s="219" t="s">
        <v>316</v>
      </c>
      <c r="L152" s="43"/>
      <c r="M152" s="224" t="s">
        <v>1</v>
      </c>
      <c r="N152" s="225" t="s">
        <v>44</v>
      </c>
      <c r="O152" s="90"/>
      <c r="P152" s="226">
        <f>O152*H152</f>
        <v>0</v>
      </c>
      <c r="Q152" s="226">
        <v>0</v>
      </c>
      <c r="R152" s="226">
        <f>Q152*H152</f>
        <v>0</v>
      </c>
      <c r="S152" s="226">
        <v>0</v>
      </c>
      <c r="T152" s="227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228" t="s">
        <v>182</v>
      </c>
      <c r="AT152" s="228" t="s">
        <v>163</v>
      </c>
      <c r="AU152" s="228" t="s">
        <v>89</v>
      </c>
      <c r="AY152" s="16" t="s">
        <v>160</v>
      </c>
      <c r="BE152" s="229">
        <f>IF(N152="základní",J152,0)</f>
        <v>0</v>
      </c>
      <c r="BF152" s="229">
        <f>IF(N152="snížená",J152,0)</f>
        <v>0</v>
      </c>
      <c r="BG152" s="229">
        <f>IF(N152="zákl. přenesená",J152,0)</f>
        <v>0</v>
      </c>
      <c r="BH152" s="229">
        <f>IF(N152="sníž. přenesená",J152,0)</f>
        <v>0</v>
      </c>
      <c r="BI152" s="229">
        <f>IF(N152="nulová",J152,0)</f>
        <v>0</v>
      </c>
      <c r="BJ152" s="16" t="s">
        <v>87</v>
      </c>
      <c r="BK152" s="229">
        <f>ROUND(I152*H152,2)</f>
        <v>0</v>
      </c>
      <c r="BL152" s="16" t="s">
        <v>182</v>
      </c>
      <c r="BM152" s="228" t="s">
        <v>435</v>
      </c>
    </row>
    <row r="153" spans="1:47" s="2" customFormat="1" ht="12">
      <c r="A153" s="37"/>
      <c r="B153" s="38"/>
      <c r="C153" s="39"/>
      <c r="D153" s="230" t="s">
        <v>170</v>
      </c>
      <c r="E153" s="39"/>
      <c r="F153" s="231" t="s">
        <v>318</v>
      </c>
      <c r="G153" s="39"/>
      <c r="H153" s="39"/>
      <c r="I153" s="232"/>
      <c r="J153" s="39"/>
      <c r="K153" s="39"/>
      <c r="L153" s="43"/>
      <c r="M153" s="233"/>
      <c r="N153" s="234"/>
      <c r="O153" s="90"/>
      <c r="P153" s="90"/>
      <c r="Q153" s="90"/>
      <c r="R153" s="90"/>
      <c r="S153" s="90"/>
      <c r="T153" s="91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T153" s="16" t="s">
        <v>170</v>
      </c>
      <c r="AU153" s="16" t="s">
        <v>89</v>
      </c>
    </row>
    <row r="154" spans="1:65" s="2" customFormat="1" ht="24.15" customHeight="1">
      <c r="A154" s="37"/>
      <c r="B154" s="38"/>
      <c r="C154" s="217" t="s">
        <v>212</v>
      </c>
      <c r="D154" s="217" t="s">
        <v>163</v>
      </c>
      <c r="E154" s="218" t="s">
        <v>436</v>
      </c>
      <c r="F154" s="219" t="s">
        <v>437</v>
      </c>
      <c r="G154" s="220" t="s">
        <v>362</v>
      </c>
      <c r="H154" s="221">
        <v>33.66</v>
      </c>
      <c r="I154" s="222"/>
      <c r="J154" s="223">
        <f>ROUND(I154*H154,2)</f>
        <v>0</v>
      </c>
      <c r="K154" s="219" t="s">
        <v>316</v>
      </c>
      <c r="L154" s="43"/>
      <c r="M154" s="224" t="s">
        <v>1</v>
      </c>
      <c r="N154" s="225" t="s">
        <v>44</v>
      </c>
      <c r="O154" s="90"/>
      <c r="P154" s="226">
        <f>O154*H154</f>
        <v>0</v>
      </c>
      <c r="Q154" s="226">
        <v>0</v>
      </c>
      <c r="R154" s="226">
        <f>Q154*H154</f>
        <v>0</v>
      </c>
      <c r="S154" s="226">
        <v>0</v>
      </c>
      <c r="T154" s="227">
        <f>S154*H154</f>
        <v>0</v>
      </c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R154" s="228" t="s">
        <v>182</v>
      </c>
      <c r="AT154" s="228" t="s">
        <v>163</v>
      </c>
      <c r="AU154" s="228" t="s">
        <v>89</v>
      </c>
      <c r="AY154" s="16" t="s">
        <v>160</v>
      </c>
      <c r="BE154" s="229">
        <f>IF(N154="základní",J154,0)</f>
        <v>0</v>
      </c>
      <c r="BF154" s="229">
        <f>IF(N154="snížená",J154,0)</f>
        <v>0</v>
      </c>
      <c r="BG154" s="229">
        <f>IF(N154="zákl. přenesená",J154,0)</f>
        <v>0</v>
      </c>
      <c r="BH154" s="229">
        <f>IF(N154="sníž. přenesená",J154,0)</f>
        <v>0</v>
      </c>
      <c r="BI154" s="229">
        <f>IF(N154="nulová",J154,0)</f>
        <v>0</v>
      </c>
      <c r="BJ154" s="16" t="s">
        <v>87</v>
      </c>
      <c r="BK154" s="229">
        <f>ROUND(I154*H154,2)</f>
        <v>0</v>
      </c>
      <c r="BL154" s="16" t="s">
        <v>182</v>
      </c>
      <c r="BM154" s="228" t="s">
        <v>438</v>
      </c>
    </row>
    <row r="155" spans="1:47" s="2" customFormat="1" ht="12">
      <c r="A155" s="37"/>
      <c r="B155" s="38"/>
      <c r="C155" s="39"/>
      <c r="D155" s="230" t="s">
        <v>170</v>
      </c>
      <c r="E155" s="39"/>
      <c r="F155" s="231" t="s">
        <v>439</v>
      </c>
      <c r="G155" s="39"/>
      <c r="H155" s="39"/>
      <c r="I155" s="232"/>
      <c r="J155" s="39"/>
      <c r="K155" s="39"/>
      <c r="L155" s="43"/>
      <c r="M155" s="233"/>
      <c r="N155" s="234"/>
      <c r="O155" s="90"/>
      <c r="P155" s="90"/>
      <c r="Q155" s="90"/>
      <c r="R155" s="90"/>
      <c r="S155" s="90"/>
      <c r="T155" s="91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T155" s="16" t="s">
        <v>170</v>
      </c>
      <c r="AU155" s="16" t="s">
        <v>89</v>
      </c>
    </row>
    <row r="156" spans="1:51" s="13" customFormat="1" ht="12">
      <c r="A156" s="13"/>
      <c r="B156" s="236"/>
      <c r="C156" s="237"/>
      <c r="D156" s="230" t="s">
        <v>219</v>
      </c>
      <c r="E156" s="237"/>
      <c r="F156" s="239" t="s">
        <v>440</v>
      </c>
      <c r="G156" s="237"/>
      <c r="H156" s="240">
        <v>33.66</v>
      </c>
      <c r="I156" s="241"/>
      <c r="J156" s="237"/>
      <c r="K156" s="237"/>
      <c r="L156" s="242"/>
      <c r="M156" s="243"/>
      <c r="N156" s="244"/>
      <c r="O156" s="244"/>
      <c r="P156" s="244"/>
      <c r="Q156" s="244"/>
      <c r="R156" s="244"/>
      <c r="S156" s="244"/>
      <c r="T156" s="245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46" t="s">
        <v>219</v>
      </c>
      <c r="AU156" s="246" t="s">
        <v>89</v>
      </c>
      <c r="AV156" s="13" t="s">
        <v>89</v>
      </c>
      <c r="AW156" s="13" t="s">
        <v>4</v>
      </c>
      <c r="AX156" s="13" t="s">
        <v>87</v>
      </c>
      <c r="AY156" s="246" t="s">
        <v>160</v>
      </c>
    </row>
    <row r="157" spans="1:65" s="2" customFormat="1" ht="24.15" customHeight="1">
      <c r="A157" s="37"/>
      <c r="B157" s="38"/>
      <c r="C157" s="217" t="s">
        <v>221</v>
      </c>
      <c r="D157" s="217" t="s">
        <v>163</v>
      </c>
      <c r="E157" s="218" t="s">
        <v>441</v>
      </c>
      <c r="F157" s="219" t="s">
        <v>442</v>
      </c>
      <c r="G157" s="220" t="s">
        <v>275</v>
      </c>
      <c r="H157" s="221">
        <v>38.25</v>
      </c>
      <c r="I157" s="222"/>
      <c r="J157" s="223">
        <f>ROUND(I157*H157,2)</f>
        <v>0</v>
      </c>
      <c r="K157" s="219" t="s">
        <v>167</v>
      </c>
      <c r="L157" s="43"/>
      <c r="M157" s="224" t="s">
        <v>1</v>
      </c>
      <c r="N157" s="225" t="s">
        <v>44</v>
      </c>
      <c r="O157" s="90"/>
      <c r="P157" s="226">
        <f>O157*H157</f>
        <v>0</v>
      </c>
      <c r="Q157" s="226">
        <v>0</v>
      </c>
      <c r="R157" s="226">
        <f>Q157*H157</f>
        <v>0</v>
      </c>
      <c r="S157" s="226">
        <v>0</v>
      </c>
      <c r="T157" s="227">
        <f>S157*H157</f>
        <v>0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228" t="s">
        <v>182</v>
      </c>
      <c r="AT157" s="228" t="s">
        <v>163</v>
      </c>
      <c r="AU157" s="228" t="s">
        <v>89</v>
      </c>
      <c r="AY157" s="16" t="s">
        <v>160</v>
      </c>
      <c r="BE157" s="229">
        <f>IF(N157="základní",J157,0)</f>
        <v>0</v>
      </c>
      <c r="BF157" s="229">
        <f>IF(N157="snížená",J157,0)</f>
        <v>0</v>
      </c>
      <c r="BG157" s="229">
        <f>IF(N157="zákl. přenesená",J157,0)</f>
        <v>0</v>
      </c>
      <c r="BH157" s="229">
        <f>IF(N157="sníž. přenesená",J157,0)</f>
        <v>0</v>
      </c>
      <c r="BI157" s="229">
        <f>IF(N157="nulová",J157,0)</f>
        <v>0</v>
      </c>
      <c r="BJ157" s="16" t="s">
        <v>87</v>
      </c>
      <c r="BK157" s="229">
        <f>ROUND(I157*H157,2)</f>
        <v>0</v>
      </c>
      <c r="BL157" s="16" t="s">
        <v>182</v>
      </c>
      <c r="BM157" s="228" t="s">
        <v>443</v>
      </c>
    </row>
    <row r="158" spans="1:47" s="2" customFormat="1" ht="12">
      <c r="A158" s="37"/>
      <c r="B158" s="38"/>
      <c r="C158" s="39"/>
      <c r="D158" s="230" t="s">
        <v>170</v>
      </c>
      <c r="E158" s="39"/>
      <c r="F158" s="231" t="s">
        <v>444</v>
      </c>
      <c r="G158" s="39"/>
      <c r="H158" s="39"/>
      <c r="I158" s="232"/>
      <c r="J158" s="39"/>
      <c r="K158" s="39"/>
      <c r="L158" s="43"/>
      <c r="M158" s="233"/>
      <c r="N158" s="234"/>
      <c r="O158" s="90"/>
      <c r="P158" s="90"/>
      <c r="Q158" s="90"/>
      <c r="R158" s="90"/>
      <c r="S158" s="90"/>
      <c r="T158" s="91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T158" s="16" t="s">
        <v>170</v>
      </c>
      <c r="AU158" s="16" t="s">
        <v>89</v>
      </c>
    </row>
    <row r="159" spans="1:51" s="13" customFormat="1" ht="12">
      <c r="A159" s="13"/>
      <c r="B159" s="236"/>
      <c r="C159" s="237"/>
      <c r="D159" s="230" t="s">
        <v>219</v>
      </c>
      <c r="E159" s="238" t="s">
        <v>1</v>
      </c>
      <c r="F159" s="239" t="s">
        <v>445</v>
      </c>
      <c r="G159" s="237"/>
      <c r="H159" s="240">
        <v>38.25</v>
      </c>
      <c r="I159" s="241"/>
      <c r="J159" s="237"/>
      <c r="K159" s="237"/>
      <c r="L159" s="242"/>
      <c r="M159" s="243"/>
      <c r="N159" s="244"/>
      <c r="O159" s="244"/>
      <c r="P159" s="244"/>
      <c r="Q159" s="244"/>
      <c r="R159" s="244"/>
      <c r="S159" s="244"/>
      <c r="T159" s="245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6" t="s">
        <v>219</v>
      </c>
      <c r="AU159" s="246" t="s">
        <v>89</v>
      </c>
      <c r="AV159" s="13" t="s">
        <v>89</v>
      </c>
      <c r="AW159" s="13" t="s">
        <v>36</v>
      </c>
      <c r="AX159" s="13" t="s">
        <v>79</v>
      </c>
      <c r="AY159" s="246" t="s">
        <v>160</v>
      </c>
    </row>
    <row r="160" spans="1:65" s="2" customFormat="1" ht="24.15" customHeight="1">
      <c r="A160" s="37"/>
      <c r="B160" s="38"/>
      <c r="C160" s="217" t="s">
        <v>228</v>
      </c>
      <c r="D160" s="217" t="s">
        <v>163</v>
      </c>
      <c r="E160" s="218" t="s">
        <v>446</v>
      </c>
      <c r="F160" s="219" t="s">
        <v>447</v>
      </c>
      <c r="G160" s="220" t="s">
        <v>275</v>
      </c>
      <c r="H160" s="221">
        <v>1</v>
      </c>
      <c r="I160" s="222"/>
      <c r="J160" s="223">
        <f>ROUND(I160*H160,2)</f>
        <v>0</v>
      </c>
      <c r="K160" s="219" t="s">
        <v>167</v>
      </c>
      <c r="L160" s="43"/>
      <c r="M160" s="224" t="s">
        <v>1</v>
      </c>
      <c r="N160" s="225" t="s">
        <v>44</v>
      </c>
      <c r="O160" s="90"/>
      <c r="P160" s="226">
        <f>O160*H160</f>
        <v>0</v>
      </c>
      <c r="Q160" s="226">
        <v>0</v>
      </c>
      <c r="R160" s="226">
        <f>Q160*H160</f>
        <v>0</v>
      </c>
      <c r="S160" s="226">
        <v>0</v>
      </c>
      <c r="T160" s="227">
        <f>S160*H160</f>
        <v>0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228" t="s">
        <v>182</v>
      </c>
      <c r="AT160" s="228" t="s">
        <v>163</v>
      </c>
      <c r="AU160" s="228" t="s">
        <v>89</v>
      </c>
      <c r="AY160" s="16" t="s">
        <v>160</v>
      </c>
      <c r="BE160" s="229">
        <f>IF(N160="základní",J160,0)</f>
        <v>0</v>
      </c>
      <c r="BF160" s="229">
        <f>IF(N160="snížená",J160,0)</f>
        <v>0</v>
      </c>
      <c r="BG160" s="229">
        <f>IF(N160="zákl. přenesená",J160,0)</f>
        <v>0</v>
      </c>
      <c r="BH160" s="229">
        <f>IF(N160="sníž. přenesená",J160,0)</f>
        <v>0</v>
      </c>
      <c r="BI160" s="229">
        <f>IF(N160="nulová",J160,0)</f>
        <v>0</v>
      </c>
      <c r="BJ160" s="16" t="s">
        <v>87</v>
      </c>
      <c r="BK160" s="229">
        <f>ROUND(I160*H160,2)</f>
        <v>0</v>
      </c>
      <c r="BL160" s="16" t="s">
        <v>182</v>
      </c>
      <c r="BM160" s="228" t="s">
        <v>448</v>
      </c>
    </row>
    <row r="161" spans="1:47" s="2" customFormat="1" ht="12">
      <c r="A161" s="37"/>
      <c r="B161" s="38"/>
      <c r="C161" s="39"/>
      <c r="D161" s="230" t="s">
        <v>170</v>
      </c>
      <c r="E161" s="39"/>
      <c r="F161" s="231" t="s">
        <v>449</v>
      </c>
      <c r="G161" s="39"/>
      <c r="H161" s="39"/>
      <c r="I161" s="232"/>
      <c r="J161" s="39"/>
      <c r="K161" s="39"/>
      <c r="L161" s="43"/>
      <c r="M161" s="233"/>
      <c r="N161" s="234"/>
      <c r="O161" s="90"/>
      <c r="P161" s="90"/>
      <c r="Q161" s="90"/>
      <c r="R161" s="90"/>
      <c r="S161" s="90"/>
      <c r="T161" s="91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T161" s="16" t="s">
        <v>170</v>
      </c>
      <c r="AU161" s="16" t="s">
        <v>89</v>
      </c>
    </row>
    <row r="162" spans="1:47" s="2" customFormat="1" ht="12">
      <c r="A162" s="37"/>
      <c r="B162" s="38"/>
      <c r="C162" s="39"/>
      <c r="D162" s="230" t="s">
        <v>172</v>
      </c>
      <c r="E162" s="39"/>
      <c r="F162" s="235" t="s">
        <v>450</v>
      </c>
      <c r="G162" s="39"/>
      <c r="H162" s="39"/>
      <c r="I162" s="232"/>
      <c r="J162" s="39"/>
      <c r="K162" s="39"/>
      <c r="L162" s="43"/>
      <c r="M162" s="233"/>
      <c r="N162" s="234"/>
      <c r="O162" s="90"/>
      <c r="P162" s="90"/>
      <c r="Q162" s="90"/>
      <c r="R162" s="90"/>
      <c r="S162" s="90"/>
      <c r="T162" s="91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T162" s="16" t="s">
        <v>172</v>
      </c>
      <c r="AU162" s="16" t="s">
        <v>89</v>
      </c>
    </row>
    <row r="163" spans="1:51" s="13" customFormat="1" ht="12">
      <c r="A163" s="13"/>
      <c r="B163" s="236"/>
      <c r="C163" s="237"/>
      <c r="D163" s="230" t="s">
        <v>219</v>
      </c>
      <c r="E163" s="238" t="s">
        <v>1</v>
      </c>
      <c r="F163" s="239" t="s">
        <v>451</v>
      </c>
      <c r="G163" s="237"/>
      <c r="H163" s="240">
        <v>1</v>
      </c>
      <c r="I163" s="241"/>
      <c r="J163" s="237"/>
      <c r="K163" s="237"/>
      <c r="L163" s="242"/>
      <c r="M163" s="243"/>
      <c r="N163" s="244"/>
      <c r="O163" s="244"/>
      <c r="P163" s="244"/>
      <c r="Q163" s="244"/>
      <c r="R163" s="244"/>
      <c r="S163" s="244"/>
      <c r="T163" s="245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46" t="s">
        <v>219</v>
      </c>
      <c r="AU163" s="246" t="s">
        <v>89</v>
      </c>
      <c r="AV163" s="13" t="s">
        <v>89</v>
      </c>
      <c r="AW163" s="13" t="s">
        <v>36</v>
      </c>
      <c r="AX163" s="13" t="s">
        <v>79</v>
      </c>
      <c r="AY163" s="246" t="s">
        <v>160</v>
      </c>
    </row>
    <row r="164" spans="1:65" s="2" customFormat="1" ht="16.5" customHeight="1">
      <c r="A164" s="37"/>
      <c r="B164" s="38"/>
      <c r="C164" s="251" t="s">
        <v>234</v>
      </c>
      <c r="D164" s="251" t="s">
        <v>452</v>
      </c>
      <c r="E164" s="252" t="s">
        <v>453</v>
      </c>
      <c r="F164" s="253" t="s">
        <v>454</v>
      </c>
      <c r="G164" s="254" t="s">
        <v>362</v>
      </c>
      <c r="H164" s="255">
        <v>1.7</v>
      </c>
      <c r="I164" s="256"/>
      <c r="J164" s="257">
        <f>ROUND(I164*H164,2)</f>
        <v>0</v>
      </c>
      <c r="K164" s="253" t="s">
        <v>167</v>
      </c>
      <c r="L164" s="258"/>
      <c r="M164" s="259" t="s">
        <v>1</v>
      </c>
      <c r="N164" s="260" t="s">
        <v>44</v>
      </c>
      <c r="O164" s="90"/>
      <c r="P164" s="226">
        <f>O164*H164</f>
        <v>0</v>
      </c>
      <c r="Q164" s="226">
        <v>1</v>
      </c>
      <c r="R164" s="226">
        <f>Q164*H164</f>
        <v>1.7</v>
      </c>
      <c r="S164" s="226">
        <v>0</v>
      </c>
      <c r="T164" s="227">
        <f>S164*H164</f>
        <v>0</v>
      </c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R164" s="228" t="s">
        <v>204</v>
      </c>
      <c r="AT164" s="228" t="s">
        <v>452</v>
      </c>
      <c r="AU164" s="228" t="s">
        <v>89</v>
      </c>
      <c r="AY164" s="16" t="s">
        <v>160</v>
      </c>
      <c r="BE164" s="229">
        <f>IF(N164="základní",J164,0)</f>
        <v>0</v>
      </c>
      <c r="BF164" s="229">
        <f>IF(N164="snížená",J164,0)</f>
        <v>0</v>
      </c>
      <c r="BG164" s="229">
        <f>IF(N164="zákl. přenesená",J164,0)</f>
        <v>0</v>
      </c>
      <c r="BH164" s="229">
        <f>IF(N164="sníž. přenesená",J164,0)</f>
        <v>0</v>
      </c>
      <c r="BI164" s="229">
        <f>IF(N164="nulová",J164,0)</f>
        <v>0</v>
      </c>
      <c r="BJ164" s="16" t="s">
        <v>87</v>
      </c>
      <c r="BK164" s="229">
        <f>ROUND(I164*H164,2)</f>
        <v>0</v>
      </c>
      <c r="BL164" s="16" t="s">
        <v>182</v>
      </c>
      <c r="BM164" s="228" t="s">
        <v>455</v>
      </c>
    </row>
    <row r="165" spans="1:47" s="2" customFormat="1" ht="12">
      <c r="A165" s="37"/>
      <c r="B165" s="38"/>
      <c r="C165" s="39"/>
      <c r="D165" s="230" t="s">
        <v>170</v>
      </c>
      <c r="E165" s="39"/>
      <c r="F165" s="231" t="s">
        <v>454</v>
      </c>
      <c r="G165" s="39"/>
      <c r="H165" s="39"/>
      <c r="I165" s="232"/>
      <c r="J165" s="39"/>
      <c r="K165" s="39"/>
      <c r="L165" s="43"/>
      <c r="M165" s="233"/>
      <c r="N165" s="234"/>
      <c r="O165" s="90"/>
      <c r="P165" s="90"/>
      <c r="Q165" s="90"/>
      <c r="R165" s="90"/>
      <c r="S165" s="90"/>
      <c r="T165" s="91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T165" s="16" t="s">
        <v>170</v>
      </c>
      <c r="AU165" s="16" t="s">
        <v>89</v>
      </c>
    </row>
    <row r="166" spans="1:51" s="13" customFormat="1" ht="12">
      <c r="A166" s="13"/>
      <c r="B166" s="236"/>
      <c r="C166" s="237"/>
      <c r="D166" s="230" t="s">
        <v>219</v>
      </c>
      <c r="E166" s="238" t="s">
        <v>1</v>
      </c>
      <c r="F166" s="239" t="s">
        <v>456</v>
      </c>
      <c r="G166" s="237"/>
      <c r="H166" s="240">
        <v>1.7</v>
      </c>
      <c r="I166" s="241"/>
      <c r="J166" s="237"/>
      <c r="K166" s="237"/>
      <c r="L166" s="242"/>
      <c r="M166" s="243"/>
      <c r="N166" s="244"/>
      <c r="O166" s="244"/>
      <c r="P166" s="244"/>
      <c r="Q166" s="244"/>
      <c r="R166" s="244"/>
      <c r="S166" s="244"/>
      <c r="T166" s="245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46" t="s">
        <v>219</v>
      </c>
      <c r="AU166" s="246" t="s">
        <v>89</v>
      </c>
      <c r="AV166" s="13" t="s">
        <v>89</v>
      </c>
      <c r="AW166" s="13" t="s">
        <v>36</v>
      </c>
      <c r="AX166" s="13" t="s">
        <v>79</v>
      </c>
      <c r="AY166" s="246" t="s">
        <v>160</v>
      </c>
    </row>
    <row r="167" spans="1:65" s="2" customFormat="1" ht="24.15" customHeight="1">
      <c r="A167" s="37"/>
      <c r="B167" s="38"/>
      <c r="C167" s="217" t="s">
        <v>241</v>
      </c>
      <c r="D167" s="217" t="s">
        <v>163</v>
      </c>
      <c r="E167" s="218" t="s">
        <v>457</v>
      </c>
      <c r="F167" s="219" t="s">
        <v>458</v>
      </c>
      <c r="G167" s="220" t="s">
        <v>275</v>
      </c>
      <c r="H167" s="221">
        <v>13.77</v>
      </c>
      <c r="I167" s="222"/>
      <c r="J167" s="223">
        <f>ROUND(I167*H167,2)</f>
        <v>0</v>
      </c>
      <c r="K167" s="219" t="s">
        <v>167</v>
      </c>
      <c r="L167" s="43"/>
      <c r="M167" s="224" t="s">
        <v>1</v>
      </c>
      <c r="N167" s="225" t="s">
        <v>44</v>
      </c>
      <c r="O167" s="90"/>
      <c r="P167" s="226">
        <f>O167*H167</f>
        <v>0</v>
      </c>
      <c r="Q167" s="226">
        <v>0</v>
      </c>
      <c r="R167" s="226">
        <f>Q167*H167</f>
        <v>0</v>
      </c>
      <c r="S167" s="226">
        <v>0</v>
      </c>
      <c r="T167" s="227">
        <f>S167*H167</f>
        <v>0</v>
      </c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R167" s="228" t="s">
        <v>182</v>
      </c>
      <c r="AT167" s="228" t="s">
        <v>163</v>
      </c>
      <c r="AU167" s="228" t="s">
        <v>89</v>
      </c>
      <c r="AY167" s="16" t="s">
        <v>160</v>
      </c>
      <c r="BE167" s="229">
        <f>IF(N167="základní",J167,0)</f>
        <v>0</v>
      </c>
      <c r="BF167" s="229">
        <f>IF(N167="snížená",J167,0)</f>
        <v>0</v>
      </c>
      <c r="BG167" s="229">
        <f>IF(N167="zákl. přenesená",J167,0)</f>
        <v>0</v>
      </c>
      <c r="BH167" s="229">
        <f>IF(N167="sníž. přenesená",J167,0)</f>
        <v>0</v>
      </c>
      <c r="BI167" s="229">
        <f>IF(N167="nulová",J167,0)</f>
        <v>0</v>
      </c>
      <c r="BJ167" s="16" t="s">
        <v>87</v>
      </c>
      <c r="BK167" s="229">
        <f>ROUND(I167*H167,2)</f>
        <v>0</v>
      </c>
      <c r="BL167" s="16" t="s">
        <v>182</v>
      </c>
      <c r="BM167" s="228" t="s">
        <v>459</v>
      </c>
    </row>
    <row r="168" spans="1:47" s="2" customFormat="1" ht="12">
      <c r="A168" s="37"/>
      <c r="B168" s="38"/>
      <c r="C168" s="39"/>
      <c r="D168" s="230" t="s">
        <v>170</v>
      </c>
      <c r="E168" s="39"/>
      <c r="F168" s="231" t="s">
        <v>460</v>
      </c>
      <c r="G168" s="39"/>
      <c r="H168" s="39"/>
      <c r="I168" s="232"/>
      <c r="J168" s="39"/>
      <c r="K168" s="39"/>
      <c r="L168" s="43"/>
      <c r="M168" s="233"/>
      <c r="N168" s="234"/>
      <c r="O168" s="90"/>
      <c r="P168" s="90"/>
      <c r="Q168" s="90"/>
      <c r="R168" s="90"/>
      <c r="S168" s="90"/>
      <c r="T168" s="91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T168" s="16" t="s">
        <v>170</v>
      </c>
      <c r="AU168" s="16" t="s">
        <v>89</v>
      </c>
    </row>
    <row r="169" spans="1:51" s="13" customFormat="1" ht="12">
      <c r="A169" s="13"/>
      <c r="B169" s="236"/>
      <c r="C169" s="237"/>
      <c r="D169" s="230" t="s">
        <v>219</v>
      </c>
      <c r="E169" s="238" t="s">
        <v>1</v>
      </c>
      <c r="F169" s="239" t="s">
        <v>461</v>
      </c>
      <c r="G169" s="237"/>
      <c r="H169" s="240">
        <v>13.77</v>
      </c>
      <c r="I169" s="241"/>
      <c r="J169" s="237"/>
      <c r="K169" s="237"/>
      <c r="L169" s="242"/>
      <c r="M169" s="243"/>
      <c r="N169" s="244"/>
      <c r="O169" s="244"/>
      <c r="P169" s="244"/>
      <c r="Q169" s="244"/>
      <c r="R169" s="244"/>
      <c r="S169" s="244"/>
      <c r="T169" s="245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46" t="s">
        <v>219</v>
      </c>
      <c r="AU169" s="246" t="s">
        <v>89</v>
      </c>
      <c r="AV169" s="13" t="s">
        <v>89</v>
      </c>
      <c r="AW169" s="13" t="s">
        <v>36</v>
      </c>
      <c r="AX169" s="13" t="s">
        <v>79</v>
      </c>
      <c r="AY169" s="246" t="s">
        <v>160</v>
      </c>
    </row>
    <row r="170" spans="1:65" s="2" customFormat="1" ht="16.5" customHeight="1">
      <c r="A170" s="37"/>
      <c r="B170" s="38"/>
      <c r="C170" s="251" t="s">
        <v>247</v>
      </c>
      <c r="D170" s="251" t="s">
        <v>452</v>
      </c>
      <c r="E170" s="252" t="s">
        <v>462</v>
      </c>
      <c r="F170" s="253" t="s">
        <v>463</v>
      </c>
      <c r="G170" s="254" t="s">
        <v>362</v>
      </c>
      <c r="H170" s="255">
        <v>27.54</v>
      </c>
      <c r="I170" s="256"/>
      <c r="J170" s="257">
        <f>ROUND(I170*H170,2)</f>
        <v>0</v>
      </c>
      <c r="K170" s="253" t="s">
        <v>167</v>
      </c>
      <c r="L170" s="258"/>
      <c r="M170" s="259" t="s">
        <v>1</v>
      </c>
      <c r="N170" s="260" t="s">
        <v>44</v>
      </c>
      <c r="O170" s="90"/>
      <c r="P170" s="226">
        <f>O170*H170</f>
        <v>0</v>
      </c>
      <c r="Q170" s="226">
        <v>0</v>
      </c>
      <c r="R170" s="226">
        <f>Q170*H170</f>
        <v>0</v>
      </c>
      <c r="S170" s="226">
        <v>0</v>
      </c>
      <c r="T170" s="227">
        <f>S170*H170</f>
        <v>0</v>
      </c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R170" s="228" t="s">
        <v>204</v>
      </c>
      <c r="AT170" s="228" t="s">
        <v>452</v>
      </c>
      <c r="AU170" s="228" t="s">
        <v>89</v>
      </c>
      <c r="AY170" s="16" t="s">
        <v>160</v>
      </c>
      <c r="BE170" s="229">
        <f>IF(N170="základní",J170,0)</f>
        <v>0</v>
      </c>
      <c r="BF170" s="229">
        <f>IF(N170="snížená",J170,0)</f>
        <v>0</v>
      </c>
      <c r="BG170" s="229">
        <f>IF(N170="zákl. přenesená",J170,0)</f>
        <v>0</v>
      </c>
      <c r="BH170" s="229">
        <f>IF(N170="sníž. přenesená",J170,0)</f>
        <v>0</v>
      </c>
      <c r="BI170" s="229">
        <f>IF(N170="nulová",J170,0)</f>
        <v>0</v>
      </c>
      <c r="BJ170" s="16" t="s">
        <v>87</v>
      </c>
      <c r="BK170" s="229">
        <f>ROUND(I170*H170,2)</f>
        <v>0</v>
      </c>
      <c r="BL170" s="16" t="s">
        <v>182</v>
      </c>
      <c r="BM170" s="228" t="s">
        <v>464</v>
      </c>
    </row>
    <row r="171" spans="1:47" s="2" customFormat="1" ht="12">
      <c r="A171" s="37"/>
      <c r="B171" s="38"/>
      <c r="C171" s="39"/>
      <c r="D171" s="230" t="s">
        <v>170</v>
      </c>
      <c r="E171" s="39"/>
      <c r="F171" s="231" t="s">
        <v>463</v>
      </c>
      <c r="G171" s="39"/>
      <c r="H171" s="39"/>
      <c r="I171" s="232"/>
      <c r="J171" s="39"/>
      <c r="K171" s="39"/>
      <c r="L171" s="43"/>
      <c r="M171" s="233"/>
      <c r="N171" s="234"/>
      <c r="O171" s="90"/>
      <c r="P171" s="90"/>
      <c r="Q171" s="90"/>
      <c r="R171" s="90"/>
      <c r="S171" s="90"/>
      <c r="T171" s="91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T171" s="16" t="s">
        <v>170</v>
      </c>
      <c r="AU171" s="16" t="s">
        <v>89</v>
      </c>
    </row>
    <row r="172" spans="1:51" s="13" customFormat="1" ht="12">
      <c r="A172" s="13"/>
      <c r="B172" s="236"/>
      <c r="C172" s="237"/>
      <c r="D172" s="230" t="s">
        <v>219</v>
      </c>
      <c r="E172" s="237"/>
      <c r="F172" s="239" t="s">
        <v>465</v>
      </c>
      <c r="G172" s="237"/>
      <c r="H172" s="240">
        <v>27.54</v>
      </c>
      <c r="I172" s="241"/>
      <c r="J172" s="237"/>
      <c r="K172" s="237"/>
      <c r="L172" s="242"/>
      <c r="M172" s="243"/>
      <c r="N172" s="244"/>
      <c r="O172" s="244"/>
      <c r="P172" s="244"/>
      <c r="Q172" s="244"/>
      <c r="R172" s="244"/>
      <c r="S172" s="244"/>
      <c r="T172" s="245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46" t="s">
        <v>219</v>
      </c>
      <c r="AU172" s="246" t="s">
        <v>89</v>
      </c>
      <c r="AV172" s="13" t="s">
        <v>89</v>
      </c>
      <c r="AW172" s="13" t="s">
        <v>4</v>
      </c>
      <c r="AX172" s="13" t="s">
        <v>87</v>
      </c>
      <c r="AY172" s="246" t="s">
        <v>160</v>
      </c>
    </row>
    <row r="173" spans="1:63" s="12" customFormat="1" ht="22.8" customHeight="1">
      <c r="A173" s="12"/>
      <c r="B173" s="201"/>
      <c r="C173" s="202"/>
      <c r="D173" s="203" t="s">
        <v>78</v>
      </c>
      <c r="E173" s="215" t="s">
        <v>178</v>
      </c>
      <c r="F173" s="215" t="s">
        <v>466</v>
      </c>
      <c r="G173" s="202"/>
      <c r="H173" s="202"/>
      <c r="I173" s="205"/>
      <c r="J173" s="216">
        <f>BK173</f>
        <v>0</v>
      </c>
      <c r="K173" s="202"/>
      <c r="L173" s="207"/>
      <c r="M173" s="208"/>
      <c r="N173" s="209"/>
      <c r="O173" s="209"/>
      <c r="P173" s="210">
        <f>SUM(P174:P177)</f>
        <v>0</v>
      </c>
      <c r="Q173" s="209"/>
      <c r="R173" s="210">
        <f>SUM(R174:R177)</f>
        <v>0</v>
      </c>
      <c r="S173" s="209"/>
      <c r="T173" s="211">
        <f>SUM(T174:T177)</f>
        <v>0</v>
      </c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R173" s="212" t="s">
        <v>87</v>
      </c>
      <c r="AT173" s="213" t="s">
        <v>78</v>
      </c>
      <c r="AU173" s="213" t="s">
        <v>87</v>
      </c>
      <c r="AY173" s="212" t="s">
        <v>160</v>
      </c>
      <c r="BK173" s="214">
        <f>SUM(BK174:BK177)</f>
        <v>0</v>
      </c>
    </row>
    <row r="174" spans="1:65" s="2" customFormat="1" ht="24.15" customHeight="1">
      <c r="A174" s="37"/>
      <c r="B174" s="38"/>
      <c r="C174" s="217" t="s">
        <v>8</v>
      </c>
      <c r="D174" s="217" t="s">
        <v>163</v>
      </c>
      <c r="E174" s="218" t="s">
        <v>467</v>
      </c>
      <c r="F174" s="219" t="s">
        <v>468</v>
      </c>
      <c r="G174" s="220" t="s">
        <v>275</v>
      </c>
      <c r="H174" s="221">
        <v>0.864</v>
      </c>
      <c r="I174" s="222"/>
      <c r="J174" s="223">
        <f>ROUND(I174*H174,2)</f>
        <v>0</v>
      </c>
      <c r="K174" s="219" t="s">
        <v>1</v>
      </c>
      <c r="L174" s="43"/>
      <c r="M174" s="224" t="s">
        <v>1</v>
      </c>
      <c r="N174" s="225" t="s">
        <v>44</v>
      </c>
      <c r="O174" s="90"/>
      <c r="P174" s="226">
        <f>O174*H174</f>
        <v>0</v>
      </c>
      <c r="Q174" s="226">
        <v>0</v>
      </c>
      <c r="R174" s="226">
        <f>Q174*H174</f>
        <v>0</v>
      </c>
      <c r="S174" s="226">
        <v>0</v>
      </c>
      <c r="T174" s="227">
        <f>S174*H174</f>
        <v>0</v>
      </c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R174" s="228" t="s">
        <v>182</v>
      </c>
      <c r="AT174" s="228" t="s">
        <v>163</v>
      </c>
      <c r="AU174" s="228" t="s">
        <v>89</v>
      </c>
      <c r="AY174" s="16" t="s">
        <v>160</v>
      </c>
      <c r="BE174" s="229">
        <f>IF(N174="základní",J174,0)</f>
        <v>0</v>
      </c>
      <c r="BF174" s="229">
        <f>IF(N174="snížená",J174,0)</f>
        <v>0</v>
      </c>
      <c r="BG174" s="229">
        <f>IF(N174="zákl. přenesená",J174,0)</f>
        <v>0</v>
      </c>
      <c r="BH174" s="229">
        <f>IF(N174="sníž. přenesená",J174,0)</f>
        <v>0</v>
      </c>
      <c r="BI174" s="229">
        <f>IF(N174="nulová",J174,0)</f>
        <v>0</v>
      </c>
      <c r="BJ174" s="16" t="s">
        <v>87</v>
      </c>
      <c r="BK174" s="229">
        <f>ROUND(I174*H174,2)</f>
        <v>0</v>
      </c>
      <c r="BL174" s="16" t="s">
        <v>182</v>
      </c>
      <c r="BM174" s="228" t="s">
        <v>469</v>
      </c>
    </row>
    <row r="175" spans="1:47" s="2" customFormat="1" ht="12">
      <c r="A175" s="37"/>
      <c r="B175" s="38"/>
      <c r="C175" s="39"/>
      <c r="D175" s="230" t="s">
        <v>170</v>
      </c>
      <c r="E175" s="39"/>
      <c r="F175" s="231" t="s">
        <v>470</v>
      </c>
      <c r="G175" s="39"/>
      <c r="H175" s="39"/>
      <c r="I175" s="232"/>
      <c r="J175" s="39"/>
      <c r="K175" s="39"/>
      <c r="L175" s="43"/>
      <c r="M175" s="233"/>
      <c r="N175" s="234"/>
      <c r="O175" s="90"/>
      <c r="P175" s="90"/>
      <c r="Q175" s="90"/>
      <c r="R175" s="90"/>
      <c r="S175" s="90"/>
      <c r="T175" s="91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T175" s="16" t="s">
        <v>170</v>
      </c>
      <c r="AU175" s="16" t="s">
        <v>89</v>
      </c>
    </row>
    <row r="176" spans="1:47" s="2" customFormat="1" ht="12">
      <c r="A176" s="37"/>
      <c r="B176" s="38"/>
      <c r="C176" s="39"/>
      <c r="D176" s="230" t="s">
        <v>172</v>
      </c>
      <c r="E176" s="39"/>
      <c r="F176" s="235" t="s">
        <v>471</v>
      </c>
      <c r="G176" s="39"/>
      <c r="H176" s="39"/>
      <c r="I176" s="232"/>
      <c r="J176" s="39"/>
      <c r="K176" s="39"/>
      <c r="L176" s="43"/>
      <c r="M176" s="233"/>
      <c r="N176" s="234"/>
      <c r="O176" s="90"/>
      <c r="P176" s="90"/>
      <c r="Q176" s="90"/>
      <c r="R176" s="90"/>
      <c r="S176" s="90"/>
      <c r="T176" s="91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T176" s="16" t="s">
        <v>172</v>
      </c>
      <c r="AU176" s="16" t="s">
        <v>89</v>
      </c>
    </row>
    <row r="177" spans="1:51" s="13" customFormat="1" ht="12">
      <c r="A177" s="13"/>
      <c r="B177" s="236"/>
      <c r="C177" s="237"/>
      <c r="D177" s="230" t="s">
        <v>219</v>
      </c>
      <c r="E177" s="238" t="s">
        <v>1</v>
      </c>
      <c r="F177" s="239" t="s">
        <v>472</v>
      </c>
      <c r="G177" s="237"/>
      <c r="H177" s="240">
        <v>0.864</v>
      </c>
      <c r="I177" s="241"/>
      <c r="J177" s="237"/>
      <c r="K177" s="237"/>
      <c r="L177" s="242"/>
      <c r="M177" s="243"/>
      <c r="N177" s="244"/>
      <c r="O177" s="244"/>
      <c r="P177" s="244"/>
      <c r="Q177" s="244"/>
      <c r="R177" s="244"/>
      <c r="S177" s="244"/>
      <c r="T177" s="245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46" t="s">
        <v>219</v>
      </c>
      <c r="AU177" s="246" t="s">
        <v>89</v>
      </c>
      <c r="AV177" s="13" t="s">
        <v>89</v>
      </c>
      <c r="AW177" s="13" t="s">
        <v>36</v>
      </c>
      <c r="AX177" s="13" t="s">
        <v>79</v>
      </c>
      <c r="AY177" s="246" t="s">
        <v>160</v>
      </c>
    </row>
    <row r="178" spans="1:63" s="12" customFormat="1" ht="22.8" customHeight="1">
      <c r="A178" s="12"/>
      <c r="B178" s="201"/>
      <c r="C178" s="202"/>
      <c r="D178" s="203" t="s">
        <v>78</v>
      </c>
      <c r="E178" s="215" t="s">
        <v>182</v>
      </c>
      <c r="F178" s="215" t="s">
        <v>473</v>
      </c>
      <c r="G178" s="202"/>
      <c r="H178" s="202"/>
      <c r="I178" s="205"/>
      <c r="J178" s="216">
        <f>BK178</f>
        <v>0</v>
      </c>
      <c r="K178" s="202"/>
      <c r="L178" s="207"/>
      <c r="M178" s="208"/>
      <c r="N178" s="209"/>
      <c r="O178" s="209"/>
      <c r="P178" s="210">
        <f>SUM(P179:P187)</f>
        <v>0</v>
      </c>
      <c r="Q178" s="209"/>
      <c r="R178" s="210">
        <f>SUM(R179:R187)</f>
        <v>2.97308</v>
      </c>
      <c r="S178" s="209"/>
      <c r="T178" s="211">
        <f>SUM(T179:T187)</f>
        <v>0</v>
      </c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R178" s="212" t="s">
        <v>87</v>
      </c>
      <c r="AT178" s="213" t="s">
        <v>78</v>
      </c>
      <c r="AU178" s="213" t="s">
        <v>87</v>
      </c>
      <c r="AY178" s="212" t="s">
        <v>160</v>
      </c>
      <c r="BK178" s="214">
        <f>SUM(BK179:BK187)</f>
        <v>0</v>
      </c>
    </row>
    <row r="179" spans="1:65" s="2" customFormat="1" ht="16.5" customHeight="1">
      <c r="A179" s="37"/>
      <c r="B179" s="38"/>
      <c r="C179" s="217" t="s">
        <v>346</v>
      </c>
      <c r="D179" s="217" t="s">
        <v>163</v>
      </c>
      <c r="E179" s="218" t="s">
        <v>474</v>
      </c>
      <c r="F179" s="219" t="s">
        <v>475</v>
      </c>
      <c r="G179" s="220" t="s">
        <v>275</v>
      </c>
      <c r="H179" s="221">
        <v>3.06</v>
      </c>
      <c r="I179" s="222"/>
      <c r="J179" s="223">
        <f>ROUND(I179*H179,2)</f>
        <v>0</v>
      </c>
      <c r="K179" s="219" t="s">
        <v>167</v>
      </c>
      <c r="L179" s="43"/>
      <c r="M179" s="224" t="s">
        <v>1</v>
      </c>
      <c r="N179" s="225" t="s">
        <v>44</v>
      </c>
      <c r="O179" s="90"/>
      <c r="P179" s="226">
        <f>O179*H179</f>
        <v>0</v>
      </c>
      <c r="Q179" s="226">
        <v>0</v>
      </c>
      <c r="R179" s="226">
        <f>Q179*H179</f>
        <v>0</v>
      </c>
      <c r="S179" s="226">
        <v>0</v>
      </c>
      <c r="T179" s="227">
        <f>S179*H179</f>
        <v>0</v>
      </c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R179" s="228" t="s">
        <v>182</v>
      </c>
      <c r="AT179" s="228" t="s">
        <v>163</v>
      </c>
      <c r="AU179" s="228" t="s">
        <v>89</v>
      </c>
      <c r="AY179" s="16" t="s">
        <v>160</v>
      </c>
      <c r="BE179" s="229">
        <f>IF(N179="základní",J179,0)</f>
        <v>0</v>
      </c>
      <c r="BF179" s="229">
        <f>IF(N179="snížená",J179,0)</f>
        <v>0</v>
      </c>
      <c r="BG179" s="229">
        <f>IF(N179="zákl. přenesená",J179,0)</f>
        <v>0</v>
      </c>
      <c r="BH179" s="229">
        <f>IF(N179="sníž. přenesená",J179,0)</f>
        <v>0</v>
      </c>
      <c r="BI179" s="229">
        <f>IF(N179="nulová",J179,0)</f>
        <v>0</v>
      </c>
      <c r="BJ179" s="16" t="s">
        <v>87</v>
      </c>
      <c r="BK179" s="229">
        <f>ROUND(I179*H179,2)</f>
        <v>0</v>
      </c>
      <c r="BL179" s="16" t="s">
        <v>182</v>
      </c>
      <c r="BM179" s="228" t="s">
        <v>476</v>
      </c>
    </row>
    <row r="180" spans="1:47" s="2" customFormat="1" ht="12">
      <c r="A180" s="37"/>
      <c r="B180" s="38"/>
      <c r="C180" s="39"/>
      <c r="D180" s="230" t="s">
        <v>170</v>
      </c>
      <c r="E180" s="39"/>
      <c r="F180" s="231" t="s">
        <v>477</v>
      </c>
      <c r="G180" s="39"/>
      <c r="H180" s="39"/>
      <c r="I180" s="232"/>
      <c r="J180" s="39"/>
      <c r="K180" s="39"/>
      <c r="L180" s="43"/>
      <c r="M180" s="233"/>
      <c r="N180" s="234"/>
      <c r="O180" s="90"/>
      <c r="P180" s="90"/>
      <c r="Q180" s="90"/>
      <c r="R180" s="90"/>
      <c r="S180" s="90"/>
      <c r="T180" s="91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T180" s="16" t="s">
        <v>170</v>
      </c>
      <c r="AU180" s="16" t="s">
        <v>89</v>
      </c>
    </row>
    <row r="181" spans="1:51" s="13" customFormat="1" ht="12">
      <c r="A181" s="13"/>
      <c r="B181" s="236"/>
      <c r="C181" s="237"/>
      <c r="D181" s="230" t="s">
        <v>219</v>
      </c>
      <c r="E181" s="238" t="s">
        <v>1</v>
      </c>
      <c r="F181" s="239" t="s">
        <v>478</v>
      </c>
      <c r="G181" s="237"/>
      <c r="H181" s="240">
        <v>3.06</v>
      </c>
      <c r="I181" s="241"/>
      <c r="J181" s="237"/>
      <c r="K181" s="237"/>
      <c r="L181" s="242"/>
      <c r="M181" s="243"/>
      <c r="N181" s="244"/>
      <c r="O181" s="244"/>
      <c r="P181" s="244"/>
      <c r="Q181" s="244"/>
      <c r="R181" s="244"/>
      <c r="S181" s="244"/>
      <c r="T181" s="245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46" t="s">
        <v>219</v>
      </c>
      <c r="AU181" s="246" t="s">
        <v>89</v>
      </c>
      <c r="AV181" s="13" t="s">
        <v>89</v>
      </c>
      <c r="AW181" s="13" t="s">
        <v>36</v>
      </c>
      <c r="AX181" s="13" t="s">
        <v>79</v>
      </c>
      <c r="AY181" s="246" t="s">
        <v>160</v>
      </c>
    </row>
    <row r="182" spans="1:65" s="2" customFormat="1" ht="24.15" customHeight="1">
      <c r="A182" s="37"/>
      <c r="B182" s="38"/>
      <c r="C182" s="217" t="s">
        <v>351</v>
      </c>
      <c r="D182" s="217" t="s">
        <v>163</v>
      </c>
      <c r="E182" s="218" t="s">
        <v>479</v>
      </c>
      <c r="F182" s="219" t="s">
        <v>480</v>
      </c>
      <c r="G182" s="220" t="s">
        <v>275</v>
      </c>
      <c r="H182" s="221">
        <v>0.333</v>
      </c>
      <c r="I182" s="222"/>
      <c r="J182" s="223">
        <f>ROUND(I182*H182,2)</f>
        <v>0</v>
      </c>
      <c r="K182" s="219" t="s">
        <v>167</v>
      </c>
      <c r="L182" s="43"/>
      <c r="M182" s="224" t="s">
        <v>1</v>
      </c>
      <c r="N182" s="225" t="s">
        <v>44</v>
      </c>
      <c r="O182" s="90"/>
      <c r="P182" s="226">
        <f>O182*H182</f>
        <v>0</v>
      </c>
      <c r="Q182" s="226">
        <v>0</v>
      </c>
      <c r="R182" s="226">
        <f>Q182*H182</f>
        <v>0</v>
      </c>
      <c r="S182" s="226">
        <v>0</v>
      </c>
      <c r="T182" s="227">
        <f>S182*H182</f>
        <v>0</v>
      </c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R182" s="228" t="s">
        <v>182</v>
      </c>
      <c r="AT182" s="228" t="s">
        <v>163</v>
      </c>
      <c r="AU182" s="228" t="s">
        <v>89</v>
      </c>
      <c r="AY182" s="16" t="s">
        <v>160</v>
      </c>
      <c r="BE182" s="229">
        <f>IF(N182="základní",J182,0)</f>
        <v>0</v>
      </c>
      <c r="BF182" s="229">
        <f>IF(N182="snížená",J182,0)</f>
        <v>0</v>
      </c>
      <c r="BG182" s="229">
        <f>IF(N182="zákl. přenesená",J182,0)</f>
        <v>0</v>
      </c>
      <c r="BH182" s="229">
        <f>IF(N182="sníž. přenesená",J182,0)</f>
        <v>0</v>
      </c>
      <c r="BI182" s="229">
        <f>IF(N182="nulová",J182,0)</f>
        <v>0</v>
      </c>
      <c r="BJ182" s="16" t="s">
        <v>87</v>
      </c>
      <c r="BK182" s="229">
        <f>ROUND(I182*H182,2)</f>
        <v>0</v>
      </c>
      <c r="BL182" s="16" t="s">
        <v>182</v>
      </c>
      <c r="BM182" s="228" t="s">
        <v>481</v>
      </c>
    </row>
    <row r="183" spans="1:47" s="2" customFormat="1" ht="12">
      <c r="A183" s="37"/>
      <c r="B183" s="38"/>
      <c r="C183" s="39"/>
      <c r="D183" s="230" t="s">
        <v>170</v>
      </c>
      <c r="E183" s="39"/>
      <c r="F183" s="231" t="s">
        <v>482</v>
      </c>
      <c r="G183" s="39"/>
      <c r="H183" s="39"/>
      <c r="I183" s="232"/>
      <c r="J183" s="39"/>
      <c r="K183" s="39"/>
      <c r="L183" s="43"/>
      <c r="M183" s="233"/>
      <c r="N183" s="234"/>
      <c r="O183" s="90"/>
      <c r="P183" s="90"/>
      <c r="Q183" s="90"/>
      <c r="R183" s="90"/>
      <c r="S183" s="90"/>
      <c r="T183" s="91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T183" s="16" t="s">
        <v>170</v>
      </c>
      <c r="AU183" s="16" t="s">
        <v>89</v>
      </c>
    </row>
    <row r="184" spans="1:51" s="13" customFormat="1" ht="12">
      <c r="A184" s="13"/>
      <c r="B184" s="236"/>
      <c r="C184" s="237"/>
      <c r="D184" s="230" t="s">
        <v>219</v>
      </c>
      <c r="E184" s="238" t="s">
        <v>1</v>
      </c>
      <c r="F184" s="239" t="s">
        <v>483</v>
      </c>
      <c r="G184" s="237"/>
      <c r="H184" s="240">
        <v>0.333</v>
      </c>
      <c r="I184" s="241"/>
      <c r="J184" s="237"/>
      <c r="K184" s="237"/>
      <c r="L184" s="242"/>
      <c r="M184" s="243"/>
      <c r="N184" s="244"/>
      <c r="O184" s="244"/>
      <c r="P184" s="244"/>
      <c r="Q184" s="244"/>
      <c r="R184" s="244"/>
      <c r="S184" s="244"/>
      <c r="T184" s="245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46" t="s">
        <v>219</v>
      </c>
      <c r="AU184" s="246" t="s">
        <v>89</v>
      </c>
      <c r="AV184" s="13" t="s">
        <v>89</v>
      </c>
      <c r="AW184" s="13" t="s">
        <v>36</v>
      </c>
      <c r="AX184" s="13" t="s">
        <v>79</v>
      </c>
      <c r="AY184" s="246" t="s">
        <v>160</v>
      </c>
    </row>
    <row r="185" spans="1:65" s="2" customFormat="1" ht="24.15" customHeight="1">
      <c r="A185" s="37"/>
      <c r="B185" s="38"/>
      <c r="C185" s="217" t="s">
        <v>359</v>
      </c>
      <c r="D185" s="217" t="s">
        <v>163</v>
      </c>
      <c r="E185" s="218" t="s">
        <v>484</v>
      </c>
      <c r="F185" s="219" t="s">
        <v>485</v>
      </c>
      <c r="G185" s="220" t="s">
        <v>270</v>
      </c>
      <c r="H185" s="221">
        <v>4</v>
      </c>
      <c r="I185" s="222"/>
      <c r="J185" s="223">
        <f>ROUND(I185*H185,2)</f>
        <v>0</v>
      </c>
      <c r="K185" s="219" t="s">
        <v>167</v>
      </c>
      <c r="L185" s="43"/>
      <c r="M185" s="224" t="s">
        <v>1</v>
      </c>
      <c r="N185" s="225" t="s">
        <v>44</v>
      </c>
      <c r="O185" s="90"/>
      <c r="P185" s="226">
        <f>O185*H185</f>
        <v>0</v>
      </c>
      <c r="Q185" s="226">
        <v>0.74327</v>
      </c>
      <c r="R185" s="226">
        <f>Q185*H185</f>
        <v>2.97308</v>
      </c>
      <c r="S185" s="226">
        <v>0</v>
      </c>
      <c r="T185" s="227">
        <f>S185*H185</f>
        <v>0</v>
      </c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R185" s="228" t="s">
        <v>182</v>
      </c>
      <c r="AT185" s="228" t="s">
        <v>163</v>
      </c>
      <c r="AU185" s="228" t="s">
        <v>89</v>
      </c>
      <c r="AY185" s="16" t="s">
        <v>160</v>
      </c>
      <c r="BE185" s="229">
        <f>IF(N185="základní",J185,0)</f>
        <v>0</v>
      </c>
      <c r="BF185" s="229">
        <f>IF(N185="snížená",J185,0)</f>
        <v>0</v>
      </c>
      <c r="BG185" s="229">
        <f>IF(N185="zákl. přenesená",J185,0)</f>
        <v>0</v>
      </c>
      <c r="BH185" s="229">
        <f>IF(N185="sníž. přenesená",J185,0)</f>
        <v>0</v>
      </c>
      <c r="BI185" s="229">
        <f>IF(N185="nulová",J185,0)</f>
        <v>0</v>
      </c>
      <c r="BJ185" s="16" t="s">
        <v>87</v>
      </c>
      <c r="BK185" s="229">
        <f>ROUND(I185*H185,2)</f>
        <v>0</v>
      </c>
      <c r="BL185" s="16" t="s">
        <v>182</v>
      </c>
      <c r="BM185" s="228" t="s">
        <v>486</v>
      </c>
    </row>
    <row r="186" spans="1:47" s="2" customFormat="1" ht="12">
      <c r="A186" s="37"/>
      <c r="B186" s="38"/>
      <c r="C186" s="39"/>
      <c r="D186" s="230" t="s">
        <v>170</v>
      </c>
      <c r="E186" s="39"/>
      <c r="F186" s="231" t="s">
        <v>487</v>
      </c>
      <c r="G186" s="39"/>
      <c r="H186" s="39"/>
      <c r="I186" s="232"/>
      <c r="J186" s="39"/>
      <c r="K186" s="39"/>
      <c r="L186" s="43"/>
      <c r="M186" s="233"/>
      <c r="N186" s="234"/>
      <c r="O186" s="90"/>
      <c r="P186" s="90"/>
      <c r="Q186" s="90"/>
      <c r="R186" s="90"/>
      <c r="S186" s="90"/>
      <c r="T186" s="91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T186" s="16" t="s">
        <v>170</v>
      </c>
      <c r="AU186" s="16" t="s">
        <v>89</v>
      </c>
    </row>
    <row r="187" spans="1:51" s="13" customFormat="1" ht="12">
      <c r="A187" s="13"/>
      <c r="B187" s="236"/>
      <c r="C187" s="237"/>
      <c r="D187" s="230" t="s">
        <v>219</v>
      </c>
      <c r="E187" s="238" t="s">
        <v>1</v>
      </c>
      <c r="F187" s="239" t="s">
        <v>488</v>
      </c>
      <c r="G187" s="237"/>
      <c r="H187" s="240">
        <v>4</v>
      </c>
      <c r="I187" s="241"/>
      <c r="J187" s="237"/>
      <c r="K187" s="237"/>
      <c r="L187" s="242"/>
      <c r="M187" s="243"/>
      <c r="N187" s="244"/>
      <c r="O187" s="244"/>
      <c r="P187" s="244"/>
      <c r="Q187" s="244"/>
      <c r="R187" s="244"/>
      <c r="S187" s="244"/>
      <c r="T187" s="245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46" t="s">
        <v>219</v>
      </c>
      <c r="AU187" s="246" t="s">
        <v>89</v>
      </c>
      <c r="AV187" s="13" t="s">
        <v>89</v>
      </c>
      <c r="AW187" s="13" t="s">
        <v>36</v>
      </c>
      <c r="AX187" s="13" t="s">
        <v>79</v>
      </c>
      <c r="AY187" s="246" t="s">
        <v>160</v>
      </c>
    </row>
    <row r="188" spans="1:63" s="12" customFormat="1" ht="22.8" customHeight="1">
      <c r="A188" s="12"/>
      <c r="B188" s="201"/>
      <c r="C188" s="202"/>
      <c r="D188" s="203" t="s">
        <v>78</v>
      </c>
      <c r="E188" s="215" t="s">
        <v>204</v>
      </c>
      <c r="F188" s="215" t="s">
        <v>489</v>
      </c>
      <c r="G188" s="202"/>
      <c r="H188" s="202"/>
      <c r="I188" s="205"/>
      <c r="J188" s="216">
        <f>BK188</f>
        <v>0</v>
      </c>
      <c r="K188" s="202"/>
      <c r="L188" s="207"/>
      <c r="M188" s="208"/>
      <c r="N188" s="209"/>
      <c r="O188" s="209"/>
      <c r="P188" s="210">
        <f>SUM(P189:P280)</f>
        <v>0</v>
      </c>
      <c r="Q188" s="209"/>
      <c r="R188" s="210">
        <f>SUM(R189:R280)</f>
        <v>0.98429</v>
      </c>
      <c r="S188" s="209"/>
      <c r="T188" s="211">
        <f>SUM(T189:T280)</f>
        <v>0.118</v>
      </c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R188" s="212" t="s">
        <v>87</v>
      </c>
      <c r="AT188" s="213" t="s">
        <v>78</v>
      </c>
      <c r="AU188" s="213" t="s">
        <v>87</v>
      </c>
      <c r="AY188" s="212" t="s">
        <v>160</v>
      </c>
      <c r="BK188" s="214">
        <f>SUM(BK189:BK280)</f>
        <v>0</v>
      </c>
    </row>
    <row r="189" spans="1:65" s="2" customFormat="1" ht="21.75" customHeight="1">
      <c r="A189" s="37"/>
      <c r="B189" s="38"/>
      <c r="C189" s="217" t="s">
        <v>366</v>
      </c>
      <c r="D189" s="217" t="s">
        <v>163</v>
      </c>
      <c r="E189" s="218" t="s">
        <v>490</v>
      </c>
      <c r="F189" s="219" t="s">
        <v>491</v>
      </c>
      <c r="G189" s="220" t="s">
        <v>215</v>
      </c>
      <c r="H189" s="221">
        <v>2</v>
      </c>
      <c r="I189" s="222"/>
      <c r="J189" s="223">
        <f>ROUND(I189*H189,2)</f>
        <v>0</v>
      </c>
      <c r="K189" s="219" t="s">
        <v>167</v>
      </c>
      <c r="L189" s="43"/>
      <c r="M189" s="224" t="s">
        <v>1</v>
      </c>
      <c r="N189" s="225" t="s">
        <v>44</v>
      </c>
      <c r="O189" s="90"/>
      <c r="P189" s="226">
        <f>O189*H189</f>
        <v>0</v>
      </c>
      <c r="Q189" s="226">
        <v>0</v>
      </c>
      <c r="R189" s="226">
        <f>Q189*H189</f>
        <v>0</v>
      </c>
      <c r="S189" s="226">
        <v>0.044</v>
      </c>
      <c r="T189" s="227">
        <f>S189*H189</f>
        <v>0.088</v>
      </c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R189" s="228" t="s">
        <v>182</v>
      </c>
      <c r="AT189" s="228" t="s">
        <v>163</v>
      </c>
      <c r="AU189" s="228" t="s">
        <v>89</v>
      </c>
      <c r="AY189" s="16" t="s">
        <v>160</v>
      </c>
      <c r="BE189" s="229">
        <f>IF(N189="základní",J189,0)</f>
        <v>0</v>
      </c>
      <c r="BF189" s="229">
        <f>IF(N189="snížená",J189,0)</f>
        <v>0</v>
      </c>
      <c r="BG189" s="229">
        <f>IF(N189="zákl. přenesená",J189,0)</f>
        <v>0</v>
      </c>
      <c r="BH189" s="229">
        <f>IF(N189="sníž. přenesená",J189,0)</f>
        <v>0</v>
      </c>
      <c r="BI189" s="229">
        <f>IF(N189="nulová",J189,0)</f>
        <v>0</v>
      </c>
      <c r="BJ189" s="16" t="s">
        <v>87</v>
      </c>
      <c r="BK189" s="229">
        <f>ROUND(I189*H189,2)</f>
        <v>0</v>
      </c>
      <c r="BL189" s="16" t="s">
        <v>182</v>
      </c>
      <c r="BM189" s="228" t="s">
        <v>492</v>
      </c>
    </row>
    <row r="190" spans="1:47" s="2" customFormat="1" ht="12">
      <c r="A190" s="37"/>
      <c r="B190" s="38"/>
      <c r="C190" s="39"/>
      <c r="D190" s="230" t="s">
        <v>170</v>
      </c>
      <c r="E190" s="39"/>
      <c r="F190" s="231" t="s">
        <v>493</v>
      </c>
      <c r="G190" s="39"/>
      <c r="H190" s="39"/>
      <c r="I190" s="232"/>
      <c r="J190" s="39"/>
      <c r="K190" s="39"/>
      <c r="L190" s="43"/>
      <c r="M190" s="233"/>
      <c r="N190" s="234"/>
      <c r="O190" s="90"/>
      <c r="P190" s="90"/>
      <c r="Q190" s="90"/>
      <c r="R190" s="90"/>
      <c r="S190" s="90"/>
      <c r="T190" s="91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T190" s="16" t="s">
        <v>170</v>
      </c>
      <c r="AU190" s="16" t="s">
        <v>89</v>
      </c>
    </row>
    <row r="191" spans="1:65" s="2" customFormat="1" ht="24.15" customHeight="1">
      <c r="A191" s="37"/>
      <c r="B191" s="38"/>
      <c r="C191" s="217" t="s">
        <v>372</v>
      </c>
      <c r="D191" s="217" t="s">
        <v>163</v>
      </c>
      <c r="E191" s="218" t="s">
        <v>494</v>
      </c>
      <c r="F191" s="219" t="s">
        <v>495</v>
      </c>
      <c r="G191" s="220" t="s">
        <v>281</v>
      </c>
      <c r="H191" s="221">
        <v>2</v>
      </c>
      <c r="I191" s="222"/>
      <c r="J191" s="223">
        <f>ROUND(I191*H191,2)</f>
        <v>0</v>
      </c>
      <c r="K191" s="219" t="s">
        <v>167</v>
      </c>
      <c r="L191" s="43"/>
      <c r="M191" s="224" t="s">
        <v>1</v>
      </c>
      <c r="N191" s="225" t="s">
        <v>44</v>
      </c>
      <c r="O191" s="90"/>
      <c r="P191" s="226">
        <f>O191*H191</f>
        <v>0</v>
      </c>
      <c r="Q191" s="226">
        <v>0.00167</v>
      </c>
      <c r="R191" s="226">
        <f>Q191*H191</f>
        <v>0.00334</v>
      </c>
      <c r="S191" s="226">
        <v>0</v>
      </c>
      <c r="T191" s="227">
        <f>S191*H191</f>
        <v>0</v>
      </c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R191" s="228" t="s">
        <v>182</v>
      </c>
      <c r="AT191" s="228" t="s">
        <v>163</v>
      </c>
      <c r="AU191" s="228" t="s">
        <v>89</v>
      </c>
      <c r="AY191" s="16" t="s">
        <v>160</v>
      </c>
      <c r="BE191" s="229">
        <f>IF(N191="základní",J191,0)</f>
        <v>0</v>
      </c>
      <c r="BF191" s="229">
        <f>IF(N191="snížená",J191,0)</f>
        <v>0</v>
      </c>
      <c r="BG191" s="229">
        <f>IF(N191="zákl. přenesená",J191,0)</f>
        <v>0</v>
      </c>
      <c r="BH191" s="229">
        <f>IF(N191="sníž. přenesená",J191,0)</f>
        <v>0</v>
      </c>
      <c r="BI191" s="229">
        <f>IF(N191="nulová",J191,0)</f>
        <v>0</v>
      </c>
      <c r="BJ191" s="16" t="s">
        <v>87</v>
      </c>
      <c r="BK191" s="229">
        <f>ROUND(I191*H191,2)</f>
        <v>0</v>
      </c>
      <c r="BL191" s="16" t="s">
        <v>182</v>
      </c>
      <c r="BM191" s="228" t="s">
        <v>496</v>
      </c>
    </row>
    <row r="192" spans="1:47" s="2" customFormat="1" ht="12">
      <c r="A192" s="37"/>
      <c r="B192" s="38"/>
      <c r="C192" s="39"/>
      <c r="D192" s="230" t="s">
        <v>170</v>
      </c>
      <c r="E192" s="39"/>
      <c r="F192" s="231" t="s">
        <v>497</v>
      </c>
      <c r="G192" s="39"/>
      <c r="H192" s="39"/>
      <c r="I192" s="232"/>
      <c r="J192" s="39"/>
      <c r="K192" s="39"/>
      <c r="L192" s="43"/>
      <c r="M192" s="233"/>
      <c r="N192" s="234"/>
      <c r="O192" s="90"/>
      <c r="P192" s="90"/>
      <c r="Q192" s="90"/>
      <c r="R192" s="90"/>
      <c r="S192" s="90"/>
      <c r="T192" s="91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T192" s="16" t="s">
        <v>170</v>
      </c>
      <c r="AU192" s="16" t="s">
        <v>89</v>
      </c>
    </row>
    <row r="193" spans="1:65" s="2" customFormat="1" ht="16.5" customHeight="1">
      <c r="A193" s="37"/>
      <c r="B193" s="38"/>
      <c r="C193" s="251" t="s">
        <v>7</v>
      </c>
      <c r="D193" s="251" t="s">
        <v>452</v>
      </c>
      <c r="E193" s="252" t="s">
        <v>498</v>
      </c>
      <c r="F193" s="253" t="s">
        <v>499</v>
      </c>
      <c r="G193" s="254" t="s">
        <v>281</v>
      </c>
      <c r="H193" s="255">
        <v>1</v>
      </c>
      <c r="I193" s="256"/>
      <c r="J193" s="257">
        <f>ROUND(I193*H193,2)</f>
        <v>0</v>
      </c>
      <c r="K193" s="253" t="s">
        <v>167</v>
      </c>
      <c r="L193" s="258"/>
      <c r="M193" s="259" t="s">
        <v>1</v>
      </c>
      <c r="N193" s="260" t="s">
        <v>44</v>
      </c>
      <c r="O193" s="90"/>
      <c r="P193" s="226">
        <f>O193*H193</f>
        <v>0</v>
      </c>
      <c r="Q193" s="226">
        <v>0.0141</v>
      </c>
      <c r="R193" s="226">
        <f>Q193*H193</f>
        <v>0.0141</v>
      </c>
      <c r="S193" s="226">
        <v>0</v>
      </c>
      <c r="T193" s="227">
        <f>S193*H193</f>
        <v>0</v>
      </c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R193" s="228" t="s">
        <v>204</v>
      </c>
      <c r="AT193" s="228" t="s">
        <v>452</v>
      </c>
      <c r="AU193" s="228" t="s">
        <v>89</v>
      </c>
      <c r="AY193" s="16" t="s">
        <v>160</v>
      </c>
      <c r="BE193" s="229">
        <f>IF(N193="základní",J193,0)</f>
        <v>0</v>
      </c>
      <c r="BF193" s="229">
        <f>IF(N193="snížená",J193,0)</f>
        <v>0</v>
      </c>
      <c r="BG193" s="229">
        <f>IF(N193="zákl. přenesená",J193,0)</f>
        <v>0</v>
      </c>
      <c r="BH193" s="229">
        <f>IF(N193="sníž. přenesená",J193,0)</f>
        <v>0</v>
      </c>
      <c r="BI193" s="229">
        <f>IF(N193="nulová",J193,0)</f>
        <v>0</v>
      </c>
      <c r="BJ193" s="16" t="s">
        <v>87</v>
      </c>
      <c r="BK193" s="229">
        <f>ROUND(I193*H193,2)</f>
        <v>0</v>
      </c>
      <c r="BL193" s="16" t="s">
        <v>182</v>
      </c>
      <c r="BM193" s="228" t="s">
        <v>500</v>
      </c>
    </row>
    <row r="194" spans="1:47" s="2" customFormat="1" ht="12">
      <c r="A194" s="37"/>
      <c r="B194" s="38"/>
      <c r="C194" s="39"/>
      <c r="D194" s="230" t="s">
        <v>170</v>
      </c>
      <c r="E194" s="39"/>
      <c r="F194" s="231" t="s">
        <v>499</v>
      </c>
      <c r="G194" s="39"/>
      <c r="H194" s="39"/>
      <c r="I194" s="232"/>
      <c r="J194" s="39"/>
      <c r="K194" s="39"/>
      <c r="L194" s="43"/>
      <c r="M194" s="233"/>
      <c r="N194" s="234"/>
      <c r="O194" s="90"/>
      <c r="P194" s="90"/>
      <c r="Q194" s="90"/>
      <c r="R194" s="90"/>
      <c r="S194" s="90"/>
      <c r="T194" s="91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T194" s="16" t="s">
        <v>170</v>
      </c>
      <c r="AU194" s="16" t="s">
        <v>89</v>
      </c>
    </row>
    <row r="195" spans="1:65" s="2" customFormat="1" ht="16.5" customHeight="1">
      <c r="A195" s="37"/>
      <c r="B195" s="38"/>
      <c r="C195" s="251" t="s">
        <v>382</v>
      </c>
      <c r="D195" s="251" t="s">
        <v>452</v>
      </c>
      <c r="E195" s="252" t="s">
        <v>501</v>
      </c>
      <c r="F195" s="253" t="s">
        <v>502</v>
      </c>
      <c r="G195" s="254" t="s">
        <v>281</v>
      </c>
      <c r="H195" s="255">
        <v>1</v>
      </c>
      <c r="I195" s="256"/>
      <c r="J195" s="257">
        <f>ROUND(I195*H195,2)</f>
        <v>0</v>
      </c>
      <c r="K195" s="253" t="s">
        <v>1</v>
      </c>
      <c r="L195" s="258"/>
      <c r="M195" s="259" t="s">
        <v>1</v>
      </c>
      <c r="N195" s="260" t="s">
        <v>44</v>
      </c>
      <c r="O195" s="90"/>
      <c r="P195" s="226">
        <f>O195*H195</f>
        <v>0</v>
      </c>
      <c r="Q195" s="226">
        <v>0.0039</v>
      </c>
      <c r="R195" s="226">
        <f>Q195*H195</f>
        <v>0.0039</v>
      </c>
      <c r="S195" s="226">
        <v>0</v>
      </c>
      <c r="T195" s="227">
        <f>S195*H195</f>
        <v>0</v>
      </c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R195" s="228" t="s">
        <v>204</v>
      </c>
      <c r="AT195" s="228" t="s">
        <v>452</v>
      </c>
      <c r="AU195" s="228" t="s">
        <v>89</v>
      </c>
      <c r="AY195" s="16" t="s">
        <v>160</v>
      </c>
      <c r="BE195" s="229">
        <f>IF(N195="základní",J195,0)</f>
        <v>0</v>
      </c>
      <c r="BF195" s="229">
        <f>IF(N195="snížená",J195,0)</f>
        <v>0</v>
      </c>
      <c r="BG195" s="229">
        <f>IF(N195="zákl. přenesená",J195,0)</f>
        <v>0</v>
      </c>
      <c r="BH195" s="229">
        <f>IF(N195="sníž. přenesená",J195,0)</f>
        <v>0</v>
      </c>
      <c r="BI195" s="229">
        <f>IF(N195="nulová",J195,0)</f>
        <v>0</v>
      </c>
      <c r="BJ195" s="16" t="s">
        <v>87</v>
      </c>
      <c r="BK195" s="229">
        <f>ROUND(I195*H195,2)</f>
        <v>0</v>
      </c>
      <c r="BL195" s="16" t="s">
        <v>182</v>
      </c>
      <c r="BM195" s="228" t="s">
        <v>503</v>
      </c>
    </row>
    <row r="196" spans="1:47" s="2" customFormat="1" ht="12">
      <c r="A196" s="37"/>
      <c r="B196" s="38"/>
      <c r="C196" s="39"/>
      <c r="D196" s="230" t="s">
        <v>170</v>
      </c>
      <c r="E196" s="39"/>
      <c r="F196" s="231" t="s">
        <v>504</v>
      </c>
      <c r="G196" s="39"/>
      <c r="H196" s="39"/>
      <c r="I196" s="232"/>
      <c r="J196" s="39"/>
      <c r="K196" s="39"/>
      <c r="L196" s="43"/>
      <c r="M196" s="233"/>
      <c r="N196" s="234"/>
      <c r="O196" s="90"/>
      <c r="P196" s="90"/>
      <c r="Q196" s="90"/>
      <c r="R196" s="90"/>
      <c r="S196" s="90"/>
      <c r="T196" s="91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T196" s="16" t="s">
        <v>170</v>
      </c>
      <c r="AU196" s="16" t="s">
        <v>89</v>
      </c>
    </row>
    <row r="197" spans="1:65" s="2" customFormat="1" ht="16.5" customHeight="1">
      <c r="A197" s="37"/>
      <c r="B197" s="38"/>
      <c r="C197" s="251" t="s">
        <v>388</v>
      </c>
      <c r="D197" s="251" t="s">
        <v>452</v>
      </c>
      <c r="E197" s="252" t="s">
        <v>505</v>
      </c>
      <c r="F197" s="253" t="s">
        <v>506</v>
      </c>
      <c r="G197" s="254" t="s">
        <v>281</v>
      </c>
      <c r="H197" s="255">
        <v>1</v>
      </c>
      <c r="I197" s="256"/>
      <c r="J197" s="257">
        <f>ROUND(I197*H197,2)</f>
        <v>0</v>
      </c>
      <c r="K197" s="253" t="s">
        <v>167</v>
      </c>
      <c r="L197" s="258"/>
      <c r="M197" s="259" t="s">
        <v>1</v>
      </c>
      <c r="N197" s="260" t="s">
        <v>44</v>
      </c>
      <c r="O197" s="90"/>
      <c r="P197" s="226">
        <f>O197*H197</f>
        <v>0</v>
      </c>
      <c r="Q197" s="226">
        <v>0.00048</v>
      </c>
      <c r="R197" s="226">
        <f>Q197*H197</f>
        <v>0.00048</v>
      </c>
      <c r="S197" s="226">
        <v>0</v>
      </c>
      <c r="T197" s="227">
        <f>S197*H197</f>
        <v>0</v>
      </c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R197" s="228" t="s">
        <v>204</v>
      </c>
      <c r="AT197" s="228" t="s">
        <v>452</v>
      </c>
      <c r="AU197" s="228" t="s">
        <v>89</v>
      </c>
      <c r="AY197" s="16" t="s">
        <v>160</v>
      </c>
      <c r="BE197" s="229">
        <f>IF(N197="základní",J197,0)</f>
        <v>0</v>
      </c>
      <c r="BF197" s="229">
        <f>IF(N197="snížená",J197,0)</f>
        <v>0</v>
      </c>
      <c r="BG197" s="229">
        <f>IF(N197="zákl. přenesená",J197,0)</f>
        <v>0</v>
      </c>
      <c r="BH197" s="229">
        <f>IF(N197="sníž. přenesená",J197,0)</f>
        <v>0</v>
      </c>
      <c r="BI197" s="229">
        <f>IF(N197="nulová",J197,0)</f>
        <v>0</v>
      </c>
      <c r="BJ197" s="16" t="s">
        <v>87</v>
      </c>
      <c r="BK197" s="229">
        <f>ROUND(I197*H197,2)</f>
        <v>0</v>
      </c>
      <c r="BL197" s="16" t="s">
        <v>182</v>
      </c>
      <c r="BM197" s="228" t="s">
        <v>507</v>
      </c>
    </row>
    <row r="198" spans="1:47" s="2" customFormat="1" ht="12">
      <c r="A198" s="37"/>
      <c r="B198" s="38"/>
      <c r="C198" s="39"/>
      <c r="D198" s="230" t="s">
        <v>170</v>
      </c>
      <c r="E198" s="39"/>
      <c r="F198" s="231" t="s">
        <v>506</v>
      </c>
      <c r="G198" s="39"/>
      <c r="H198" s="39"/>
      <c r="I198" s="232"/>
      <c r="J198" s="39"/>
      <c r="K198" s="39"/>
      <c r="L198" s="43"/>
      <c r="M198" s="233"/>
      <c r="N198" s="234"/>
      <c r="O198" s="90"/>
      <c r="P198" s="90"/>
      <c r="Q198" s="90"/>
      <c r="R198" s="90"/>
      <c r="S198" s="90"/>
      <c r="T198" s="91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T198" s="16" t="s">
        <v>170</v>
      </c>
      <c r="AU198" s="16" t="s">
        <v>89</v>
      </c>
    </row>
    <row r="199" spans="1:65" s="2" customFormat="1" ht="24.15" customHeight="1">
      <c r="A199" s="37"/>
      <c r="B199" s="38"/>
      <c r="C199" s="217" t="s">
        <v>508</v>
      </c>
      <c r="D199" s="217" t="s">
        <v>163</v>
      </c>
      <c r="E199" s="218" t="s">
        <v>509</v>
      </c>
      <c r="F199" s="219" t="s">
        <v>510</v>
      </c>
      <c r="G199" s="220" t="s">
        <v>281</v>
      </c>
      <c r="H199" s="221">
        <v>8</v>
      </c>
      <c r="I199" s="222"/>
      <c r="J199" s="223">
        <f>ROUND(I199*H199,2)</f>
        <v>0</v>
      </c>
      <c r="K199" s="219" t="s">
        <v>167</v>
      </c>
      <c r="L199" s="43"/>
      <c r="M199" s="224" t="s">
        <v>1</v>
      </c>
      <c r="N199" s="225" t="s">
        <v>44</v>
      </c>
      <c r="O199" s="90"/>
      <c r="P199" s="226">
        <f>O199*H199</f>
        <v>0</v>
      </c>
      <c r="Q199" s="226">
        <v>0.00296</v>
      </c>
      <c r="R199" s="226">
        <f>Q199*H199</f>
        <v>0.02368</v>
      </c>
      <c r="S199" s="226">
        <v>0</v>
      </c>
      <c r="T199" s="227">
        <f>S199*H199</f>
        <v>0</v>
      </c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R199" s="228" t="s">
        <v>182</v>
      </c>
      <c r="AT199" s="228" t="s">
        <v>163</v>
      </c>
      <c r="AU199" s="228" t="s">
        <v>89</v>
      </c>
      <c r="AY199" s="16" t="s">
        <v>160</v>
      </c>
      <c r="BE199" s="229">
        <f>IF(N199="základní",J199,0)</f>
        <v>0</v>
      </c>
      <c r="BF199" s="229">
        <f>IF(N199="snížená",J199,0)</f>
        <v>0</v>
      </c>
      <c r="BG199" s="229">
        <f>IF(N199="zákl. přenesená",J199,0)</f>
        <v>0</v>
      </c>
      <c r="BH199" s="229">
        <f>IF(N199="sníž. přenesená",J199,0)</f>
        <v>0</v>
      </c>
      <c r="BI199" s="229">
        <f>IF(N199="nulová",J199,0)</f>
        <v>0</v>
      </c>
      <c r="BJ199" s="16" t="s">
        <v>87</v>
      </c>
      <c r="BK199" s="229">
        <f>ROUND(I199*H199,2)</f>
        <v>0</v>
      </c>
      <c r="BL199" s="16" t="s">
        <v>182</v>
      </c>
      <c r="BM199" s="228" t="s">
        <v>511</v>
      </c>
    </row>
    <row r="200" spans="1:47" s="2" customFormat="1" ht="12">
      <c r="A200" s="37"/>
      <c r="B200" s="38"/>
      <c r="C200" s="39"/>
      <c r="D200" s="230" t="s">
        <v>170</v>
      </c>
      <c r="E200" s="39"/>
      <c r="F200" s="231" t="s">
        <v>512</v>
      </c>
      <c r="G200" s="39"/>
      <c r="H200" s="39"/>
      <c r="I200" s="232"/>
      <c r="J200" s="39"/>
      <c r="K200" s="39"/>
      <c r="L200" s="43"/>
      <c r="M200" s="233"/>
      <c r="N200" s="234"/>
      <c r="O200" s="90"/>
      <c r="P200" s="90"/>
      <c r="Q200" s="90"/>
      <c r="R200" s="90"/>
      <c r="S200" s="90"/>
      <c r="T200" s="91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T200" s="16" t="s">
        <v>170</v>
      </c>
      <c r="AU200" s="16" t="s">
        <v>89</v>
      </c>
    </row>
    <row r="201" spans="1:65" s="2" customFormat="1" ht="16.5" customHeight="1">
      <c r="A201" s="37"/>
      <c r="B201" s="38"/>
      <c r="C201" s="251" t="s">
        <v>513</v>
      </c>
      <c r="D201" s="251" t="s">
        <v>452</v>
      </c>
      <c r="E201" s="252" t="s">
        <v>514</v>
      </c>
      <c r="F201" s="253" t="s">
        <v>515</v>
      </c>
      <c r="G201" s="254" t="s">
        <v>281</v>
      </c>
      <c r="H201" s="255">
        <v>2</v>
      </c>
      <c r="I201" s="256"/>
      <c r="J201" s="257">
        <f>ROUND(I201*H201,2)</f>
        <v>0</v>
      </c>
      <c r="K201" s="253" t="s">
        <v>1</v>
      </c>
      <c r="L201" s="258"/>
      <c r="M201" s="259" t="s">
        <v>1</v>
      </c>
      <c r="N201" s="260" t="s">
        <v>44</v>
      </c>
      <c r="O201" s="90"/>
      <c r="P201" s="226">
        <f>O201*H201</f>
        <v>0</v>
      </c>
      <c r="Q201" s="226">
        <v>0.0039</v>
      </c>
      <c r="R201" s="226">
        <f>Q201*H201</f>
        <v>0.0078</v>
      </c>
      <c r="S201" s="226">
        <v>0</v>
      </c>
      <c r="T201" s="227">
        <f>S201*H201</f>
        <v>0</v>
      </c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R201" s="228" t="s">
        <v>204</v>
      </c>
      <c r="AT201" s="228" t="s">
        <v>452</v>
      </c>
      <c r="AU201" s="228" t="s">
        <v>89</v>
      </c>
      <c r="AY201" s="16" t="s">
        <v>160</v>
      </c>
      <c r="BE201" s="229">
        <f>IF(N201="základní",J201,0)</f>
        <v>0</v>
      </c>
      <c r="BF201" s="229">
        <f>IF(N201="snížená",J201,0)</f>
        <v>0</v>
      </c>
      <c r="BG201" s="229">
        <f>IF(N201="zákl. přenesená",J201,0)</f>
        <v>0</v>
      </c>
      <c r="BH201" s="229">
        <f>IF(N201="sníž. přenesená",J201,0)</f>
        <v>0</v>
      </c>
      <c r="BI201" s="229">
        <f>IF(N201="nulová",J201,0)</f>
        <v>0</v>
      </c>
      <c r="BJ201" s="16" t="s">
        <v>87</v>
      </c>
      <c r="BK201" s="229">
        <f>ROUND(I201*H201,2)</f>
        <v>0</v>
      </c>
      <c r="BL201" s="16" t="s">
        <v>182</v>
      </c>
      <c r="BM201" s="228" t="s">
        <v>516</v>
      </c>
    </row>
    <row r="202" spans="1:47" s="2" customFormat="1" ht="12">
      <c r="A202" s="37"/>
      <c r="B202" s="38"/>
      <c r="C202" s="39"/>
      <c r="D202" s="230" t="s">
        <v>170</v>
      </c>
      <c r="E202" s="39"/>
      <c r="F202" s="231" t="s">
        <v>504</v>
      </c>
      <c r="G202" s="39"/>
      <c r="H202" s="39"/>
      <c r="I202" s="232"/>
      <c r="J202" s="39"/>
      <c r="K202" s="39"/>
      <c r="L202" s="43"/>
      <c r="M202" s="233"/>
      <c r="N202" s="234"/>
      <c r="O202" s="90"/>
      <c r="P202" s="90"/>
      <c r="Q202" s="90"/>
      <c r="R202" s="90"/>
      <c r="S202" s="90"/>
      <c r="T202" s="91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T202" s="16" t="s">
        <v>170</v>
      </c>
      <c r="AU202" s="16" t="s">
        <v>89</v>
      </c>
    </row>
    <row r="203" spans="1:65" s="2" customFormat="1" ht="16.5" customHeight="1">
      <c r="A203" s="37"/>
      <c r="B203" s="38"/>
      <c r="C203" s="251" t="s">
        <v>517</v>
      </c>
      <c r="D203" s="251" t="s">
        <v>452</v>
      </c>
      <c r="E203" s="252" t="s">
        <v>518</v>
      </c>
      <c r="F203" s="253" t="s">
        <v>519</v>
      </c>
      <c r="G203" s="254" t="s">
        <v>281</v>
      </c>
      <c r="H203" s="255">
        <v>2</v>
      </c>
      <c r="I203" s="256"/>
      <c r="J203" s="257">
        <f>ROUND(I203*H203,2)</f>
        <v>0</v>
      </c>
      <c r="K203" s="253" t="s">
        <v>1</v>
      </c>
      <c r="L203" s="258"/>
      <c r="M203" s="259" t="s">
        <v>1</v>
      </c>
      <c r="N203" s="260" t="s">
        <v>44</v>
      </c>
      <c r="O203" s="90"/>
      <c r="P203" s="226">
        <f>O203*H203</f>
        <v>0</v>
      </c>
      <c r="Q203" s="226">
        <v>0.0039</v>
      </c>
      <c r="R203" s="226">
        <f>Q203*H203</f>
        <v>0.0078</v>
      </c>
      <c r="S203" s="226">
        <v>0</v>
      </c>
      <c r="T203" s="227">
        <f>S203*H203</f>
        <v>0</v>
      </c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R203" s="228" t="s">
        <v>204</v>
      </c>
      <c r="AT203" s="228" t="s">
        <v>452</v>
      </c>
      <c r="AU203" s="228" t="s">
        <v>89</v>
      </c>
      <c r="AY203" s="16" t="s">
        <v>160</v>
      </c>
      <c r="BE203" s="229">
        <f>IF(N203="základní",J203,0)</f>
        <v>0</v>
      </c>
      <c r="BF203" s="229">
        <f>IF(N203="snížená",J203,0)</f>
        <v>0</v>
      </c>
      <c r="BG203" s="229">
        <f>IF(N203="zákl. přenesená",J203,0)</f>
        <v>0</v>
      </c>
      <c r="BH203" s="229">
        <f>IF(N203="sníž. přenesená",J203,0)</f>
        <v>0</v>
      </c>
      <c r="BI203" s="229">
        <f>IF(N203="nulová",J203,0)</f>
        <v>0</v>
      </c>
      <c r="BJ203" s="16" t="s">
        <v>87</v>
      </c>
      <c r="BK203" s="229">
        <f>ROUND(I203*H203,2)</f>
        <v>0</v>
      </c>
      <c r="BL203" s="16" t="s">
        <v>182</v>
      </c>
      <c r="BM203" s="228" t="s">
        <v>520</v>
      </c>
    </row>
    <row r="204" spans="1:47" s="2" customFormat="1" ht="12">
      <c r="A204" s="37"/>
      <c r="B204" s="38"/>
      <c r="C204" s="39"/>
      <c r="D204" s="230" t="s">
        <v>170</v>
      </c>
      <c r="E204" s="39"/>
      <c r="F204" s="231" t="s">
        <v>504</v>
      </c>
      <c r="G204" s="39"/>
      <c r="H204" s="39"/>
      <c r="I204" s="232"/>
      <c r="J204" s="39"/>
      <c r="K204" s="39"/>
      <c r="L204" s="43"/>
      <c r="M204" s="233"/>
      <c r="N204" s="234"/>
      <c r="O204" s="90"/>
      <c r="P204" s="90"/>
      <c r="Q204" s="90"/>
      <c r="R204" s="90"/>
      <c r="S204" s="90"/>
      <c r="T204" s="91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T204" s="16" t="s">
        <v>170</v>
      </c>
      <c r="AU204" s="16" t="s">
        <v>89</v>
      </c>
    </row>
    <row r="205" spans="1:47" s="2" customFormat="1" ht="12">
      <c r="A205" s="37"/>
      <c r="B205" s="38"/>
      <c r="C205" s="39"/>
      <c r="D205" s="230" t="s">
        <v>172</v>
      </c>
      <c r="E205" s="39"/>
      <c r="F205" s="235" t="s">
        <v>521</v>
      </c>
      <c r="G205" s="39"/>
      <c r="H205" s="39"/>
      <c r="I205" s="232"/>
      <c r="J205" s="39"/>
      <c r="K205" s="39"/>
      <c r="L205" s="43"/>
      <c r="M205" s="233"/>
      <c r="N205" s="234"/>
      <c r="O205" s="90"/>
      <c r="P205" s="90"/>
      <c r="Q205" s="90"/>
      <c r="R205" s="90"/>
      <c r="S205" s="90"/>
      <c r="T205" s="91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T205" s="16" t="s">
        <v>172</v>
      </c>
      <c r="AU205" s="16" t="s">
        <v>89</v>
      </c>
    </row>
    <row r="206" spans="1:65" s="2" customFormat="1" ht="16.5" customHeight="1">
      <c r="A206" s="37"/>
      <c r="B206" s="38"/>
      <c r="C206" s="251" t="s">
        <v>522</v>
      </c>
      <c r="D206" s="251" t="s">
        <v>452</v>
      </c>
      <c r="E206" s="252" t="s">
        <v>523</v>
      </c>
      <c r="F206" s="253" t="s">
        <v>524</v>
      </c>
      <c r="G206" s="254" t="s">
        <v>281</v>
      </c>
      <c r="H206" s="255">
        <v>1</v>
      </c>
      <c r="I206" s="256"/>
      <c r="J206" s="257">
        <f>ROUND(I206*H206,2)</f>
        <v>0</v>
      </c>
      <c r="K206" s="253" t="s">
        <v>1</v>
      </c>
      <c r="L206" s="258"/>
      <c r="M206" s="259" t="s">
        <v>1</v>
      </c>
      <c r="N206" s="260" t="s">
        <v>44</v>
      </c>
      <c r="O206" s="90"/>
      <c r="P206" s="226">
        <f>O206*H206</f>
        <v>0</v>
      </c>
      <c r="Q206" s="226">
        <v>0.0041</v>
      </c>
      <c r="R206" s="226">
        <f>Q206*H206</f>
        <v>0.0041</v>
      </c>
      <c r="S206" s="226">
        <v>0</v>
      </c>
      <c r="T206" s="227">
        <f>S206*H206</f>
        <v>0</v>
      </c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R206" s="228" t="s">
        <v>204</v>
      </c>
      <c r="AT206" s="228" t="s">
        <v>452</v>
      </c>
      <c r="AU206" s="228" t="s">
        <v>89</v>
      </c>
      <c r="AY206" s="16" t="s">
        <v>160</v>
      </c>
      <c r="BE206" s="229">
        <f>IF(N206="základní",J206,0)</f>
        <v>0</v>
      </c>
      <c r="BF206" s="229">
        <f>IF(N206="snížená",J206,0)</f>
        <v>0</v>
      </c>
      <c r="BG206" s="229">
        <f>IF(N206="zákl. přenesená",J206,0)</f>
        <v>0</v>
      </c>
      <c r="BH206" s="229">
        <f>IF(N206="sníž. přenesená",J206,0)</f>
        <v>0</v>
      </c>
      <c r="BI206" s="229">
        <f>IF(N206="nulová",J206,0)</f>
        <v>0</v>
      </c>
      <c r="BJ206" s="16" t="s">
        <v>87</v>
      </c>
      <c r="BK206" s="229">
        <f>ROUND(I206*H206,2)</f>
        <v>0</v>
      </c>
      <c r="BL206" s="16" t="s">
        <v>182</v>
      </c>
      <c r="BM206" s="228" t="s">
        <v>525</v>
      </c>
    </row>
    <row r="207" spans="1:47" s="2" customFormat="1" ht="12">
      <c r="A207" s="37"/>
      <c r="B207" s="38"/>
      <c r="C207" s="39"/>
      <c r="D207" s="230" t="s">
        <v>170</v>
      </c>
      <c r="E207" s="39"/>
      <c r="F207" s="231" t="s">
        <v>526</v>
      </c>
      <c r="G207" s="39"/>
      <c r="H207" s="39"/>
      <c r="I207" s="232"/>
      <c r="J207" s="39"/>
      <c r="K207" s="39"/>
      <c r="L207" s="43"/>
      <c r="M207" s="233"/>
      <c r="N207" s="234"/>
      <c r="O207" s="90"/>
      <c r="P207" s="90"/>
      <c r="Q207" s="90"/>
      <c r="R207" s="90"/>
      <c r="S207" s="90"/>
      <c r="T207" s="91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T207" s="16" t="s">
        <v>170</v>
      </c>
      <c r="AU207" s="16" t="s">
        <v>89</v>
      </c>
    </row>
    <row r="208" spans="1:65" s="2" customFormat="1" ht="16.5" customHeight="1">
      <c r="A208" s="37"/>
      <c r="B208" s="38"/>
      <c r="C208" s="251" t="s">
        <v>527</v>
      </c>
      <c r="D208" s="251" t="s">
        <v>452</v>
      </c>
      <c r="E208" s="252" t="s">
        <v>528</v>
      </c>
      <c r="F208" s="253" t="s">
        <v>529</v>
      </c>
      <c r="G208" s="254" t="s">
        <v>281</v>
      </c>
      <c r="H208" s="255">
        <v>2</v>
      </c>
      <c r="I208" s="256"/>
      <c r="J208" s="257">
        <f>ROUND(I208*H208,2)</f>
        <v>0</v>
      </c>
      <c r="K208" s="253" t="s">
        <v>167</v>
      </c>
      <c r="L208" s="258"/>
      <c r="M208" s="259" t="s">
        <v>1</v>
      </c>
      <c r="N208" s="260" t="s">
        <v>44</v>
      </c>
      <c r="O208" s="90"/>
      <c r="P208" s="226">
        <f>O208*H208</f>
        <v>0</v>
      </c>
      <c r="Q208" s="226">
        <v>0.00172</v>
      </c>
      <c r="R208" s="226">
        <f>Q208*H208</f>
        <v>0.00344</v>
      </c>
      <c r="S208" s="226">
        <v>0</v>
      </c>
      <c r="T208" s="227">
        <f>S208*H208</f>
        <v>0</v>
      </c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R208" s="228" t="s">
        <v>204</v>
      </c>
      <c r="AT208" s="228" t="s">
        <v>452</v>
      </c>
      <c r="AU208" s="228" t="s">
        <v>89</v>
      </c>
      <c r="AY208" s="16" t="s">
        <v>160</v>
      </c>
      <c r="BE208" s="229">
        <f>IF(N208="základní",J208,0)</f>
        <v>0</v>
      </c>
      <c r="BF208" s="229">
        <f>IF(N208="snížená",J208,0)</f>
        <v>0</v>
      </c>
      <c r="BG208" s="229">
        <f>IF(N208="zákl. přenesená",J208,0)</f>
        <v>0</v>
      </c>
      <c r="BH208" s="229">
        <f>IF(N208="sníž. přenesená",J208,0)</f>
        <v>0</v>
      </c>
      <c r="BI208" s="229">
        <f>IF(N208="nulová",J208,0)</f>
        <v>0</v>
      </c>
      <c r="BJ208" s="16" t="s">
        <v>87</v>
      </c>
      <c r="BK208" s="229">
        <f>ROUND(I208*H208,2)</f>
        <v>0</v>
      </c>
      <c r="BL208" s="16" t="s">
        <v>182</v>
      </c>
      <c r="BM208" s="228" t="s">
        <v>530</v>
      </c>
    </row>
    <row r="209" spans="1:47" s="2" customFormat="1" ht="12">
      <c r="A209" s="37"/>
      <c r="B209" s="38"/>
      <c r="C209" s="39"/>
      <c r="D209" s="230" t="s">
        <v>170</v>
      </c>
      <c r="E209" s="39"/>
      <c r="F209" s="231" t="s">
        <v>529</v>
      </c>
      <c r="G209" s="39"/>
      <c r="H209" s="39"/>
      <c r="I209" s="232"/>
      <c r="J209" s="39"/>
      <c r="K209" s="39"/>
      <c r="L209" s="43"/>
      <c r="M209" s="233"/>
      <c r="N209" s="234"/>
      <c r="O209" s="90"/>
      <c r="P209" s="90"/>
      <c r="Q209" s="90"/>
      <c r="R209" s="90"/>
      <c r="S209" s="90"/>
      <c r="T209" s="91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T209" s="16" t="s">
        <v>170</v>
      </c>
      <c r="AU209" s="16" t="s">
        <v>89</v>
      </c>
    </row>
    <row r="210" spans="1:65" s="2" customFormat="1" ht="24.15" customHeight="1">
      <c r="A210" s="37"/>
      <c r="B210" s="38"/>
      <c r="C210" s="251" t="s">
        <v>531</v>
      </c>
      <c r="D210" s="251" t="s">
        <v>452</v>
      </c>
      <c r="E210" s="252" t="s">
        <v>532</v>
      </c>
      <c r="F210" s="253" t="s">
        <v>533</v>
      </c>
      <c r="G210" s="254" t="s">
        <v>281</v>
      </c>
      <c r="H210" s="255">
        <v>1</v>
      </c>
      <c r="I210" s="256"/>
      <c r="J210" s="257">
        <f>ROUND(I210*H210,2)</f>
        <v>0</v>
      </c>
      <c r="K210" s="253" t="s">
        <v>1</v>
      </c>
      <c r="L210" s="258"/>
      <c r="M210" s="259" t="s">
        <v>1</v>
      </c>
      <c r="N210" s="260" t="s">
        <v>44</v>
      </c>
      <c r="O210" s="90"/>
      <c r="P210" s="226">
        <f>O210*H210</f>
        <v>0</v>
      </c>
      <c r="Q210" s="226">
        <v>0.0066</v>
      </c>
      <c r="R210" s="226">
        <f>Q210*H210</f>
        <v>0.0066</v>
      </c>
      <c r="S210" s="226">
        <v>0</v>
      </c>
      <c r="T210" s="227">
        <f>S210*H210</f>
        <v>0</v>
      </c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R210" s="228" t="s">
        <v>204</v>
      </c>
      <c r="AT210" s="228" t="s">
        <v>452</v>
      </c>
      <c r="AU210" s="228" t="s">
        <v>89</v>
      </c>
      <c r="AY210" s="16" t="s">
        <v>160</v>
      </c>
      <c r="BE210" s="229">
        <f>IF(N210="základní",J210,0)</f>
        <v>0</v>
      </c>
      <c r="BF210" s="229">
        <f>IF(N210="snížená",J210,0)</f>
        <v>0</v>
      </c>
      <c r="BG210" s="229">
        <f>IF(N210="zákl. přenesená",J210,0)</f>
        <v>0</v>
      </c>
      <c r="BH210" s="229">
        <f>IF(N210="sníž. přenesená",J210,0)</f>
        <v>0</v>
      </c>
      <c r="BI210" s="229">
        <f>IF(N210="nulová",J210,0)</f>
        <v>0</v>
      </c>
      <c r="BJ210" s="16" t="s">
        <v>87</v>
      </c>
      <c r="BK210" s="229">
        <f>ROUND(I210*H210,2)</f>
        <v>0</v>
      </c>
      <c r="BL210" s="16" t="s">
        <v>182</v>
      </c>
      <c r="BM210" s="228" t="s">
        <v>534</v>
      </c>
    </row>
    <row r="211" spans="1:47" s="2" customFormat="1" ht="12">
      <c r="A211" s="37"/>
      <c r="B211" s="38"/>
      <c r="C211" s="39"/>
      <c r="D211" s="230" t="s">
        <v>170</v>
      </c>
      <c r="E211" s="39"/>
      <c r="F211" s="231" t="s">
        <v>535</v>
      </c>
      <c r="G211" s="39"/>
      <c r="H211" s="39"/>
      <c r="I211" s="232"/>
      <c r="J211" s="39"/>
      <c r="K211" s="39"/>
      <c r="L211" s="43"/>
      <c r="M211" s="233"/>
      <c r="N211" s="234"/>
      <c r="O211" s="90"/>
      <c r="P211" s="90"/>
      <c r="Q211" s="90"/>
      <c r="R211" s="90"/>
      <c r="S211" s="90"/>
      <c r="T211" s="91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T211" s="16" t="s">
        <v>170</v>
      </c>
      <c r="AU211" s="16" t="s">
        <v>89</v>
      </c>
    </row>
    <row r="212" spans="1:65" s="2" customFormat="1" ht="24.15" customHeight="1">
      <c r="A212" s="37"/>
      <c r="B212" s="38"/>
      <c r="C212" s="217" t="s">
        <v>536</v>
      </c>
      <c r="D212" s="217" t="s">
        <v>163</v>
      </c>
      <c r="E212" s="218" t="s">
        <v>537</v>
      </c>
      <c r="F212" s="219" t="s">
        <v>538</v>
      </c>
      <c r="G212" s="220" t="s">
        <v>215</v>
      </c>
      <c r="H212" s="221">
        <v>40</v>
      </c>
      <c r="I212" s="222"/>
      <c r="J212" s="223">
        <f>ROUND(I212*H212,2)</f>
        <v>0</v>
      </c>
      <c r="K212" s="219" t="s">
        <v>167</v>
      </c>
      <c r="L212" s="43"/>
      <c r="M212" s="224" t="s">
        <v>1</v>
      </c>
      <c r="N212" s="225" t="s">
        <v>44</v>
      </c>
      <c r="O212" s="90"/>
      <c r="P212" s="226">
        <f>O212*H212</f>
        <v>0</v>
      </c>
      <c r="Q212" s="226">
        <v>0</v>
      </c>
      <c r="R212" s="226">
        <f>Q212*H212</f>
        <v>0</v>
      </c>
      <c r="S212" s="226">
        <v>0</v>
      </c>
      <c r="T212" s="227">
        <f>S212*H212</f>
        <v>0</v>
      </c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R212" s="228" t="s">
        <v>182</v>
      </c>
      <c r="AT212" s="228" t="s">
        <v>163</v>
      </c>
      <c r="AU212" s="228" t="s">
        <v>89</v>
      </c>
      <c r="AY212" s="16" t="s">
        <v>160</v>
      </c>
      <c r="BE212" s="229">
        <f>IF(N212="základní",J212,0)</f>
        <v>0</v>
      </c>
      <c r="BF212" s="229">
        <f>IF(N212="snížená",J212,0)</f>
        <v>0</v>
      </c>
      <c r="BG212" s="229">
        <f>IF(N212="zákl. přenesená",J212,0)</f>
        <v>0</v>
      </c>
      <c r="BH212" s="229">
        <f>IF(N212="sníž. přenesená",J212,0)</f>
        <v>0</v>
      </c>
      <c r="BI212" s="229">
        <f>IF(N212="nulová",J212,0)</f>
        <v>0</v>
      </c>
      <c r="BJ212" s="16" t="s">
        <v>87</v>
      </c>
      <c r="BK212" s="229">
        <f>ROUND(I212*H212,2)</f>
        <v>0</v>
      </c>
      <c r="BL212" s="16" t="s">
        <v>182</v>
      </c>
      <c r="BM212" s="228" t="s">
        <v>539</v>
      </c>
    </row>
    <row r="213" spans="1:47" s="2" customFormat="1" ht="12">
      <c r="A213" s="37"/>
      <c r="B213" s="38"/>
      <c r="C213" s="39"/>
      <c r="D213" s="230" t="s">
        <v>170</v>
      </c>
      <c r="E213" s="39"/>
      <c r="F213" s="231" t="s">
        <v>540</v>
      </c>
      <c r="G213" s="39"/>
      <c r="H213" s="39"/>
      <c r="I213" s="232"/>
      <c r="J213" s="39"/>
      <c r="K213" s="39"/>
      <c r="L213" s="43"/>
      <c r="M213" s="233"/>
      <c r="N213" s="234"/>
      <c r="O213" s="90"/>
      <c r="P213" s="90"/>
      <c r="Q213" s="90"/>
      <c r="R213" s="90"/>
      <c r="S213" s="90"/>
      <c r="T213" s="91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T213" s="16" t="s">
        <v>170</v>
      </c>
      <c r="AU213" s="16" t="s">
        <v>89</v>
      </c>
    </row>
    <row r="214" spans="1:65" s="2" customFormat="1" ht="21.75" customHeight="1">
      <c r="A214" s="37"/>
      <c r="B214" s="38"/>
      <c r="C214" s="251" t="s">
        <v>541</v>
      </c>
      <c r="D214" s="251" t="s">
        <v>452</v>
      </c>
      <c r="E214" s="252" t="s">
        <v>542</v>
      </c>
      <c r="F214" s="253" t="s">
        <v>543</v>
      </c>
      <c r="G214" s="254" t="s">
        <v>215</v>
      </c>
      <c r="H214" s="255">
        <v>40.6</v>
      </c>
      <c r="I214" s="256"/>
      <c r="J214" s="257">
        <f>ROUND(I214*H214,2)</f>
        <v>0</v>
      </c>
      <c r="K214" s="253" t="s">
        <v>167</v>
      </c>
      <c r="L214" s="258"/>
      <c r="M214" s="259" t="s">
        <v>1</v>
      </c>
      <c r="N214" s="260" t="s">
        <v>44</v>
      </c>
      <c r="O214" s="90"/>
      <c r="P214" s="226">
        <f>O214*H214</f>
        <v>0</v>
      </c>
      <c r="Q214" s="226">
        <v>0.00674</v>
      </c>
      <c r="R214" s="226">
        <f>Q214*H214</f>
        <v>0.273644</v>
      </c>
      <c r="S214" s="226">
        <v>0</v>
      </c>
      <c r="T214" s="227">
        <f>S214*H214</f>
        <v>0</v>
      </c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R214" s="228" t="s">
        <v>204</v>
      </c>
      <c r="AT214" s="228" t="s">
        <v>452</v>
      </c>
      <c r="AU214" s="228" t="s">
        <v>89</v>
      </c>
      <c r="AY214" s="16" t="s">
        <v>160</v>
      </c>
      <c r="BE214" s="229">
        <f>IF(N214="základní",J214,0)</f>
        <v>0</v>
      </c>
      <c r="BF214" s="229">
        <f>IF(N214="snížená",J214,0)</f>
        <v>0</v>
      </c>
      <c r="BG214" s="229">
        <f>IF(N214="zákl. přenesená",J214,0)</f>
        <v>0</v>
      </c>
      <c r="BH214" s="229">
        <f>IF(N214="sníž. přenesená",J214,0)</f>
        <v>0</v>
      </c>
      <c r="BI214" s="229">
        <f>IF(N214="nulová",J214,0)</f>
        <v>0</v>
      </c>
      <c r="BJ214" s="16" t="s">
        <v>87</v>
      </c>
      <c r="BK214" s="229">
        <f>ROUND(I214*H214,2)</f>
        <v>0</v>
      </c>
      <c r="BL214" s="16" t="s">
        <v>182</v>
      </c>
      <c r="BM214" s="228" t="s">
        <v>544</v>
      </c>
    </row>
    <row r="215" spans="1:47" s="2" customFormat="1" ht="12">
      <c r="A215" s="37"/>
      <c r="B215" s="38"/>
      <c r="C215" s="39"/>
      <c r="D215" s="230" t="s">
        <v>170</v>
      </c>
      <c r="E215" s="39"/>
      <c r="F215" s="231" t="s">
        <v>543</v>
      </c>
      <c r="G215" s="39"/>
      <c r="H215" s="39"/>
      <c r="I215" s="232"/>
      <c r="J215" s="39"/>
      <c r="K215" s="39"/>
      <c r="L215" s="43"/>
      <c r="M215" s="233"/>
      <c r="N215" s="234"/>
      <c r="O215" s="90"/>
      <c r="P215" s="90"/>
      <c r="Q215" s="90"/>
      <c r="R215" s="90"/>
      <c r="S215" s="90"/>
      <c r="T215" s="91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T215" s="16" t="s">
        <v>170</v>
      </c>
      <c r="AU215" s="16" t="s">
        <v>89</v>
      </c>
    </row>
    <row r="216" spans="1:47" s="2" customFormat="1" ht="12">
      <c r="A216" s="37"/>
      <c r="B216" s="38"/>
      <c r="C216" s="39"/>
      <c r="D216" s="230" t="s">
        <v>172</v>
      </c>
      <c r="E216" s="39"/>
      <c r="F216" s="235" t="s">
        <v>545</v>
      </c>
      <c r="G216" s="39"/>
      <c r="H216" s="39"/>
      <c r="I216" s="232"/>
      <c r="J216" s="39"/>
      <c r="K216" s="39"/>
      <c r="L216" s="43"/>
      <c r="M216" s="233"/>
      <c r="N216" s="234"/>
      <c r="O216" s="90"/>
      <c r="P216" s="90"/>
      <c r="Q216" s="90"/>
      <c r="R216" s="90"/>
      <c r="S216" s="90"/>
      <c r="T216" s="91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T216" s="16" t="s">
        <v>172</v>
      </c>
      <c r="AU216" s="16" t="s">
        <v>89</v>
      </c>
    </row>
    <row r="217" spans="1:51" s="13" customFormat="1" ht="12">
      <c r="A217" s="13"/>
      <c r="B217" s="236"/>
      <c r="C217" s="237"/>
      <c r="D217" s="230" t="s">
        <v>219</v>
      </c>
      <c r="E217" s="237"/>
      <c r="F217" s="239" t="s">
        <v>546</v>
      </c>
      <c r="G217" s="237"/>
      <c r="H217" s="240">
        <v>40.6</v>
      </c>
      <c r="I217" s="241"/>
      <c r="J217" s="237"/>
      <c r="K217" s="237"/>
      <c r="L217" s="242"/>
      <c r="M217" s="243"/>
      <c r="N217" s="244"/>
      <c r="O217" s="244"/>
      <c r="P217" s="244"/>
      <c r="Q217" s="244"/>
      <c r="R217" s="244"/>
      <c r="S217" s="244"/>
      <c r="T217" s="245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46" t="s">
        <v>219</v>
      </c>
      <c r="AU217" s="246" t="s">
        <v>89</v>
      </c>
      <c r="AV217" s="13" t="s">
        <v>89</v>
      </c>
      <c r="AW217" s="13" t="s">
        <v>4</v>
      </c>
      <c r="AX217" s="13" t="s">
        <v>87</v>
      </c>
      <c r="AY217" s="246" t="s">
        <v>160</v>
      </c>
    </row>
    <row r="218" spans="1:65" s="2" customFormat="1" ht="24.15" customHeight="1">
      <c r="A218" s="37"/>
      <c r="B218" s="38"/>
      <c r="C218" s="217" t="s">
        <v>547</v>
      </c>
      <c r="D218" s="217" t="s">
        <v>163</v>
      </c>
      <c r="E218" s="218" t="s">
        <v>548</v>
      </c>
      <c r="F218" s="219" t="s">
        <v>549</v>
      </c>
      <c r="G218" s="220" t="s">
        <v>215</v>
      </c>
      <c r="H218" s="221">
        <v>2</v>
      </c>
      <c r="I218" s="222"/>
      <c r="J218" s="223">
        <f>ROUND(I218*H218,2)</f>
        <v>0</v>
      </c>
      <c r="K218" s="219" t="s">
        <v>167</v>
      </c>
      <c r="L218" s="43"/>
      <c r="M218" s="224" t="s">
        <v>1</v>
      </c>
      <c r="N218" s="225" t="s">
        <v>44</v>
      </c>
      <c r="O218" s="90"/>
      <c r="P218" s="226">
        <f>O218*H218</f>
        <v>0</v>
      </c>
      <c r="Q218" s="226">
        <v>0</v>
      </c>
      <c r="R218" s="226">
        <f>Q218*H218</f>
        <v>0</v>
      </c>
      <c r="S218" s="226">
        <v>0</v>
      </c>
      <c r="T218" s="227">
        <f>S218*H218</f>
        <v>0</v>
      </c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R218" s="228" t="s">
        <v>182</v>
      </c>
      <c r="AT218" s="228" t="s">
        <v>163</v>
      </c>
      <c r="AU218" s="228" t="s">
        <v>89</v>
      </c>
      <c r="AY218" s="16" t="s">
        <v>160</v>
      </c>
      <c r="BE218" s="229">
        <f>IF(N218="základní",J218,0)</f>
        <v>0</v>
      </c>
      <c r="BF218" s="229">
        <f>IF(N218="snížená",J218,0)</f>
        <v>0</v>
      </c>
      <c r="BG218" s="229">
        <f>IF(N218="zákl. přenesená",J218,0)</f>
        <v>0</v>
      </c>
      <c r="BH218" s="229">
        <f>IF(N218="sníž. přenesená",J218,0)</f>
        <v>0</v>
      </c>
      <c r="BI218" s="229">
        <f>IF(N218="nulová",J218,0)</f>
        <v>0</v>
      </c>
      <c r="BJ218" s="16" t="s">
        <v>87</v>
      </c>
      <c r="BK218" s="229">
        <f>ROUND(I218*H218,2)</f>
        <v>0</v>
      </c>
      <c r="BL218" s="16" t="s">
        <v>182</v>
      </c>
      <c r="BM218" s="228" t="s">
        <v>550</v>
      </c>
    </row>
    <row r="219" spans="1:47" s="2" customFormat="1" ht="12">
      <c r="A219" s="37"/>
      <c r="B219" s="38"/>
      <c r="C219" s="39"/>
      <c r="D219" s="230" t="s">
        <v>170</v>
      </c>
      <c r="E219" s="39"/>
      <c r="F219" s="231" t="s">
        <v>551</v>
      </c>
      <c r="G219" s="39"/>
      <c r="H219" s="39"/>
      <c r="I219" s="232"/>
      <c r="J219" s="39"/>
      <c r="K219" s="39"/>
      <c r="L219" s="43"/>
      <c r="M219" s="233"/>
      <c r="N219" s="234"/>
      <c r="O219" s="90"/>
      <c r="P219" s="90"/>
      <c r="Q219" s="90"/>
      <c r="R219" s="90"/>
      <c r="S219" s="90"/>
      <c r="T219" s="91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T219" s="16" t="s">
        <v>170</v>
      </c>
      <c r="AU219" s="16" t="s">
        <v>89</v>
      </c>
    </row>
    <row r="220" spans="1:47" s="2" customFormat="1" ht="12">
      <c r="A220" s="37"/>
      <c r="B220" s="38"/>
      <c r="C220" s="39"/>
      <c r="D220" s="230" t="s">
        <v>172</v>
      </c>
      <c r="E220" s="39"/>
      <c r="F220" s="235" t="s">
        <v>552</v>
      </c>
      <c r="G220" s="39"/>
      <c r="H220" s="39"/>
      <c r="I220" s="232"/>
      <c r="J220" s="39"/>
      <c r="K220" s="39"/>
      <c r="L220" s="43"/>
      <c r="M220" s="233"/>
      <c r="N220" s="234"/>
      <c r="O220" s="90"/>
      <c r="P220" s="90"/>
      <c r="Q220" s="90"/>
      <c r="R220" s="90"/>
      <c r="S220" s="90"/>
      <c r="T220" s="91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  <c r="AT220" s="16" t="s">
        <v>172</v>
      </c>
      <c r="AU220" s="16" t="s">
        <v>89</v>
      </c>
    </row>
    <row r="221" spans="1:65" s="2" customFormat="1" ht="24.15" customHeight="1">
      <c r="A221" s="37"/>
      <c r="B221" s="38"/>
      <c r="C221" s="251" t="s">
        <v>553</v>
      </c>
      <c r="D221" s="251" t="s">
        <v>452</v>
      </c>
      <c r="E221" s="252" t="s">
        <v>554</v>
      </c>
      <c r="F221" s="253" t="s">
        <v>555</v>
      </c>
      <c r="G221" s="254" t="s">
        <v>215</v>
      </c>
      <c r="H221" s="255">
        <v>5.075</v>
      </c>
      <c r="I221" s="256"/>
      <c r="J221" s="257">
        <f>ROUND(I221*H221,2)</f>
        <v>0</v>
      </c>
      <c r="K221" s="253" t="s">
        <v>167</v>
      </c>
      <c r="L221" s="258"/>
      <c r="M221" s="259" t="s">
        <v>1</v>
      </c>
      <c r="N221" s="260" t="s">
        <v>44</v>
      </c>
      <c r="O221" s="90"/>
      <c r="P221" s="226">
        <f>O221*H221</f>
        <v>0</v>
      </c>
      <c r="Q221" s="226">
        <v>0.01328</v>
      </c>
      <c r="R221" s="226">
        <f>Q221*H221</f>
        <v>0.067396</v>
      </c>
      <c r="S221" s="226">
        <v>0</v>
      </c>
      <c r="T221" s="227">
        <f>S221*H221</f>
        <v>0</v>
      </c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R221" s="228" t="s">
        <v>204</v>
      </c>
      <c r="AT221" s="228" t="s">
        <v>452</v>
      </c>
      <c r="AU221" s="228" t="s">
        <v>89</v>
      </c>
      <c r="AY221" s="16" t="s">
        <v>160</v>
      </c>
      <c r="BE221" s="229">
        <f>IF(N221="základní",J221,0)</f>
        <v>0</v>
      </c>
      <c r="BF221" s="229">
        <f>IF(N221="snížená",J221,0)</f>
        <v>0</v>
      </c>
      <c r="BG221" s="229">
        <f>IF(N221="zákl. přenesená",J221,0)</f>
        <v>0</v>
      </c>
      <c r="BH221" s="229">
        <f>IF(N221="sníž. přenesená",J221,0)</f>
        <v>0</v>
      </c>
      <c r="BI221" s="229">
        <f>IF(N221="nulová",J221,0)</f>
        <v>0</v>
      </c>
      <c r="BJ221" s="16" t="s">
        <v>87</v>
      </c>
      <c r="BK221" s="229">
        <f>ROUND(I221*H221,2)</f>
        <v>0</v>
      </c>
      <c r="BL221" s="16" t="s">
        <v>182</v>
      </c>
      <c r="BM221" s="228" t="s">
        <v>556</v>
      </c>
    </row>
    <row r="222" spans="1:47" s="2" customFormat="1" ht="12">
      <c r="A222" s="37"/>
      <c r="B222" s="38"/>
      <c r="C222" s="39"/>
      <c r="D222" s="230" t="s">
        <v>170</v>
      </c>
      <c r="E222" s="39"/>
      <c r="F222" s="231" t="s">
        <v>555</v>
      </c>
      <c r="G222" s="39"/>
      <c r="H222" s="39"/>
      <c r="I222" s="232"/>
      <c r="J222" s="39"/>
      <c r="K222" s="39"/>
      <c r="L222" s="43"/>
      <c r="M222" s="233"/>
      <c r="N222" s="234"/>
      <c r="O222" s="90"/>
      <c r="P222" s="90"/>
      <c r="Q222" s="90"/>
      <c r="R222" s="90"/>
      <c r="S222" s="90"/>
      <c r="T222" s="91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T222" s="16" t="s">
        <v>170</v>
      </c>
      <c r="AU222" s="16" t="s">
        <v>89</v>
      </c>
    </row>
    <row r="223" spans="1:47" s="2" customFormat="1" ht="12">
      <c r="A223" s="37"/>
      <c r="B223" s="38"/>
      <c r="C223" s="39"/>
      <c r="D223" s="230" t="s">
        <v>172</v>
      </c>
      <c r="E223" s="39"/>
      <c r="F223" s="235" t="s">
        <v>552</v>
      </c>
      <c r="G223" s="39"/>
      <c r="H223" s="39"/>
      <c r="I223" s="232"/>
      <c r="J223" s="39"/>
      <c r="K223" s="39"/>
      <c r="L223" s="43"/>
      <c r="M223" s="233"/>
      <c r="N223" s="234"/>
      <c r="O223" s="90"/>
      <c r="P223" s="90"/>
      <c r="Q223" s="90"/>
      <c r="R223" s="90"/>
      <c r="S223" s="90"/>
      <c r="T223" s="91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T223" s="16" t="s">
        <v>172</v>
      </c>
      <c r="AU223" s="16" t="s">
        <v>89</v>
      </c>
    </row>
    <row r="224" spans="1:51" s="13" customFormat="1" ht="12">
      <c r="A224" s="13"/>
      <c r="B224" s="236"/>
      <c r="C224" s="237"/>
      <c r="D224" s="230" t="s">
        <v>219</v>
      </c>
      <c r="E224" s="237"/>
      <c r="F224" s="239" t="s">
        <v>557</v>
      </c>
      <c r="G224" s="237"/>
      <c r="H224" s="240">
        <v>5.075</v>
      </c>
      <c r="I224" s="241"/>
      <c r="J224" s="237"/>
      <c r="K224" s="237"/>
      <c r="L224" s="242"/>
      <c r="M224" s="243"/>
      <c r="N224" s="244"/>
      <c r="O224" s="244"/>
      <c r="P224" s="244"/>
      <c r="Q224" s="244"/>
      <c r="R224" s="244"/>
      <c r="S224" s="244"/>
      <c r="T224" s="245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46" t="s">
        <v>219</v>
      </c>
      <c r="AU224" s="246" t="s">
        <v>89</v>
      </c>
      <c r="AV224" s="13" t="s">
        <v>89</v>
      </c>
      <c r="AW224" s="13" t="s">
        <v>4</v>
      </c>
      <c r="AX224" s="13" t="s">
        <v>87</v>
      </c>
      <c r="AY224" s="246" t="s">
        <v>160</v>
      </c>
    </row>
    <row r="225" spans="1:65" s="2" customFormat="1" ht="21.75" customHeight="1">
      <c r="A225" s="37"/>
      <c r="B225" s="38"/>
      <c r="C225" s="217" t="s">
        <v>558</v>
      </c>
      <c r="D225" s="217" t="s">
        <v>163</v>
      </c>
      <c r="E225" s="218" t="s">
        <v>559</v>
      </c>
      <c r="F225" s="219" t="s">
        <v>560</v>
      </c>
      <c r="G225" s="220" t="s">
        <v>215</v>
      </c>
      <c r="H225" s="221">
        <v>2</v>
      </c>
      <c r="I225" s="222"/>
      <c r="J225" s="223">
        <f>ROUND(I225*H225,2)</f>
        <v>0</v>
      </c>
      <c r="K225" s="219" t="s">
        <v>167</v>
      </c>
      <c r="L225" s="43"/>
      <c r="M225" s="224" t="s">
        <v>1</v>
      </c>
      <c r="N225" s="225" t="s">
        <v>44</v>
      </c>
      <c r="O225" s="90"/>
      <c r="P225" s="226">
        <f>O225*H225</f>
        <v>0</v>
      </c>
      <c r="Q225" s="226">
        <v>0</v>
      </c>
      <c r="R225" s="226">
        <f>Q225*H225</f>
        <v>0</v>
      </c>
      <c r="S225" s="226">
        <v>0.015</v>
      </c>
      <c r="T225" s="227">
        <f>S225*H225</f>
        <v>0.03</v>
      </c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R225" s="228" t="s">
        <v>182</v>
      </c>
      <c r="AT225" s="228" t="s">
        <v>163</v>
      </c>
      <c r="AU225" s="228" t="s">
        <v>89</v>
      </c>
      <c r="AY225" s="16" t="s">
        <v>160</v>
      </c>
      <c r="BE225" s="229">
        <f>IF(N225="základní",J225,0)</f>
        <v>0</v>
      </c>
      <c r="BF225" s="229">
        <f>IF(N225="snížená",J225,0)</f>
        <v>0</v>
      </c>
      <c r="BG225" s="229">
        <f>IF(N225="zákl. přenesená",J225,0)</f>
        <v>0</v>
      </c>
      <c r="BH225" s="229">
        <f>IF(N225="sníž. přenesená",J225,0)</f>
        <v>0</v>
      </c>
      <c r="BI225" s="229">
        <f>IF(N225="nulová",J225,0)</f>
        <v>0</v>
      </c>
      <c r="BJ225" s="16" t="s">
        <v>87</v>
      </c>
      <c r="BK225" s="229">
        <f>ROUND(I225*H225,2)</f>
        <v>0</v>
      </c>
      <c r="BL225" s="16" t="s">
        <v>182</v>
      </c>
      <c r="BM225" s="228" t="s">
        <v>561</v>
      </c>
    </row>
    <row r="226" spans="1:47" s="2" customFormat="1" ht="12">
      <c r="A226" s="37"/>
      <c r="B226" s="38"/>
      <c r="C226" s="39"/>
      <c r="D226" s="230" t="s">
        <v>170</v>
      </c>
      <c r="E226" s="39"/>
      <c r="F226" s="231" t="s">
        <v>562</v>
      </c>
      <c r="G226" s="39"/>
      <c r="H226" s="39"/>
      <c r="I226" s="232"/>
      <c r="J226" s="39"/>
      <c r="K226" s="39"/>
      <c r="L226" s="43"/>
      <c r="M226" s="233"/>
      <c r="N226" s="234"/>
      <c r="O226" s="90"/>
      <c r="P226" s="90"/>
      <c r="Q226" s="90"/>
      <c r="R226" s="90"/>
      <c r="S226" s="90"/>
      <c r="T226" s="91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T226" s="16" t="s">
        <v>170</v>
      </c>
      <c r="AU226" s="16" t="s">
        <v>89</v>
      </c>
    </row>
    <row r="227" spans="1:65" s="2" customFormat="1" ht="24.15" customHeight="1">
      <c r="A227" s="37"/>
      <c r="B227" s="38"/>
      <c r="C227" s="217" t="s">
        <v>563</v>
      </c>
      <c r="D227" s="217" t="s">
        <v>163</v>
      </c>
      <c r="E227" s="218" t="s">
        <v>564</v>
      </c>
      <c r="F227" s="219" t="s">
        <v>565</v>
      </c>
      <c r="G227" s="220" t="s">
        <v>281</v>
      </c>
      <c r="H227" s="221">
        <v>12</v>
      </c>
      <c r="I227" s="222"/>
      <c r="J227" s="223">
        <f>ROUND(I227*H227,2)</f>
        <v>0</v>
      </c>
      <c r="K227" s="219" t="s">
        <v>167</v>
      </c>
      <c r="L227" s="43"/>
      <c r="M227" s="224" t="s">
        <v>1</v>
      </c>
      <c r="N227" s="225" t="s">
        <v>44</v>
      </c>
      <c r="O227" s="90"/>
      <c r="P227" s="226">
        <f>O227*H227</f>
        <v>0</v>
      </c>
      <c r="Q227" s="226">
        <v>0</v>
      </c>
      <c r="R227" s="226">
        <f>Q227*H227</f>
        <v>0</v>
      </c>
      <c r="S227" s="226">
        <v>0</v>
      </c>
      <c r="T227" s="227">
        <f>S227*H227</f>
        <v>0</v>
      </c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R227" s="228" t="s">
        <v>182</v>
      </c>
      <c r="AT227" s="228" t="s">
        <v>163</v>
      </c>
      <c r="AU227" s="228" t="s">
        <v>89</v>
      </c>
      <c r="AY227" s="16" t="s">
        <v>160</v>
      </c>
      <c r="BE227" s="229">
        <f>IF(N227="základní",J227,0)</f>
        <v>0</v>
      </c>
      <c r="BF227" s="229">
        <f>IF(N227="snížená",J227,0)</f>
        <v>0</v>
      </c>
      <c r="BG227" s="229">
        <f>IF(N227="zákl. přenesená",J227,0)</f>
        <v>0</v>
      </c>
      <c r="BH227" s="229">
        <f>IF(N227="sníž. přenesená",J227,0)</f>
        <v>0</v>
      </c>
      <c r="BI227" s="229">
        <f>IF(N227="nulová",J227,0)</f>
        <v>0</v>
      </c>
      <c r="BJ227" s="16" t="s">
        <v>87</v>
      </c>
      <c r="BK227" s="229">
        <f>ROUND(I227*H227,2)</f>
        <v>0</v>
      </c>
      <c r="BL227" s="16" t="s">
        <v>182</v>
      </c>
      <c r="BM227" s="228" t="s">
        <v>566</v>
      </c>
    </row>
    <row r="228" spans="1:47" s="2" customFormat="1" ht="12">
      <c r="A228" s="37"/>
      <c r="B228" s="38"/>
      <c r="C228" s="39"/>
      <c r="D228" s="230" t="s">
        <v>170</v>
      </c>
      <c r="E228" s="39"/>
      <c r="F228" s="231" t="s">
        <v>567</v>
      </c>
      <c r="G228" s="39"/>
      <c r="H228" s="39"/>
      <c r="I228" s="232"/>
      <c r="J228" s="39"/>
      <c r="K228" s="39"/>
      <c r="L228" s="43"/>
      <c r="M228" s="233"/>
      <c r="N228" s="234"/>
      <c r="O228" s="90"/>
      <c r="P228" s="90"/>
      <c r="Q228" s="90"/>
      <c r="R228" s="90"/>
      <c r="S228" s="90"/>
      <c r="T228" s="91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T228" s="16" t="s">
        <v>170</v>
      </c>
      <c r="AU228" s="16" t="s">
        <v>89</v>
      </c>
    </row>
    <row r="229" spans="1:65" s="2" customFormat="1" ht="16.5" customHeight="1">
      <c r="A229" s="37"/>
      <c r="B229" s="38"/>
      <c r="C229" s="251" t="s">
        <v>568</v>
      </c>
      <c r="D229" s="251" t="s">
        <v>452</v>
      </c>
      <c r="E229" s="252" t="s">
        <v>569</v>
      </c>
      <c r="F229" s="253" t="s">
        <v>570</v>
      </c>
      <c r="G229" s="254" t="s">
        <v>281</v>
      </c>
      <c r="H229" s="255">
        <v>12</v>
      </c>
      <c r="I229" s="256"/>
      <c r="J229" s="257">
        <f>ROUND(I229*H229,2)</f>
        <v>0</v>
      </c>
      <c r="K229" s="253" t="s">
        <v>167</v>
      </c>
      <c r="L229" s="258"/>
      <c r="M229" s="259" t="s">
        <v>1</v>
      </c>
      <c r="N229" s="260" t="s">
        <v>44</v>
      </c>
      <c r="O229" s="90"/>
      <c r="P229" s="226">
        <f>O229*H229</f>
        <v>0</v>
      </c>
      <c r="Q229" s="226">
        <v>0.00106</v>
      </c>
      <c r="R229" s="226">
        <f>Q229*H229</f>
        <v>0.012719999999999999</v>
      </c>
      <c r="S229" s="226">
        <v>0</v>
      </c>
      <c r="T229" s="227">
        <f>S229*H229</f>
        <v>0</v>
      </c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R229" s="228" t="s">
        <v>204</v>
      </c>
      <c r="AT229" s="228" t="s">
        <v>452</v>
      </c>
      <c r="AU229" s="228" t="s">
        <v>89</v>
      </c>
      <c r="AY229" s="16" t="s">
        <v>160</v>
      </c>
      <c r="BE229" s="229">
        <f>IF(N229="základní",J229,0)</f>
        <v>0</v>
      </c>
      <c r="BF229" s="229">
        <f>IF(N229="snížená",J229,0)</f>
        <v>0</v>
      </c>
      <c r="BG229" s="229">
        <f>IF(N229="zákl. přenesená",J229,0)</f>
        <v>0</v>
      </c>
      <c r="BH229" s="229">
        <f>IF(N229="sníž. přenesená",J229,0)</f>
        <v>0</v>
      </c>
      <c r="BI229" s="229">
        <f>IF(N229="nulová",J229,0)</f>
        <v>0</v>
      </c>
      <c r="BJ229" s="16" t="s">
        <v>87</v>
      </c>
      <c r="BK229" s="229">
        <f>ROUND(I229*H229,2)</f>
        <v>0</v>
      </c>
      <c r="BL229" s="16" t="s">
        <v>182</v>
      </c>
      <c r="BM229" s="228" t="s">
        <v>571</v>
      </c>
    </row>
    <row r="230" spans="1:47" s="2" customFormat="1" ht="12">
      <c r="A230" s="37"/>
      <c r="B230" s="38"/>
      <c r="C230" s="39"/>
      <c r="D230" s="230" t="s">
        <v>170</v>
      </c>
      <c r="E230" s="39"/>
      <c r="F230" s="231" t="s">
        <v>572</v>
      </c>
      <c r="G230" s="39"/>
      <c r="H230" s="39"/>
      <c r="I230" s="232"/>
      <c r="J230" s="39"/>
      <c r="K230" s="39"/>
      <c r="L230" s="43"/>
      <c r="M230" s="233"/>
      <c r="N230" s="234"/>
      <c r="O230" s="90"/>
      <c r="P230" s="90"/>
      <c r="Q230" s="90"/>
      <c r="R230" s="90"/>
      <c r="S230" s="90"/>
      <c r="T230" s="91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T230" s="16" t="s">
        <v>170</v>
      </c>
      <c r="AU230" s="16" t="s">
        <v>89</v>
      </c>
    </row>
    <row r="231" spans="1:65" s="2" customFormat="1" ht="24.15" customHeight="1">
      <c r="A231" s="37"/>
      <c r="B231" s="38"/>
      <c r="C231" s="217" t="s">
        <v>573</v>
      </c>
      <c r="D231" s="217" t="s">
        <v>163</v>
      </c>
      <c r="E231" s="218" t="s">
        <v>574</v>
      </c>
      <c r="F231" s="219" t="s">
        <v>575</v>
      </c>
      <c r="G231" s="220" t="s">
        <v>281</v>
      </c>
      <c r="H231" s="221">
        <v>2</v>
      </c>
      <c r="I231" s="222"/>
      <c r="J231" s="223">
        <f>ROUND(I231*H231,2)</f>
        <v>0</v>
      </c>
      <c r="K231" s="219" t="s">
        <v>167</v>
      </c>
      <c r="L231" s="43"/>
      <c r="M231" s="224" t="s">
        <v>1</v>
      </c>
      <c r="N231" s="225" t="s">
        <v>44</v>
      </c>
      <c r="O231" s="90"/>
      <c r="P231" s="226">
        <f>O231*H231</f>
        <v>0</v>
      </c>
      <c r="Q231" s="226">
        <v>0</v>
      </c>
      <c r="R231" s="226">
        <f>Q231*H231</f>
        <v>0</v>
      </c>
      <c r="S231" s="226">
        <v>0</v>
      </c>
      <c r="T231" s="227">
        <f>S231*H231</f>
        <v>0</v>
      </c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R231" s="228" t="s">
        <v>182</v>
      </c>
      <c r="AT231" s="228" t="s">
        <v>163</v>
      </c>
      <c r="AU231" s="228" t="s">
        <v>89</v>
      </c>
      <c r="AY231" s="16" t="s">
        <v>160</v>
      </c>
      <c r="BE231" s="229">
        <f>IF(N231="základní",J231,0)</f>
        <v>0</v>
      </c>
      <c r="BF231" s="229">
        <f>IF(N231="snížená",J231,0)</f>
        <v>0</v>
      </c>
      <c r="BG231" s="229">
        <f>IF(N231="zákl. přenesená",J231,0)</f>
        <v>0</v>
      </c>
      <c r="BH231" s="229">
        <f>IF(N231="sníž. přenesená",J231,0)</f>
        <v>0</v>
      </c>
      <c r="BI231" s="229">
        <f>IF(N231="nulová",J231,0)</f>
        <v>0</v>
      </c>
      <c r="BJ231" s="16" t="s">
        <v>87</v>
      </c>
      <c r="BK231" s="229">
        <f>ROUND(I231*H231,2)</f>
        <v>0</v>
      </c>
      <c r="BL231" s="16" t="s">
        <v>182</v>
      </c>
      <c r="BM231" s="228" t="s">
        <v>576</v>
      </c>
    </row>
    <row r="232" spans="1:47" s="2" customFormat="1" ht="12">
      <c r="A232" s="37"/>
      <c r="B232" s="38"/>
      <c r="C232" s="39"/>
      <c r="D232" s="230" t="s">
        <v>170</v>
      </c>
      <c r="E232" s="39"/>
      <c r="F232" s="231" t="s">
        <v>577</v>
      </c>
      <c r="G232" s="39"/>
      <c r="H232" s="39"/>
      <c r="I232" s="232"/>
      <c r="J232" s="39"/>
      <c r="K232" s="39"/>
      <c r="L232" s="43"/>
      <c r="M232" s="233"/>
      <c r="N232" s="234"/>
      <c r="O232" s="90"/>
      <c r="P232" s="90"/>
      <c r="Q232" s="90"/>
      <c r="R232" s="90"/>
      <c r="S232" s="90"/>
      <c r="T232" s="91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  <c r="AE232" s="37"/>
      <c r="AT232" s="16" t="s">
        <v>170</v>
      </c>
      <c r="AU232" s="16" t="s">
        <v>89</v>
      </c>
    </row>
    <row r="233" spans="1:65" s="2" customFormat="1" ht="16.5" customHeight="1">
      <c r="A233" s="37"/>
      <c r="B233" s="38"/>
      <c r="C233" s="251" t="s">
        <v>578</v>
      </c>
      <c r="D233" s="251" t="s">
        <v>452</v>
      </c>
      <c r="E233" s="252" t="s">
        <v>579</v>
      </c>
      <c r="F233" s="253" t="s">
        <v>580</v>
      </c>
      <c r="G233" s="254" t="s">
        <v>281</v>
      </c>
      <c r="H233" s="255">
        <v>2</v>
      </c>
      <c r="I233" s="256"/>
      <c r="J233" s="257">
        <f>ROUND(I233*H233,2)</f>
        <v>0</v>
      </c>
      <c r="K233" s="253" t="s">
        <v>167</v>
      </c>
      <c r="L233" s="258"/>
      <c r="M233" s="259" t="s">
        <v>1</v>
      </c>
      <c r="N233" s="260" t="s">
        <v>44</v>
      </c>
      <c r="O233" s="90"/>
      <c r="P233" s="226">
        <f>O233*H233</f>
        <v>0</v>
      </c>
      <c r="Q233" s="226">
        <v>0.00412</v>
      </c>
      <c r="R233" s="226">
        <f>Q233*H233</f>
        <v>0.00824</v>
      </c>
      <c r="S233" s="226">
        <v>0</v>
      </c>
      <c r="T233" s="227">
        <f>S233*H233</f>
        <v>0</v>
      </c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R233" s="228" t="s">
        <v>204</v>
      </c>
      <c r="AT233" s="228" t="s">
        <v>452</v>
      </c>
      <c r="AU233" s="228" t="s">
        <v>89</v>
      </c>
      <c r="AY233" s="16" t="s">
        <v>160</v>
      </c>
      <c r="BE233" s="229">
        <f>IF(N233="základní",J233,0)</f>
        <v>0</v>
      </c>
      <c r="BF233" s="229">
        <f>IF(N233="snížená",J233,0)</f>
        <v>0</v>
      </c>
      <c r="BG233" s="229">
        <f>IF(N233="zákl. přenesená",J233,0)</f>
        <v>0</v>
      </c>
      <c r="BH233" s="229">
        <f>IF(N233="sníž. přenesená",J233,0)</f>
        <v>0</v>
      </c>
      <c r="BI233" s="229">
        <f>IF(N233="nulová",J233,0)</f>
        <v>0</v>
      </c>
      <c r="BJ233" s="16" t="s">
        <v>87</v>
      </c>
      <c r="BK233" s="229">
        <f>ROUND(I233*H233,2)</f>
        <v>0</v>
      </c>
      <c r="BL233" s="16" t="s">
        <v>182</v>
      </c>
      <c r="BM233" s="228" t="s">
        <v>581</v>
      </c>
    </row>
    <row r="234" spans="1:47" s="2" customFormat="1" ht="12">
      <c r="A234" s="37"/>
      <c r="B234" s="38"/>
      <c r="C234" s="39"/>
      <c r="D234" s="230" t="s">
        <v>170</v>
      </c>
      <c r="E234" s="39"/>
      <c r="F234" s="231" t="s">
        <v>580</v>
      </c>
      <c r="G234" s="39"/>
      <c r="H234" s="39"/>
      <c r="I234" s="232"/>
      <c r="J234" s="39"/>
      <c r="K234" s="39"/>
      <c r="L234" s="43"/>
      <c r="M234" s="233"/>
      <c r="N234" s="234"/>
      <c r="O234" s="90"/>
      <c r="P234" s="90"/>
      <c r="Q234" s="90"/>
      <c r="R234" s="90"/>
      <c r="S234" s="90"/>
      <c r="T234" s="91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  <c r="AT234" s="16" t="s">
        <v>170</v>
      </c>
      <c r="AU234" s="16" t="s">
        <v>89</v>
      </c>
    </row>
    <row r="235" spans="1:65" s="2" customFormat="1" ht="24.15" customHeight="1">
      <c r="A235" s="37"/>
      <c r="B235" s="38"/>
      <c r="C235" s="217" t="s">
        <v>582</v>
      </c>
      <c r="D235" s="217" t="s">
        <v>163</v>
      </c>
      <c r="E235" s="218" t="s">
        <v>583</v>
      </c>
      <c r="F235" s="219" t="s">
        <v>584</v>
      </c>
      <c r="G235" s="220" t="s">
        <v>281</v>
      </c>
      <c r="H235" s="221">
        <v>1</v>
      </c>
      <c r="I235" s="222"/>
      <c r="J235" s="223">
        <f>ROUND(I235*H235,2)</f>
        <v>0</v>
      </c>
      <c r="K235" s="219" t="s">
        <v>167</v>
      </c>
      <c r="L235" s="43"/>
      <c r="M235" s="224" t="s">
        <v>1</v>
      </c>
      <c r="N235" s="225" t="s">
        <v>44</v>
      </c>
      <c r="O235" s="90"/>
      <c r="P235" s="226">
        <f>O235*H235</f>
        <v>0</v>
      </c>
      <c r="Q235" s="226">
        <v>0</v>
      </c>
      <c r="R235" s="226">
        <f>Q235*H235</f>
        <v>0</v>
      </c>
      <c r="S235" s="226">
        <v>0</v>
      </c>
      <c r="T235" s="227">
        <f>S235*H235</f>
        <v>0</v>
      </c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R235" s="228" t="s">
        <v>182</v>
      </c>
      <c r="AT235" s="228" t="s">
        <v>163</v>
      </c>
      <c r="AU235" s="228" t="s">
        <v>89</v>
      </c>
      <c r="AY235" s="16" t="s">
        <v>160</v>
      </c>
      <c r="BE235" s="229">
        <f>IF(N235="základní",J235,0)</f>
        <v>0</v>
      </c>
      <c r="BF235" s="229">
        <f>IF(N235="snížená",J235,0)</f>
        <v>0</v>
      </c>
      <c r="BG235" s="229">
        <f>IF(N235="zákl. přenesená",J235,0)</f>
        <v>0</v>
      </c>
      <c r="BH235" s="229">
        <f>IF(N235="sníž. přenesená",J235,0)</f>
        <v>0</v>
      </c>
      <c r="BI235" s="229">
        <f>IF(N235="nulová",J235,0)</f>
        <v>0</v>
      </c>
      <c r="BJ235" s="16" t="s">
        <v>87</v>
      </c>
      <c r="BK235" s="229">
        <f>ROUND(I235*H235,2)</f>
        <v>0</v>
      </c>
      <c r="BL235" s="16" t="s">
        <v>182</v>
      </c>
      <c r="BM235" s="228" t="s">
        <v>585</v>
      </c>
    </row>
    <row r="236" spans="1:47" s="2" customFormat="1" ht="12">
      <c r="A236" s="37"/>
      <c r="B236" s="38"/>
      <c r="C236" s="39"/>
      <c r="D236" s="230" t="s">
        <v>170</v>
      </c>
      <c r="E236" s="39"/>
      <c r="F236" s="231" t="s">
        <v>586</v>
      </c>
      <c r="G236" s="39"/>
      <c r="H236" s="39"/>
      <c r="I236" s="232"/>
      <c r="J236" s="39"/>
      <c r="K236" s="39"/>
      <c r="L236" s="43"/>
      <c r="M236" s="233"/>
      <c r="N236" s="234"/>
      <c r="O236" s="90"/>
      <c r="P236" s="90"/>
      <c r="Q236" s="90"/>
      <c r="R236" s="90"/>
      <c r="S236" s="90"/>
      <c r="T236" s="91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  <c r="AT236" s="16" t="s">
        <v>170</v>
      </c>
      <c r="AU236" s="16" t="s">
        <v>89</v>
      </c>
    </row>
    <row r="237" spans="1:65" s="2" customFormat="1" ht="16.5" customHeight="1">
      <c r="A237" s="37"/>
      <c r="B237" s="38"/>
      <c r="C237" s="251" t="s">
        <v>587</v>
      </c>
      <c r="D237" s="251" t="s">
        <v>452</v>
      </c>
      <c r="E237" s="252" t="s">
        <v>588</v>
      </c>
      <c r="F237" s="253" t="s">
        <v>589</v>
      </c>
      <c r="G237" s="254" t="s">
        <v>281</v>
      </c>
      <c r="H237" s="255">
        <v>1</v>
      </c>
      <c r="I237" s="256"/>
      <c r="J237" s="257">
        <f>ROUND(I237*H237,2)</f>
        <v>0</v>
      </c>
      <c r="K237" s="253" t="s">
        <v>167</v>
      </c>
      <c r="L237" s="258"/>
      <c r="M237" s="259" t="s">
        <v>1</v>
      </c>
      <c r="N237" s="260" t="s">
        <v>44</v>
      </c>
      <c r="O237" s="90"/>
      <c r="P237" s="226">
        <f>O237*H237</f>
        <v>0</v>
      </c>
      <c r="Q237" s="226">
        <v>0.00084</v>
      </c>
      <c r="R237" s="226">
        <f>Q237*H237</f>
        <v>0.00084</v>
      </c>
      <c r="S237" s="226">
        <v>0</v>
      </c>
      <c r="T237" s="227">
        <f>S237*H237</f>
        <v>0</v>
      </c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R237" s="228" t="s">
        <v>204</v>
      </c>
      <c r="AT237" s="228" t="s">
        <v>452</v>
      </c>
      <c r="AU237" s="228" t="s">
        <v>89</v>
      </c>
      <c r="AY237" s="16" t="s">
        <v>160</v>
      </c>
      <c r="BE237" s="229">
        <f>IF(N237="základní",J237,0)</f>
        <v>0</v>
      </c>
      <c r="BF237" s="229">
        <f>IF(N237="snížená",J237,0)</f>
        <v>0</v>
      </c>
      <c r="BG237" s="229">
        <f>IF(N237="zákl. přenesená",J237,0)</f>
        <v>0</v>
      </c>
      <c r="BH237" s="229">
        <f>IF(N237="sníž. přenesená",J237,0)</f>
        <v>0</v>
      </c>
      <c r="BI237" s="229">
        <f>IF(N237="nulová",J237,0)</f>
        <v>0</v>
      </c>
      <c r="BJ237" s="16" t="s">
        <v>87</v>
      </c>
      <c r="BK237" s="229">
        <f>ROUND(I237*H237,2)</f>
        <v>0</v>
      </c>
      <c r="BL237" s="16" t="s">
        <v>182</v>
      </c>
      <c r="BM237" s="228" t="s">
        <v>590</v>
      </c>
    </row>
    <row r="238" spans="1:47" s="2" customFormat="1" ht="12">
      <c r="A238" s="37"/>
      <c r="B238" s="38"/>
      <c r="C238" s="39"/>
      <c r="D238" s="230" t="s">
        <v>170</v>
      </c>
      <c r="E238" s="39"/>
      <c r="F238" s="231" t="s">
        <v>589</v>
      </c>
      <c r="G238" s="39"/>
      <c r="H238" s="39"/>
      <c r="I238" s="232"/>
      <c r="J238" s="39"/>
      <c r="K238" s="39"/>
      <c r="L238" s="43"/>
      <c r="M238" s="233"/>
      <c r="N238" s="234"/>
      <c r="O238" s="90"/>
      <c r="P238" s="90"/>
      <c r="Q238" s="90"/>
      <c r="R238" s="90"/>
      <c r="S238" s="90"/>
      <c r="T238" s="91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  <c r="AT238" s="16" t="s">
        <v>170</v>
      </c>
      <c r="AU238" s="16" t="s">
        <v>89</v>
      </c>
    </row>
    <row r="239" spans="1:65" s="2" customFormat="1" ht="24.15" customHeight="1">
      <c r="A239" s="37"/>
      <c r="B239" s="38"/>
      <c r="C239" s="217" t="s">
        <v>591</v>
      </c>
      <c r="D239" s="217" t="s">
        <v>163</v>
      </c>
      <c r="E239" s="218" t="s">
        <v>592</v>
      </c>
      <c r="F239" s="219" t="s">
        <v>593</v>
      </c>
      <c r="G239" s="220" t="s">
        <v>281</v>
      </c>
      <c r="H239" s="221">
        <v>1</v>
      </c>
      <c r="I239" s="222"/>
      <c r="J239" s="223">
        <f>ROUND(I239*H239,2)</f>
        <v>0</v>
      </c>
      <c r="K239" s="219" t="s">
        <v>167</v>
      </c>
      <c r="L239" s="43"/>
      <c r="M239" s="224" t="s">
        <v>1</v>
      </c>
      <c r="N239" s="225" t="s">
        <v>44</v>
      </c>
      <c r="O239" s="90"/>
      <c r="P239" s="226">
        <f>O239*H239</f>
        <v>0</v>
      </c>
      <c r="Q239" s="226">
        <v>0</v>
      </c>
      <c r="R239" s="226">
        <f>Q239*H239</f>
        <v>0</v>
      </c>
      <c r="S239" s="226">
        <v>0</v>
      </c>
      <c r="T239" s="227">
        <f>S239*H239</f>
        <v>0</v>
      </c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R239" s="228" t="s">
        <v>182</v>
      </c>
      <c r="AT239" s="228" t="s">
        <v>163</v>
      </c>
      <c r="AU239" s="228" t="s">
        <v>89</v>
      </c>
      <c r="AY239" s="16" t="s">
        <v>160</v>
      </c>
      <c r="BE239" s="229">
        <f>IF(N239="základní",J239,0)</f>
        <v>0</v>
      </c>
      <c r="BF239" s="229">
        <f>IF(N239="snížená",J239,0)</f>
        <v>0</v>
      </c>
      <c r="BG239" s="229">
        <f>IF(N239="zákl. přenesená",J239,0)</f>
        <v>0</v>
      </c>
      <c r="BH239" s="229">
        <f>IF(N239="sníž. přenesená",J239,0)</f>
        <v>0</v>
      </c>
      <c r="BI239" s="229">
        <f>IF(N239="nulová",J239,0)</f>
        <v>0</v>
      </c>
      <c r="BJ239" s="16" t="s">
        <v>87</v>
      </c>
      <c r="BK239" s="229">
        <f>ROUND(I239*H239,2)</f>
        <v>0</v>
      </c>
      <c r="BL239" s="16" t="s">
        <v>182</v>
      </c>
      <c r="BM239" s="228" t="s">
        <v>594</v>
      </c>
    </row>
    <row r="240" spans="1:47" s="2" customFormat="1" ht="12">
      <c r="A240" s="37"/>
      <c r="B240" s="38"/>
      <c r="C240" s="39"/>
      <c r="D240" s="230" t="s">
        <v>170</v>
      </c>
      <c r="E240" s="39"/>
      <c r="F240" s="231" t="s">
        <v>595</v>
      </c>
      <c r="G240" s="39"/>
      <c r="H240" s="39"/>
      <c r="I240" s="232"/>
      <c r="J240" s="39"/>
      <c r="K240" s="39"/>
      <c r="L240" s="43"/>
      <c r="M240" s="233"/>
      <c r="N240" s="234"/>
      <c r="O240" s="90"/>
      <c r="P240" s="90"/>
      <c r="Q240" s="90"/>
      <c r="R240" s="90"/>
      <c r="S240" s="90"/>
      <c r="T240" s="91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  <c r="AE240" s="37"/>
      <c r="AT240" s="16" t="s">
        <v>170</v>
      </c>
      <c r="AU240" s="16" t="s">
        <v>89</v>
      </c>
    </row>
    <row r="241" spans="1:65" s="2" customFormat="1" ht="24.15" customHeight="1">
      <c r="A241" s="37"/>
      <c r="B241" s="38"/>
      <c r="C241" s="217" t="s">
        <v>596</v>
      </c>
      <c r="D241" s="217" t="s">
        <v>163</v>
      </c>
      <c r="E241" s="218" t="s">
        <v>597</v>
      </c>
      <c r="F241" s="219" t="s">
        <v>598</v>
      </c>
      <c r="G241" s="220" t="s">
        <v>281</v>
      </c>
      <c r="H241" s="221">
        <v>1</v>
      </c>
      <c r="I241" s="222"/>
      <c r="J241" s="223">
        <f>ROUND(I241*H241,2)</f>
        <v>0</v>
      </c>
      <c r="K241" s="219" t="s">
        <v>167</v>
      </c>
      <c r="L241" s="43"/>
      <c r="M241" s="224" t="s">
        <v>1</v>
      </c>
      <c r="N241" s="225" t="s">
        <v>44</v>
      </c>
      <c r="O241" s="90"/>
      <c r="P241" s="226">
        <f>O241*H241</f>
        <v>0</v>
      </c>
      <c r="Q241" s="226">
        <v>0</v>
      </c>
      <c r="R241" s="226">
        <f>Q241*H241</f>
        <v>0</v>
      </c>
      <c r="S241" s="226">
        <v>0</v>
      </c>
      <c r="T241" s="227">
        <f>S241*H241</f>
        <v>0</v>
      </c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R241" s="228" t="s">
        <v>182</v>
      </c>
      <c r="AT241" s="228" t="s">
        <v>163</v>
      </c>
      <c r="AU241" s="228" t="s">
        <v>89</v>
      </c>
      <c r="AY241" s="16" t="s">
        <v>160</v>
      </c>
      <c r="BE241" s="229">
        <f>IF(N241="základní",J241,0)</f>
        <v>0</v>
      </c>
      <c r="BF241" s="229">
        <f>IF(N241="snížená",J241,0)</f>
        <v>0</v>
      </c>
      <c r="BG241" s="229">
        <f>IF(N241="zákl. přenesená",J241,0)</f>
        <v>0</v>
      </c>
      <c r="BH241" s="229">
        <f>IF(N241="sníž. přenesená",J241,0)</f>
        <v>0</v>
      </c>
      <c r="BI241" s="229">
        <f>IF(N241="nulová",J241,0)</f>
        <v>0</v>
      </c>
      <c r="BJ241" s="16" t="s">
        <v>87</v>
      </c>
      <c r="BK241" s="229">
        <f>ROUND(I241*H241,2)</f>
        <v>0</v>
      </c>
      <c r="BL241" s="16" t="s">
        <v>182</v>
      </c>
      <c r="BM241" s="228" t="s">
        <v>599</v>
      </c>
    </row>
    <row r="242" spans="1:47" s="2" customFormat="1" ht="12">
      <c r="A242" s="37"/>
      <c r="B242" s="38"/>
      <c r="C242" s="39"/>
      <c r="D242" s="230" t="s">
        <v>170</v>
      </c>
      <c r="E242" s="39"/>
      <c r="F242" s="231" t="s">
        <v>600</v>
      </c>
      <c r="G242" s="39"/>
      <c r="H242" s="39"/>
      <c r="I242" s="232"/>
      <c r="J242" s="39"/>
      <c r="K242" s="39"/>
      <c r="L242" s="43"/>
      <c r="M242" s="233"/>
      <c r="N242" s="234"/>
      <c r="O242" s="90"/>
      <c r="P242" s="90"/>
      <c r="Q242" s="90"/>
      <c r="R242" s="90"/>
      <c r="S242" s="90"/>
      <c r="T242" s="91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  <c r="AE242" s="37"/>
      <c r="AT242" s="16" t="s">
        <v>170</v>
      </c>
      <c r="AU242" s="16" t="s">
        <v>89</v>
      </c>
    </row>
    <row r="243" spans="1:65" s="2" customFormat="1" ht="24.15" customHeight="1">
      <c r="A243" s="37"/>
      <c r="B243" s="38"/>
      <c r="C243" s="251" t="s">
        <v>601</v>
      </c>
      <c r="D243" s="251" t="s">
        <v>452</v>
      </c>
      <c r="E243" s="252" t="s">
        <v>602</v>
      </c>
      <c r="F243" s="253" t="s">
        <v>603</v>
      </c>
      <c r="G243" s="254" t="s">
        <v>281</v>
      </c>
      <c r="H243" s="255">
        <v>1</v>
      </c>
      <c r="I243" s="256"/>
      <c r="J243" s="257">
        <f>ROUND(I243*H243,2)</f>
        <v>0</v>
      </c>
      <c r="K243" s="253" t="s">
        <v>167</v>
      </c>
      <c r="L243" s="258"/>
      <c r="M243" s="259" t="s">
        <v>1</v>
      </c>
      <c r="N243" s="260" t="s">
        <v>44</v>
      </c>
      <c r="O243" s="90"/>
      <c r="P243" s="226">
        <f>O243*H243</f>
        <v>0</v>
      </c>
      <c r="Q243" s="226">
        <v>0.0046</v>
      </c>
      <c r="R243" s="226">
        <f>Q243*H243</f>
        <v>0.0046</v>
      </c>
      <c r="S243" s="226">
        <v>0</v>
      </c>
      <c r="T243" s="227">
        <f>S243*H243</f>
        <v>0</v>
      </c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R243" s="228" t="s">
        <v>204</v>
      </c>
      <c r="AT243" s="228" t="s">
        <v>452</v>
      </c>
      <c r="AU243" s="228" t="s">
        <v>89</v>
      </c>
      <c r="AY243" s="16" t="s">
        <v>160</v>
      </c>
      <c r="BE243" s="229">
        <f>IF(N243="základní",J243,0)</f>
        <v>0</v>
      </c>
      <c r="BF243" s="229">
        <f>IF(N243="snížená",J243,0)</f>
        <v>0</v>
      </c>
      <c r="BG243" s="229">
        <f>IF(N243="zákl. přenesená",J243,0)</f>
        <v>0</v>
      </c>
      <c r="BH243" s="229">
        <f>IF(N243="sníž. přenesená",J243,0)</f>
        <v>0</v>
      </c>
      <c r="BI243" s="229">
        <f>IF(N243="nulová",J243,0)</f>
        <v>0</v>
      </c>
      <c r="BJ243" s="16" t="s">
        <v>87</v>
      </c>
      <c r="BK243" s="229">
        <f>ROUND(I243*H243,2)</f>
        <v>0</v>
      </c>
      <c r="BL243" s="16" t="s">
        <v>182</v>
      </c>
      <c r="BM243" s="228" t="s">
        <v>604</v>
      </c>
    </row>
    <row r="244" spans="1:47" s="2" customFormat="1" ht="12">
      <c r="A244" s="37"/>
      <c r="B244" s="38"/>
      <c r="C244" s="39"/>
      <c r="D244" s="230" t="s">
        <v>170</v>
      </c>
      <c r="E244" s="39"/>
      <c r="F244" s="231" t="s">
        <v>603</v>
      </c>
      <c r="G244" s="39"/>
      <c r="H244" s="39"/>
      <c r="I244" s="232"/>
      <c r="J244" s="39"/>
      <c r="K244" s="39"/>
      <c r="L244" s="43"/>
      <c r="M244" s="233"/>
      <c r="N244" s="234"/>
      <c r="O244" s="90"/>
      <c r="P244" s="90"/>
      <c r="Q244" s="90"/>
      <c r="R244" s="90"/>
      <c r="S244" s="90"/>
      <c r="T244" s="91"/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  <c r="AE244" s="37"/>
      <c r="AT244" s="16" t="s">
        <v>170</v>
      </c>
      <c r="AU244" s="16" t="s">
        <v>89</v>
      </c>
    </row>
    <row r="245" spans="1:65" s="2" customFormat="1" ht="24.15" customHeight="1">
      <c r="A245" s="37"/>
      <c r="B245" s="38"/>
      <c r="C245" s="217" t="s">
        <v>605</v>
      </c>
      <c r="D245" s="217" t="s">
        <v>163</v>
      </c>
      <c r="E245" s="218" t="s">
        <v>606</v>
      </c>
      <c r="F245" s="219" t="s">
        <v>607</v>
      </c>
      <c r="G245" s="220" t="s">
        <v>281</v>
      </c>
      <c r="H245" s="221">
        <v>6</v>
      </c>
      <c r="I245" s="222"/>
      <c r="J245" s="223">
        <f>ROUND(I245*H245,2)</f>
        <v>0</v>
      </c>
      <c r="K245" s="219" t="s">
        <v>167</v>
      </c>
      <c r="L245" s="43"/>
      <c r="M245" s="224" t="s">
        <v>1</v>
      </c>
      <c r="N245" s="225" t="s">
        <v>44</v>
      </c>
      <c r="O245" s="90"/>
      <c r="P245" s="226">
        <f>O245*H245</f>
        <v>0</v>
      </c>
      <c r="Q245" s="226">
        <v>0</v>
      </c>
      <c r="R245" s="226">
        <f>Q245*H245</f>
        <v>0</v>
      </c>
      <c r="S245" s="226">
        <v>0</v>
      </c>
      <c r="T245" s="227">
        <f>S245*H245</f>
        <v>0</v>
      </c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R245" s="228" t="s">
        <v>182</v>
      </c>
      <c r="AT245" s="228" t="s">
        <v>163</v>
      </c>
      <c r="AU245" s="228" t="s">
        <v>89</v>
      </c>
      <c r="AY245" s="16" t="s">
        <v>160</v>
      </c>
      <c r="BE245" s="229">
        <f>IF(N245="základní",J245,0)</f>
        <v>0</v>
      </c>
      <c r="BF245" s="229">
        <f>IF(N245="snížená",J245,0)</f>
        <v>0</v>
      </c>
      <c r="BG245" s="229">
        <f>IF(N245="zákl. přenesená",J245,0)</f>
        <v>0</v>
      </c>
      <c r="BH245" s="229">
        <f>IF(N245="sníž. přenesená",J245,0)</f>
        <v>0</v>
      </c>
      <c r="BI245" s="229">
        <f>IF(N245="nulová",J245,0)</f>
        <v>0</v>
      </c>
      <c r="BJ245" s="16" t="s">
        <v>87</v>
      </c>
      <c r="BK245" s="229">
        <f>ROUND(I245*H245,2)</f>
        <v>0</v>
      </c>
      <c r="BL245" s="16" t="s">
        <v>182</v>
      </c>
      <c r="BM245" s="228" t="s">
        <v>608</v>
      </c>
    </row>
    <row r="246" spans="1:47" s="2" customFormat="1" ht="12">
      <c r="A246" s="37"/>
      <c r="B246" s="38"/>
      <c r="C246" s="39"/>
      <c r="D246" s="230" t="s">
        <v>170</v>
      </c>
      <c r="E246" s="39"/>
      <c r="F246" s="231" t="s">
        <v>609</v>
      </c>
      <c r="G246" s="39"/>
      <c r="H246" s="39"/>
      <c r="I246" s="232"/>
      <c r="J246" s="39"/>
      <c r="K246" s="39"/>
      <c r="L246" s="43"/>
      <c r="M246" s="233"/>
      <c r="N246" s="234"/>
      <c r="O246" s="90"/>
      <c r="P246" s="90"/>
      <c r="Q246" s="90"/>
      <c r="R246" s="90"/>
      <c r="S246" s="90"/>
      <c r="T246" s="91"/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  <c r="AE246" s="37"/>
      <c r="AT246" s="16" t="s">
        <v>170</v>
      </c>
      <c r="AU246" s="16" t="s">
        <v>89</v>
      </c>
    </row>
    <row r="247" spans="1:65" s="2" customFormat="1" ht="21.75" customHeight="1">
      <c r="A247" s="37"/>
      <c r="B247" s="38"/>
      <c r="C247" s="251" t="s">
        <v>610</v>
      </c>
      <c r="D247" s="251" t="s">
        <v>452</v>
      </c>
      <c r="E247" s="252" t="s">
        <v>611</v>
      </c>
      <c r="F247" s="253" t="s">
        <v>612</v>
      </c>
      <c r="G247" s="254" t="s">
        <v>281</v>
      </c>
      <c r="H247" s="255">
        <v>2</v>
      </c>
      <c r="I247" s="256"/>
      <c r="J247" s="257">
        <f>ROUND(I247*H247,2)</f>
        <v>0</v>
      </c>
      <c r="K247" s="253" t="s">
        <v>1</v>
      </c>
      <c r="L247" s="258"/>
      <c r="M247" s="259" t="s">
        <v>1</v>
      </c>
      <c r="N247" s="260" t="s">
        <v>44</v>
      </c>
      <c r="O247" s="90"/>
      <c r="P247" s="226">
        <f>O247*H247</f>
        <v>0</v>
      </c>
      <c r="Q247" s="226">
        <v>0.0046</v>
      </c>
      <c r="R247" s="226">
        <f>Q247*H247</f>
        <v>0.0092</v>
      </c>
      <c r="S247" s="226">
        <v>0</v>
      </c>
      <c r="T247" s="227">
        <f>S247*H247</f>
        <v>0</v>
      </c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R247" s="228" t="s">
        <v>204</v>
      </c>
      <c r="AT247" s="228" t="s">
        <v>452</v>
      </c>
      <c r="AU247" s="228" t="s">
        <v>89</v>
      </c>
      <c r="AY247" s="16" t="s">
        <v>160</v>
      </c>
      <c r="BE247" s="229">
        <f>IF(N247="základní",J247,0)</f>
        <v>0</v>
      </c>
      <c r="BF247" s="229">
        <f>IF(N247="snížená",J247,0)</f>
        <v>0</v>
      </c>
      <c r="BG247" s="229">
        <f>IF(N247="zákl. přenesená",J247,0)</f>
        <v>0</v>
      </c>
      <c r="BH247" s="229">
        <f>IF(N247="sníž. přenesená",J247,0)</f>
        <v>0</v>
      </c>
      <c r="BI247" s="229">
        <f>IF(N247="nulová",J247,0)</f>
        <v>0</v>
      </c>
      <c r="BJ247" s="16" t="s">
        <v>87</v>
      </c>
      <c r="BK247" s="229">
        <f>ROUND(I247*H247,2)</f>
        <v>0</v>
      </c>
      <c r="BL247" s="16" t="s">
        <v>182</v>
      </c>
      <c r="BM247" s="228" t="s">
        <v>613</v>
      </c>
    </row>
    <row r="248" spans="1:47" s="2" customFormat="1" ht="12">
      <c r="A248" s="37"/>
      <c r="B248" s="38"/>
      <c r="C248" s="39"/>
      <c r="D248" s="230" t="s">
        <v>170</v>
      </c>
      <c r="E248" s="39"/>
      <c r="F248" s="231" t="s">
        <v>614</v>
      </c>
      <c r="G248" s="39"/>
      <c r="H248" s="39"/>
      <c r="I248" s="232"/>
      <c r="J248" s="39"/>
      <c r="K248" s="39"/>
      <c r="L248" s="43"/>
      <c r="M248" s="233"/>
      <c r="N248" s="234"/>
      <c r="O248" s="90"/>
      <c r="P248" s="90"/>
      <c r="Q248" s="90"/>
      <c r="R248" s="90"/>
      <c r="S248" s="90"/>
      <c r="T248" s="91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  <c r="AE248" s="37"/>
      <c r="AT248" s="16" t="s">
        <v>170</v>
      </c>
      <c r="AU248" s="16" t="s">
        <v>89</v>
      </c>
    </row>
    <row r="249" spans="1:65" s="2" customFormat="1" ht="21.75" customHeight="1">
      <c r="A249" s="37"/>
      <c r="B249" s="38"/>
      <c r="C249" s="251" t="s">
        <v>615</v>
      </c>
      <c r="D249" s="251" t="s">
        <v>452</v>
      </c>
      <c r="E249" s="252" t="s">
        <v>616</v>
      </c>
      <c r="F249" s="253" t="s">
        <v>617</v>
      </c>
      <c r="G249" s="254" t="s">
        <v>281</v>
      </c>
      <c r="H249" s="255">
        <v>4</v>
      </c>
      <c r="I249" s="256"/>
      <c r="J249" s="257">
        <f>ROUND(I249*H249,2)</f>
        <v>0</v>
      </c>
      <c r="K249" s="253" t="s">
        <v>1</v>
      </c>
      <c r="L249" s="258"/>
      <c r="M249" s="259" t="s">
        <v>1</v>
      </c>
      <c r="N249" s="260" t="s">
        <v>44</v>
      </c>
      <c r="O249" s="90"/>
      <c r="P249" s="226">
        <f>O249*H249</f>
        <v>0</v>
      </c>
      <c r="Q249" s="226">
        <v>0.0067</v>
      </c>
      <c r="R249" s="226">
        <f>Q249*H249</f>
        <v>0.0268</v>
      </c>
      <c r="S249" s="226">
        <v>0</v>
      </c>
      <c r="T249" s="227">
        <f>S249*H249</f>
        <v>0</v>
      </c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R249" s="228" t="s">
        <v>204</v>
      </c>
      <c r="AT249" s="228" t="s">
        <v>452</v>
      </c>
      <c r="AU249" s="228" t="s">
        <v>89</v>
      </c>
      <c r="AY249" s="16" t="s">
        <v>160</v>
      </c>
      <c r="BE249" s="229">
        <f>IF(N249="základní",J249,0)</f>
        <v>0</v>
      </c>
      <c r="BF249" s="229">
        <f>IF(N249="snížená",J249,0)</f>
        <v>0</v>
      </c>
      <c r="BG249" s="229">
        <f>IF(N249="zákl. přenesená",J249,0)</f>
        <v>0</v>
      </c>
      <c r="BH249" s="229">
        <f>IF(N249="sníž. přenesená",J249,0)</f>
        <v>0</v>
      </c>
      <c r="BI249" s="229">
        <f>IF(N249="nulová",J249,0)</f>
        <v>0</v>
      </c>
      <c r="BJ249" s="16" t="s">
        <v>87</v>
      </c>
      <c r="BK249" s="229">
        <f>ROUND(I249*H249,2)</f>
        <v>0</v>
      </c>
      <c r="BL249" s="16" t="s">
        <v>182</v>
      </c>
      <c r="BM249" s="228" t="s">
        <v>618</v>
      </c>
    </row>
    <row r="250" spans="1:47" s="2" customFormat="1" ht="12">
      <c r="A250" s="37"/>
      <c r="B250" s="38"/>
      <c r="C250" s="39"/>
      <c r="D250" s="230" t="s">
        <v>170</v>
      </c>
      <c r="E250" s="39"/>
      <c r="F250" s="231" t="s">
        <v>619</v>
      </c>
      <c r="G250" s="39"/>
      <c r="H250" s="39"/>
      <c r="I250" s="232"/>
      <c r="J250" s="39"/>
      <c r="K250" s="39"/>
      <c r="L250" s="43"/>
      <c r="M250" s="233"/>
      <c r="N250" s="234"/>
      <c r="O250" s="90"/>
      <c r="P250" s="90"/>
      <c r="Q250" s="90"/>
      <c r="R250" s="90"/>
      <c r="S250" s="90"/>
      <c r="T250" s="91"/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  <c r="AE250" s="37"/>
      <c r="AT250" s="16" t="s">
        <v>170</v>
      </c>
      <c r="AU250" s="16" t="s">
        <v>89</v>
      </c>
    </row>
    <row r="251" spans="1:65" s="2" customFormat="1" ht="24.15" customHeight="1">
      <c r="A251" s="37"/>
      <c r="B251" s="38"/>
      <c r="C251" s="217" t="s">
        <v>620</v>
      </c>
      <c r="D251" s="217" t="s">
        <v>163</v>
      </c>
      <c r="E251" s="218" t="s">
        <v>621</v>
      </c>
      <c r="F251" s="219" t="s">
        <v>622</v>
      </c>
      <c r="G251" s="220" t="s">
        <v>281</v>
      </c>
      <c r="H251" s="221">
        <v>1</v>
      </c>
      <c r="I251" s="222"/>
      <c r="J251" s="223">
        <f>ROUND(I251*H251,2)</f>
        <v>0</v>
      </c>
      <c r="K251" s="219" t="s">
        <v>167</v>
      </c>
      <c r="L251" s="43"/>
      <c r="M251" s="224" t="s">
        <v>1</v>
      </c>
      <c r="N251" s="225" t="s">
        <v>44</v>
      </c>
      <c r="O251" s="90"/>
      <c r="P251" s="226">
        <f>O251*H251</f>
        <v>0</v>
      </c>
      <c r="Q251" s="226">
        <v>0</v>
      </c>
      <c r="R251" s="226">
        <f>Q251*H251</f>
        <v>0</v>
      </c>
      <c r="S251" s="226">
        <v>0</v>
      </c>
      <c r="T251" s="227">
        <f>S251*H251</f>
        <v>0</v>
      </c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R251" s="228" t="s">
        <v>182</v>
      </c>
      <c r="AT251" s="228" t="s">
        <v>163</v>
      </c>
      <c r="AU251" s="228" t="s">
        <v>89</v>
      </c>
      <c r="AY251" s="16" t="s">
        <v>160</v>
      </c>
      <c r="BE251" s="229">
        <f>IF(N251="základní",J251,0)</f>
        <v>0</v>
      </c>
      <c r="BF251" s="229">
        <f>IF(N251="snížená",J251,0)</f>
        <v>0</v>
      </c>
      <c r="BG251" s="229">
        <f>IF(N251="zákl. přenesená",J251,0)</f>
        <v>0</v>
      </c>
      <c r="BH251" s="229">
        <f>IF(N251="sníž. přenesená",J251,0)</f>
        <v>0</v>
      </c>
      <c r="BI251" s="229">
        <f>IF(N251="nulová",J251,0)</f>
        <v>0</v>
      </c>
      <c r="BJ251" s="16" t="s">
        <v>87</v>
      </c>
      <c r="BK251" s="229">
        <f>ROUND(I251*H251,2)</f>
        <v>0</v>
      </c>
      <c r="BL251" s="16" t="s">
        <v>182</v>
      </c>
      <c r="BM251" s="228" t="s">
        <v>623</v>
      </c>
    </row>
    <row r="252" spans="1:47" s="2" customFormat="1" ht="12">
      <c r="A252" s="37"/>
      <c r="B252" s="38"/>
      <c r="C252" s="39"/>
      <c r="D252" s="230" t="s">
        <v>170</v>
      </c>
      <c r="E252" s="39"/>
      <c r="F252" s="231" t="s">
        <v>624</v>
      </c>
      <c r="G252" s="39"/>
      <c r="H252" s="39"/>
      <c r="I252" s="232"/>
      <c r="J252" s="39"/>
      <c r="K252" s="39"/>
      <c r="L252" s="43"/>
      <c r="M252" s="233"/>
      <c r="N252" s="234"/>
      <c r="O252" s="90"/>
      <c r="P252" s="90"/>
      <c r="Q252" s="90"/>
      <c r="R252" s="90"/>
      <c r="S252" s="90"/>
      <c r="T252" s="91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  <c r="AE252" s="37"/>
      <c r="AT252" s="16" t="s">
        <v>170</v>
      </c>
      <c r="AU252" s="16" t="s">
        <v>89</v>
      </c>
    </row>
    <row r="253" spans="1:65" s="2" customFormat="1" ht="16.5" customHeight="1">
      <c r="A253" s="37"/>
      <c r="B253" s="38"/>
      <c r="C253" s="251" t="s">
        <v>625</v>
      </c>
      <c r="D253" s="251" t="s">
        <v>452</v>
      </c>
      <c r="E253" s="252" t="s">
        <v>626</v>
      </c>
      <c r="F253" s="253" t="s">
        <v>627</v>
      </c>
      <c r="G253" s="254" t="s">
        <v>281</v>
      </c>
      <c r="H253" s="255">
        <v>1</v>
      </c>
      <c r="I253" s="256"/>
      <c r="J253" s="257">
        <f>ROUND(I253*H253,2)</f>
        <v>0</v>
      </c>
      <c r="K253" s="253" t="s">
        <v>1</v>
      </c>
      <c r="L253" s="258"/>
      <c r="M253" s="259" t="s">
        <v>1</v>
      </c>
      <c r="N253" s="260" t="s">
        <v>44</v>
      </c>
      <c r="O253" s="90"/>
      <c r="P253" s="226">
        <f>O253*H253</f>
        <v>0</v>
      </c>
      <c r="Q253" s="226">
        <v>0.0009</v>
      </c>
      <c r="R253" s="226">
        <f>Q253*H253</f>
        <v>0.0009</v>
      </c>
      <c r="S253" s="226">
        <v>0</v>
      </c>
      <c r="T253" s="227">
        <f>S253*H253</f>
        <v>0</v>
      </c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R253" s="228" t="s">
        <v>204</v>
      </c>
      <c r="AT253" s="228" t="s">
        <v>452</v>
      </c>
      <c r="AU253" s="228" t="s">
        <v>89</v>
      </c>
      <c r="AY253" s="16" t="s">
        <v>160</v>
      </c>
      <c r="BE253" s="229">
        <f>IF(N253="základní",J253,0)</f>
        <v>0</v>
      </c>
      <c r="BF253" s="229">
        <f>IF(N253="snížená",J253,0)</f>
        <v>0</v>
      </c>
      <c r="BG253" s="229">
        <f>IF(N253="zákl. přenesená",J253,0)</f>
        <v>0</v>
      </c>
      <c r="BH253" s="229">
        <f>IF(N253="sníž. přenesená",J253,0)</f>
        <v>0</v>
      </c>
      <c r="BI253" s="229">
        <f>IF(N253="nulová",J253,0)</f>
        <v>0</v>
      </c>
      <c r="BJ253" s="16" t="s">
        <v>87</v>
      </c>
      <c r="BK253" s="229">
        <f>ROUND(I253*H253,2)</f>
        <v>0</v>
      </c>
      <c r="BL253" s="16" t="s">
        <v>182</v>
      </c>
      <c r="BM253" s="228" t="s">
        <v>628</v>
      </c>
    </row>
    <row r="254" spans="1:47" s="2" customFormat="1" ht="12">
      <c r="A254" s="37"/>
      <c r="B254" s="38"/>
      <c r="C254" s="39"/>
      <c r="D254" s="230" t="s">
        <v>170</v>
      </c>
      <c r="E254" s="39"/>
      <c r="F254" s="231" t="s">
        <v>629</v>
      </c>
      <c r="G254" s="39"/>
      <c r="H254" s="39"/>
      <c r="I254" s="232"/>
      <c r="J254" s="39"/>
      <c r="K254" s="39"/>
      <c r="L254" s="43"/>
      <c r="M254" s="233"/>
      <c r="N254" s="234"/>
      <c r="O254" s="90"/>
      <c r="P254" s="90"/>
      <c r="Q254" s="90"/>
      <c r="R254" s="90"/>
      <c r="S254" s="90"/>
      <c r="T254" s="91"/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  <c r="AE254" s="37"/>
      <c r="AT254" s="16" t="s">
        <v>170</v>
      </c>
      <c r="AU254" s="16" t="s">
        <v>89</v>
      </c>
    </row>
    <row r="255" spans="1:65" s="2" customFormat="1" ht="21.75" customHeight="1">
      <c r="A255" s="37"/>
      <c r="B255" s="38"/>
      <c r="C255" s="217" t="s">
        <v>630</v>
      </c>
      <c r="D255" s="217" t="s">
        <v>163</v>
      </c>
      <c r="E255" s="218" t="s">
        <v>631</v>
      </c>
      <c r="F255" s="219" t="s">
        <v>632</v>
      </c>
      <c r="G255" s="220" t="s">
        <v>281</v>
      </c>
      <c r="H255" s="221">
        <v>1</v>
      </c>
      <c r="I255" s="222"/>
      <c r="J255" s="223">
        <f>ROUND(I255*H255,2)</f>
        <v>0</v>
      </c>
      <c r="K255" s="219" t="s">
        <v>167</v>
      </c>
      <c r="L255" s="43"/>
      <c r="M255" s="224" t="s">
        <v>1</v>
      </c>
      <c r="N255" s="225" t="s">
        <v>44</v>
      </c>
      <c r="O255" s="90"/>
      <c r="P255" s="226">
        <f>O255*H255</f>
        <v>0</v>
      </c>
      <c r="Q255" s="226">
        <v>0.00162</v>
      </c>
      <c r="R255" s="226">
        <f>Q255*H255</f>
        <v>0.00162</v>
      </c>
      <c r="S255" s="226">
        <v>0</v>
      </c>
      <c r="T255" s="227">
        <f>S255*H255</f>
        <v>0</v>
      </c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R255" s="228" t="s">
        <v>182</v>
      </c>
      <c r="AT255" s="228" t="s">
        <v>163</v>
      </c>
      <c r="AU255" s="228" t="s">
        <v>89</v>
      </c>
      <c r="AY255" s="16" t="s">
        <v>160</v>
      </c>
      <c r="BE255" s="229">
        <f>IF(N255="základní",J255,0)</f>
        <v>0</v>
      </c>
      <c r="BF255" s="229">
        <f>IF(N255="snížená",J255,0)</f>
        <v>0</v>
      </c>
      <c r="BG255" s="229">
        <f>IF(N255="zákl. přenesená",J255,0)</f>
        <v>0</v>
      </c>
      <c r="BH255" s="229">
        <f>IF(N255="sníž. přenesená",J255,0)</f>
        <v>0</v>
      </c>
      <c r="BI255" s="229">
        <f>IF(N255="nulová",J255,0)</f>
        <v>0</v>
      </c>
      <c r="BJ255" s="16" t="s">
        <v>87</v>
      </c>
      <c r="BK255" s="229">
        <f>ROUND(I255*H255,2)</f>
        <v>0</v>
      </c>
      <c r="BL255" s="16" t="s">
        <v>182</v>
      </c>
      <c r="BM255" s="228" t="s">
        <v>633</v>
      </c>
    </row>
    <row r="256" spans="1:47" s="2" customFormat="1" ht="12">
      <c r="A256" s="37"/>
      <c r="B256" s="38"/>
      <c r="C256" s="39"/>
      <c r="D256" s="230" t="s">
        <v>170</v>
      </c>
      <c r="E256" s="39"/>
      <c r="F256" s="231" t="s">
        <v>634</v>
      </c>
      <c r="G256" s="39"/>
      <c r="H256" s="39"/>
      <c r="I256" s="232"/>
      <c r="J256" s="39"/>
      <c r="K256" s="39"/>
      <c r="L256" s="43"/>
      <c r="M256" s="233"/>
      <c r="N256" s="234"/>
      <c r="O256" s="90"/>
      <c r="P256" s="90"/>
      <c r="Q256" s="90"/>
      <c r="R256" s="90"/>
      <c r="S256" s="90"/>
      <c r="T256" s="91"/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  <c r="AE256" s="37"/>
      <c r="AT256" s="16" t="s">
        <v>170</v>
      </c>
      <c r="AU256" s="16" t="s">
        <v>89</v>
      </c>
    </row>
    <row r="257" spans="1:65" s="2" customFormat="1" ht="24.15" customHeight="1">
      <c r="A257" s="37"/>
      <c r="B257" s="38"/>
      <c r="C257" s="251" t="s">
        <v>635</v>
      </c>
      <c r="D257" s="251" t="s">
        <v>452</v>
      </c>
      <c r="E257" s="252" t="s">
        <v>636</v>
      </c>
      <c r="F257" s="253" t="s">
        <v>637</v>
      </c>
      <c r="G257" s="254" t="s">
        <v>281</v>
      </c>
      <c r="H257" s="255">
        <v>1</v>
      </c>
      <c r="I257" s="256"/>
      <c r="J257" s="257">
        <f>ROUND(I257*H257,2)</f>
        <v>0</v>
      </c>
      <c r="K257" s="253" t="s">
        <v>167</v>
      </c>
      <c r="L257" s="258"/>
      <c r="M257" s="259" t="s">
        <v>1</v>
      </c>
      <c r="N257" s="260" t="s">
        <v>44</v>
      </c>
      <c r="O257" s="90"/>
      <c r="P257" s="226">
        <f>O257*H257</f>
        <v>0</v>
      </c>
      <c r="Q257" s="226">
        <v>0.0165</v>
      </c>
      <c r="R257" s="226">
        <f>Q257*H257</f>
        <v>0.0165</v>
      </c>
      <c r="S257" s="226">
        <v>0</v>
      </c>
      <c r="T257" s="227">
        <f>S257*H257</f>
        <v>0</v>
      </c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R257" s="228" t="s">
        <v>204</v>
      </c>
      <c r="AT257" s="228" t="s">
        <v>452</v>
      </c>
      <c r="AU257" s="228" t="s">
        <v>89</v>
      </c>
      <c r="AY257" s="16" t="s">
        <v>160</v>
      </c>
      <c r="BE257" s="229">
        <f>IF(N257="základní",J257,0)</f>
        <v>0</v>
      </c>
      <c r="BF257" s="229">
        <f>IF(N257="snížená",J257,0)</f>
        <v>0</v>
      </c>
      <c r="BG257" s="229">
        <f>IF(N257="zákl. přenesená",J257,0)</f>
        <v>0</v>
      </c>
      <c r="BH257" s="229">
        <f>IF(N257="sníž. přenesená",J257,0)</f>
        <v>0</v>
      </c>
      <c r="BI257" s="229">
        <f>IF(N257="nulová",J257,0)</f>
        <v>0</v>
      </c>
      <c r="BJ257" s="16" t="s">
        <v>87</v>
      </c>
      <c r="BK257" s="229">
        <f>ROUND(I257*H257,2)</f>
        <v>0</v>
      </c>
      <c r="BL257" s="16" t="s">
        <v>182</v>
      </c>
      <c r="BM257" s="228" t="s">
        <v>638</v>
      </c>
    </row>
    <row r="258" spans="1:47" s="2" customFormat="1" ht="12">
      <c r="A258" s="37"/>
      <c r="B258" s="38"/>
      <c r="C258" s="39"/>
      <c r="D258" s="230" t="s">
        <v>170</v>
      </c>
      <c r="E258" s="39"/>
      <c r="F258" s="231" t="s">
        <v>637</v>
      </c>
      <c r="G258" s="39"/>
      <c r="H258" s="39"/>
      <c r="I258" s="232"/>
      <c r="J258" s="39"/>
      <c r="K258" s="39"/>
      <c r="L258" s="43"/>
      <c r="M258" s="233"/>
      <c r="N258" s="234"/>
      <c r="O258" s="90"/>
      <c r="P258" s="90"/>
      <c r="Q258" s="90"/>
      <c r="R258" s="90"/>
      <c r="S258" s="90"/>
      <c r="T258" s="91"/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  <c r="AE258" s="37"/>
      <c r="AT258" s="16" t="s">
        <v>170</v>
      </c>
      <c r="AU258" s="16" t="s">
        <v>89</v>
      </c>
    </row>
    <row r="259" spans="1:65" s="2" customFormat="1" ht="21.75" customHeight="1">
      <c r="A259" s="37"/>
      <c r="B259" s="38"/>
      <c r="C259" s="251" t="s">
        <v>639</v>
      </c>
      <c r="D259" s="251" t="s">
        <v>452</v>
      </c>
      <c r="E259" s="252" t="s">
        <v>640</v>
      </c>
      <c r="F259" s="253" t="s">
        <v>641</v>
      </c>
      <c r="G259" s="254" t="s">
        <v>281</v>
      </c>
      <c r="H259" s="255">
        <v>1</v>
      </c>
      <c r="I259" s="256"/>
      <c r="J259" s="257">
        <f>ROUND(I259*H259,2)</f>
        <v>0</v>
      </c>
      <c r="K259" s="253" t="s">
        <v>167</v>
      </c>
      <c r="L259" s="258"/>
      <c r="M259" s="259" t="s">
        <v>1</v>
      </c>
      <c r="N259" s="260" t="s">
        <v>44</v>
      </c>
      <c r="O259" s="90"/>
      <c r="P259" s="226">
        <f>O259*H259</f>
        <v>0</v>
      </c>
      <c r="Q259" s="226">
        <v>0.0035</v>
      </c>
      <c r="R259" s="226">
        <f>Q259*H259</f>
        <v>0.0035</v>
      </c>
      <c r="S259" s="226">
        <v>0</v>
      </c>
      <c r="T259" s="227">
        <f>S259*H259</f>
        <v>0</v>
      </c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R259" s="228" t="s">
        <v>204</v>
      </c>
      <c r="AT259" s="228" t="s">
        <v>452</v>
      </c>
      <c r="AU259" s="228" t="s">
        <v>89</v>
      </c>
      <c r="AY259" s="16" t="s">
        <v>160</v>
      </c>
      <c r="BE259" s="229">
        <f>IF(N259="základní",J259,0)</f>
        <v>0</v>
      </c>
      <c r="BF259" s="229">
        <f>IF(N259="snížená",J259,0)</f>
        <v>0</v>
      </c>
      <c r="BG259" s="229">
        <f>IF(N259="zákl. přenesená",J259,0)</f>
        <v>0</v>
      </c>
      <c r="BH259" s="229">
        <f>IF(N259="sníž. přenesená",J259,0)</f>
        <v>0</v>
      </c>
      <c r="BI259" s="229">
        <f>IF(N259="nulová",J259,0)</f>
        <v>0</v>
      </c>
      <c r="BJ259" s="16" t="s">
        <v>87</v>
      </c>
      <c r="BK259" s="229">
        <f>ROUND(I259*H259,2)</f>
        <v>0</v>
      </c>
      <c r="BL259" s="16" t="s">
        <v>182</v>
      </c>
      <c r="BM259" s="228" t="s">
        <v>642</v>
      </c>
    </row>
    <row r="260" spans="1:47" s="2" customFormat="1" ht="12">
      <c r="A260" s="37"/>
      <c r="B260" s="38"/>
      <c r="C260" s="39"/>
      <c r="D260" s="230" t="s">
        <v>170</v>
      </c>
      <c r="E260" s="39"/>
      <c r="F260" s="231" t="s">
        <v>641</v>
      </c>
      <c r="G260" s="39"/>
      <c r="H260" s="39"/>
      <c r="I260" s="232"/>
      <c r="J260" s="39"/>
      <c r="K260" s="39"/>
      <c r="L260" s="43"/>
      <c r="M260" s="233"/>
      <c r="N260" s="234"/>
      <c r="O260" s="90"/>
      <c r="P260" s="90"/>
      <c r="Q260" s="90"/>
      <c r="R260" s="90"/>
      <c r="S260" s="90"/>
      <c r="T260" s="91"/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  <c r="AE260" s="37"/>
      <c r="AT260" s="16" t="s">
        <v>170</v>
      </c>
      <c r="AU260" s="16" t="s">
        <v>89</v>
      </c>
    </row>
    <row r="261" spans="1:65" s="2" customFormat="1" ht="21.75" customHeight="1">
      <c r="A261" s="37"/>
      <c r="B261" s="38"/>
      <c r="C261" s="217" t="s">
        <v>643</v>
      </c>
      <c r="D261" s="217" t="s">
        <v>163</v>
      </c>
      <c r="E261" s="218" t="s">
        <v>644</v>
      </c>
      <c r="F261" s="219" t="s">
        <v>645</v>
      </c>
      <c r="G261" s="220" t="s">
        <v>281</v>
      </c>
      <c r="H261" s="221">
        <v>1</v>
      </c>
      <c r="I261" s="222"/>
      <c r="J261" s="223">
        <f>ROUND(I261*H261,2)</f>
        <v>0</v>
      </c>
      <c r="K261" s="219" t="s">
        <v>167</v>
      </c>
      <c r="L261" s="43"/>
      <c r="M261" s="224" t="s">
        <v>1</v>
      </c>
      <c r="N261" s="225" t="s">
        <v>44</v>
      </c>
      <c r="O261" s="90"/>
      <c r="P261" s="226">
        <f>O261*H261</f>
        <v>0</v>
      </c>
      <c r="Q261" s="226">
        <v>0.00296</v>
      </c>
      <c r="R261" s="226">
        <f>Q261*H261</f>
        <v>0.00296</v>
      </c>
      <c r="S261" s="226">
        <v>0</v>
      </c>
      <c r="T261" s="227">
        <f>S261*H261</f>
        <v>0</v>
      </c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R261" s="228" t="s">
        <v>182</v>
      </c>
      <c r="AT261" s="228" t="s">
        <v>163</v>
      </c>
      <c r="AU261" s="228" t="s">
        <v>89</v>
      </c>
      <c r="AY261" s="16" t="s">
        <v>160</v>
      </c>
      <c r="BE261" s="229">
        <f>IF(N261="základní",J261,0)</f>
        <v>0</v>
      </c>
      <c r="BF261" s="229">
        <f>IF(N261="snížená",J261,0)</f>
        <v>0</v>
      </c>
      <c r="BG261" s="229">
        <f>IF(N261="zákl. přenesená",J261,0)</f>
        <v>0</v>
      </c>
      <c r="BH261" s="229">
        <f>IF(N261="sníž. přenesená",J261,0)</f>
        <v>0</v>
      </c>
      <c r="BI261" s="229">
        <f>IF(N261="nulová",J261,0)</f>
        <v>0</v>
      </c>
      <c r="BJ261" s="16" t="s">
        <v>87</v>
      </c>
      <c r="BK261" s="229">
        <f>ROUND(I261*H261,2)</f>
        <v>0</v>
      </c>
      <c r="BL261" s="16" t="s">
        <v>182</v>
      </c>
      <c r="BM261" s="228" t="s">
        <v>646</v>
      </c>
    </row>
    <row r="262" spans="1:47" s="2" customFormat="1" ht="12">
      <c r="A262" s="37"/>
      <c r="B262" s="38"/>
      <c r="C262" s="39"/>
      <c r="D262" s="230" t="s">
        <v>170</v>
      </c>
      <c r="E262" s="39"/>
      <c r="F262" s="231" t="s">
        <v>647</v>
      </c>
      <c r="G262" s="39"/>
      <c r="H262" s="39"/>
      <c r="I262" s="232"/>
      <c r="J262" s="39"/>
      <c r="K262" s="39"/>
      <c r="L262" s="43"/>
      <c r="M262" s="233"/>
      <c r="N262" s="234"/>
      <c r="O262" s="90"/>
      <c r="P262" s="90"/>
      <c r="Q262" s="90"/>
      <c r="R262" s="90"/>
      <c r="S262" s="90"/>
      <c r="T262" s="91"/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  <c r="AE262" s="37"/>
      <c r="AT262" s="16" t="s">
        <v>170</v>
      </c>
      <c r="AU262" s="16" t="s">
        <v>89</v>
      </c>
    </row>
    <row r="263" spans="1:65" s="2" customFormat="1" ht="24.15" customHeight="1">
      <c r="A263" s="37"/>
      <c r="B263" s="38"/>
      <c r="C263" s="251" t="s">
        <v>648</v>
      </c>
      <c r="D263" s="251" t="s">
        <v>452</v>
      </c>
      <c r="E263" s="252" t="s">
        <v>649</v>
      </c>
      <c r="F263" s="253" t="s">
        <v>650</v>
      </c>
      <c r="G263" s="254" t="s">
        <v>281</v>
      </c>
      <c r="H263" s="255">
        <v>1</v>
      </c>
      <c r="I263" s="256"/>
      <c r="J263" s="257">
        <f>ROUND(I263*H263,2)</f>
        <v>0</v>
      </c>
      <c r="K263" s="253" t="s">
        <v>167</v>
      </c>
      <c r="L263" s="258"/>
      <c r="M263" s="259" t="s">
        <v>1</v>
      </c>
      <c r="N263" s="260" t="s">
        <v>44</v>
      </c>
      <c r="O263" s="90"/>
      <c r="P263" s="226">
        <f>O263*H263</f>
        <v>0</v>
      </c>
      <c r="Q263" s="226">
        <v>0.03621</v>
      </c>
      <c r="R263" s="226">
        <f>Q263*H263</f>
        <v>0.03621</v>
      </c>
      <c r="S263" s="226">
        <v>0</v>
      </c>
      <c r="T263" s="227">
        <f>S263*H263</f>
        <v>0</v>
      </c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R263" s="228" t="s">
        <v>204</v>
      </c>
      <c r="AT263" s="228" t="s">
        <v>452</v>
      </c>
      <c r="AU263" s="228" t="s">
        <v>89</v>
      </c>
      <c r="AY263" s="16" t="s">
        <v>160</v>
      </c>
      <c r="BE263" s="229">
        <f>IF(N263="základní",J263,0)</f>
        <v>0</v>
      </c>
      <c r="BF263" s="229">
        <f>IF(N263="snížená",J263,0)</f>
        <v>0</v>
      </c>
      <c r="BG263" s="229">
        <f>IF(N263="zákl. přenesená",J263,0)</f>
        <v>0</v>
      </c>
      <c r="BH263" s="229">
        <f>IF(N263="sníž. přenesená",J263,0)</f>
        <v>0</v>
      </c>
      <c r="BI263" s="229">
        <f>IF(N263="nulová",J263,0)</f>
        <v>0</v>
      </c>
      <c r="BJ263" s="16" t="s">
        <v>87</v>
      </c>
      <c r="BK263" s="229">
        <f>ROUND(I263*H263,2)</f>
        <v>0</v>
      </c>
      <c r="BL263" s="16" t="s">
        <v>182</v>
      </c>
      <c r="BM263" s="228" t="s">
        <v>651</v>
      </c>
    </row>
    <row r="264" spans="1:47" s="2" customFormat="1" ht="12">
      <c r="A264" s="37"/>
      <c r="B264" s="38"/>
      <c r="C264" s="39"/>
      <c r="D264" s="230" t="s">
        <v>170</v>
      </c>
      <c r="E264" s="39"/>
      <c r="F264" s="231" t="s">
        <v>650</v>
      </c>
      <c r="G264" s="39"/>
      <c r="H264" s="39"/>
      <c r="I264" s="232"/>
      <c r="J264" s="39"/>
      <c r="K264" s="39"/>
      <c r="L264" s="43"/>
      <c r="M264" s="233"/>
      <c r="N264" s="234"/>
      <c r="O264" s="90"/>
      <c r="P264" s="90"/>
      <c r="Q264" s="90"/>
      <c r="R264" s="90"/>
      <c r="S264" s="90"/>
      <c r="T264" s="91"/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  <c r="AE264" s="37"/>
      <c r="AT264" s="16" t="s">
        <v>170</v>
      </c>
      <c r="AU264" s="16" t="s">
        <v>89</v>
      </c>
    </row>
    <row r="265" spans="1:65" s="2" customFormat="1" ht="21.75" customHeight="1">
      <c r="A265" s="37"/>
      <c r="B265" s="38"/>
      <c r="C265" s="251" t="s">
        <v>652</v>
      </c>
      <c r="D265" s="251" t="s">
        <v>452</v>
      </c>
      <c r="E265" s="252" t="s">
        <v>653</v>
      </c>
      <c r="F265" s="253" t="s">
        <v>654</v>
      </c>
      <c r="G265" s="254" t="s">
        <v>281</v>
      </c>
      <c r="H265" s="255">
        <v>1</v>
      </c>
      <c r="I265" s="256"/>
      <c r="J265" s="257">
        <f>ROUND(I265*H265,2)</f>
        <v>0</v>
      </c>
      <c r="K265" s="253" t="s">
        <v>167</v>
      </c>
      <c r="L265" s="258"/>
      <c r="M265" s="259" t="s">
        <v>1</v>
      </c>
      <c r="N265" s="260" t="s">
        <v>44</v>
      </c>
      <c r="O265" s="90"/>
      <c r="P265" s="226">
        <f>O265*H265</f>
        <v>0</v>
      </c>
      <c r="Q265" s="226">
        <v>0.004</v>
      </c>
      <c r="R265" s="226">
        <f>Q265*H265</f>
        <v>0.004</v>
      </c>
      <c r="S265" s="226">
        <v>0</v>
      </c>
      <c r="T265" s="227">
        <f>S265*H265</f>
        <v>0</v>
      </c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R265" s="228" t="s">
        <v>204</v>
      </c>
      <c r="AT265" s="228" t="s">
        <v>452</v>
      </c>
      <c r="AU265" s="228" t="s">
        <v>89</v>
      </c>
      <c r="AY265" s="16" t="s">
        <v>160</v>
      </c>
      <c r="BE265" s="229">
        <f>IF(N265="základní",J265,0)</f>
        <v>0</v>
      </c>
      <c r="BF265" s="229">
        <f>IF(N265="snížená",J265,0)</f>
        <v>0</v>
      </c>
      <c r="BG265" s="229">
        <f>IF(N265="zákl. přenesená",J265,0)</f>
        <v>0</v>
      </c>
      <c r="BH265" s="229">
        <f>IF(N265="sníž. přenesená",J265,0)</f>
        <v>0</v>
      </c>
      <c r="BI265" s="229">
        <f>IF(N265="nulová",J265,0)</f>
        <v>0</v>
      </c>
      <c r="BJ265" s="16" t="s">
        <v>87</v>
      </c>
      <c r="BK265" s="229">
        <f>ROUND(I265*H265,2)</f>
        <v>0</v>
      </c>
      <c r="BL265" s="16" t="s">
        <v>182</v>
      </c>
      <c r="BM265" s="228" t="s">
        <v>655</v>
      </c>
    </row>
    <row r="266" spans="1:47" s="2" customFormat="1" ht="12">
      <c r="A266" s="37"/>
      <c r="B266" s="38"/>
      <c r="C266" s="39"/>
      <c r="D266" s="230" t="s">
        <v>170</v>
      </c>
      <c r="E266" s="39"/>
      <c r="F266" s="231" t="s">
        <v>654</v>
      </c>
      <c r="G266" s="39"/>
      <c r="H266" s="39"/>
      <c r="I266" s="232"/>
      <c r="J266" s="39"/>
      <c r="K266" s="39"/>
      <c r="L266" s="43"/>
      <c r="M266" s="233"/>
      <c r="N266" s="234"/>
      <c r="O266" s="90"/>
      <c r="P266" s="90"/>
      <c r="Q266" s="90"/>
      <c r="R266" s="90"/>
      <c r="S266" s="90"/>
      <c r="T266" s="91"/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  <c r="AE266" s="37"/>
      <c r="AT266" s="16" t="s">
        <v>170</v>
      </c>
      <c r="AU266" s="16" t="s">
        <v>89</v>
      </c>
    </row>
    <row r="267" spans="1:65" s="2" customFormat="1" ht="24.15" customHeight="1">
      <c r="A267" s="37"/>
      <c r="B267" s="38"/>
      <c r="C267" s="217" t="s">
        <v>656</v>
      </c>
      <c r="D267" s="217" t="s">
        <v>163</v>
      </c>
      <c r="E267" s="218" t="s">
        <v>657</v>
      </c>
      <c r="F267" s="219" t="s">
        <v>658</v>
      </c>
      <c r="G267" s="220" t="s">
        <v>281</v>
      </c>
      <c r="H267" s="221">
        <v>1</v>
      </c>
      <c r="I267" s="222"/>
      <c r="J267" s="223">
        <f>ROUND(I267*H267,2)</f>
        <v>0</v>
      </c>
      <c r="K267" s="219" t="s">
        <v>167</v>
      </c>
      <c r="L267" s="43"/>
      <c r="M267" s="224" t="s">
        <v>1</v>
      </c>
      <c r="N267" s="225" t="s">
        <v>44</v>
      </c>
      <c r="O267" s="90"/>
      <c r="P267" s="226">
        <f>O267*H267</f>
        <v>0</v>
      </c>
      <c r="Q267" s="226">
        <v>0.1326</v>
      </c>
      <c r="R267" s="226">
        <f>Q267*H267</f>
        <v>0.1326</v>
      </c>
      <c r="S267" s="226">
        <v>0</v>
      </c>
      <c r="T267" s="227">
        <f>S267*H267</f>
        <v>0</v>
      </c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  <c r="AE267" s="37"/>
      <c r="AR267" s="228" t="s">
        <v>182</v>
      </c>
      <c r="AT267" s="228" t="s">
        <v>163</v>
      </c>
      <c r="AU267" s="228" t="s">
        <v>89</v>
      </c>
      <c r="AY267" s="16" t="s">
        <v>160</v>
      </c>
      <c r="BE267" s="229">
        <f>IF(N267="základní",J267,0)</f>
        <v>0</v>
      </c>
      <c r="BF267" s="229">
        <f>IF(N267="snížená",J267,0)</f>
        <v>0</v>
      </c>
      <c r="BG267" s="229">
        <f>IF(N267="zákl. přenesená",J267,0)</f>
        <v>0</v>
      </c>
      <c r="BH267" s="229">
        <f>IF(N267="sníž. přenesená",J267,0)</f>
        <v>0</v>
      </c>
      <c r="BI267" s="229">
        <f>IF(N267="nulová",J267,0)</f>
        <v>0</v>
      </c>
      <c r="BJ267" s="16" t="s">
        <v>87</v>
      </c>
      <c r="BK267" s="229">
        <f>ROUND(I267*H267,2)</f>
        <v>0</v>
      </c>
      <c r="BL267" s="16" t="s">
        <v>182</v>
      </c>
      <c r="BM267" s="228" t="s">
        <v>659</v>
      </c>
    </row>
    <row r="268" spans="1:47" s="2" customFormat="1" ht="12">
      <c r="A268" s="37"/>
      <c r="B268" s="38"/>
      <c r="C268" s="39"/>
      <c r="D268" s="230" t="s">
        <v>170</v>
      </c>
      <c r="E268" s="39"/>
      <c r="F268" s="231" t="s">
        <v>660</v>
      </c>
      <c r="G268" s="39"/>
      <c r="H268" s="39"/>
      <c r="I268" s="232"/>
      <c r="J268" s="39"/>
      <c r="K268" s="39"/>
      <c r="L268" s="43"/>
      <c r="M268" s="233"/>
      <c r="N268" s="234"/>
      <c r="O268" s="90"/>
      <c r="P268" s="90"/>
      <c r="Q268" s="90"/>
      <c r="R268" s="90"/>
      <c r="S268" s="90"/>
      <c r="T268" s="91"/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  <c r="AE268" s="37"/>
      <c r="AT268" s="16" t="s">
        <v>170</v>
      </c>
      <c r="AU268" s="16" t="s">
        <v>89</v>
      </c>
    </row>
    <row r="269" spans="1:65" s="2" customFormat="1" ht="16.5" customHeight="1">
      <c r="A269" s="37"/>
      <c r="B269" s="38"/>
      <c r="C269" s="251" t="s">
        <v>661</v>
      </c>
      <c r="D269" s="251" t="s">
        <v>452</v>
      </c>
      <c r="E269" s="252" t="s">
        <v>662</v>
      </c>
      <c r="F269" s="253" t="s">
        <v>663</v>
      </c>
      <c r="G269" s="254" t="s">
        <v>281</v>
      </c>
      <c r="H269" s="255">
        <v>1</v>
      </c>
      <c r="I269" s="256"/>
      <c r="J269" s="257">
        <f>ROUND(I269*H269,2)</f>
        <v>0</v>
      </c>
      <c r="K269" s="253" t="s">
        <v>1</v>
      </c>
      <c r="L269" s="258"/>
      <c r="M269" s="259" t="s">
        <v>1</v>
      </c>
      <c r="N269" s="260" t="s">
        <v>44</v>
      </c>
      <c r="O269" s="90"/>
      <c r="P269" s="226">
        <f>O269*H269</f>
        <v>0</v>
      </c>
      <c r="Q269" s="226">
        <v>0.0224</v>
      </c>
      <c r="R269" s="226">
        <f>Q269*H269</f>
        <v>0.0224</v>
      </c>
      <c r="S269" s="226">
        <v>0</v>
      </c>
      <c r="T269" s="227">
        <f>S269*H269</f>
        <v>0</v>
      </c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  <c r="AE269" s="37"/>
      <c r="AR269" s="228" t="s">
        <v>204</v>
      </c>
      <c r="AT269" s="228" t="s">
        <v>452</v>
      </c>
      <c r="AU269" s="228" t="s">
        <v>89</v>
      </c>
      <c r="AY269" s="16" t="s">
        <v>160</v>
      </c>
      <c r="BE269" s="229">
        <f>IF(N269="základní",J269,0)</f>
        <v>0</v>
      </c>
      <c r="BF269" s="229">
        <f>IF(N269="snížená",J269,0)</f>
        <v>0</v>
      </c>
      <c r="BG269" s="229">
        <f>IF(N269="zákl. přenesená",J269,0)</f>
        <v>0</v>
      </c>
      <c r="BH269" s="229">
        <f>IF(N269="sníž. přenesená",J269,0)</f>
        <v>0</v>
      </c>
      <c r="BI269" s="229">
        <f>IF(N269="nulová",J269,0)</f>
        <v>0</v>
      </c>
      <c r="BJ269" s="16" t="s">
        <v>87</v>
      </c>
      <c r="BK269" s="229">
        <f>ROUND(I269*H269,2)</f>
        <v>0</v>
      </c>
      <c r="BL269" s="16" t="s">
        <v>182</v>
      </c>
      <c r="BM269" s="228" t="s">
        <v>664</v>
      </c>
    </row>
    <row r="270" spans="1:47" s="2" customFormat="1" ht="12">
      <c r="A270" s="37"/>
      <c r="B270" s="38"/>
      <c r="C270" s="39"/>
      <c r="D270" s="230" t="s">
        <v>170</v>
      </c>
      <c r="E270" s="39"/>
      <c r="F270" s="231" t="s">
        <v>663</v>
      </c>
      <c r="G270" s="39"/>
      <c r="H270" s="39"/>
      <c r="I270" s="232"/>
      <c r="J270" s="39"/>
      <c r="K270" s="39"/>
      <c r="L270" s="43"/>
      <c r="M270" s="233"/>
      <c r="N270" s="234"/>
      <c r="O270" s="90"/>
      <c r="P270" s="90"/>
      <c r="Q270" s="90"/>
      <c r="R270" s="90"/>
      <c r="S270" s="90"/>
      <c r="T270" s="91"/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  <c r="AE270" s="37"/>
      <c r="AT270" s="16" t="s">
        <v>170</v>
      </c>
      <c r="AU270" s="16" t="s">
        <v>89</v>
      </c>
    </row>
    <row r="271" spans="1:47" s="2" customFormat="1" ht="12">
      <c r="A271" s="37"/>
      <c r="B271" s="38"/>
      <c r="C271" s="39"/>
      <c r="D271" s="230" t="s">
        <v>172</v>
      </c>
      <c r="E271" s="39"/>
      <c r="F271" s="235" t="s">
        <v>665</v>
      </c>
      <c r="G271" s="39"/>
      <c r="H271" s="39"/>
      <c r="I271" s="232"/>
      <c r="J271" s="39"/>
      <c r="K271" s="39"/>
      <c r="L271" s="43"/>
      <c r="M271" s="233"/>
      <c r="N271" s="234"/>
      <c r="O271" s="90"/>
      <c r="P271" s="90"/>
      <c r="Q271" s="90"/>
      <c r="R271" s="90"/>
      <c r="S271" s="90"/>
      <c r="T271" s="91"/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  <c r="AE271" s="37"/>
      <c r="AT271" s="16" t="s">
        <v>172</v>
      </c>
      <c r="AU271" s="16" t="s">
        <v>89</v>
      </c>
    </row>
    <row r="272" spans="1:51" s="13" customFormat="1" ht="12">
      <c r="A272" s="13"/>
      <c r="B272" s="236"/>
      <c r="C272" s="237"/>
      <c r="D272" s="230" t="s">
        <v>219</v>
      </c>
      <c r="E272" s="237"/>
      <c r="F272" s="239" t="s">
        <v>666</v>
      </c>
      <c r="G272" s="237"/>
      <c r="H272" s="240">
        <v>1</v>
      </c>
      <c r="I272" s="241"/>
      <c r="J272" s="237"/>
      <c r="K272" s="237"/>
      <c r="L272" s="242"/>
      <c r="M272" s="243"/>
      <c r="N272" s="244"/>
      <c r="O272" s="244"/>
      <c r="P272" s="244"/>
      <c r="Q272" s="244"/>
      <c r="R272" s="244"/>
      <c r="S272" s="244"/>
      <c r="T272" s="245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46" t="s">
        <v>219</v>
      </c>
      <c r="AU272" s="246" t="s">
        <v>89</v>
      </c>
      <c r="AV272" s="13" t="s">
        <v>89</v>
      </c>
      <c r="AW272" s="13" t="s">
        <v>4</v>
      </c>
      <c r="AX272" s="13" t="s">
        <v>87</v>
      </c>
      <c r="AY272" s="246" t="s">
        <v>160</v>
      </c>
    </row>
    <row r="273" spans="1:65" s="2" customFormat="1" ht="16.5" customHeight="1">
      <c r="A273" s="37"/>
      <c r="B273" s="38"/>
      <c r="C273" s="217" t="s">
        <v>667</v>
      </c>
      <c r="D273" s="217" t="s">
        <v>163</v>
      </c>
      <c r="E273" s="218" t="s">
        <v>668</v>
      </c>
      <c r="F273" s="219" t="s">
        <v>669</v>
      </c>
      <c r="G273" s="220" t="s">
        <v>281</v>
      </c>
      <c r="H273" s="221">
        <v>2</v>
      </c>
      <c r="I273" s="222"/>
      <c r="J273" s="223">
        <f>ROUND(I273*H273,2)</f>
        <v>0</v>
      </c>
      <c r="K273" s="219" t="s">
        <v>167</v>
      </c>
      <c r="L273" s="43"/>
      <c r="M273" s="224" t="s">
        <v>1</v>
      </c>
      <c r="N273" s="225" t="s">
        <v>44</v>
      </c>
      <c r="O273" s="90"/>
      <c r="P273" s="226">
        <f>O273*H273</f>
        <v>0</v>
      </c>
      <c r="Q273" s="226">
        <v>0.12303</v>
      </c>
      <c r="R273" s="226">
        <f>Q273*H273</f>
        <v>0.24606</v>
      </c>
      <c r="S273" s="226">
        <v>0</v>
      </c>
      <c r="T273" s="227">
        <f>S273*H273</f>
        <v>0</v>
      </c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  <c r="AE273" s="37"/>
      <c r="AR273" s="228" t="s">
        <v>182</v>
      </c>
      <c r="AT273" s="228" t="s">
        <v>163</v>
      </c>
      <c r="AU273" s="228" t="s">
        <v>89</v>
      </c>
      <c r="AY273" s="16" t="s">
        <v>160</v>
      </c>
      <c r="BE273" s="229">
        <f>IF(N273="základní",J273,0)</f>
        <v>0</v>
      </c>
      <c r="BF273" s="229">
        <f>IF(N273="snížená",J273,0)</f>
        <v>0</v>
      </c>
      <c r="BG273" s="229">
        <f>IF(N273="zákl. přenesená",J273,0)</f>
        <v>0</v>
      </c>
      <c r="BH273" s="229">
        <f>IF(N273="sníž. přenesená",J273,0)</f>
        <v>0</v>
      </c>
      <c r="BI273" s="229">
        <f>IF(N273="nulová",J273,0)</f>
        <v>0</v>
      </c>
      <c r="BJ273" s="16" t="s">
        <v>87</v>
      </c>
      <c r="BK273" s="229">
        <f>ROUND(I273*H273,2)</f>
        <v>0</v>
      </c>
      <c r="BL273" s="16" t="s">
        <v>182</v>
      </c>
      <c r="BM273" s="228" t="s">
        <v>670</v>
      </c>
    </row>
    <row r="274" spans="1:47" s="2" customFormat="1" ht="12">
      <c r="A274" s="37"/>
      <c r="B274" s="38"/>
      <c r="C274" s="39"/>
      <c r="D274" s="230" t="s">
        <v>170</v>
      </c>
      <c r="E274" s="39"/>
      <c r="F274" s="231" t="s">
        <v>669</v>
      </c>
      <c r="G274" s="39"/>
      <c r="H274" s="39"/>
      <c r="I274" s="232"/>
      <c r="J274" s="39"/>
      <c r="K274" s="39"/>
      <c r="L274" s="43"/>
      <c r="M274" s="233"/>
      <c r="N274" s="234"/>
      <c r="O274" s="90"/>
      <c r="P274" s="90"/>
      <c r="Q274" s="90"/>
      <c r="R274" s="90"/>
      <c r="S274" s="90"/>
      <c r="T274" s="91"/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  <c r="AE274" s="37"/>
      <c r="AT274" s="16" t="s">
        <v>170</v>
      </c>
      <c r="AU274" s="16" t="s">
        <v>89</v>
      </c>
    </row>
    <row r="275" spans="1:65" s="2" customFormat="1" ht="24.15" customHeight="1">
      <c r="A275" s="37"/>
      <c r="B275" s="38"/>
      <c r="C275" s="251" t="s">
        <v>671</v>
      </c>
      <c r="D275" s="251" t="s">
        <v>452</v>
      </c>
      <c r="E275" s="252" t="s">
        <v>672</v>
      </c>
      <c r="F275" s="253" t="s">
        <v>673</v>
      </c>
      <c r="G275" s="254" t="s">
        <v>281</v>
      </c>
      <c r="H275" s="255">
        <v>2</v>
      </c>
      <c r="I275" s="256"/>
      <c r="J275" s="257">
        <f>ROUND(I275*H275,2)</f>
        <v>0</v>
      </c>
      <c r="K275" s="253" t="s">
        <v>167</v>
      </c>
      <c r="L275" s="258"/>
      <c r="M275" s="259" t="s">
        <v>1</v>
      </c>
      <c r="N275" s="260" t="s">
        <v>44</v>
      </c>
      <c r="O275" s="90"/>
      <c r="P275" s="226">
        <f>O275*H275</f>
        <v>0</v>
      </c>
      <c r="Q275" s="226">
        <v>0.0133</v>
      </c>
      <c r="R275" s="226">
        <f>Q275*H275</f>
        <v>0.0266</v>
      </c>
      <c r="S275" s="226">
        <v>0</v>
      </c>
      <c r="T275" s="227">
        <f>S275*H275</f>
        <v>0</v>
      </c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  <c r="AE275" s="37"/>
      <c r="AR275" s="228" t="s">
        <v>204</v>
      </c>
      <c r="AT275" s="228" t="s">
        <v>452</v>
      </c>
      <c r="AU275" s="228" t="s">
        <v>89</v>
      </c>
      <c r="AY275" s="16" t="s">
        <v>160</v>
      </c>
      <c r="BE275" s="229">
        <f>IF(N275="základní",J275,0)</f>
        <v>0</v>
      </c>
      <c r="BF275" s="229">
        <f>IF(N275="snížená",J275,0)</f>
        <v>0</v>
      </c>
      <c r="BG275" s="229">
        <f>IF(N275="zákl. přenesená",J275,0)</f>
        <v>0</v>
      </c>
      <c r="BH275" s="229">
        <f>IF(N275="sníž. přenesená",J275,0)</f>
        <v>0</v>
      </c>
      <c r="BI275" s="229">
        <f>IF(N275="nulová",J275,0)</f>
        <v>0</v>
      </c>
      <c r="BJ275" s="16" t="s">
        <v>87</v>
      </c>
      <c r="BK275" s="229">
        <f>ROUND(I275*H275,2)</f>
        <v>0</v>
      </c>
      <c r="BL275" s="16" t="s">
        <v>182</v>
      </c>
      <c r="BM275" s="228" t="s">
        <v>674</v>
      </c>
    </row>
    <row r="276" spans="1:47" s="2" customFormat="1" ht="12">
      <c r="A276" s="37"/>
      <c r="B276" s="38"/>
      <c r="C276" s="39"/>
      <c r="D276" s="230" t="s">
        <v>170</v>
      </c>
      <c r="E276" s="39"/>
      <c r="F276" s="231" t="s">
        <v>673</v>
      </c>
      <c r="G276" s="39"/>
      <c r="H276" s="39"/>
      <c r="I276" s="232"/>
      <c r="J276" s="39"/>
      <c r="K276" s="39"/>
      <c r="L276" s="43"/>
      <c r="M276" s="233"/>
      <c r="N276" s="234"/>
      <c r="O276" s="90"/>
      <c r="P276" s="90"/>
      <c r="Q276" s="90"/>
      <c r="R276" s="90"/>
      <c r="S276" s="90"/>
      <c r="T276" s="91"/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  <c r="AE276" s="37"/>
      <c r="AT276" s="16" t="s">
        <v>170</v>
      </c>
      <c r="AU276" s="16" t="s">
        <v>89</v>
      </c>
    </row>
    <row r="277" spans="1:65" s="2" customFormat="1" ht="24.15" customHeight="1">
      <c r="A277" s="37"/>
      <c r="B277" s="38"/>
      <c r="C277" s="217" t="s">
        <v>675</v>
      </c>
      <c r="D277" s="217" t="s">
        <v>163</v>
      </c>
      <c r="E277" s="218" t="s">
        <v>676</v>
      </c>
      <c r="F277" s="219" t="s">
        <v>677</v>
      </c>
      <c r="G277" s="220" t="s">
        <v>215</v>
      </c>
      <c r="H277" s="221">
        <v>46</v>
      </c>
      <c r="I277" s="222"/>
      <c r="J277" s="223">
        <f>ROUND(I277*H277,2)</f>
        <v>0</v>
      </c>
      <c r="K277" s="219" t="s">
        <v>167</v>
      </c>
      <c r="L277" s="43"/>
      <c r="M277" s="224" t="s">
        <v>1</v>
      </c>
      <c r="N277" s="225" t="s">
        <v>44</v>
      </c>
      <c r="O277" s="90"/>
      <c r="P277" s="226">
        <f>O277*H277</f>
        <v>0</v>
      </c>
      <c r="Q277" s="226">
        <v>0.0002</v>
      </c>
      <c r="R277" s="226">
        <f>Q277*H277</f>
        <v>0.0092</v>
      </c>
      <c r="S277" s="226">
        <v>0</v>
      </c>
      <c r="T277" s="227">
        <f>S277*H277</f>
        <v>0</v>
      </c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  <c r="AE277" s="37"/>
      <c r="AR277" s="228" t="s">
        <v>182</v>
      </c>
      <c r="AT277" s="228" t="s">
        <v>163</v>
      </c>
      <c r="AU277" s="228" t="s">
        <v>89</v>
      </c>
      <c r="AY277" s="16" t="s">
        <v>160</v>
      </c>
      <c r="BE277" s="229">
        <f>IF(N277="základní",J277,0)</f>
        <v>0</v>
      </c>
      <c r="BF277" s="229">
        <f>IF(N277="snížená",J277,0)</f>
        <v>0</v>
      </c>
      <c r="BG277" s="229">
        <f>IF(N277="zákl. přenesená",J277,0)</f>
        <v>0</v>
      </c>
      <c r="BH277" s="229">
        <f>IF(N277="sníž. přenesená",J277,0)</f>
        <v>0</v>
      </c>
      <c r="BI277" s="229">
        <f>IF(N277="nulová",J277,0)</f>
        <v>0</v>
      </c>
      <c r="BJ277" s="16" t="s">
        <v>87</v>
      </c>
      <c r="BK277" s="229">
        <f>ROUND(I277*H277,2)</f>
        <v>0</v>
      </c>
      <c r="BL277" s="16" t="s">
        <v>182</v>
      </c>
      <c r="BM277" s="228" t="s">
        <v>678</v>
      </c>
    </row>
    <row r="278" spans="1:47" s="2" customFormat="1" ht="12">
      <c r="A278" s="37"/>
      <c r="B278" s="38"/>
      <c r="C278" s="39"/>
      <c r="D278" s="230" t="s">
        <v>170</v>
      </c>
      <c r="E278" s="39"/>
      <c r="F278" s="231" t="s">
        <v>679</v>
      </c>
      <c r="G278" s="39"/>
      <c r="H278" s="39"/>
      <c r="I278" s="232"/>
      <c r="J278" s="39"/>
      <c r="K278" s="39"/>
      <c r="L278" s="43"/>
      <c r="M278" s="233"/>
      <c r="N278" s="234"/>
      <c r="O278" s="90"/>
      <c r="P278" s="90"/>
      <c r="Q278" s="90"/>
      <c r="R278" s="90"/>
      <c r="S278" s="90"/>
      <c r="T278" s="91"/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  <c r="AE278" s="37"/>
      <c r="AT278" s="16" t="s">
        <v>170</v>
      </c>
      <c r="AU278" s="16" t="s">
        <v>89</v>
      </c>
    </row>
    <row r="279" spans="1:65" s="2" customFormat="1" ht="24.15" customHeight="1">
      <c r="A279" s="37"/>
      <c r="B279" s="38"/>
      <c r="C279" s="217" t="s">
        <v>680</v>
      </c>
      <c r="D279" s="217" t="s">
        <v>163</v>
      </c>
      <c r="E279" s="218" t="s">
        <v>681</v>
      </c>
      <c r="F279" s="219" t="s">
        <v>682</v>
      </c>
      <c r="G279" s="220" t="s">
        <v>215</v>
      </c>
      <c r="H279" s="221">
        <v>34</v>
      </c>
      <c r="I279" s="222"/>
      <c r="J279" s="223">
        <f>ROUND(I279*H279,2)</f>
        <v>0</v>
      </c>
      <c r="K279" s="219" t="s">
        <v>167</v>
      </c>
      <c r="L279" s="43"/>
      <c r="M279" s="224" t="s">
        <v>1</v>
      </c>
      <c r="N279" s="225" t="s">
        <v>44</v>
      </c>
      <c r="O279" s="90"/>
      <c r="P279" s="226">
        <f>O279*H279</f>
        <v>0</v>
      </c>
      <c r="Q279" s="226">
        <v>9E-05</v>
      </c>
      <c r="R279" s="226">
        <f>Q279*H279</f>
        <v>0.0030600000000000002</v>
      </c>
      <c r="S279" s="226">
        <v>0</v>
      </c>
      <c r="T279" s="227">
        <f>S279*H279</f>
        <v>0</v>
      </c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  <c r="AE279" s="37"/>
      <c r="AR279" s="228" t="s">
        <v>182</v>
      </c>
      <c r="AT279" s="228" t="s">
        <v>163</v>
      </c>
      <c r="AU279" s="228" t="s">
        <v>89</v>
      </c>
      <c r="AY279" s="16" t="s">
        <v>160</v>
      </c>
      <c r="BE279" s="229">
        <f>IF(N279="základní",J279,0)</f>
        <v>0</v>
      </c>
      <c r="BF279" s="229">
        <f>IF(N279="snížená",J279,0)</f>
        <v>0</v>
      </c>
      <c r="BG279" s="229">
        <f>IF(N279="zákl. přenesená",J279,0)</f>
        <v>0</v>
      </c>
      <c r="BH279" s="229">
        <f>IF(N279="sníž. přenesená",J279,0)</f>
        <v>0</v>
      </c>
      <c r="BI279" s="229">
        <f>IF(N279="nulová",J279,0)</f>
        <v>0</v>
      </c>
      <c r="BJ279" s="16" t="s">
        <v>87</v>
      </c>
      <c r="BK279" s="229">
        <f>ROUND(I279*H279,2)</f>
        <v>0</v>
      </c>
      <c r="BL279" s="16" t="s">
        <v>182</v>
      </c>
      <c r="BM279" s="228" t="s">
        <v>683</v>
      </c>
    </row>
    <row r="280" spans="1:47" s="2" customFormat="1" ht="12">
      <c r="A280" s="37"/>
      <c r="B280" s="38"/>
      <c r="C280" s="39"/>
      <c r="D280" s="230" t="s">
        <v>170</v>
      </c>
      <c r="E280" s="39"/>
      <c r="F280" s="231" t="s">
        <v>684</v>
      </c>
      <c r="G280" s="39"/>
      <c r="H280" s="39"/>
      <c r="I280" s="232"/>
      <c r="J280" s="39"/>
      <c r="K280" s="39"/>
      <c r="L280" s="43"/>
      <c r="M280" s="233"/>
      <c r="N280" s="234"/>
      <c r="O280" s="90"/>
      <c r="P280" s="90"/>
      <c r="Q280" s="90"/>
      <c r="R280" s="90"/>
      <c r="S280" s="90"/>
      <c r="T280" s="91"/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  <c r="AE280" s="37"/>
      <c r="AT280" s="16" t="s">
        <v>170</v>
      </c>
      <c r="AU280" s="16" t="s">
        <v>89</v>
      </c>
    </row>
    <row r="281" spans="1:63" s="12" customFormat="1" ht="22.8" customHeight="1">
      <c r="A281" s="12"/>
      <c r="B281" s="201"/>
      <c r="C281" s="202"/>
      <c r="D281" s="203" t="s">
        <v>78</v>
      </c>
      <c r="E281" s="215" t="s">
        <v>357</v>
      </c>
      <c r="F281" s="215" t="s">
        <v>358</v>
      </c>
      <c r="G281" s="202"/>
      <c r="H281" s="202"/>
      <c r="I281" s="205"/>
      <c r="J281" s="216">
        <f>BK281</f>
        <v>0</v>
      </c>
      <c r="K281" s="202"/>
      <c r="L281" s="207"/>
      <c r="M281" s="208"/>
      <c r="N281" s="209"/>
      <c r="O281" s="209"/>
      <c r="P281" s="210">
        <f>SUM(P282:P285)</f>
        <v>0</v>
      </c>
      <c r="Q281" s="209"/>
      <c r="R281" s="210">
        <f>SUM(R282:R285)</f>
        <v>0</v>
      </c>
      <c r="S281" s="209"/>
      <c r="T281" s="211">
        <f>SUM(T282:T285)</f>
        <v>0</v>
      </c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R281" s="212" t="s">
        <v>87</v>
      </c>
      <c r="AT281" s="213" t="s">
        <v>78</v>
      </c>
      <c r="AU281" s="213" t="s">
        <v>87</v>
      </c>
      <c r="AY281" s="212" t="s">
        <v>160</v>
      </c>
      <c r="BK281" s="214">
        <f>SUM(BK282:BK285)</f>
        <v>0</v>
      </c>
    </row>
    <row r="282" spans="1:65" s="2" customFormat="1" ht="37.8" customHeight="1">
      <c r="A282" s="37"/>
      <c r="B282" s="38"/>
      <c r="C282" s="217" t="s">
        <v>685</v>
      </c>
      <c r="D282" s="217" t="s">
        <v>163</v>
      </c>
      <c r="E282" s="218" t="s">
        <v>686</v>
      </c>
      <c r="F282" s="219" t="s">
        <v>687</v>
      </c>
      <c r="G282" s="220" t="s">
        <v>362</v>
      </c>
      <c r="H282" s="221">
        <v>0.118</v>
      </c>
      <c r="I282" s="222"/>
      <c r="J282" s="223">
        <f>ROUND(I282*H282,2)</f>
        <v>0</v>
      </c>
      <c r="K282" s="219" t="s">
        <v>1</v>
      </c>
      <c r="L282" s="43"/>
      <c r="M282" s="224" t="s">
        <v>1</v>
      </c>
      <c r="N282" s="225" t="s">
        <v>44</v>
      </c>
      <c r="O282" s="90"/>
      <c r="P282" s="226">
        <f>O282*H282</f>
        <v>0</v>
      </c>
      <c r="Q282" s="226">
        <v>0</v>
      </c>
      <c r="R282" s="226">
        <f>Q282*H282</f>
        <v>0</v>
      </c>
      <c r="S282" s="226">
        <v>0</v>
      </c>
      <c r="T282" s="227">
        <f>S282*H282</f>
        <v>0</v>
      </c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  <c r="AE282" s="37"/>
      <c r="AR282" s="228" t="s">
        <v>182</v>
      </c>
      <c r="AT282" s="228" t="s">
        <v>163</v>
      </c>
      <c r="AU282" s="228" t="s">
        <v>89</v>
      </c>
      <c r="AY282" s="16" t="s">
        <v>160</v>
      </c>
      <c r="BE282" s="229">
        <f>IF(N282="základní",J282,0)</f>
        <v>0</v>
      </c>
      <c r="BF282" s="229">
        <f>IF(N282="snížená",J282,0)</f>
        <v>0</v>
      </c>
      <c r="BG282" s="229">
        <f>IF(N282="zákl. přenesená",J282,0)</f>
        <v>0</v>
      </c>
      <c r="BH282" s="229">
        <f>IF(N282="sníž. přenesená",J282,0)</f>
        <v>0</v>
      </c>
      <c r="BI282" s="229">
        <f>IF(N282="nulová",J282,0)</f>
        <v>0</v>
      </c>
      <c r="BJ282" s="16" t="s">
        <v>87</v>
      </c>
      <c r="BK282" s="229">
        <f>ROUND(I282*H282,2)</f>
        <v>0</v>
      </c>
      <c r="BL282" s="16" t="s">
        <v>182</v>
      </c>
      <c r="BM282" s="228" t="s">
        <v>688</v>
      </c>
    </row>
    <row r="283" spans="1:47" s="2" customFormat="1" ht="12">
      <c r="A283" s="37"/>
      <c r="B283" s="38"/>
      <c r="C283" s="39"/>
      <c r="D283" s="230" t="s">
        <v>170</v>
      </c>
      <c r="E283" s="39"/>
      <c r="F283" s="231" t="s">
        <v>687</v>
      </c>
      <c r="G283" s="39"/>
      <c r="H283" s="39"/>
      <c r="I283" s="232"/>
      <c r="J283" s="39"/>
      <c r="K283" s="39"/>
      <c r="L283" s="43"/>
      <c r="M283" s="233"/>
      <c r="N283" s="234"/>
      <c r="O283" s="90"/>
      <c r="P283" s="90"/>
      <c r="Q283" s="90"/>
      <c r="R283" s="90"/>
      <c r="S283" s="90"/>
      <c r="T283" s="91"/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  <c r="AE283" s="37"/>
      <c r="AT283" s="16" t="s">
        <v>170</v>
      </c>
      <c r="AU283" s="16" t="s">
        <v>89</v>
      </c>
    </row>
    <row r="284" spans="1:65" s="2" customFormat="1" ht="37.8" customHeight="1">
      <c r="A284" s="37"/>
      <c r="B284" s="38"/>
      <c r="C284" s="217" t="s">
        <v>689</v>
      </c>
      <c r="D284" s="217" t="s">
        <v>163</v>
      </c>
      <c r="E284" s="218" t="s">
        <v>690</v>
      </c>
      <c r="F284" s="219" t="s">
        <v>691</v>
      </c>
      <c r="G284" s="220" t="s">
        <v>362</v>
      </c>
      <c r="H284" s="221">
        <v>0.118</v>
      </c>
      <c r="I284" s="222"/>
      <c r="J284" s="223">
        <f>ROUND(I284*H284,2)</f>
        <v>0</v>
      </c>
      <c r="K284" s="219" t="s">
        <v>1</v>
      </c>
      <c r="L284" s="43"/>
      <c r="M284" s="224" t="s">
        <v>1</v>
      </c>
      <c r="N284" s="225" t="s">
        <v>44</v>
      </c>
      <c r="O284" s="90"/>
      <c r="P284" s="226">
        <f>O284*H284</f>
        <v>0</v>
      </c>
      <c r="Q284" s="226">
        <v>0</v>
      </c>
      <c r="R284" s="226">
        <f>Q284*H284</f>
        <v>0</v>
      </c>
      <c r="S284" s="226">
        <v>0</v>
      </c>
      <c r="T284" s="227">
        <f>S284*H284</f>
        <v>0</v>
      </c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  <c r="AE284" s="37"/>
      <c r="AR284" s="228" t="s">
        <v>182</v>
      </c>
      <c r="AT284" s="228" t="s">
        <v>163</v>
      </c>
      <c r="AU284" s="228" t="s">
        <v>89</v>
      </c>
      <c r="AY284" s="16" t="s">
        <v>160</v>
      </c>
      <c r="BE284" s="229">
        <f>IF(N284="základní",J284,0)</f>
        <v>0</v>
      </c>
      <c r="BF284" s="229">
        <f>IF(N284="snížená",J284,0)</f>
        <v>0</v>
      </c>
      <c r="BG284" s="229">
        <f>IF(N284="zákl. přenesená",J284,0)</f>
        <v>0</v>
      </c>
      <c r="BH284" s="229">
        <f>IF(N284="sníž. přenesená",J284,0)</f>
        <v>0</v>
      </c>
      <c r="BI284" s="229">
        <f>IF(N284="nulová",J284,0)</f>
        <v>0</v>
      </c>
      <c r="BJ284" s="16" t="s">
        <v>87</v>
      </c>
      <c r="BK284" s="229">
        <f>ROUND(I284*H284,2)</f>
        <v>0</v>
      </c>
      <c r="BL284" s="16" t="s">
        <v>182</v>
      </c>
      <c r="BM284" s="228" t="s">
        <v>692</v>
      </c>
    </row>
    <row r="285" spans="1:47" s="2" customFormat="1" ht="12">
      <c r="A285" s="37"/>
      <c r="B285" s="38"/>
      <c r="C285" s="39"/>
      <c r="D285" s="230" t="s">
        <v>170</v>
      </c>
      <c r="E285" s="39"/>
      <c r="F285" s="231" t="s">
        <v>693</v>
      </c>
      <c r="G285" s="39"/>
      <c r="H285" s="39"/>
      <c r="I285" s="232"/>
      <c r="J285" s="39"/>
      <c r="K285" s="39"/>
      <c r="L285" s="43"/>
      <c r="M285" s="233"/>
      <c r="N285" s="234"/>
      <c r="O285" s="90"/>
      <c r="P285" s="90"/>
      <c r="Q285" s="90"/>
      <c r="R285" s="90"/>
      <c r="S285" s="90"/>
      <c r="T285" s="91"/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  <c r="AE285" s="37"/>
      <c r="AT285" s="16" t="s">
        <v>170</v>
      </c>
      <c r="AU285" s="16" t="s">
        <v>89</v>
      </c>
    </row>
    <row r="286" spans="1:63" s="12" customFormat="1" ht="22.8" customHeight="1">
      <c r="A286" s="12"/>
      <c r="B286" s="201"/>
      <c r="C286" s="202"/>
      <c r="D286" s="203" t="s">
        <v>78</v>
      </c>
      <c r="E286" s="215" t="s">
        <v>694</v>
      </c>
      <c r="F286" s="215" t="s">
        <v>695</v>
      </c>
      <c r="G286" s="202"/>
      <c r="H286" s="202"/>
      <c r="I286" s="205"/>
      <c r="J286" s="216">
        <f>BK286</f>
        <v>0</v>
      </c>
      <c r="K286" s="202"/>
      <c r="L286" s="207"/>
      <c r="M286" s="208"/>
      <c r="N286" s="209"/>
      <c r="O286" s="209"/>
      <c r="P286" s="210">
        <f>SUM(P287:P288)</f>
        <v>0</v>
      </c>
      <c r="Q286" s="209"/>
      <c r="R286" s="210">
        <f>SUM(R287:R288)</f>
        <v>0</v>
      </c>
      <c r="S286" s="209"/>
      <c r="T286" s="211">
        <f>SUM(T287:T288)</f>
        <v>0</v>
      </c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R286" s="212" t="s">
        <v>87</v>
      </c>
      <c r="AT286" s="213" t="s">
        <v>78</v>
      </c>
      <c r="AU286" s="213" t="s">
        <v>87</v>
      </c>
      <c r="AY286" s="212" t="s">
        <v>160</v>
      </c>
      <c r="BK286" s="214">
        <f>SUM(BK287:BK288)</f>
        <v>0</v>
      </c>
    </row>
    <row r="287" spans="1:65" s="2" customFormat="1" ht="24.15" customHeight="1">
      <c r="A287" s="37"/>
      <c r="B287" s="38"/>
      <c r="C287" s="217" t="s">
        <v>696</v>
      </c>
      <c r="D287" s="217" t="s">
        <v>163</v>
      </c>
      <c r="E287" s="218" t="s">
        <v>697</v>
      </c>
      <c r="F287" s="219" t="s">
        <v>698</v>
      </c>
      <c r="G287" s="220" t="s">
        <v>362</v>
      </c>
      <c r="H287" s="221">
        <v>5.741</v>
      </c>
      <c r="I287" s="222"/>
      <c r="J287" s="223">
        <f>ROUND(I287*H287,2)</f>
        <v>0</v>
      </c>
      <c r="K287" s="219" t="s">
        <v>167</v>
      </c>
      <c r="L287" s="43"/>
      <c r="M287" s="224" t="s">
        <v>1</v>
      </c>
      <c r="N287" s="225" t="s">
        <v>44</v>
      </c>
      <c r="O287" s="90"/>
      <c r="P287" s="226">
        <f>O287*H287</f>
        <v>0</v>
      </c>
      <c r="Q287" s="226">
        <v>0</v>
      </c>
      <c r="R287" s="226">
        <f>Q287*H287</f>
        <v>0</v>
      </c>
      <c r="S287" s="226">
        <v>0</v>
      </c>
      <c r="T287" s="227">
        <f>S287*H287</f>
        <v>0</v>
      </c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  <c r="AE287" s="37"/>
      <c r="AR287" s="228" t="s">
        <v>182</v>
      </c>
      <c r="AT287" s="228" t="s">
        <v>163</v>
      </c>
      <c r="AU287" s="228" t="s">
        <v>89</v>
      </c>
      <c r="AY287" s="16" t="s">
        <v>160</v>
      </c>
      <c r="BE287" s="229">
        <f>IF(N287="základní",J287,0)</f>
        <v>0</v>
      </c>
      <c r="BF287" s="229">
        <f>IF(N287="snížená",J287,0)</f>
        <v>0</v>
      </c>
      <c r="BG287" s="229">
        <f>IF(N287="zákl. přenesená",J287,0)</f>
        <v>0</v>
      </c>
      <c r="BH287" s="229">
        <f>IF(N287="sníž. přenesená",J287,0)</f>
        <v>0</v>
      </c>
      <c r="BI287" s="229">
        <f>IF(N287="nulová",J287,0)</f>
        <v>0</v>
      </c>
      <c r="BJ287" s="16" t="s">
        <v>87</v>
      </c>
      <c r="BK287" s="229">
        <f>ROUND(I287*H287,2)</f>
        <v>0</v>
      </c>
      <c r="BL287" s="16" t="s">
        <v>182</v>
      </c>
      <c r="BM287" s="228" t="s">
        <v>699</v>
      </c>
    </row>
    <row r="288" spans="1:47" s="2" customFormat="1" ht="12">
      <c r="A288" s="37"/>
      <c r="B288" s="38"/>
      <c r="C288" s="39"/>
      <c r="D288" s="230" t="s">
        <v>170</v>
      </c>
      <c r="E288" s="39"/>
      <c r="F288" s="231" t="s">
        <v>700</v>
      </c>
      <c r="G288" s="39"/>
      <c r="H288" s="39"/>
      <c r="I288" s="232"/>
      <c r="J288" s="39"/>
      <c r="K288" s="39"/>
      <c r="L288" s="43"/>
      <c r="M288" s="233"/>
      <c r="N288" s="234"/>
      <c r="O288" s="90"/>
      <c r="P288" s="90"/>
      <c r="Q288" s="90"/>
      <c r="R288" s="90"/>
      <c r="S288" s="90"/>
      <c r="T288" s="91"/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  <c r="AE288" s="37"/>
      <c r="AT288" s="16" t="s">
        <v>170</v>
      </c>
      <c r="AU288" s="16" t="s">
        <v>89</v>
      </c>
    </row>
    <row r="289" spans="1:63" s="12" customFormat="1" ht="25.9" customHeight="1">
      <c r="A289" s="12"/>
      <c r="B289" s="201"/>
      <c r="C289" s="202"/>
      <c r="D289" s="203" t="s">
        <v>78</v>
      </c>
      <c r="E289" s="204" t="s">
        <v>701</v>
      </c>
      <c r="F289" s="204" t="s">
        <v>702</v>
      </c>
      <c r="G289" s="202"/>
      <c r="H289" s="202"/>
      <c r="I289" s="205"/>
      <c r="J289" s="206">
        <f>BK289</f>
        <v>0</v>
      </c>
      <c r="K289" s="202"/>
      <c r="L289" s="207"/>
      <c r="M289" s="208"/>
      <c r="N289" s="209"/>
      <c r="O289" s="209"/>
      <c r="P289" s="210">
        <f>P290</f>
        <v>0</v>
      </c>
      <c r="Q289" s="209"/>
      <c r="R289" s="210">
        <f>R290</f>
        <v>0.03264</v>
      </c>
      <c r="S289" s="209"/>
      <c r="T289" s="211">
        <f>T290</f>
        <v>0</v>
      </c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R289" s="212" t="s">
        <v>89</v>
      </c>
      <c r="AT289" s="213" t="s">
        <v>78</v>
      </c>
      <c r="AU289" s="213" t="s">
        <v>79</v>
      </c>
      <c r="AY289" s="212" t="s">
        <v>160</v>
      </c>
      <c r="BK289" s="214">
        <f>BK290</f>
        <v>0</v>
      </c>
    </row>
    <row r="290" spans="1:63" s="12" customFormat="1" ht="22.8" customHeight="1">
      <c r="A290" s="12"/>
      <c r="B290" s="201"/>
      <c r="C290" s="202"/>
      <c r="D290" s="203" t="s">
        <v>78</v>
      </c>
      <c r="E290" s="215" t="s">
        <v>703</v>
      </c>
      <c r="F290" s="215" t="s">
        <v>704</v>
      </c>
      <c r="G290" s="202"/>
      <c r="H290" s="202"/>
      <c r="I290" s="205"/>
      <c r="J290" s="216">
        <f>BK290</f>
        <v>0</v>
      </c>
      <c r="K290" s="202"/>
      <c r="L290" s="207"/>
      <c r="M290" s="208"/>
      <c r="N290" s="209"/>
      <c r="O290" s="209"/>
      <c r="P290" s="210">
        <f>SUM(P291:P294)</f>
        <v>0</v>
      </c>
      <c r="Q290" s="209"/>
      <c r="R290" s="210">
        <f>SUM(R291:R294)</f>
        <v>0.03264</v>
      </c>
      <c r="S290" s="209"/>
      <c r="T290" s="211">
        <f>SUM(T291:T294)</f>
        <v>0</v>
      </c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R290" s="212" t="s">
        <v>89</v>
      </c>
      <c r="AT290" s="213" t="s">
        <v>78</v>
      </c>
      <c r="AU290" s="213" t="s">
        <v>87</v>
      </c>
      <c r="AY290" s="212" t="s">
        <v>160</v>
      </c>
      <c r="BK290" s="214">
        <f>SUM(BK291:BK294)</f>
        <v>0</v>
      </c>
    </row>
    <row r="291" spans="1:65" s="2" customFormat="1" ht="24.15" customHeight="1">
      <c r="A291" s="37"/>
      <c r="B291" s="38"/>
      <c r="C291" s="217" t="s">
        <v>705</v>
      </c>
      <c r="D291" s="217" t="s">
        <v>163</v>
      </c>
      <c r="E291" s="218" t="s">
        <v>706</v>
      </c>
      <c r="F291" s="219" t="s">
        <v>707</v>
      </c>
      <c r="G291" s="220" t="s">
        <v>215</v>
      </c>
      <c r="H291" s="221">
        <v>34</v>
      </c>
      <c r="I291" s="222"/>
      <c r="J291" s="223">
        <f>ROUND(I291*H291,2)</f>
        <v>0</v>
      </c>
      <c r="K291" s="219" t="s">
        <v>167</v>
      </c>
      <c r="L291" s="43"/>
      <c r="M291" s="224" t="s">
        <v>1</v>
      </c>
      <c r="N291" s="225" t="s">
        <v>44</v>
      </c>
      <c r="O291" s="90"/>
      <c r="P291" s="226">
        <f>O291*H291</f>
        <v>0</v>
      </c>
      <c r="Q291" s="226">
        <v>0.00095</v>
      </c>
      <c r="R291" s="226">
        <f>Q291*H291</f>
        <v>0.0323</v>
      </c>
      <c r="S291" s="226">
        <v>0</v>
      </c>
      <c r="T291" s="227">
        <f>S291*H291</f>
        <v>0</v>
      </c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  <c r="AE291" s="37"/>
      <c r="AR291" s="228" t="s">
        <v>346</v>
      </c>
      <c r="AT291" s="228" t="s">
        <v>163</v>
      </c>
      <c r="AU291" s="228" t="s">
        <v>89</v>
      </c>
      <c r="AY291" s="16" t="s">
        <v>160</v>
      </c>
      <c r="BE291" s="229">
        <f>IF(N291="základní",J291,0)</f>
        <v>0</v>
      </c>
      <c r="BF291" s="229">
        <f>IF(N291="snížená",J291,0)</f>
        <v>0</v>
      </c>
      <c r="BG291" s="229">
        <f>IF(N291="zákl. přenesená",J291,0)</f>
        <v>0</v>
      </c>
      <c r="BH291" s="229">
        <f>IF(N291="sníž. přenesená",J291,0)</f>
        <v>0</v>
      </c>
      <c r="BI291" s="229">
        <f>IF(N291="nulová",J291,0)</f>
        <v>0</v>
      </c>
      <c r="BJ291" s="16" t="s">
        <v>87</v>
      </c>
      <c r="BK291" s="229">
        <f>ROUND(I291*H291,2)</f>
        <v>0</v>
      </c>
      <c r="BL291" s="16" t="s">
        <v>346</v>
      </c>
      <c r="BM291" s="228" t="s">
        <v>708</v>
      </c>
    </row>
    <row r="292" spans="1:47" s="2" customFormat="1" ht="12">
      <c r="A292" s="37"/>
      <c r="B292" s="38"/>
      <c r="C292" s="39"/>
      <c r="D292" s="230" t="s">
        <v>170</v>
      </c>
      <c r="E292" s="39"/>
      <c r="F292" s="231" t="s">
        <v>709</v>
      </c>
      <c r="G292" s="39"/>
      <c r="H292" s="39"/>
      <c r="I292" s="232"/>
      <c r="J292" s="39"/>
      <c r="K292" s="39"/>
      <c r="L292" s="43"/>
      <c r="M292" s="233"/>
      <c r="N292" s="234"/>
      <c r="O292" s="90"/>
      <c r="P292" s="90"/>
      <c r="Q292" s="90"/>
      <c r="R292" s="90"/>
      <c r="S292" s="90"/>
      <c r="T292" s="91"/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  <c r="AE292" s="37"/>
      <c r="AT292" s="16" t="s">
        <v>170</v>
      </c>
      <c r="AU292" s="16" t="s">
        <v>89</v>
      </c>
    </row>
    <row r="293" spans="1:65" s="2" customFormat="1" ht="21.75" customHeight="1">
      <c r="A293" s="37"/>
      <c r="B293" s="38"/>
      <c r="C293" s="217" t="s">
        <v>710</v>
      </c>
      <c r="D293" s="217" t="s">
        <v>163</v>
      </c>
      <c r="E293" s="218" t="s">
        <v>711</v>
      </c>
      <c r="F293" s="219" t="s">
        <v>712</v>
      </c>
      <c r="G293" s="220" t="s">
        <v>215</v>
      </c>
      <c r="H293" s="221">
        <v>34</v>
      </c>
      <c r="I293" s="222"/>
      <c r="J293" s="223">
        <f>ROUND(I293*H293,2)</f>
        <v>0</v>
      </c>
      <c r="K293" s="219" t="s">
        <v>167</v>
      </c>
      <c r="L293" s="43"/>
      <c r="M293" s="224" t="s">
        <v>1</v>
      </c>
      <c r="N293" s="225" t="s">
        <v>44</v>
      </c>
      <c r="O293" s="90"/>
      <c r="P293" s="226">
        <f>O293*H293</f>
        <v>0</v>
      </c>
      <c r="Q293" s="226">
        <v>1E-05</v>
      </c>
      <c r="R293" s="226">
        <f>Q293*H293</f>
        <v>0.00034</v>
      </c>
      <c r="S293" s="226">
        <v>0</v>
      </c>
      <c r="T293" s="227">
        <f>S293*H293</f>
        <v>0</v>
      </c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  <c r="AE293" s="37"/>
      <c r="AR293" s="228" t="s">
        <v>346</v>
      </c>
      <c r="AT293" s="228" t="s">
        <v>163</v>
      </c>
      <c r="AU293" s="228" t="s">
        <v>89</v>
      </c>
      <c r="AY293" s="16" t="s">
        <v>160</v>
      </c>
      <c r="BE293" s="229">
        <f>IF(N293="základní",J293,0)</f>
        <v>0</v>
      </c>
      <c r="BF293" s="229">
        <f>IF(N293="snížená",J293,0)</f>
        <v>0</v>
      </c>
      <c r="BG293" s="229">
        <f>IF(N293="zákl. přenesená",J293,0)</f>
        <v>0</v>
      </c>
      <c r="BH293" s="229">
        <f>IF(N293="sníž. přenesená",J293,0)</f>
        <v>0</v>
      </c>
      <c r="BI293" s="229">
        <f>IF(N293="nulová",J293,0)</f>
        <v>0</v>
      </c>
      <c r="BJ293" s="16" t="s">
        <v>87</v>
      </c>
      <c r="BK293" s="229">
        <f>ROUND(I293*H293,2)</f>
        <v>0</v>
      </c>
      <c r="BL293" s="16" t="s">
        <v>346</v>
      </c>
      <c r="BM293" s="228" t="s">
        <v>713</v>
      </c>
    </row>
    <row r="294" spans="1:47" s="2" customFormat="1" ht="12">
      <c r="A294" s="37"/>
      <c r="B294" s="38"/>
      <c r="C294" s="39"/>
      <c r="D294" s="230" t="s">
        <v>170</v>
      </c>
      <c r="E294" s="39"/>
      <c r="F294" s="231" t="s">
        <v>714</v>
      </c>
      <c r="G294" s="39"/>
      <c r="H294" s="39"/>
      <c r="I294" s="232"/>
      <c r="J294" s="39"/>
      <c r="K294" s="39"/>
      <c r="L294" s="43"/>
      <c r="M294" s="233"/>
      <c r="N294" s="234"/>
      <c r="O294" s="90"/>
      <c r="P294" s="90"/>
      <c r="Q294" s="90"/>
      <c r="R294" s="90"/>
      <c r="S294" s="90"/>
      <c r="T294" s="91"/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  <c r="AE294" s="37"/>
      <c r="AT294" s="16" t="s">
        <v>170</v>
      </c>
      <c r="AU294" s="16" t="s">
        <v>89</v>
      </c>
    </row>
    <row r="295" spans="1:63" s="12" customFormat="1" ht="25.9" customHeight="1">
      <c r="A295" s="12"/>
      <c r="B295" s="201"/>
      <c r="C295" s="202"/>
      <c r="D295" s="203" t="s">
        <v>78</v>
      </c>
      <c r="E295" s="204" t="s">
        <v>452</v>
      </c>
      <c r="F295" s="204" t="s">
        <v>715</v>
      </c>
      <c r="G295" s="202"/>
      <c r="H295" s="202"/>
      <c r="I295" s="205"/>
      <c r="J295" s="206">
        <f>BK295</f>
        <v>0</v>
      </c>
      <c r="K295" s="202"/>
      <c r="L295" s="207"/>
      <c r="M295" s="208"/>
      <c r="N295" s="209"/>
      <c r="O295" s="209"/>
      <c r="P295" s="210">
        <f>P296</f>
        <v>0</v>
      </c>
      <c r="Q295" s="209"/>
      <c r="R295" s="210">
        <f>R296</f>
        <v>0</v>
      </c>
      <c r="S295" s="209"/>
      <c r="T295" s="211">
        <f>T296</f>
        <v>0</v>
      </c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R295" s="212" t="s">
        <v>178</v>
      </c>
      <c r="AT295" s="213" t="s">
        <v>78</v>
      </c>
      <c r="AU295" s="213" t="s">
        <v>79</v>
      </c>
      <c r="AY295" s="212" t="s">
        <v>160</v>
      </c>
      <c r="BK295" s="214">
        <f>BK296</f>
        <v>0</v>
      </c>
    </row>
    <row r="296" spans="1:63" s="12" customFormat="1" ht="22.8" customHeight="1">
      <c r="A296" s="12"/>
      <c r="B296" s="201"/>
      <c r="C296" s="202"/>
      <c r="D296" s="203" t="s">
        <v>78</v>
      </c>
      <c r="E296" s="215" t="s">
        <v>716</v>
      </c>
      <c r="F296" s="215" t="s">
        <v>717</v>
      </c>
      <c r="G296" s="202"/>
      <c r="H296" s="202"/>
      <c r="I296" s="205"/>
      <c r="J296" s="216">
        <f>BK296</f>
        <v>0</v>
      </c>
      <c r="K296" s="202"/>
      <c r="L296" s="207"/>
      <c r="M296" s="208"/>
      <c r="N296" s="209"/>
      <c r="O296" s="209"/>
      <c r="P296" s="210">
        <f>SUM(P297:P299)</f>
        <v>0</v>
      </c>
      <c r="Q296" s="209"/>
      <c r="R296" s="210">
        <f>SUM(R297:R299)</f>
        <v>0</v>
      </c>
      <c r="S296" s="209"/>
      <c r="T296" s="211">
        <f>SUM(T297:T299)</f>
        <v>0</v>
      </c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R296" s="212" t="s">
        <v>178</v>
      </c>
      <c r="AT296" s="213" t="s">
        <v>78</v>
      </c>
      <c r="AU296" s="213" t="s">
        <v>87</v>
      </c>
      <c r="AY296" s="212" t="s">
        <v>160</v>
      </c>
      <c r="BK296" s="214">
        <f>SUM(BK297:BK299)</f>
        <v>0</v>
      </c>
    </row>
    <row r="297" spans="1:65" s="2" customFormat="1" ht="16.5" customHeight="1">
      <c r="A297" s="37"/>
      <c r="B297" s="38"/>
      <c r="C297" s="217" t="s">
        <v>718</v>
      </c>
      <c r="D297" s="217" t="s">
        <v>163</v>
      </c>
      <c r="E297" s="218" t="s">
        <v>719</v>
      </c>
      <c r="F297" s="219" t="s">
        <v>720</v>
      </c>
      <c r="G297" s="220" t="s">
        <v>281</v>
      </c>
      <c r="H297" s="221">
        <v>2</v>
      </c>
      <c r="I297" s="222"/>
      <c r="J297" s="223">
        <f>ROUND(I297*H297,2)</f>
        <v>0</v>
      </c>
      <c r="K297" s="219" t="s">
        <v>1</v>
      </c>
      <c r="L297" s="43"/>
      <c r="M297" s="224" t="s">
        <v>1</v>
      </c>
      <c r="N297" s="225" t="s">
        <v>44</v>
      </c>
      <c r="O297" s="90"/>
      <c r="P297" s="226">
        <f>O297*H297</f>
        <v>0</v>
      </c>
      <c r="Q297" s="226">
        <v>0</v>
      </c>
      <c r="R297" s="226">
        <f>Q297*H297</f>
        <v>0</v>
      </c>
      <c r="S297" s="226">
        <v>0</v>
      </c>
      <c r="T297" s="227">
        <f>S297*H297</f>
        <v>0</v>
      </c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  <c r="AE297" s="37"/>
      <c r="AR297" s="228" t="s">
        <v>705</v>
      </c>
      <c r="AT297" s="228" t="s">
        <v>163</v>
      </c>
      <c r="AU297" s="228" t="s">
        <v>89</v>
      </c>
      <c r="AY297" s="16" t="s">
        <v>160</v>
      </c>
      <c r="BE297" s="229">
        <f>IF(N297="základní",J297,0)</f>
        <v>0</v>
      </c>
      <c r="BF297" s="229">
        <f>IF(N297="snížená",J297,0)</f>
        <v>0</v>
      </c>
      <c r="BG297" s="229">
        <f>IF(N297="zákl. přenesená",J297,0)</f>
        <v>0</v>
      </c>
      <c r="BH297" s="229">
        <f>IF(N297="sníž. přenesená",J297,0)</f>
        <v>0</v>
      </c>
      <c r="BI297" s="229">
        <f>IF(N297="nulová",J297,0)</f>
        <v>0</v>
      </c>
      <c r="BJ297" s="16" t="s">
        <v>87</v>
      </c>
      <c r="BK297" s="229">
        <f>ROUND(I297*H297,2)</f>
        <v>0</v>
      </c>
      <c r="BL297" s="16" t="s">
        <v>705</v>
      </c>
      <c r="BM297" s="228" t="s">
        <v>721</v>
      </c>
    </row>
    <row r="298" spans="1:47" s="2" customFormat="1" ht="12">
      <c r="A298" s="37"/>
      <c r="B298" s="38"/>
      <c r="C298" s="39"/>
      <c r="D298" s="230" t="s">
        <v>170</v>
      </c>
      <c r="E298" s="39"/>
      <c r="F298" s="231" t="s">
        <v>722</v>
      </c>
      <c r="G298" s="39"/>
      <c r="H298" s="39"/>
      <c r="I298" s="232"/>
      <c r="J298" s="39"/>
      <c r="K298" s="39"/>
      <c r="L298" s="43"/>
      <c r="M298" s="233"/>
      <c r="N298" s="234"/>
      <c r="O298" s="90"/>
      <c r="P298" s="90"/>
      <c r="Q298" s="90"/>
      <c r="R298" s="90"/>
      <c r="S298" s="90"/>
      <c r="T298" s="91"/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  <c r="AE298" s="37"/>
      <c r="AT298" s="16" t="s">
        <v>170</v>
      </c>
      <c r="AU298" s="16" t="s">
        <v>89</v>
      </c>
    </row>
    <row r="299" spans="1:47" s="2" customFormat="1" ht="12">
      <c r="A299" s="37"/>
      <c r="B299" s="38"/>
      <c r="C299" s="39"/>
      <c r="D299" s="230" t="s">
        <v>172</v>
      </c>
      <c r="E299" s="39"/>
      <c r="F299" s="235" t="s">
        <v>723</v>
      </c>
      <c r="G299" s="39"/>
      <c r="H299" s="39"/>
      <c r="I299" s="232"/>
      <c r="J299" s="39"/>
      <c r="K299" s="39"/>
      <c r="L299" s="43"/>
      <c r="M299" s="247"/>
      <c r="N299" s="248"/>
      <c r="O299" s="249"/>
      <c r="P299" s="249"/>
      <c r="Q299" s="249"/>
      <c r="R299" s="249"/>
      <c r="S299" s="249"/>
      <c r="T299" s="250"/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  <c r="AE299" s="37"/>
      <c r="AT299" s="16" t="s">
        <v>172</v>
      </c>
      <c r="AU299" s="16" t="s">
        <v>89</v>
      </c>
    </row>
    <row r="300" spans="1:31" s="2" customFormat="1" ht="6.95" customHeight="1">
      <c r="A300" s="37"/>
      <c r="B300" s="65"/>
      <c r="C300" s="66"/>
      <c r="D300" s="66"/>
      <c r="E300" s="66"/>
      <c r="F300" s="66"/>
      <c r="G300" s="66"/>
      <c r="H300" s="66"/>
      <c r="I300" s="66"/>
      <c r="J300" s="66"/>
      <c r="K300" s="66"/>
      <c r="L300" s="43"/>
      <c r="M300" s="37"/>
      <c r="O300" s="37"/>
      <c r="P300" s="37"/>
      <c r="Q300" s="37"/>
      <c r="R300" s="37"/>
      <c r="S300" s="37"/>
      <c r="T300" s="37"/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  <c r="AE300" s="37"/>
    </row>
  </sheetData>
  <sheetProtection password="CC35" sheet="1" objects="1" scenarios="1" formatColumns="0" formatRows="0" autoFilter="0"/>
  <autoFilter ref="C126:K299"/>
  <mergeCells count="9">
    <mergeCell ref="E7:H7"/>
    <mergeCell ref="E9:H9"/>
    <mergeCell ref="E18:H18"/>
    <mergeCell ref="E27:H27"/>
    <mergeCell ref="E85:H85"/>
    <mergeCell ref="E87:H87"/>
    <mergeCell ref="E117:H117"/>
    <mergeCell ref="E119:H11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98</v>
      </c>
    </row>
    <row r="3" spans="2:46" s="1" customFormat="1" ht="6.95" customHeight="1">
      <c r="B3" s="135"/>
      <c r="C3" s="136"/>
      <c r="D3" s="136"/>
      <c r="E3" s="136"/>
      <c r="F3" s="136"/>
      <c r="G3" s="136"/>
      <c r="H3" s="136"/>
      <c r="I3" s="136"/>
      <c r="J3" s="136"/>
      <c r="K3" s="136"/>
      <c r="L3" s="19"/>
      <c r="AT3" s="16" t="s">
        <v>89</v>
      </c>
    </row>
    <row r="4" spans="2:46" s="1" customFormat="1" ht="24.95" customHeight="1">
      <c r="B4" s="19"/>
      <c r="D4" s="137" t="s">
        <v>129</v>
      </c>
      <c r="L4" s="19"/>
      <c r="M4" s="138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39" t="s">
        <v>16</v>
      </c>
      <c r="L6" s="19"/>
    </row>
    <row r="7" spans="2:12" s="1" customFormat="1" ht="16.5" customHeight="1">
      <c r="B7" s="19"/>
      <c r="E7" s="140" t="str">
        <f>'Rekapitulace stavby'!K6</f>
        <v>Místní komunikace Jamská - Nákupní park</v>
      </c>
      <c r="F7" s="139"/>
      <c r="G7" s="139"/>
      <c r="H7" s="139"/>
      <c r="L7" s="19"/>
    </row>
    <row r="8" spans="1:31" s="2" customFormat="1" ht="12" customHeight="1">
      <c r="A8" s="37"/>
      <c r="B8" s="43"/>
      <c r="C8" s="37"/>
      <c r="D8" s="139" t="s">
        <v>130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41" t="s">
        <v>724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39" t="s">
        <v>18</v>
      </c>
      <c r="E11" s="37"/>
      <c r="F11" s="142" t="s">
        <v>1</v>
      </c>
      <c r="G11" s="37"/>
      <c r="H11" s="37"/>
      <c r="I11" s="139" t="s">
        <v>19</v>
      </c>
      <c r="J11" s="142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39" t="s">
        <v>20</v>
      </c>
      <c r="E12" s="37"/>
      <c r="F12" s="142" t="s">
        <v>21</v>
      </c>
      <c r="G12" s="37"/>
      <c r="H12" s="37"/>
      <c r="I12" s="139" t="s">
        <v>22</v>
      </c>
      <c r="J12" s="143" t="str">
        <f>'Rekapitulace stavby'!AN8</f>
        <v>17. 9. 2021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39" t="s">
        <v>24</v>
      </c>
      <c r="E14" s="37"/>
      <c r="F14" s="37"/>
      <c r="G14" s="37"/>
      <c r="H14" s="37"/>
      <c r="I14" s="139" t="s">
        <v>25</v>
      </c>
      <c r="J14" s="142" t="s">
        <v>26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42" t="s">
        <v>27</v>
      </c>
      <c r="F15" s="37"/>
      <c r="G15" s="37"/>
      <c r="H15" s="37"/>
      <c r="I15" s="139" t="s">
        <v>28</v>
      </c>
      <c r="J15" s="142" t="s">
        <v>29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39" t="s">
        <v>30</v>
      </c>
      <c r="E17" s="37"/>
      <c r="F17" s="37"/>
      <c r="G17" s="37"/>
      <c r="H17" s="37"/>
      <c r="I17" s="139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2"/>
      <c r="G18" s="142"/>
      <c r="H18" s="142"/>
      <c r="I18" s="139" t="s">
        <v>28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39" t="s">
        <v>32</v>
      </c>
      <c r="E20" s="37"/>
      <c r="F20" s="37"/>
      <c r="G20" s="37"/>
      <c r="H20" s="37"/>
      <c r="I20" s="139" t="s">
        <v>25</v>
      </c>
      <c r="J20" s="142" t="s">
        <v>33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42" t="s">
        <v>34</v>
      </c>
      <c r="F21" s="37"/>
      <c r="G21" s="37"/>
      <c r="H21" s="37"/>
      <c r="I21" s="139" t="s">
        <v>28</v>
      </c>
      <c r="J21" s="142" t="s">
        <v>35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39" t="s">
        <v>37</v>
      </c>
      <c r="E23" s="37"/>
      <c r="F23" s="37"/>
      <c r="G23" s="37"/>
      <c r="H23" s="37"/>
      <c r="I23" s="139" t="s">
        <v>25</v>
      </c>
      <c r="J23" s="142" t="s">
        <v>33</v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42" t="s">
        <v>34</v>
      </c>
      <c r="F24" s="37"/>
      <c r="G24" s="37"/>
      <c r="H24" s="37"/>
      <c r="I24" s="139" t="s">
        <v>28</v>
      </c>
      <c r="J24" s="142" t="s">
        <v>35</v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39" t="s">
        <v>38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44"/>
      <c r="B27" s="145"/>
      <c r="C27" s="144"/>
      <c r="D27" s="144"/>
      <c r="E27" s="146" t="s">
        <v>1</v>
      </c>
      <c r="F27" s="146"/>
      <c r="G27" s="146"/>
      <c r="H27" s="146"/>
      <c r="I27" s="144"/>
      <c r="J27" s="144"/>
      <c r="K27" s="144"/>
      <c r="L27" s="147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8"/>
      <c r="E29" s="148"/>
      <c r="F29" s="148"/>
      <c r="G29" s="148"/>
      <c r="H29" s="148"/>
      <c r="I29" s="148"/>
      <c r="J29" s="148"/>
      <c r="K29" s="148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49" t="s">
        <v>39</v>
      </c>
      <c r="E30" s="37"/>
      <c r="F30" s="37"/>
      <c r="G30" s="37"/>
      <c r="H30" s="37"/>
      <c r="I30" s="37"/>
      <c r="J30" s="150">
        <f>ROUND(J118,2)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8"/>
      <c r="E31" s="148"/>
      <c r="F31" s="148"/>
      <c r="G31" s="148"/>
      <c r="H31" s="148"/>
      <c r="I31" s="148"/>
      <c r="J31" s="148"/>
      <c r="K31" s="148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51" t="s">
        <v>41</v>
      </c>
      <c r="G32" s="37"/>
      <c r="H32" s="37"/>
      <c r="I32" s="151" t="s">
        <v>40</v>
      </c>
      <c r="J32" s="151" t="s">
        <v>42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52" t="s">
        <v>43</v>
      </c>
      <c r="E33" s="139" t="s">
        <v>44</v>
      </c>
      <c r="F33" s="153">
        <f>ROUND((SUM(BE118:BE122)),2)</f>
        <v>0</v>
      </c>
      <c r="G33" s="37"/>
      <c r="H33" s="37"/>
      <c r="I33" s="154">
        <v>0.21</v>
      </c>
      <c r="J33" s="153">
        <f>ROUND(((SUM(BE118:BE122))*I33),2)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39" t="s">
        <v>45</v>
      </c>
      <c r="F34" s="153">
        <f>ROUND((SUM(BF118:BF122)),2)</f>
        <v>0</v>
      </c>
      <c r="G34" s="37"/>
      <c r="H34" s="37"/>
      <c r="I34" s="154">
        <v>0.15</v>
      </c>
      <c r="J34" s="153">
        <f>ROUND(((SUM(BF118:BF122))*I34),2)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39" t="s">
        <v>46</v>
      </c>
      <c r="F35" s="153">
        <f>ROUND((SUM(BG118:BG122)),2)</f>
        <v>0</v>
      </c>
      <c r="G35" s="37"/>
      <c r="H35" s="37"/>
      <c r="I35" s="154">
        <v>0.21</v>
      </c>
      <c r="J35" s="153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39" t="s">
        <v>47</v>
      </c>
      <c r="F36" s="153">
        <f>ROUND((SUM(BH118:BH122)),2)</f>
        <v>0</v>
      </c>
      <c r="G36" s="37"/>
      <c r="H36" s="37"/>
      <c r="I36" s="154">
        <v>0.15</v>
      </c>
      <c r="J36" s="153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9" t="s">
        <v>48</v>
      </c>
      <c r="F37" s="153">
        <f>ROUND((SUM(BI118:BI122)),2)</f>
        <v>0</v>
      </c>
      <c r="G37" s="37"/>
      <c r="H37" s="37"/>
      <c r="I37" s="154">
        <v>0</v>
      </c>
      <c r="J37" s="153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55"/>
      <c r="D39" s="156" t="s">
        <v>49</v>
      </c>
      <c r="E39" s="157"/>
      <c r="F39" s="157"/>
      <c r="G39" s="158" t="s">
        <v>50</v>
      </c>
      <c r="H39" s="159" t="s">
        <v>51</v>
      </c>
      <c r="I39" s="157"/>
      <c r="J39" s="160">
        <f>SUM(J30:J37)</f>
        <v>0</v>
      </c>
      <c r="K39" s="161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19"/>
      <c r="L41" s="19"/>
    </row>
    <row r="42" spans="2:12" s="1" customFormat="1" ht="14.4" customHeight="1">
      <c r="B42" s="19"/>
      <c r="L42" s="19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62"/>
      <c r="D50" s="162" t="s">
        <v>52</v>
      </c>
      <c r="E50" s="163"/>
      <c r="F50" s="163"/>
      <c r="G50" s="162" t="s">
        <v>53</v>
      </c>
      <c r="H50" s="163"/>
      <c r="I50" s="163"/>
      <c r="J50" s="163"/>
      <c r="K50" s="163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64" t="s">
        <v>54</v>
      </c>
      <c r="E61" s="165"/>
      <c r="F61" s="166" t="s">
        <v>55</v>
      </c>
      <c r="G61" s="164" t="s">
        <v>54</v>
      </c>
      <c r="H61" s="165"/>
      <c r="I61" s="165"/>
      <c r="J61" s="167" t="s">
        <v>55</v>
      </c>
      <c r="K61" s="165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62" t="s">
        <v>56</v>
      </c>
      <c r="E65" s="168"/>
      <c r="F65" s="168"/>
      <c r="G65" s="162" t="s">
        <v>57</v>
      </c>
      <c r="H65" s="168"/>
      <c r="I65" s="168"/>
      <c r="J65" s="168"/>
      <c r="K65" s="16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64" t="s">
        <v>54</v>
      </c>
      <c r="E76" s="165"/>
      <c r="F76" s="166" t="s">
        <v>55</v>
      </c>
      <c r="G76" s="164" t="s">
        <v>54</v>
      </c>
      <c r="H76" s="165"/>
      <c r="I76" s="165"/>
      <c r="J76" s="167" t="s">
        <v>55</v>
      </c>
      <c r="K76" s="165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69"/>
      <c r="C77" s="170"/>
      <c r="D77" s="170"/>
      <c r="E77" s="170"/>
      <c r="F77" s="170"/>
      <c r="G77" s="170"/>
      <c r="H77" s="170"/>
      <c r="I77" s="170"/>
      <c r="J77" s="170"/>
      <c r="K77" s="170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71"/>
      <c r="C81" s="172"/>
      <c r="D81" s="172"/>
      <c r="E81" s="172"/>
      <c r="F81" s="172"/>
      <c r="G81" s="172"/>
      <c r="H81" s="172"/>
      <c r="I81" s="172"/>
      <c r="J81" s="172"/>
      <c r="K81" s="172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132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73" t="str">
        <f>E7</f>
        <v>Místní komunikace Jamská - Nákupní park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130</v>
      </c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9"/>
      <c r="D87" s="39"/>
      <c r="E87" s="75" t="str">
        <f>E9</f>
        <v>D.1.4.1 - Veřejné osvětlení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20</v>
      </c>
      <c r="D89" s="39"/>
      <c r="E89" s="39"/>
      <c r="F89" s="26" t="str">
        <f>F12</f>
        <v>Žďár nad Sázavou</v>
      </c>
      <c r="G89" s="39"/>
      <c r="H89" s="39"/>
      <c r="I89" s="31" t="s">
        <v>22</v>
      </c>
      <c r="J89" s="78" t="str">
        <f>IF(J12="","",J12)</f>
        <v>17. 9. 2021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25.65" customHeight="1">
      <c r="A91" s="37"/>
      <c r="B91" s="38"/>
      <c r="C91" s="31" t="s">
        <v>24</v>
      </c>
      <c r="D91" s="39"/>
      <c r="E91" s="39"/>
      <c r="F91" s="26" t="str">
        <f>E15</f>
        <v>Město Žďár nad Sázavou</v>
      </c>
      <c r="G91" s="39"/>
      <c r="H91" s="39"/>
      <c r="I91" s="31" t="s">
        <v>32</v>
      </c>
      <c r="J91" s="35" t="str">
        <f>E21</f>
        <v>PROfi Jihlava spol. s r.o.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25.65" customHeight="1">
      <c r="A92" s="37"/>
      <c r="B92" s="38"/>
      <c r="C92" s="31" t="s">
        <v>30</v>
      </c>
      <c r="D92" s="39"/>
      <c r="E92" s="39"/>
      <c r="F92" s="26" t="str">
        <f>IF(E18="","",E18)</f>
        <v>Vyplň údaj</v>
      </c>
      <c r="G92" s="39"/>
      <c r="H92" s="39"/>
      <c r="I92" s="31" t="s">
        <v>37</v>
      </c>
      <c r="J92" s="35" t="str">
        <f>E24</f>
        <v>PROfi Jihlava spol. s r.o.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74" t="s">
        <v>133</v>
      </c>
      <c r="D94" s="175"/>
      <c r="E94" s="175"/>
      <c r="F94" s="175"/>
      <c r="G94" s="175"/>
      <c r="H94" s="175"/>
      <c r="I94" s="175"/>
      <c r="J94" s="176" t="s">
        <v>134</v>
      </c>
      <c r="K94" s="175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77" t="s">
        <v>135</v>
      </c>
      <c r="D96" s="39"/>
      <c r="E96" s="39"/>
      <c r="F96" s="39"/>
      <c r="G96" s="39"/>
      <c r="H96" s="39"/>
      <c r="I96" s="39"/>
      <c r="J96" s="109">
        <f>J118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136</v>
      </c>
    </row>
    <row r="97" spans="1:31" s="9" customFormat="1" ht="24.95" customHeight="1">
      <c r="A97" s="9"/>
      <c r="B97" s="178"/>
      <c r="C97" s="179"/>
      <c r="D97" s="180" t="s">
        <v>400</v>
      </c>
      <c r="E97" s="181"/>
      <c r="F97" s="181"/>
      <c r="G97" s="181"/>
      <c r="H97" s="181"/>
      <c r="I97" s="181"/>
      <c r="J97" s="182">
        <f>J119</f>
        <v>0</v>
      </c>
      <c r="K97" s="179"/>
      <c r="L97" s="183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4"/>
      <c r="C98" s="185"/>
      <c r="D98" s="186" t="s">
        <v>725</v>
      </c>
      <c r="E98" s="187"/>
      <c r="F98" s="187"/>
      <c r="G98" s="187"/>
      <c r="H98" s="187"/>
      <c r="I98" s="187"/>
      <c r="J98" s="188">
        <f>J120</f>
        <v>0</v>
      </c>
      <c r="K98" s="185"/>
      <c r="L98" s="189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2" customFormat="1" ht="21.8" customHeight="1">
      <c r="A99" s="37"/>
      <c r="B99" s="38"/>
      <c r="C99" s="39"/>
      <c r="D99" s="39"/>
      <c r="E99" s="39"/>
      <c r="F99" s="39"/>
      <c r="G99" s="39"/>
      <c r="H99" s="39"/>
      <c r="I99" s="39"/>
      <c r="J99" s="39"/>
      <c r="K99" s="39"/>
      <c r="L99" s="62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</row>
    <row r="100" spans="1:31" s="2" customFormat="1" ht="6.95" customHeight="1">
      <c r="A100" s="37"/>
      <c r="B100" s="65"/>
      <c r="C100" s="66"/>
      <c r="D100" s="66"/>
      <c r="E100" s="66"/>
      <c r="F100" s="66"/>
      <c r="G100" s="66"/>
      <c r="H100" s="66"/>
      <c r="I100" s="66"/>
      <c r="J100" s="66"/>
      <c r="K100" s="66"/>
      <c r="L100" s="62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</row>
    <row r="104" spans="1:31" s="2" customFormat="1" ht="6.95" customHeight="1">
      <c r="A104" s="37"/>
      <c r="B104" s="67"/>
      <c r="C104" s="68"/>
      <c r="D104" s="68"/>
      <c r="E104" s="68"/>
      <c r="F104" s="68"/>
      <c r="G104" s="68"/>
      <c r="H104" s="68"/>
      <c r="I104" s="68"/>
      <c r="J104" s="68"/>
      <c r="K104" s="68"/>
      <c r="L104" s="62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</row>
    <row r="105" spans="1:31" s="2" customFormat="1" ht="24.95" customHeight="1">
      <c r="A105" s="37"/>
      <c r="B105" s="38"/>
      <c r="C105" s="22" t="s">
        <v>144</v>
      </c>
      <c r="D105" s="39"/>
      <c r="E105" s="39"/>
      <c r="F105" s="39"/>
      <c r="G105" s="39"/>
      <c r="H105" s="39"/>
      <c r="I105" s="39"/>
      <c r="J105" s="39"/>
      <c r="K105" s="39"/>
      <c r="L105" s="62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</row>
    <row r="106" spans="1:31" s="2" customFormat="1" ht="6.95" customHeight="1">
      <c r="A106" s="37"/>
      <c r="B106" s="38"/>
      <c r="C106" s="39"/>
      <c r="D106" s="39"/>
      <c r="E106" s="39"/>
      <c r="F106" s="39"/>
      <c r="G106" s="39"/>
      <c r="H106" s="39"/>
      <c r="I106" s="39"/>
      <c r="J106" s="39"/>
      <c r="K106" s="39"/>
      <c r="L106" s="62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</row>
    <row r="107" spans="1:31" s="2" customFormat="1" ht="12" customHeight="1">
      <c r="A107" s="37"/>
      <c r="B107" s="38"/>
      <c r="C107" s="31" t="s">
        <v>16</v>
      </c>
      <c r="D107" s="39"/>
      <c r="E107" s="39"/>
      <c r="F107" s="39"/>
      <c r="G107" s="39"/>
      <c r="H107" s="39"/>
      <c r="I107" s="39"/>
      <c r="J107" s="39"/>
      <c r="K107" s="39"/>
      <c r="L107" s="62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08" spans="1:31" s="2" customFormat="1" ht="16.5" customHeight="1">
      <c r="A108" s="37"/>
      <c r="B108" s="38"/>
      <c r="C108" s="39"/>
      <c r="D108" s="39"/>
      <c r="E108" s="173" t="str">
        <f>E7</f>
        <v>Místní komunikace Jamská - Nákupní park</v>
      </c>
      <c r="F108" s="31"/>
      <c r="G108" s="31"/>
      <c r="H108" s="31"/>
      <c r="I108" s="39"/>
      <c r="J108" s="39"/>
      <c r="K108" s="39"/>
      <c r="L108" s="62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pans="1:31" s="2" customFormat="1" ht="12" customHeight="1">
      <c r="A109" s="37"/>
      <c r="B109" s="38"/>
      <c r="C109" s="31" t="s">
        <v>130</v>
      </c>
      <c r="D109" s="39"/>
      <c r="E109" s="39"/>
      <c r="F109" s="39"/>
      <c r="G109" s="39"/>
      <c r="H109" s="39"/>
      <c r="I109" s="39"/>
      <c r="J109" s="39"/>
      <c r="K109" s="39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16.5" customHeight="1">
      <c r="A110" s="37"/>
      <c r="B110" s="38"/>
      <c r="C110" s="39"/>
      <c r="D110" s="39"/>
      <c r="E110" s="75" t="str">
        <f>E9</f>
        <v>D.1.4.1 - Veřejné osvětlení</v>
      </c>
      <c r="F110" s="39"/>
      <c r="G110" s="39"/>
      <c r="H110" s="39"/>
      <c r="I110" s="39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6.95" customHeight="1">
      <c r="A111" s="37"/>
      <c r="B111" s="38"/>
      <c r="C111" s="39"/>
      <c r="D111" s="39"/>
      <c r="E111" s="39"/>
      <c r="F111" s="39"/>
      <c r="G111" s="39"/>
      <c r="H111" s="39"/>
      <c r="I111" s="39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12" customHeight="1">
      <c r="A112" s="37"/>
      <c r="B112" s="38"/>
      <c r="C112" s="31" t="s">
        <v>20</v>
      </c>
      <c r="D112" s="39"/>
      <c r="E112" s="39"/>
      <c r="F112" s="26" t="str">
        <f>F12</f>
        <v>Žďár nad Sázavou</v>
      </c>
      <c r="G112" s="39"/>
      <c r="H112" s="39"/>
      <c r="I112" s="31" t="s">
        <v>22</v>
      </c>
      <c r="J112" s="78" t="str">
        <f>IF(J12="","",J12)</f>
        <v>17. 9. 2021</v>
      </c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6.95" customHeight="1">
      <c r="A113" s="37"/>
      <c r="B113" s="38"/>
      <c r="C113" s="39"/>
      <c r="D113" s="39"/>
      <c r="E113" s="39"/>
      <c r="F113" s="39"/>
      <c r="G113" s="39"/>
      <c r="H113" s="39"/>
      <c r="I113" s="39"/>
      <c r="J113" s="39"/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25.65" customHeight="1">
      <c r="A114" s="37"/>
      <c r="B114" s="38"/>
      <c r="C114" s="31" t="s">
        <v>24</v>
      </c>
      <c r="D114" s="39"/>
      <c r="E114" s="39"/>
      <c r="F114" s="26" t="str">
        <f>E15</f>
        <v>Město Žďár nad Sázavou</v>
      </c>
      <c r="G114" s="39"/>
      <c r="H114" s="39"/>
      <c r="I114" s="31" t="s">
        <v>32</v>
      </c>
      <c r="J114" s="35" t="str">
        <f>E21</f>
        <v>PROfi Jihlava spol. s r.o.</v>
      </c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25.65" customHeight="1">
      <c r="A115" s="37"/>
      <c r="B115" s="38"/>
      <c r="C115" s="31" t="s">
        <v>30</v>
      </c>
      <c r="D115" s="39"/>
      <c r="E115" s="39"/>
      <c r="F115" s="26" t="str">
        <f>IF(E18="","",E18)</f>
        <v>Vyplň údaj</v>
      </c>
      <c r="G115" s="39"/>
      <c r="H115" s="39"/>
      <c r="I115" s="31" t="s">
        <v>37</v>
      </c>
      <c r="J115" s="35" t="str">
        <f>E24</f>
        <v>PROfi Jihlava spol. s r.o.</v>
      </c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10.3" customHeight="1">
      <c r="A116" s="37"/>
      <c r="B116" s="38"/>
      <c r="C116" s="39"/>
      <c r="D116" s="39"/>
      <c r="E116" s="39"/>
      <c r="F116" s="39"/>
      <c r="G116" s="39"/>
      <c r="H116" s="39"/>
      <c r="I116" s="39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11" customFormat="1" ht="29.25" customHeight="1">
      <c r="A117" s="190"/>
      <c r="B117" s="191"/>
      <c r="C117" s="192" t="s">
        <v>145</v>
      </c>
      <c r="D117" s="193" t="s">
        <v>64</v>
      </c>
      <c r="E117" s="193" t="s">
        <v>60</v>
      </c>
      <c r="F117" s="193" t="s">
        <v>61</v>
      </c>
      <c r="G117" s="193" t="s">
        <v>146</v>
      </c>
      <c r="H117" s="193" t="s">
        <v>147</v>
      </c>
      <c r="I117" s="193" t="s">
        <v>148</v>
      </c>
      <c r="J117" s="193" t="s">
        <v>134</v>
      </c>
      <c r="K117" s="194" t="s">
        <v>149</v>
      </c>
      <c r="L117" s="195"/>
      <c r="M117" s="99" t="s">
        <v>1</v>
      </c>
      <c r="N117" s="100" t="s">
        <v>43</v>
      </c>
      <c r="O117" s="100" t="s">
        <v>150</v>
      </c>
      <c r="P117" s="100" t="s">
        <v>151</v>
      </c>
      <c r="Q117" s="100" t="s">
        <v>152</v>
      </c>
      <c r="R117" s="100" t="s">
        <v>153</v>
      </c>
      <c r="S117" s="100" t="s">
        <v>154</v>
      </c>
      <c r="T117" s="101" t="s">
        <v>155</v>
      </c>
      <c r="U117" s="190"/>
      <c r="V117" s="190"/>
      <c r="W117" s="190"/>
      <c r="X117" s="190"/>
      <c r="Y117" s="190"/>
      <c r="Z117" s="190"/>
      <c r="AA117" s="190"/>
      <c r="AB117" s="190"/>
      <c r="AC117" s="190"/>
      <c r="AD117" s="190"/>
      <c r="AE117" s="190"/>
    </row>
    <row r="118" spans="1:63" s="2" customFormat="1" ht="22.8" customHeight="1">
      <c r="A118" s="37"/>
      <c r="B118" s="38"/>
      <c r="C118" s="106" t="s">
        <v>156</v>
      </c>
      <c r="D118" s="39"/>
      <c r="E118" s="39"/>
      <c r="F118" s="39"/>
      <c r="G118" s="39"/>
      <c r="H118" s="39"/>
      <c r="I118" s="39"/>
      <c r="J118" s="196">
        <f>BK118</f>
        <v>0</v>
      </c>
      <c r="K118" s="39"/>
      <c r="L118" s="43"/>
      <c r="M118" s="102"/>
      <c r="N118" s="197"/>
      <c r="O118" s="103"/>
      <c r="P118" s="198">
        <f>P119</f>
        <v>0</v>
      </c>
      <c r="Q118" s="103"/>
      <c r="R118" s="198">
        <f>R119</f>
        <v>0</v>
      </c>
      <c r="S118" s="103"/>
      <c r="T118" s="199">
        <f>T119</f>
        <v>0</v>
      </c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T118" s="16" t="s">
        <v>78</v>
      </c>
      <c r="AU118" s="16" t="s">
        <v>136</v>
      </c>
      <c r="BK118" s="200">
        <f>BK119</f>
        <v>0</v>
      </c>
    </row>
    <row r="119" spans="1:63" s="12" customFormat="1" ht="25.9" customHeight="1">
      <c r="A119" s="12"/>
      <c r="B119" s="201"/>
      <c r="C119" s="202"/>
      <c r="D119" s="203" t="s">
        <v>78</v>
      </c>
      <c r="E119" s="204" t="s">
        <v>452</v>
      </c>
      <c r="F119" s="204" t="s">
        <v>715</v>
      </c>
      <c r="G119" s="202"/>
      <c r="H119" s="202"/>
      <c r="I119" s="205"/>
      <c r="J119" s="206">
        <f>BK119</f>
        <v>0</v>
      </c>
      <c r="K119" s="202"/>
      <c r="L119" s="207"/>
      <c r="M119" s="208"/>
      <c r="N119" s="209"/>
      <c r="O119" s="209"/>
      <c r="P119" s="210">
        <f>P120</f>
        <v>0</v>
      </c>
      <c r="Q119" s="209"/>
      <c r="R119" s="210">
        <f>R120</f>
        <v>0</v>
      </c>
      <c r="S119" s="209"/>
      <c r="T119" s="211">
        <f>T120</f>
        <v>0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212" t="s">
        <v>178</v>
      </c>
      <c r="AT119" s="213" t="s">
        <v>78</v>
      </c>
      <c r="AU119" s="213" t="s">
        <v>79</v>
      </c>
      <c r="AY119" s="212" t="s">
        <v>160</v>
      </c>
      <c r="BK119" s="214">
        <f>BK120</f>
        <v>0</v>
      </c>
    </row>
    <row r="120" spans="1:63" s="12" customFormat="1" ht="22.8" customHeight="1">
      <c r="A120" s="12"/>
      <c r="B120" s="201"/>
      <c r="C120" s="202"/>
      <c r="D120" s="203" t="s">
        <v>78</v>
      </c>
      <c r="E120" s="215" t="s">
        <v>726</v>
      </c>
      <c r="F120" s="215" t="s">
        <v>727</v>
      </c>
      <c r="G120" s="202"/>
      <c r="H120" s="202"/>
      <c r="I120" s="205"/>
      <c r="J120" s="216">
        <f>BK120</f>
        <v>0</v>
      </c>
      <c r="K120" s="202"/>
      <c r="L120" s="207"/>
      <c r="M120" s="208"/>
      <c r="N120" s="209"/>
      <c r="O120" s="209"/>
      <c r="P120" s="210">
        <f>SUM(P121:P122)</f>
        <v>0</v>
      </c>
      <c r="Q120" s="209"/>
      <c r="R120" s="210">
        <f>SUM(R121:R122)</f>
        <v>0</v>
      </c>
      <c r="S120" s="209"/>
      <c r="T120" s="211">
        <f>SUM(T121:T122)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12" t="s">
        <v>178</v>
      </c>
      <c r="AT120" s="213" t="s">
        <v>78</v>
      </c>
      <c r="AU120" s="213" t="s">
        <v>87</v>
      </c>
      <c r="AY120" s="212" t="s">
        <v>160</v>
      </c>
      <c r="BK120" s="214">
        <f>SUM(BK121:BK122)</f>
        <v>0</v>
      </c>
    </row>
    <row r="121" spans="1:65" s="2" customFormat="1" ht="24.15" customHeight="1">
      <c r="A121" s="37"/>
      <c r="B121" s="38"/>
      <c r="C121" s="217" t="s">
        <v>87</v>
      </c>
      <c r="D121" s="217" t="s">
        <v>163</v>
      </c>
      <c r="E121" s="218" t="s">
        <v>728</v>
      </c>
      <c r="F121" s="219" t="s">
        <v>729</v>
      </c>
      <c r="G121" s="220" t="s">
        <v>166</v>
      </c>
      <c r="H121" s="221">
        <v>1</v>
      </c>
      <c r="I121" s="222"/>
      <c r="J121" s="223">
        <f>ROUND(I121*H121,2)</f>
        <v>0</v>
      </c>
      <c r="K121" s="219" t="s">
        <v>1</v>
      </c>
      <c r="L121" s="43"/>
      <c r="M121" s="224" t="s">
        <v>1</v>
      </c>
      <c r="N121" s="225" t="s">
        <v>44</v>
      </c>
      <c r="O121" s="90"/>
      <c r="P121" s="226">
        <f>O121*H121</f>
        <v>0</v>
      </c>
      <c r="Q121" s="226">
        <v>0</v>
      </c>
      <c r="R121" s="226">
        <f>Q121*H121</f>
        <v>0</v>
      </c>
      <c r="S121" s="226">
        <v>0</v>
      </c>
      <c r="T121" s="227">
        <f>S121*H121</f>
        <v>0</v>
      </c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R121" s="228" t="s">
        <v>705</v>
      </c>
      <c r="AT121" s="228" t="s">
        <v>163</v>
      </c>
      <c r="AU121" s="228" t="s">
        <v>89</v>
      </c>
      <c r="AY121" s="16" t="s">
        <v>160</v>
      </c>
      <c r="BE121" s="229">
        <f>IF(N121="základní",J121,0)</f>
        <v>0</v>
      </c>
      <c r="BF121" s="229">
        <f>IF(N121="snížená",J121,0)</f>
        <v>0</v>
      </c>
      <c r="BG121" s="229">
        <f>IF(N121="zákl. přenesená",J121,0)</f>
        <v>0</v>
      </c>
      <c r="BH121" s="229">
        <f>IF(N121="sníž. přenesená",J121,0)</f>
        <v>0</v>
      </c>
      <c r="BI121" s="229">
        <f>IF(N121="nulová",J121,0)</f>
        <v>0</v>
      </c>
      <c r="BJ121" s="16" t="s">
        <v>87</v>
      </c>
      <c r="BK121" s="229">
        <f>ROUND(I121*H121,2)</f>
        <v>0</v>
      </c>
      <c r="BL121" s="16" t="s">
        <v>705</v>
      </c>
      <c r="BM121" s="228" t="s">
        <v>730</v>
      </c>
    </row>
    <row r="122" spans="1:47" s="2" customFormat="1" ht="12">
      <c r="A122" s="37"/>
      <c r="B122" s="38"/>
      <c r="C122" s="39"/>
      <c r="D122" s="230" t="s">
        <v>170</v>
      </c>
      <c r="E122" s="39"/>
      <c r="F122" s="231" t="s">
        <v>731</v>
      </c>
      <c r="G122" s="39"/>
      <c r="H122" s="39"/>
      <c r="I122" s="232"/>
      <c r="J122" s="39"/>
      <c r="K122" s="39"/>
      <c r="L122" s="43"/>
      <c r="M122" s="247"/>
      <c r="N122" s="248"/>
      <c r="O122" s="249"/>
      <c r="P122" s="249"/>
      <c r="Q122" s="249"/>
      <c r="R122" s="249"/>
      <c r="S122" s="249"/>
      <c r="T122" s="250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T122" s="16" t="s">
        <v>170</v>
      </c>
      <c r="AU122" s="16" t="s">
        <v>89</v>
      </c>
    </row>
    <row r="123" spans="1:31" s="2" customFormat="1" ht="6.95" customHeight="1">
      <c r="A123" s="37"/>
      <c r="B123" s="65"/>
      <c r="C123" s="66"/>
      <c r="D123" s="66"/>
      <c r="E123" s="66"/>
      <c r="F123" s="66"/>
      <c r="G123" s="66"/>
      <c r="H123" s="66"/>
      <c r="I123" s="66"/>
      <c r="J123" s="66"/>
      <c r="K123" s="66"/>
      <c r="L123" s="43"/>
      <c r="M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</sheetData>
  <sheetProtection password="CC35" sheet="1" objects="1" scenarios="1" formatColumns="0" formatRows="0" autoFilter="0"/>
  <autoFilter ref="C117:K122"/>
  <mergeCells count="9">
    <mergeCell ref="E7:H7"/>
    <mergeCell ref="E9:H9"/>
    <mergeCell ref="E18:H18"/>
    <mergeCell ref="E27:H27"/>
    <mergeCell ref="E85:H85"/>
    <mergeCell ref="E87:H87"/>
    <mergeCell ref="E108:H108"/>
    <mergeCell ref="E110:H11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101</v>
      </c>
    </row>
    <row r="3" spans="2:46" s="1" customFormat="1" ht="6.95" customHeight="1">
      <c r="B3" s="135"/>
      <c r="C3" s="136"/>
      <c r="D3" s="136"/>
      <c r="E3" s="136"/>
      <c r="F3" s="136"/>
      <c r="G3" s="136"/>
      <c r="H3" s="136"/>
      <c r="I3" s="136"/>
      <c r="J3" s="136"/>
      <c r="K3" s="136"/>
      <c r="L3" s="19"/>
      <c r="AT3" s="16" t="s">
        <v>89</v>
      </c>
    </row>
    <row r="4" spans="2:46" s="1" customFormat="1" ht="24.95" customHeight="1">
      <c r="B4" s="19"/>
      <c r="D4" s="137" t="s">
        <v>129</v>
      </c>
      <c r="L4" s="19"/>
      <c r="M4" s="138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39" t="s">
        <v>16</v>
      </c>
      <c r="L6" s="19"/>
    </row>
    <row r="7" spans="2:12" s="1" customFormat="1" ht="16.5" customHeight="1">
      <c r="B7" s="19"/>
      <c r="E7" s="140" t="str">
        <f>'Rekapitulace stavby'!K6</f>
        <v>Místní komunikace Jamská - Nákupní park</v>
      </c>
      <c r="F7" s="139"/>
      <c r="G7" s="139"/>
      <c r="H7" s="139"/>
      <c r="L7" s="19"/>
    </row>
    <row r="8" spans="1:31" s="2" customFormat="1" ht="12" customHeight="1">
      <c r="A8" s="37"/>
      <c r="B8" s="43"/>
      <c r="C8" s="37"/>
      <c r="D8" s="139" t="s">
        <v>130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41" t="s">
        <v>732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39" t="s">
        <v>18</v>
      </c>
      <c r="E11" s="37"/>
      <c r="F11" s="142" t="s">
        <v>1</v>
      </c>
      <c r="G11" s="37"/>
      <c r="H11" s="37"/>
      <c r="I11" s="139" t="s">
        <v>19</v>
      </c>
      <c r="J11" s="142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39" t="s">
        <v>20</v>
      </c>
      <c r="E12" s="37"/>
      <c r="F12" s="142" t="s">
        <v>21</v>
      </c>
      <c r="G12" s="37"/>
      <c r="H12" s="37"/>
      <c r="I12" s="139" t="s">
        <v>22</v>
      </c>
      <c r="J12" s="143" t="str">
        <f>'Rekapitulace stavby'!AN8</f>
        <v>17. 9. 2021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39" t="s">
        <v>24</v>
      </c>
      <c r="E14" s="37"/>
      <c r="F14" s="37"/>
      <c r="G14" s="37"/>
      <c r="H14" s="37"/>
      <c r="I14" s="139" t="s">
        <v>25</v>
      </c>
      <c r="J14" s="142" t="s">
        <v>26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42" t="s">
        <v>27</v>
      </c>
      <c r="F15" s="37"/>
      <c r="G15" s="37"/>
      <c r="H15" s="37"/>
      <c r="I15" s="139" t="s">
        <v>28</v>
      </c>
      <c r="J15" s="142" t="s">
        <v>29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39" t="s">
        <v>30</v>
      </c>
      <c r="E17" s="37"/>
      <c r="F17" s="37"/>
      <c r="G17" s="37"/>
      <c r="H17" s="37"/>
      <c r="I17" s="139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2"/>
      <c r="G18" s="142"/>
      <c r="H18" s="142"/>
      <c r="I18" s="139" t="s">
        <v>28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39" t="s">
        <v>32</v>
      </c>
      <c r="E20" s="37"/>
      <c r="F20" s="37"/>
      <c r="G20" s="37"/>
      <c r="H20" s="37"/>
      <c r="I20" s="139" t="s">
        <v>25</v>
      </c>
      <c r="J20" s="142" t="s">
        <v>33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42" t="s">
        <v>34</v>
      </c>
      <c r="F21" s="37"/>
      <c r="G21" s="37"/>
      <c r="H21" s="37"/>
      <c r="I21" s="139" t="s">
        <v>28</v>
      </c>
      <c r="J21" s="142" t="s">
        <v>35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39" t="s">
        <v>37</v>
      </c>
      <c r="E23" s="37"/>
      <c r="F23" s="37"/>
      <c r="G23" s="37"/>
      <c r="H23" s="37"/>
      <c r="I23" s="139" t="s">
        <v>25</v>
      </c>
      <c r="J23" s="142" t="s">
        <v>33</v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42" t="s">
        <v>34</v>
      </c>
      <c r="F24" s="37"/>
      <c r="G24" s="37"/>
      <c r="H24" s="37"/>
      <c r="I24" s="139" t="s">
        <v>28</v>
      </c>
      <c r="J24" s="142" t="s">
        <v>35</v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39" t="s">
        <v>38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44"/>
      <c r="B27" s="145"/>
      <c r="C27" s="144"/>
      <c r="D27" s="144"/>
      <c r="E27" s="146" t="s">
        <v>1</v>
      </c>
      <c r="F27" s="146"/>
      <c r="G27" s="146"/>
      <c r="H27" s="146"/>
      <c r="I27" s="144"/>
      <c r="J27" s="144"/>
      <c r="K27" s="144"/>
      <c r="L27" s="147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8"/>
      <c r="E29" s="148"/>
      <c r="F29" s="148"/>
      <c r="G29" s="148"/>
      <c r="H29" s="148"/>
      <c r="I29" s="148"/>
      <c r="J29" s="148"/>
      <c r="K29" s="148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49" t="s">
        <v>39</v>
      </c>
      <c r="E30" s="37"/>
      <c r="F30" s="37"/>
      <c r="G30" s="37"/>
      <c r="H30" s="37"/>
      <c r="I30" s="37"/>
      <c r="J30" s="150">
        <f>ROUND(J118,2)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8"/>
      <c r="E31" s="148"/>
      <c r="F31" s="148"/>
      <c r="G31" s="148"/>
      <c r="H31" s="148"/>
      <c r="I31" s="148"/>
      <c r="J31" s="148"/>
      <c r="K31" s="148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51" t="s">
        <v>41</v>
      </c>
      <c r="G32" s="37"/>
      <c r="H32" s="37"/>
      <c r="I32" s="151" t="s">
        <v>40</v>
      </c>
      <c r="J32" s="151" t="s">
        <v>42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52" t="s">
        <v>43</v>
      </c>
      <c r="E33" s="139" t="s">
        <v>44</v>
      </c>
      <c r="F33" s="153">
        <f>ROUND((SUM(BE118:BE122)),2)</f>
        <v>0</v>
      </c>
      <c r="G33" s="37"/>
      <c r="H33" s="37"/>
      <c r="I33" s="154">
        <v>0.21</v>
      </c>
      <c r="J33" s="153">
        <f>ROUND(((SUM(BE118:BE122))*I33),2)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39" t="s">
        <v>45</v>
      </c>
      <c r="F34" s="153">
        <f>ROUND((SUM(BF118:BF122)),2)</f>
        <v>0</v>
      </c>
      <c r="G34" s="37"/>
      <c r="H34" s="37"/>
      <c r="I34" s="154">
        <v>0.15</v>
      </c>
      <c r="J34" s="153">
        <f>ROUND(((SUM(BF118:BF122))*I34),2)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39" t="s">
        <v>46</v>
      </c>
      <c r="F35" s="153">
        <f>ROUND((SUM(BG118:BG122)),2)</f>
        <v>0</v>
      </c>
      <c r="G35" s="37"/>
      <c r="H35" s="37"/>
      <c r="I35" s="154">
        <v>0.21</v>
      </c>
      <c r="J35" s="153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39" t="s">
        <v>47</v>
      </c>
      <c r="F36" s="153">
        <f>ROUND((SUM(BH118:BH122)),2)</f>
        <v>0</v>
      </c>
      <c r="G36" s="37"/>
      <c r="H36" s="37"/>
      <c r="I36" s="154">
        <v>0.15</v>
      </c>
      <c r="J36" s="153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9" t="s">
        <v>48</v>
      </c>
      <c r="F37" s="153">
        <f>ROUND((SUM(BI118:BI122)),2)</f>
        <v>0</v>
      </c>
      <c r="G37" s="37"/>
      <c r="H37" s="37"/>
      <c r="I37" s="154">
        <v>0</v>
      </c>
      <c r="J37" s="153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55"/>
      <c r="D39" s="156" t="s">
        <v>49</v>
      </c>
      <c r="E39" s="157"/>
      <c r="F39" s="157"/>
      <c r="G39" s="158" t="s">
        <v>50</v>
      </c>
      <c r="H39" s="159" t="s">
        <v>51</v>
      </c>
      <c r="I39" s="157"/>
      <c r="J39" s="160">
        <f>SUM(J30:J37)</f>
        <v>0</v>
      </c>
      <c r="K39" s="161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19"/>
      <c r="L41" s="19"/>
    </row>
    <row r="42" spans="2:12" s="1" customFormat="1" ht="14.4" customHeight="1">
      <c r="B42" s="19"/>
      <c r="L42" s="19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62"/>
      <c r="D50" s="162" t="s">
        <v>52</v>
      </c>
      <c r="E50" s="163"/>
      <c r="F50" s="163"/>
      <c r="G50" s="162" t="s">
        <v>53</v>
      </c>
      <c r="H50" s="163"/>
      <c r="I50" s="163"/>
      <c r="J50" s="163"/>
      <c r="K50" s="163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64" t="s">
        <v>54</v>
      </c>
      <c r="E61" s="165"/>
      <c r="F61" s="166" t="s">
        <v>55</v>
      </c>
      <c r="G61" s="164" t="s">
        <v>54</v>
      </c>
      <c r="H61" s="165"/>
      <c r="I61" s="165"/>
      <c r="J61" s="167" t="s">
        <v>55</v>
      </c>
      <c r="K61" s="165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62" t="s">
        <v>56</v>
      </c>
      <c r="E65" s="168"/>
      <c r="F65" s="168"/>
      <c r="G65" s="162" t="s">
        <v>57</v>
      </c>
      <c r="H65" s="168"/>
      <c r="I65" s="168"/>
      <c r="J65" s="168"/>
      <c r="K65" s="16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64" t="s">
        <v>54</v>
      </c>
      <c r="E76" s="165"/>
      <c r="F76" s="166" t="s">
        <v>55</v>
      </c>
      <c r="G76" s="164" t="s">
        <v>54</v>
      </c>
      <c r="H76" s="165"/>
      <c r="I76" s="165"/>
      <c r="J76" s="167" t="s">
        <v>55</v>
      </c>
      <c r="K76" s="165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69"/>
      <c r="C77" s="170"/>
      <c r="D77" s="170"/>
      <c r="E77" s="170"/>
      <c r="F77" s="170"/>
      <c r="G77" s="170"/>
      <c r="H77" s="170"/>
      <c r="I77" s="170"/>
      <c r="J77" s="170"/>
      <c r="K77" s="170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71"/>
      <c r="C81" s="172"/>
      <c r="D81" s="172"/>
      <c r="E81" s="172"/>
      <c r="F81" s="172"/>
      <c r="G81" s="172"/>
      <c r="H81" s="172"/>
      <c r="I81" s="172"/>
      <c r="J81" s="172"/>
      <c r="K81" s="172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132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73" t="str">
        <f>E7</f>
        <v>Místní komunikace Jamská - Nákupní park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130</v>
      </c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9"/>
      <c r="D87" s="39"/>
      <c r="E87" s="75" t="str">
        <f>E9</f>
        <v>D.1.4.2 - Přeložka I. Telefonní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20</v>
      </c>
      <c r="D89" s="39"/>
      <c r="E89" s="39"/>
      <c r="F89" s="26" t="str">
        <f>F12</f>
        <v>Žďár nad Sázavou</v>
      </c>
      <c r="G89" s="39"/>
      <c r="H89" s="39"/>
      <c r="I89" s="31" t="s">
        <v>22</v>
      </c>
      <c r="J89" s="78" t="str">
        <f>IF(J12="","",J12)</f>
        <v>17. 9. 2021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25.65" customHeight="1">
      <c r="A91" s="37"/>
      <c r="B91" s="38"/>
      <c r="C91" s="31" t="s">
        <v>24</v>
      </c>
      <c r="D91" s="39"/>
      <c r="E91" s="39"/>
      <c r="F91" s="26" t="str">
        <f>E15</f>
        <v>Město Žďár nad Sázavou</v>
      </c>
      <c r="G91" s="39"/>
      <c r="H91" s="39"/>
      <c r="I91" s="31" t="s">
        <v>32</v>
      </c>
      <c r="J91" s="35" t="str">
        <f>E21</f>
        <v>PROfi Jihlava spol. s r.o.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25.65" customHeight="1">
      <c r="A92" s="37"/>
      <c r="B92" s="38"/>
      <c r="C92" s="31" t="s">
        <v>30</v>
      </c>
      <c r="D92" s="39"/>
      <c r="E92" s="39"/>
      <c r="F92" s="26" t="str">
        <f>IF(E18="","",E18)</f>
        <v>Vyplň údaj</v>
      </c>
      <c r="G92" s="39"/>
      <c r="H92" s="39"/>
      <c r="I92" s="31" t="s">
        <v>37</v>
      </c>
      <c r="J92" s="35" t="str">
        <f>E24</f>
        <v>PROfi Jihlava spol. s r.o.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74" t="s">
        <v>133</v>
      </c>
      <c r="D94" s="175"/>
      <c r="E94" s="175"/>
      <c r="F94" s="175"/>
      <c r="G94" s="175"/>
      <c r="H94" s="175"/>
      <c r="I94" s="175"/>
      <c r="J94" s="176" t="s">
        <v>134</v>
      </c>
      <c r="K94" s="175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77" t="s">
        <v>135</v>
      </c>
      <c r="D96" s="39"/>
      <c r="E96" s="39"/>
      <c r="F96" s="39"/>
      <c r="G96" s="39"/>
      <c r="H96" s="39"/>
      <c r="I96" s="39"/>
      <c r="J96" s="109">
        <f>J118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136</v>
      </c>
    </row>
    <row r="97" spans="1:31" s="9" customFormat="1" ht="24.95" customHeight="1">
      <c r="A97" s="9"/>
      <c r="B97" s="178"/>
      <c r="C97" s="179"/>
      <c r="D97" s="180" t="s">
        <v>400</v>
      </c>
      <c r="E97" s="181"/>
      <c r="F97" s="181"/>
      <c r="G97" s="181"/>
      <c r="H97" s="181"/>
      <c r="I97" s="181"/>
      <c r="J97" s="182">
        <f>J119</f>
        <v>0</v>
      </c>
      <c r="K97" s="179"/>
      <c r="L97" s="183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4"/>
      <c r="C98" s="185"/>
      <c r="D98" s="186" t="s">
        <v>725</v>
      </c>
      <c r="E98" s="187"/>
      <c r="F98" s="187"/>
      <c r="G98" s="187"/>
      <c r="H98" s="187"/>
      <c r="I98" s="187"/>
      <c r="J98" s="188">
        <f>J120</f>
        <v>0</v>
      </c>
      <c r="K98" s="185"/>
      <c r="L98" s="189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2" customFormat="1" ht="21.8" customHeight="1">
      <c r="A99" s="37"/>
      <c r="B99" s="38"/>
      <c r="C99" s="39"/>
      <c r="D99" s="39"/>
      <c r="E99" s="39"/>
      <c r="F99" s="39"/>
      <c r="G99" s="39"/>
      <c r="H99" s="39"/>
      <c r="I99" s="39"/>
      <c r="J99" s="39"/>
      <c r="K99" s="39"/>
      <c r="L99" s="62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</row>
    <row r="100" spans="1:31" s="2" customFormat="1" ht="6.95" customHeight="1">
      <c r="A100" s="37"/>
      <c r="B100" s="65"/>
      <c r="C100" s="66"/>
      <c r="D100" s="66"/>
      <c r="E100" s="66"/>
      <c r="F100" s="66"/>
      <c r="G100" s="66"/>
      <c r="H100" s="66"/>
      <c r="I100" s="66"/>
      <c r="J100" s="66"/>
      <c r="K100" s="66"/>
      <c r="L100" s="62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</row>
    <row r="104" spans="1:31" s="2" customFormat="1" ht="6.95" customHeight="1">
      <c r="A104" s="37"/>
      <c r="B104" s="67"/>
      <c r="C104" s="68"/>
      <c r="D104" s="68"/>
      <c r="E104" s="68"/>
      <c r="F104" s="68"/>
      <c r="G104" s="68"/>
      <c r="H104" s="68"/>
      <c r="I104" s="68"/>
      <c r="J104" s="68"/>
      <c r="K104" s="68"/>
      <c r="L104" s="62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</row>
    <row r="105" spans="1:31" s="2" customFormat="1" ht="24.95" customHeight="1">
      <c r="A105" s="37"/>
      <c r="B105" s="38"/>
      <c r="C105" s="22" t="s">
        <v>144</v>
      </c>
      <c r="D105" s="39"/>
      <c r="E105" s="39"/>
      <c r="F105" s="39"/>
      <c r="G105" s="39"/>
      <c r="H105" s="39"/>
      <c r="I105" s="39"/>
      <c r="J105" s="39"/>
      <c r="K105" s="39"/>
      <c r="L105" s="62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</row>
    <row r="106" spans="1:31" s="2" customFormat="1" ht="6.95" customHeight="1">
      <c r="A106" s="37"/>
      <c r="B106" s="38"/>
      <c r="C106" s="39"/>
      <c r="D106" s="39"/>
      <c r="E106" s="39"/>
      <c r="F106" s="39"/>
      <c r="G106" s="39"/>
      <c r="H106" s="39"/>
      <c r="I106" s="39"/>
      <c r="J106" s="39"/>
      <c r="K106" s="39"/>
      <c r="L106" s="62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</row>
    <row r="107" spans="1:31" s="2" customFormat="1" ht="12" customHeight="1">
      <c r="A107" s="37"/>
      <c r="B107" s="38"/>
      <c r="C107" s="31" t="s">
        <v>16</v>
      </c>
      <c r="D107" s="39"/>
      <c r="E107" s="39"/>
      <c r="F107" s="39"/>
      <c r="G107" s="39"/>
      <c r="H107" s="39"/>
      <c r="I107" s="39"/>
      <c r="J107" s="39"/>
      <c r="K107" s="39"/>
      <c r="L107" s="62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08" spans="1:31" s="2" customFormat="1" ht="16.5" customHeight="1">
      <c r="A108" s="37"/>
      <c r="B108" s="38"/>
      <c r="C108" s="39"/>
      <c r="D108" s="39"/>
      <c r="E108" s="173" t="str">
        <f>E7</f>
        <v>Místní komunikace Jamská - Nákupní park</v>
      </c>
      <c r="F108" s="31"/>
      <c r="G108" s="31"/>
      <c r="H108" s="31"/>
      <c r="I108" s="39"/>
      <c r="J108" s="39"/>
      <c r="K108" s="39"/>
      <c r="L108" s="62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pans="1:31" s="2" customFormat="1" ht="12" customHeight="1">
      <c r="A109" s="37"/>
      <c r="B109" s="38"/>
      <c r="C109" s="31" t="s">
        <v>130</v>
      </c>
      <c r="D109" s="39"/>
      <c r="E109" s="39"/>
      <c r="F109" s="39"/>
      <c r="G109" s="39"/>
      <c r="H109" s="39"/>
      <c r="I109" s="39"/>
      <c r="J109" s="39"/>
      <c r="K109" s="39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16.5" customHeight="1">
      <c r="A110" s="37"/>
      <c r="B110" s="38"/>
      <c r="C110" s="39"/>
      <c r="D110" s="39"/>
      <c r="E110" s="75" t="str">
        <f>E9</f>
        <v>D.1.4.2 - Přeložka I. Telefonní</v>
      </c>
      <c r="F110" s="39"/>
      <c r="G110" s="39"/>
      <c r="H110" s="39"/>
      <c r="I110" s="39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6.95" customHeight="1">
      <c r="A111" s="37"/>
      <c r="B111" s="38"/>
      <c r="C111" s="39"/>
      <c r="D111" s="39"/>
      <c r="E111" s="39"/>
      <c r="F111" s="39"/>
      <c r="G111" s="39"/>
      <c r="H111" s="39"/>
      <c r="I111" s="39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12" customHeight="1">
      <c r="A112" s="37"/>
      <c r="B112" s="38"/>
      <c r="C112" s="31" t="s">
        <v>20</v>
      </c>
      <c r="D112" s="39"/>
      <c r="E112" s="39"/>
      <c r="F112" s="26" t="str">
        <f>F12</f>
        <v>Žďár nad Sázavou</v>
      </c>
      <c r="G112" s="39"/>
      <c r="H112" s="39"/>
      <c r="I112" s="31" t="s">
        <v>22</v>
      </c>
      <c r="J112" s="78" t="str">
        <f>IF(J12="","",J12)</f>
        <v>17. 9. 2021</v>
      </c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6.95" customHeight="1">
      <c r="A113" s="37"/>
      <c r="B113" s="38"/>
      <c r="C113" s="39"/>
      <c r="D113" s="39"/>
      <c r="E113" s="39"/>
      <c r="F113" s="39"/>
      <c r="G113" s="39"/>
      <c r="H113" s="39"/>
      <c r="I113" s="39"/>
      <c r="J113" s="39"/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25.65" customHeight="1">
      <c r="A114" s="37"/>
      <c r="B114" s="38"/>
      <c r="C114" s="31" t="s">
        <v>24</v>
      </c>
      <c r="D114" s="39"/>
      <c r="E114" s="39"/>
      <c r="F114" s="26" t="str">
        <f>E15</f>
        <v>Město Žďár nad Sázavou</v>
      </c>
      <c r="G114" s="39"/>
      <c r="H114" s="39"/>
      <c r="I114" s="31" t="s">
        <v>32</v>
      </c>
      <c r="J114" s="35" t="str">
        <f>E21</f>
        <v>PROfi Jihlava spol. s r.o.</v>
      </c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25.65" customHeight="1">
      <c r="A115" s="37"/>
      <c r="B115" s="38"/>
      <c r="C115" s="31" t="s">
        <v>30</v>
      </c>
      <c r="D115" s="39"/>
      <c r="E115" s="39"/>
      <c r="F115" s="26" t="str">
        <f>IF(E18="","",E18)</f>
        <v>Vyplň údaj</v>
      </c>
      <c r="G115" s="39"/>
      <c r="H115" s="39"/>
      <c r="I115" s="31" t="s">
        <v>37</v>
      </c>
      <c r="J115" s="35" t="str">
        <f>E24</f>
        <v>PROfi Jihlava spol. s r.o.</v>
      </c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10.3" customHeight="1">
      <c r="A116" s="37"/>
      <c r="B116" s="38"/>
      <c r="C116" s="39"/>
      <c r="D116" s="39"/>
      <c r="E116" s="39"/>
      <c r="F116" s="39"/>
      <c r="G116" s="39"/>
      <c r="H116" s="39"/>
      <c r="I116" s="39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11" customFormat="1" ht="29.25" customHeight="1">
      <c r="A117" s="190"/>
      <c r="B117" s="191"/>
      <c r="C117" s="192" t="s">
        <v>145</v>
      </c>
      <c r="D117" s="193" t="s">
        <v>64</v>
      </c>
      <c r="E117" s="193" t="s">
        <v>60</v>
      </c>
      <c r="F117" s="193" t="s">
        <v>61</v>
      </c>
      <c r="G117" s="193" t="s">
        <v>146</v>
      </c>
      <c r="H117" s="193" t="s">
        <v>147</v>
      </c>
      <c r="I117" s="193" t="s">
        <v>148</v>
      </c>
      <c r="J117" s="193" t="s">
        <v>134</v>
      </c>
      <c r="K117" s="194" t="s">
        <v>149</v>
      </c>
      <c r="L117" s="195"/>
      <c r="M117" s="99" t="s">
        <v>1</v>
      </c>
      <c r="N117" s="100" t="s">
        <v>43</v>
      </c>
      <c r="O117" s="100" t="s">
        <v>150</v>
      </c>
      <c r="P117" s="100" t="s">
        <v>151</v>
      </c>
      <c r="Q117" s="100" t="s">
        <v>152</v>
      </c>
      <c r="R117" s="100" t="s">
        <v>153</v>
      </c>
      <c r="S117" s="100" t="s">
        <v>154</v>
      </c>
      <c r="T117" s="101" t="s">
        <v>155</v>
      </c>
      <c r="U117" s="190"/>
      <c r="V117" s="190"/>
      <c r="W117" s="190"/>
      <c r="X117" s="190"/>
      <c r="Y117" s="190"/>
      <c r="Z117" s="190"/>
      <c r="AA117" s="190"/>
      <c r="AB117" s="190"/>
      <c r="AC117" s="190"/>
      <c r="AD117" s="190"/>
      <c r="AE117" s="190"/>
    </row>
    <row r="118" spans="1:63" s="2" customFormat="1" ht="22.8" customHeight="1">
      <c r="A118" s="37"/>
      <c r="B118" s="38"/>
      <c r="C118" s="106" t="s">
        <v>156</v>
      </c>
      <c r="D118" s="39"/>
      <c r="E118" s="39"/>
      <c r="F118" s="39"/>
      <c r="G118" s="39"/>
      <c r="H118" s="39"/>
      <c r="I118" s="39"/>
      <c r="J118" s="196">
        <f>BK118</f>
        <v>0</v>
      </c>
      <c r="K118" s="39"/>
      <c r="L118" s="43"/>
      <c r="M118" s="102"/>
      <c r="N118" s="197"/>
      <c r="O118" s="103"/>
      <c r="P118" s="198">
        <f>P119</f>
        <v>0</v>
      </c>
      <c r="Q118" s="103"/>
      <c r="R118" s="198">
        <f>R119</f>
        <v>0</v>
      </c>
      <c r="S118" s="103"/>
      <c r="T118" s="199">
        <f>T119</f>
        <v>0</v>
      </c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T118" s="16" t="s">
        <v>78</v>
      </c>
      <c r="AU118" s="16" t="s">
        <v>136</v>
      </c>
      <c r="BK118" s="200">
        <f>BK119</f>
        <v>0</v>
      </c>
    </row>
    <row r="119" spans="1:63" s="12" customFormat="1" ht="25.9" customHeight="1">
      <c r="A119" s="12"/>
      <c r="B119" s="201"/>
      <c r="C119" s="202"/>
      <c r="D119" s="203" t="s">
        <v>78</v>
      </c>
      <c r="E119" s="204" t="s">
        <v>452</v>
      </c>
      <c r="F119" s="204" t="s">
        <v>715</v>
      </c>
      <c r="G119" s="202"/>
      <c r="H119" s="202"/>
      <c r="I119" s="205"/>
      <c r="J119" s="206">
        <f>BK119</f>
        <v>0</v>
      </c>
      <c r="K119" s="202"/>
      <c r="L119" s="207"/>
      <c r="M119" s="208"/>
      <c r="N119" s="209"/>
      <c r="O119" s="209"/>
      <c r="P119" s="210">
        <f>P120</f>
        <v>0</v>
      </c>
      <c r="Q119" s="209"/>
      <c r="R119" s="210">
        <f>R120</f>
        <v>0</v>
      </c>
      <c r="S119" s="209"/>
      <c r="T119" s="211">
        <f>T120</f>
        <v>0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212" t="s">
        <v>178</v>
      </c>
      <c r="AT119" s="213" t="s">
        <v>78</v>
      </c>
      <c r="AU119" s="213" t="s">
        <v>79</v>
      </c>
      <c r="AY119" s="212" t="s">
        <v>160</v>
      </c>
      <c r="BK119" s="214">
        <f>BK120</f>
        <v>0</v>
      </c>
    </row>
    <row r="120" spans="1:63" s="12" customFormat="1" ht="22.8" customHeight="1">
      <c r="A120" s="12"/>
      <c r="B120" s="201"/>
      <c r="C120" s="202"/>
      <c r="D120" s="203" t="s">
        <v>78</v>
      </c>
      <c r="E120" s="215" t="s">
        <v>726</v>
      </c>
      <c r="F120" s="215" t="s">
        <v>727</v>
      </c>
      <c r="G120" s="202"/>
      <c r="H120" s="202"/>
      <c r="I120" s="205"/>
      <c r="J120" s="216">
        <f>BK120</f>
        <v>0</v>
      </c>
      <c r="K120" s="202"/>
      <c r="L120" s="207"/>
      <c r="M120" s="208"/>
      <c r="N120" s="209"/>
      <c r="O120" s="209"/>
      <c r="P120" s="210">
        <f>SUM(P121:P122)</f>
        <v>0</v>
      </c>
      <c r="Q120" s="209"/>
      <c r="R120" s="210">
        <f>SUM(R121:R122)</f>
        <v>0</v>
      </c>
      <c r="S120" s="209"/>
      <c r="T120" s="211">
        <f>SUM(T121:T122)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12" t="s">
        <v>178</v>
      </c>
      <c r="AT120" s="213" t="s">
        <v>78</v>
      </c>
      <c r="AU120" s="213" t="s">
        <v>87</v>
      </c>
      <c r="AY120" s="212" t="s">
        <v>160</v>
      </c>
      <c r="BK120" s="214">
        <f>SUM(BK121:BK122)</f>
        <v>0</v>
      </c>
    </row>
    <row r="121" spans="1:65" s="2" customFormat="1" ht="24.15" customHeight="1">
      <c r="A121" s="37"/>
      <c r="B121" s="38"/>
      <c r="C121" s="217" t="s">
        <v>87</v>
      </c>
      <c r="D121" s="217" t="s">
        <v>163</v>
      </c>
      <c r="E121" s="218" t="s">
        <v>728</v>
      </c>
      <c r="F121" s="219" t="s">
        <v>733</v>
      </c>
      <c r="G121" s="220" t="s">
        <v>166</v>
      </c>
      <c r="H121" s="221">
        <v>1</v>
      </c>
      <c r="I121" s="222"/>
      <c r="J121" s="223">
        <f>ROUND(I121*H121,2)</f>
        <v>0</v>
      </c>
      <c r="K121" s="219" t="s">
        <v>1</v>
      </c>
      <c r="L121" s="43"/>
      <c r="M121" s="224" t="s">
        <v>1</v>
      </c>
      <c r="N121" s="225" t="s">
        <v>44</v>
      </c>
      <c r="O121" s="90"/>
      <c r="P121" s="226">
        <f>O121*H121</f>
        <v>0</v>
      </c>
      <c r="Q121" s="226">
        <v>0</v>
      </c>
      <c r="R121" s="226">
        <f>Q121*H121</f>
        <v>0</v>
      </c>
      <c r="S121" s="226">
        <v>0</v>
      </c>
      <c r="T121" s="227">
        <f>S121*H121</f>
        <v>0</v>
      </c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R121" s="228" t="s">
        <v>705</v>
      </c>
      <c r="AT121" s="228" t="s">
        <v>163</v>
      </c>
      <c r="AU121" s="228" t="s">
        <v>89</v>
      </c>
      <c r="AY121" s="16" t="s">
        <v>160</v>
      </c>
      <c r="BE121" s="229">
        <f>IF(N121="základní",J121,0)</f>
        <v>0</v>
      </c>
      <c r="BF121" s="229">
        <f>IF(N121="snížená",J121,0)</f>
        <v>0</v>
      </c>
      <c r="BG121" s="229">
        <f>IF(N121="zákl. přenesená",J121,0)</f>
        <v>0</v>
      </c>
      <c r="BH121" s="229">
        <f>IF(N121="sníž. přenesená",J121,0)</f>
        <v>0</v>
      </c>
      <c r="BI121" s="229">
        <f>IF(N121="nulová",J121,0)</f>
        <v>0</v>
      </c>
      <c r="BJ121" s="16" t="s">
        <v>87</v>
      </c>
      <c r="BK121" s="229">
        <f>ROUND(I121*H121,2)</f>
        <v>0</v>
      </c>
      <c r="BL121" s="16" t="s">
        <v>705</v>
      </c>
      <c r="BM121" s="228" t="s">
        <v>734</v>
      </c>
    </row>
    <row r="122" spans="1:47" s="2" customFormat="1" ht="12">
      <c r="A122" s="37"/>
      <c r="B122" s="38"/>
      <c r="C122" s="39"/>
      <c r="D122" s="230" t="s">
        <v>170</v>
      </c>
      <c r="E122" s="39"/>
      <c r="F122" s="231" t="s">
        <v>731</v>
      </c>
      <c r="G122" s="39"/>
      <c r="H122" s="39"/>
      <c r="I122" s="232"/>
      <c r="J122" s="39"/>
      <c r="K122" s="39"/>
      <c r="L122" s="43"/>
      <c r="M122" s="247"/>
      <c r="N122" s="248"/>
      <c r="O122" s="249"/>
      <c r="P122" s="249"/>
      <c r="Q122" s="249"/>
      <c r="R122" s="249"/>
      <c r="S122" s="249"/>
      <c r="T122" s="250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T122" s="16" t="s">
        <v>170</v>
      </c>
      <c r="AU122" s="16" t="s">
        <v>89</v>
      </c>
    </row>
    <row r="123" spans="1:31" s="2" customFormat="1" ht="6.95" customHeight="1">
      <c r="A123" s="37"/>
      <c r="B123" s="65"/>
      <c r="C123" s="66"/>
      <c r="D123" s="66"/>
      <c r="E123" s="66"/>
      <c r="F123" s="66"/>
      <c r="G123" s="66"/>
      <c r="H123" s="66"/>
      <c r="I123" s="66"/>
      <c r="J123" s="66"/>
      <c r="K123" s="66"/>
      <c r="L123" s="43"/>
      <c r="M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</sheetData>
  <sheetProtection password="CC35" sheet="1" objects="1" scenarios="1" formatColumns="0" formatRows="0" autoFilter="0"/>
  <autoFilter ref="C117:K122"/>
  <mergeCells count="9">
    <mergeCell ref="E7:H7"/>
    <mergeCell ref="E9:H9"/>
    <mergeCell ref="E18:H18"/>
    <mergeCell ref="E27:H27"/>
    <mergeCell ref="E85:H85"/>
    <mergeCell ref="E87:H87"/>
    <mergeCell ref="E108:H108"/>
    <mergeCell ref="E110:H11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5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104</v>
      </c>
    </row>
    <row r="3" spans="2:46" s="1" customFormat="1" ht="6.95" customHeight="1">
      <c r="B3" s="135"/>
      <c r="C3" s="136"/>
      <c r="D3" s="136"/>
      <c r="E3" s="136"/>
      <c r="F3" s="136"/>
      <c r="G3" s="136"/>
      <c r="H3" s="136"/>
      <c r="I3" s="136"/>
      <c r="J3" s="136"/>
      <c r="K3" s="136"/>
      <c r="L3" s="19"/>
      <c r="AT3" s="16" t="s">
        <v>89</v>
      </c>
    </row>
    <row r="4" spans="2:46" s="1" customFormat="1" ht="24.95" customHeight="1">
      <c r="B4" s="19"/>
      <c r="D4" s="137" t="s">
        <v>129</v>
      </c>
      <c r="L4" s="19"/>
      <c r="M4" s="138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39" t="s">
        <v>16</v>
      </c>
      <c r="L6" s="19"/>
    </row>
    <row r="7" spans="2:12" s="1" customFormat="1" ht="16.5" customHeight="1">
      <c r="B7" s="19"/>
      <c r="E7" s="140" t="str">
        <f>'Rekapitulace stavby'!K6</f>
        <v>Místní komunikace Jamská - Nákupní park</v>
      </c>
      <c r="F7" s="139"/>
      <c r="G7" s="139"/>
      <c r="H7" s="139"/>
      <c r="L7" s="19"/>
    </row>
    <row r="8" spans="1:31" s="2" customFormat="1" ht="12" customHeight="1">
      <c r="A8" s="37"/>
      <c r="B8" s="43"/>
      <c r="C8" s="37"/>
      <c r="D8" s="139" t="s">
        <v>130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41" t="s">
        <v>735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39" t="s">
        <v>18</v>
      </c>
      <c r="E11" s="37"/>
      <c r="F11" s="142" t="s">
        <v>1</v>
      </c>
      <c r="G11" s="37"/>
      <c r="H11" s="37"/>
      <c r="I11" s="139" t="s">
        <v>19</v>
      </c>
      <c r="J11" s="142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39" t="s">
        <v>20</v>
      </c>
      <c r="E12" s="37"/>
      <c r="F12" s="142" t="s">
        <v>21</v>
      </c>
      <c r="G12" s="37"/>
      <c r="H12" s="37"/>
      <c r="I12" s="139" t="s">
        <v>22</v>
      </c>
      <c r="J12" s="143" t="str">
        <f>'Rekapitulace stavby'!AN8</f>
        <v>17. 9. 2021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39" t="s">
        <v>24</v>
      </c>
      <c r="E14" s="37"/>
      <c r="F14" s="37"/>
      <c r="G14" s="37"/>
      <c r="H14" s="37"/>
      <c r="I14" s="139" t="s">
        <v>25</v>
      </c>
      <c r="J14" s="142" t="s">
        <v>26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42" t="s">
        <v>27</v>
      </c>
      <c r="F15" s="37"/>
      <c r="G15" s="37"/>
      <c r="H15" s="37"/>
      <c r="I15" s="139" t="s">
        <v>28</v>
      </c>
      <c r="J15" s="142" t="s">
        <v>29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39" t="s">
        <v>30</v>
      </c>
      <c r="E17" s="37"/>
      <c r="F17" s="37"/>
      <c r="G17" s="37"/>
      <c r="H17" s="37"/>
      <c r="I17" s="139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2"/>
      <c r="G18" s="142"/>
      <c r="H18" s="142"/>
      <c r="I18" s="139" t="s">
        <v>28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39" t="s">
        <v>32</v>
      </c>
      <c r="E20" s="37"/>
      <c r="F20" s="37"/>
      <c r="G20" s="37"/>
      <c r="H20" s="37"/>
      <c r="I20" s="139" t="s">
        <v>25</v>
      </c>
      <c r="J20" s="142" t="s">
        <v>33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42" t="s">
        <v>34</v>
      </c>
      <c r="F21" s="37"/>
      <c r="G21" s="37"/>
      <c r="H21" s="37"/>
      <c r="I21" s="139" t="s">
        <v>28</v>
      </c>
      <c r="J21" s="142" t="s">
        <v>35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39" t="s">
        <v>37</v>
      </c>
      <c r="E23" s="37"/>
      <c r="F23" s="37"/>
      <c r="G23" s="37"/>
      <c r="H23" s="37"/>
      <c r="I23" s="139" t="s">
        <v>25</v>
      </c>
      <c r="J23" s="142" t="s">
        <v>33</v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42" t="s">
        <v>34</v>
      </c>
      <c r="F24" s="37"/>
      <c r="G24" s="37"/>
      <c r="H24" s="37"/>
      <c r="I24" s="139" t="s">
        <v>28</v>
      </c>
      <c r="J24" s="142" t="s">
        <v>35</v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39" t="s">
        <v>38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44"/>
      <c r="B27" s="145"/>
      <c r="C27" s="144"/>
      <c r="D27" s="144"/>
      <c r="E27" s="146" t="s">
        <v>1</v>
      </c>
      <c r="F27" s="146"/>
      <c r="G27" s="146"/>
      <c r="H27" s="146"/>
      <c r="I27" s="144"/>
      <c r="J27" s="144"/>
      <c r="K27" s="144"/>
      <c r="L27" s="147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8"/>
      <c r="E29" s="148"/>
      <c r="F29" s="148"/>
      <c r="G29" s="148"/>
      <c r="H29" s="148"/>
      <c r="I29" s="148"/>
      <c r="J29" s="148"/>
      <c r="K29" s="148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49" t="s">
        <v>39</v>
      </c>
      <c r="E30" s="37"/>
      <c r="F30" s="37"/>
      <c r="G30" s="37"/>
      <c r="H30" s="37"/>
      <c r="I30" s="37"/>
      <c r="J30" s="150">
        <f>ROUND(J125,2)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8"/>
      <c r="E31" s="148"/>
      <c r="F31" s="148"/>
      <c r="G31" s="148"/>
      <c r="H31" s="148"/>
      <c r="I31" s="148"/>
      <c r="J31" s="148"/>
      <c r="K31" s="148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51" t="s">
        <v>41</v>
      </c>
      <c r="G32" s="37"/>
      <c r="H32" s="37"/>
      <c r="I32" s="151" t="s">
        <v>40</v>
      </c>
      <c r="J32" s="151" t="s">
        <v>42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52" t="s">
        <v>43</v>
      </c>
      <c r="E33" s="139" t="s">
        <v>44</v>
      </c>
      <c r="F33" s="153">
        <f>ROUND((SUM(BE125:BE249)),2)</f>
        <v>0</v>
      </c>
      <c r="G33" s="37"/>
      <c r="H33" s="37"/>
      <c r="I33" s="154">
        <v>0.21</v>
      </c>
      <c r="J33" s="153">
        <f>ROUND(((SUM(BE125:BE249))*I33),2)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39" t="s">
        <v>45</v>
      </c>
      <c r="F34" s="153">
        <f>ROUND((SUM(BF125:BF249)),2)</f>
        <v>0</v>
      </c>
      <c r="G34" s="37"/>
      <c r="H34" s="37"/>
      <c r="I34" s="154">
        <v>0.15</v>
      </c>
      <c r="J34" s="153">
        <f>ROUND(((SUM(BF125:BF249))*I34),2)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39" t="s">
        <v>46</v>
      </c>
      <c r="F35" s="153">
        <f>ROUND((SUM(BG125:BG249)),2)</f>
        <v>0</v>
      </c>
      <c r="G35" s="37"/>
      <c r="H35" s="37"/>
      <c r="I35" s="154">
        <v>0.21</v>
      </c>
      <c r="J35" s="153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39" t="s">
        <v>47</v>
      </c>
      <c r="F36" s="153">
        <f>ROUND((SUM(BH125:BH249)),2)</f>
        <v>0</v>
      </c>
      <c r="G36" s="37"/>
      <c r="H36" s="37"/>
      <c r="I36" s="154">
        <v>0.15</v>
      </c>
      <c r="J36" s="153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9" t="s">
        <v>48</v>
      </c>
      <c r="F37" s="153">
        <f>ROUND((SUM(BI125:BI249)),2)</f>
        <v>0</v>
      </c>
      <c r="G37" s="37"/>
      <c r="H37" s="37"/>
      <c r="I37" s="154">
        <v>0</v>
      </c>
      <c r="J37" s="153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55"/>
      <c r="D39" s="156" t="s">
        <v>49</v>
      </c>
      <c r="E39" s="157"/>
      <c r="F39" s="157"/>
      <c r="G39" s="158" t="s">
        <v>50</v>
      </c>
      <c r="H39" s="159" t="s">
        <v>51</v>
      </c>
      <c r="I39" s="157"/>
      <c r="J39" s="160">
        <f>SUM(J30:J37)</f>
        <v>0</v>
      </c>
      <c r="K39" s="161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19"/>
      <c r="L41" s="19"/>
    </row>
    <row r="42" spans="2:12" s="1" customFormat="1" ht="14.4" customHeight="1">
      <c r="B42" s="19"/>
      <c r="L42" s="19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62"/>
      <c r="D50" s="162" t="s">
        <v>52</v>
      </c>
      <c r="E50" s="163"/>
      <c r="F50" s="163"/>
      <c r="G50" s="162" t="s">
        <v>53</v>
      </c>
      <c r="H50" s="163"/>
      <c r="I50" s="163"/>
      <c r="J50" s="163"/>
      <c r="K50" s="163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64" t="s">
        <v>54</v>
      </c>
      <c r="E61" s="165"/>
      <c r="F61" s="166" t="s">
        <v>55</v>
      </c>
      <c r="G61" s="164" t="s">
        <v>54</v>
      </c>
      <c r="H61" s="165"/>
      <c r="I61" s="165"/>
      <c r="J61" s="167" t="s">
        <v>55</v>
      </c>
      <c r="K61" s="165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62" t="s">
        <v>56</v>
      </c>
      <c r="E65" s="168"/>
      <c r="F65" s="168"/>
      <c r="G65" s="162" t="s">
        <v>57</v>
      </c>
      <c r="H65" s="168"/>
      <c r="I65" s="168"/>
      <c r="J65" s="168"/>
      <c r="K65" s="16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64" t="s">
        <v>54</v>
      </c>
      <c r="E76" s="165"/>
      <c r="F76" s="166" t="s">
        <v>55</v>
      </c>
      <c r="G76" s="164" t="s">
        <v>54</v>
      </c>
      <c r="H76" s="165"/>
      <c r="I76" s="165"/>
      <c r="J76" s="167" t="s">
        <v>55</v>
      </c>
      <c r="K76" s="165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69"/>
      <c r="C77" s="170"/>
      <c r="D77" s="170"/>
      <c r="E77" s="170"/>
      <c r="F77" s="170"/>
      <c r="G77" s="170"/>
      <c r="H77" s="170"/>
      <c r="I77" s="170"/>
      <c r="J77" s="170"/>
      <c r="K77" s="170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71"/>
      <c r="C81" s="172"/>
      <c r="D81" s="172"/>
      <c r="E81" s="172"/>
      <c r="F81" s="172"/>
      <c r="G81" s="172"/>
      <c r="H81" s="172"/>
      <c r="I81" s="172"/>
      <c r="J81" s="172"/>
      <c r="K81" s="172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132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73" t="str">
        <f>E7</f>
        <v>Místní komunikace Jamská - Nákupní park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130</v>
      </c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9"/>
      <c r="D87" s="39"/>
      <c r="E87" s="75" t="str">
        <f>E9</f>
        <v>D.1.5 - Přeložka plynovodu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20</v>
      </c>
      <c r="D89" s="39"/>
      <c r="E89" s="39"/>
      <c r="F89" s="26" t="str">
        <f>F12</f>
        <v>Žďár nad Sázavou</v>
      </c>
      <c r="G89" s="39"/>
      <c r="H89" s="39"/>
      <c r="I89" s="31" t="s">
        <v>22</v>
      </c>
      <c r="J89" s="78" t="str">
        <f>IF(J12="","",J12)</f>
        <v>17. 9. 2021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25.65" customHeight="1">
      <c r="A91" s="37"/>
      <c r="B91" s="38"/>
      <c r="C91" s="31" t="s">
        <v>24</v>
      </c>
      <c r="D91" s="39"/>
      <c r="E91" s="39"/>
      <c r="F91" s="26" t="str">
        <f>E15</f>
        <v>Město Žďár nad Sázavou</v>
      </c>
      <c r="G91" s="39"/>
      <c r="H91" s="39"/>
      <c r="I91" s="31" t="s">
        <v>32</v>
      </c>
      <c r="J91" s="35" t="str">
        <f>E21</f>
        <v>PROfi Jihlava spol. s r.o.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25.65" customHeight="1">
      <c r="A92" s="37"/>
      <c r="B92" s="38"/>
      <c r="C92" s="31" t="s">
        <v>30</v>
      </c>
      <c r="D92" s="39"/>
      <c r="E92" s="39"/>
      <c r="F92" s="26" t="str">
        <f>IF(E18="","",E18)</f>
        <v>Vyplň údaj</v>
      </c>
      <c r="G92" s="39"/>
      <c r="H92" s="39"/>
      <c r="I92" s="31" t="s">
        <v>37</v>
      </c>
      <c r="J92" s="35" t="str">
        <f>E24</f>
        <v>PROfi Jihlava spol. s r.o.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74" t="s">
        <v>133</v>
      </c>
      <c r="D94" s="175"/>
      <c r="E94" s="175"/>
      <c r="F94" s="175"/>
      <c r="G94" s="175"/>
      <c r="H94" s="175"/>
      <c r="I94" s="175"/>
      <c r="J94" s="176" t="s">
        <v>134</v>
      </c>
      <c r="K94" s="175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77" t="s">
        <v>135</v>
      </c>
      <c r="D96" s="39"/>
      <c r="E96" s="39"/>
      <c r="F96" s="39"/>
      <c r="G96" s="39"/>
      <c r="H96" s="39"/>
      <c r="I96" s="39"/>
      <c r="J96" s="109">
        <f>J125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136</v>
      </c>
    </row>
    <row r="97" spans="1:31" s="9" customFormat="1" ht="24.95" customHeight="1">
      <c r="A97" s="9"/>
      <c r="B97" s="178"/>
      <c r="C97" s="179"/>
      <c r="D97" s="180" t="s">
        <v>261</v>
      </c>
      <c r="E97" s="181"/>
      <c r="F97" s="181"/>
      <c r="G97" s="181"/>
      <c r="H97" s="181"/>
      <c r="I97" s="181"/>
      <c r="J97" s="182">
        <f>J126</f>
        <v>0</v>
      </c>
      <c r="K97" s="179"/>
      <c r="L97" s="183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4"/>
      <c r="C98" s="185"/>
      <c r="D98" s="186" t="s">
        <v>262</v>
      </c>
      <c r="E98" s="187"/>
      <c r="F98" s="187"/>
      <c r="G98" s="187"/>
      <c r="H98" s="187"/>
      <c r="I98" s="187"/>
      <c r="J98" s="188">
        <f>J127</f>
        <v>0</v>
      </c>
      <c r="K98" s="185"/>
      <c r="L98" s="189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4"/>
      <c r="C99" s="185"/>
      <c r="D99" s="186" t="s">
        <v>394</v>
      </c>
      <c r="E99" s="187"/>
      <c r="F99" s="187"/>
      <c r="G99" s="187"/>
      <c r="H99" s="187"/>
      <c r="I99" s="187"/>
      <c r="J99" s="188">
        <f>J162</f>
        <v>0</v>
      </c>
      <c r="K99" s="185"/>
      <c r="L99" s="189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4"/>
      <c r="C100" s="185"/>
      <c r="D100" s="186" t="s">
        <v>395</v>
      </c>
      <c r="E100" s="187"/>
      <c r="F100" s="187"/>
      <c r="G100" s="187"/>
      <c r="H100" s="187"/>
      <c r="I100" s="187"/>
      <c r="J100" s="188">
        <f>J167</f>
        <v>0</v>
      </c>
      <c r="K100" s="185"/>
      <c r="L100" s="18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4"/>
      <c r="C101" s="185"/>
      <c r="D101" s="186" t="s">
        <v>396</v>
      </c>
      <c r="E101" s="187"/>
      <c r="F101" s="187"/>
      <c r="G101" s="187"/>
      <c r="H101" s="187"/>
      <c r="I101" s="187"/>
      <c r="J101" s="188">
        <f>J171</f>
        <v>0</v>
      </c>
      <c r="K101" s="185"/>
      <c r="L101" s="189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4"/>
      <c r="C102" s="185"/>
      <c r="D102" s="186" t="s">
        <v>264</v>
      </c>
      <c r="E102" s="187"/>
      <c r="F102" s="187"/>
      <c r="G102" s="187"/>
      <c r="H102" s="187"/>
      <c r="I102" s="187"/>
      <c r="J102" s="188">
        <f>J181</f>
        <v>0</v>
      </c>
      <c r="K102" s="185"/>
      <c r="L102" s="189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4"/>
      <c r="C103" s="185"/>
      <c r="D103" s="186" t="s">
        <v>397</v>
      </c>
      <c r="E103" s="187"/>
      <c r="F103" s="187"/>
      <c r="G103" s="187"/>
      <c r="H103" s="187"/>
      <c r="I103" s="187"/>
      <c r="J103" s="188">
        <f>J186</f>
        <v>0</v>
      </c>
      <c r="K103" s="185"/>
      <c r="L103" s="189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9" customFormat="1" ht="24.95" customHeight="1">
      <c r="A104" s="9"/>
      <c r="B104" s="178"/>
      <c r="C104" s="179"/>
      <c r="D104" s="180" t="s">
        <v>400</v>
      </c>
      <c r="E104" s="181"/>
      <c r="F104" s="181"/>
      <c r="G104" s="181"/>
      <c r="H104" s="181"/>
      <c r="I104" s="181"/>
      <c r="J104" s="182">
        <f>J189</f>
        <v>0</v>
      </c>
      <c r="K104" s="179"/>
      <c r="L104" s="183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10" customFormat="1" ht="19.9" customHeight="1">
      <c r="A105" s="10"/>
      <c r="B105" s="184"/>
      <c r="C105" s="185"/>
      <c r="D105" s="186" t="s">
        <v>401</v>
      </c>
      <c r="E105" s="187"/>
      <c r="F105" s="187"/>
      <c r="G105" s="187"/>
      <c r="H105" s="187"/>
      <c r="I105" s="187"/>
      <c r="J105" s="188">
        <f>J190</f>
        <v>0</v>
      </c>
      <c r="K105" s="185"/>
      <c r="L105" s="189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2" customFormat="1" ht="21.8" customHeight="1">
      <c r="A106" s="37"/>
      <c r="B106" s="38"/>
      <c r="C106" s="39"/>
      <c r="D106" s="39"/>
      <c r="E106" s="39"/>
      <c r="F106" s="39"/>
      <c r="G106" s="39"/>
      <c r="H106" s="39"/>
      <c r="I106" s="39"/>
      <c r="J106" s="39"/>
      <c r="K106" s="39"/>
      <c r="L106" s="62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</row>
    <row r="107" spans="1:31" s="2" customFormat="1" ht="6.95" customHeight="1">
      <c r="A107" s="37"/>
      <c r="B107" s="65"/>
      <c r="C107" s="66"/>
      <c r="D107" s="66"/>
      <c r="E107" s="66"/>
      <c r="F107" s="66"/>
      <c r="G107" s="66"/>
      <c r="H107" s="66"/>
      <c r="I107" s="66"/>
      <c r="J107" s="66"/>
      <c r="K107" s="66"/>
      <c r="L107" s="62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11" spans="1:31" s="2" customFormat="1" ht="6.95" customHeight="1">
      <c r="A111" s="37"/>
      <c r="B111" s="67"/>
      <c r="C111" s="68"/>
      <c r="D111" s="68"/>
      <c r="E111" s="68"/>
      <c r="F111" s="68"/>
      <c r="G111" s="68"/>
      <c r="H111" s="68"/>
      <c r="I111" s="68"/>
      <c r="J111" s="68"/>
      <c r="K111" s="68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24.95" customHeight="1">
      <c r="A112" s="37"/>
      <c r="B112" s="38"/>
      <c r="C112" s="22" t="s">
        <v>144</v>
      </c>
      <c r="D112" s="39"/>
      <c r="E112" s="39"/>
      <c r="F112" s="39"/>
      <c r="G112" s="39"/>
      <c r="H112" s="39"/>
      <c r="I112" s="39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6.95" customHeight="1">
      <c r="A113" s="37"/>
      <c r="B113" s="38"/>
      <c r="C113" s="39"/>
      <c r="D113" s="39"/>
      <c r="E113" s="39"/>
      <c r="F113" s="39"/>
      <c r="G113" s="39"/>
      <c r="H113" s="39"/>
      <c r="I113" s="39"/>
      <c r="J113" s="39"/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12" customHeight="1">
      <c r="A114" s="37"/>
      <c r="B114" s="38"/>
      <c r="C114" s="31" t="s">
        <v>16</v>
      </c>
      <c r="D114" s="39"/>
      <c r="E114" s="39"/>
      <c r="F114" s="39"/>
      <c r="G114" s="39"/>
      <c r="H114" s="39"/>
      <c r="I114" s="39"/>
      <c r="J114" s="39"/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16.5" customHeight="1">
      <c r="A115" s="37"/>
      <c r="B115" s="38"/>
      <c r="C115" s="39"/>
      <c r="D115" s="39"/>
      <c r="E115" s="173" t="str">
        <f>E7</f>
        <v>Místní komunikace Jamská - Nákupní park</v>
      </c>
      <c r="F115" s="31"/>
      <c r="G115" s="31"/>
      <c r="H115" s="31"/>
      <c r="I115" s="39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12" customHeight="1">
      <c r="A116" s="37"/>
      <c r="B116" s="38"/>
      <c r="C116" s="31" t="s">
        <v>130</v>
      </c>
      <c r="D116" s="39"/>
      <c r="E116" s="39"/>
      <c r="F116" s="39"/>
      <c r="G116" s="39"/>
      <c r="H116" s="39"/>
      <c r="I116" s="39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16.5" customHeight="1">
      <c r="A117" s="37"/>
      <c r="B117" s="38"/>
      <c r="C117" s="39"/>
      <c r="D117" s="39"/>
      <c r="E117" s="75" t="str">
        <f>E9</f>
        <v>D.1.5 - Přeložka plynovodu</v>
      </c>
      <c r="F117" s="39"/>
      <c r="G117" s="39"/>
      <c r="H117" s="39"/>
      <c r="I117" s="39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6.95" customHeight="1">
      <c r="A118" s="37"/>
      <c r="B118" s="38"/>
      <c r="C118" s="39"/>
      <c r="D118" s="39"/>
      <c r="E118" s="39"/>
      <c r="F118" s="39"/>
      <c r="G118" s="39"/>
      <c r="H118" s="39"/>
      <c r="I118" s="39"/>
      <c r="J118" s="39"/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12" customHeight="1">
      <c r="A119" s="37"/>
      <c r="B119" s="38"/>
      <c r="C119" s="31" t="s">
        <v>20</v>
      </c>
      <c r="D119" s="39"/>
      <c r="E119" s="39"/>
      <c r="F119" s="26" t="str">
        <f>F12</f>
        <v>Žďár nad Sázavou</v>
      </c>
      <c r="G119" s="39"/>
      <c r="H119" s="39"/>
      <c r="I119" s="31" t="s">
        <v>22</v>
      </c>
      <c r="J119" s="78" t="str">
        <f>IF(J12="","",J12)</f>
        <v>17. 9. 2021</v>
      </c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2" customFormat="1" ht="6.95" customHeight="1">
      <c r="A120" s="37"/>
      <c r="B120" s="38"/>
      <c r="C120" s="39"/>
      <c r="D120" s="39"/>
      <c r="E120" s="39"/>
      <c r="F120" s="39"/>
      <c r="G120" s="39"/>
      <c r="H120" s="39"/>
      <c r="I120" s="39"/>
      <c r="J120" s="39"/>
      <c r="K120" s="39"/>
      <c r="L120" s="6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pans="1:31" s="2" customFormat="1" ht="25.65" customHeight="1">
      <c r="A121" s="37"/>
      <c r="B121" s="38"/>
      <c r="C121" s="31" t="s">
        <v>24</v>
      </c>
      <c r="D121" s="39"/>
      <c r="E121" s="39"/>
      <c r="F121" s="26" t="str">
        <f>E15</f>
        <v>Město Žďár nad Sázavou</v>
      </c>
      <c r="G121" s="39"/>
      <c r="H121" s="39"/>
      <c r="I121" s="31" t="s">
        <v>32</v>
      </c>
      <c r="J121" s="35" t="str">
        <f>E21</f>
        <v>PROfi Jihlava spol. s r.o.</v>
      </c>
      <c r="K121" s="39"/>
      <c r="L121" s="62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pans="1:31" s="2" customFormat="1" ht="25.65" customHeight="1">
      <c r="A122" s="37"/>
      <c r="B122" s="38"/>
      <c r="C122" s="31" t="s">
        <v>30</v>
      </c>
      <c r="D122" s="39"/>
      <c r="E122" s="39"/>
      <c r="F122" s="26" t="str">
        <f>IF(E18="","",E18)</f>
        <v>Vyplň údaj</v>
      </c>
      <c r="G122" s="39"/>
      <c r="H122" s="39"/>
      <c r="I122" s="31" t="s">
        <v>37</v>
      </c>
      <c r="J122" s="35" t="str">
        <f>E24</f>
        <v>PROfi Jihlava spol. s r.o.</v>
      </c>
      <c r="K122" s="39"/>
      <c r="L122" s="6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pans="1:31" s="2" customFormat="1" ht="10.3" customHeight="1">
      <c r="A123" s="37"/>
      <c r="B123" s="38"/>
      <c r="C123" s="39"/>
      <c r="D123" s="39"/>
      <c r="E123" s="39"/>
      <c r="F123" s="39"/>
      <c r="G123" s="39"/>
      <c r="H123" s="39"/>
      <c r="I123" s="39"/>
      <c r="J123" s="39"/>
      <c r="K123" s="39"/>
      <c r="L123" s="62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pans="1:31" s="11" customFormat="1" ht="29.25" customHeight="1">
      <c r="A124" s="190"/>
      <c r="B124" s="191"/>
      <c r="C124" s="192" t="s">
        <v>145</v>
      </c>
      <c r="D124" s="193" t="s">
        <v>64</v>
      </c>
      <c r="E124" s="193" t="s">
        <v>60</v>
      </c>
      <c r="F124" s="193" t="s">
        <v>61</v>
      </c>
      <c r="G124" s="193" t="s">
        <v>146</v>
      </c>
      <c r="H124" s="193" t="s">
        <v>147</v>
      </c>
      <c r="I124" s="193" t="s">
        <v>148</v>
      </c>
      <c r="J124" s="193" t="s">
        <v>134</v>
      </c>
      <c r="K124" s="194" t="s">
        <v>149</v>
      </c>
      <c r="L124" s="195"/>
      <c r="M124" s="99" t="s">
        <v>1</v>
      </c>
      <c r="N124" s="100" t="s">
        <v>43</v>
      </c>
      <c r="O124" s="100" t="s">
        <v>150</v>
      </c>
      <c r="P124" s="100" t="s">
        <v>151</v>
      </c>
      <c r="Q124" s="100" t="s">
        <v>152</v>
      </c>
      <c r="R124" s="100" t="s">
        <v>153</v>
      </c>
      <c r="S124" s="100" t="s">
        <v>154</v>
      </c>
      <c r="T124" s="101" t="s">
        <v>155</v>
      </c>
      <c r="U124" s="190"/>
      <c r="V124" s="190"/>
      <c r="W124" s="190"/>
      <c r="X124" s="190"/>
      <c r="Y124" s="190"/>
      <c r="Z124" s="190"/>
      <c r="AA124" s="190"/>
      <c r="AB124" s="190"/>
      <c r="AC124" s="190"/>
      <c r="AD124" s="190"/>
      <c r="AE124" s="190"/>
    </row>
    <row r="125" spans="1:63" s="2" customFormat="1" ht="22.8" customHeight="1">
      <c r="A125" s="37"/>
      <c r="B125" s="38"/>
      <c r="C125" s="106" t="s">
        <v>156</v>
      </c>
      <c r="D125" s="39"/>
      <c r="E125" s="39"/>
      <c r="F125" s="39"/>
      <c r="G125" s="39"/>
      <c r="H125" s="39"/>
      <c r="I125" s="39"/>
      <c r="J125" s="196">
        <f>BK125</f>
        <v>0</v>
      </c>
      <c r="K125" s="39"/>
      <c r="L125" s="43"/>
      <c r="M125" s="102"/>
      <c r="N125" s="197"/>
      <c r="O125" s="103"/>
      <c r="P125" s="198">
        <f>P126+P189</f>
        <v>0</v>
      </c>
      <c r="Q125" s="103"/>
      <c r="R125" s="198">
        <f>R126+R189</f>
        <v>2.446345</v>
      </c>
      <c r="S125" s="103"/>
      <c r="T125" s="199">
        <f>T126+T189</f>
        <v>1.576</v>
      </c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T125" s="16" t="s">
        <v>78</v>
      </c>
      <c r="AU125" s="16" t="s">
        <v>136</v>
      </c>
      <c r="BK125" s="200">
        <f>BK126+BK189</f>
        <v>0</v>
      </c>
    </row>
    <row r="126" spans="1:63" s="12" customFormat="1" ht="25.9" customHeight="1">
      <c r="A126" s="12"/>
      <c r="B126" s="201"/>
      <c r="C126" s="202"/>
      <c r="D126" s="203" t="s">
        <v>78</v>
      </c>
      <c r="E126" s="204" t="s">
        <v>265</v>
      </c>
      <c r="F126" s="204" t="s">
        <v>266</v>
      </c>
      <c r="G126" s="202"/>
      <c r="H126" s="202"/>
      <c r="I126" s="205"/>
      <c r="J126" s="206">
        <f>BK126</f>
        <v>0</v>
      </c>
      <c r="K126" s="202"/>
      <c r="L126" s="207"/>
      <c r="M126" s="208"/>
      <c r="N126" s="209"/>
      <c r="O126" s="209"/>
      <c r="P126" s="210">
        <f>P127+P162+P167+P171+P181+P186</f>
        <v>0</v>
      </c>
      <c r="Q126" s="209"/>
      <c r="R126" s="210">
        <f>R127+R162+R167+R171+R181+R186</f>
        <v>0.21610000000000001</v>
      </c>
      <c r="S126" s="209"/>
      <c r="T126" s="211">
        <f>T127+T162+T167+T171+T181+T186</f>
        <v>1.576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12" t="s">
        <v>87</v>
      </c>
      <c r="AT126" s="213" t="s">
        <v>78</v>
      </c>
      <c r="AU126" s="213" t="s">
        <v>79</v>
      </c>
      <c r="AY126" s="212" t="s">
        <v>160</v>
      </c>
      <c r="BK126" s="214">
        <f>BK127+BK162+BK167+BK171+BK181+BK186</f>
        <v>0</v>
      </c>
    </row>
    <row r="127" spans="1:63" s="12" customFormat="1" ht="22.8" customHeight="1">
      <c r="A127" s="12"/>
      <c r="B127" s="201"/>
      <c r="C127" s="202"/>
      <c r="D127" s="203" t="s">
        <v>78</v>
      </c>
      <c r="E127" s="215" t="s">
        <v>87</v>
      </c>
      <c r="F127" s="215" t="s">
        <v>267</v>
      </c>
      <c r="G127" s="202"/>
      <c r="H127" s="202"/>
      <c r="I127" s="205"/>
      <c r="J127" s="216">
        <f>BK127</f>
        <v>0</v>
      </c>
      <c r="K127" s="202"/>
      <c r="L127" s="207"/>
      <c r="M127" s="208"/>
      <c r="N127" s="209"/>
      <c r="O127" s="209"/>
      <c r="P127" s="210">
        <f>SUM(P128:P161)</f>
        <v>0</v>
      </c>
      <c r="Q127" s="209"/>
      <c r="R127" s="210">
        <f>SUM(R128:R161)</f>
        <v>0.17428000000000002</v>
      </c>
      <c r="S127" s="209"/>
      <c r="T127" s="211">
        <f>SUM(T128:T161)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12" t="s">
        <v>87</v>
      </c>
      <c r="AT127" s="213" t="s">
        <v>78</v>
      </c>
      <c r="AU127" s="213" t="s">
        <v>87</v>
      </c>
      <c r="AY127" s="212" t="s">
        <v>160</v>
      </c>
      <c r="BK127" s="214">
        <f>SUM(BK128:BK161)</f>
        <v>0</v>
      </c>
    </row>
    <row r="128" spans="1:65" s="2" customFormat="1" ht="24.15" customHeight="1">
      <c r="A128" s="37"/>
      <c r="B128" s="38"/>
      <c r="C128" s="217" t="s">
        <v>87</v>
      </c>
      <c r="D128" s="217" t="s">
        <v>163</v>
      </c>
      <c r="E128" s="218" t="s">
        <v>408</v>
      </c>
      <c r="F128" s="219" t="s">
        <v>409</v>
      </c>
      <c r="G128" s="220" t="s">
        <v>404</v>
      </c>
      <c r="H128" s="221">
        <v>168</v>
      </c>
      <c r="I128" s="222"/>
      <c r="J128" s="223">
        <f>ROUND(I128*H128,2)</f>
        <v>0</v>
      </c>
      <c r="K128" s="219" t="s">
        <v>167</v>
      </c>
      <c r="L128" s="43"/>
      <c r="M128" s="224" t="s">
        <v>1</v>
      </c>
      <c r="N128" s="225" t="s">
        <v>44</v>
      </c>
      <c r="O128" s="90"/>
      <c r="P128" s="226">
        <f>O128*H128</f>
        <v>0</v>
      </c>
      <c r="Q128" s="226">
        <v>4E-05</v>
      </c>
      <c r="R128" s="226">
        <f>Q128*H128</f>
        <v>0.00672</v>
      </c>
      <c r="S128" s="226">
        <v>0</v>
      </c>
      <c r="T128" s="227">
        <f>S128*H128</f>
        <v>0</v>
      </c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R128" s="228" t="s">
        <v>182</v>
      </c>
      <c r="AT128" s="228" t="s">
        <v>163</v>
      </c>
      <c r="AU128" s="228" t="s">
        <v>89</v>
      </c>
      <c r="AY128" s="16" t="s">
        <v>160</v>
      </c>
      <c r="BE128" s="229">
        <f>IF(N128="základní",J128,0)</f>
        <v>0</v>
      </c>
      <c r="BF128" s="229">
        <f>IF(N128="snížená",J128,0)</f>
        <v>0</v>
      </c>
      <c r="BG128" s="229">
        <f>IF(N128="zákl. přenesená",J128,0)</f>
        <v>0</v>
      </c>
      <c r="BH128" s="229">
        <f>IF(N128="sníž. přenesená",J128,0)</f>
        <v>0</v>
      </c>
      <c r="BI128" s="229">
        <f>IF(N128="nulová",J128,0)</f>
        <v>0</v>
      </c>
      <c r="BJ128" s="16" t="s">
        <v>87</v>
      </c>
      <c r="BK128" s="229">
        <f>ROUND(I128*H128,2)</f>
        <v>0</v>
      </c>
      <c r="BL128" s="16" t="s">
        <v>182</v>
      </c>
      <c r="BM128" s="228" t="s">
        <v>736</v>
      </c>
    </row>
    <row r="129" spans="1:47" s="2" customFormat="1" ht="12">
      <c r="A129" s="37"/>
      <c r="B129" s="38"/>
      <c r="C129" s="39"/>
      <c r="D129" s="230" t="s">
        <v>170</v>
      </c>
      <c r="E129" s="39"/>
      <c r="F129" s="231" t="s">
        <v>411</v>
      </c>
      <c r="G129" s="39"/>
      <c r="H129" s="39"/>
      <c r="I129" s="232"/>
      <c r="J129" s="39"/>
      <c r="K129" s="39"/>
      <c r="L129" s="43"/>
      <c r="M129" s="233"/>
      <c r="N129" s="234"/>
      <c r="O129" s="90"/>
      <c r="P129" s="90"/>
      <c r="Q129" s="90"/>
      <c r="R129" s="90"/>
      <c r="S129" s="90"/>
      <c r="T129" s="91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T129" s="16" t="s">
        <v>170</v>
      </c>
      <c r="AU129" s="16" t="s">
        <v>89</v>
      </c>
    </row>
    <row r="130" spans="1:51" s="13" customFormat="1" ht="12">
      <c r="A130" s="13"/>
      <c r="B130" s="236"/>
      <c r="C130" s="237"/>
      <c r="D130" s="230" t="s">
        <v>219</v>
      </c>
      <c r="E130" s="238" t="s">
        <v>1</v>
      </c>
      <c r="F130" s="239" t="s">
        <v>407</v>
      </c>
      <c r="G130" s="237"/>
      <c r="H130" s="240">
        <v>168</v>
      </c>
      <c r="I130" s="241"/>
      <c r="J130" s="237"/>
      <c r="K130" s="237"/>
      <c r="L130" s="242"/>
      <c r="M130" s="243"/>
      <c r="N130" s="244"/>
      <c r="O130" s="244"/>
      <c r="P130" s="244"/>
      <c r="Q130" s="244"/>
      <c r="R130" s="244"/>
      <c r="S130" s="244"/>
      <c r="T130" s="245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6" t="s">
        <v>219</v>
      </c>
      <c r="AU130" s="246" t="s">
        <v>89</v>
      </c>
      <c r="AV130" s="13" t="s">
        <v>89</v>
      </c>
      <c r="AW130" s="13" t="s">
        <v>36</v>
      </c>
      <c r="AX130" s="13" t="s">
        <v>79</v>
      </c>
      <c r="AY130" s="246" t="s">
        <v>160</v>
      </c>
    </row>
    <row r="131" spans="1:65" s="2" customFormat="1" ht="24.15" customHeight="1">
      <c r="A131" s="37"/>
      <c r="B131" s="38"/>
      <c r="C131" s="217" t="s">
        <v>89</v>
      </c>
      <c r="D131" s="217" t="s">
        <v>163</v>
      </c>
      <c r="E131" s="218" t="s">
        <v>737</v>
      </c>
      <c r="F131" s="219" t="s">
        <v>418</v>
      </c>
      <c r="G131" s="220" t="s">
        <v>275</v>
      </c>
      <c r="H131" s="221">
        <v>58.238</v>
      </c>
      <c r="I131" s="222"/>
      <c r="J131" s="223">
        <f>ROUND(I131*H131,2)</f>
        <v>0</v>
      </c>
      <c r="K131" s="219" t="s">
        <v>167</v>
      </c>
      <c r="L131" s="43"/>
      <c r="M131" s="224" t="s">
        <v>1</v>
      </c>
      <c r="N131" s="225" t="s">
        <v>44</v>
      </c>
      <c r="O131" s="90"/>
      <c r="P131" s="226">
        <f>O131*H131</f>
        <v>0</v>
      </c>
      <c r="Q131" s="226">
        <v>0</v>
      </c>
      <c r="R131" s="226">
        <f>Q131*H131</f>
        <v>0</v>
      </c>
      <c r="S131" s="226">
        <v>0</v>
      </c>
      <c r="T131" s="227">
        <f>S131*H131</f>
        <v>0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R131" s="228" t="s">
        <v>182</v>
      </c>
      <c r="AT131" s="228" t="s">
        <v>163</v>
      </c>
      <c r="AU131" s="228" t="s">
        <v>89</v>
      </c>
      <c r="AY131" s="16" t="s">
        <v>160</v>
      </c>
      <c r="BE131" s="229">
        <f>IF(N131="základní",J131,0)</f>
        <v>0</v>
      </c>
      <c r="BF131" s="229">
        <f>IF(N131="snížená",J131,0)</f>
        <v>0</v>
      </c>
      <c r="BG131" s="229">
        <f>IF(N131="zákl. přenesená",J131,0)</f>
        <v>0</v>
      </c>
      <c r="BH131" s="229">
        <f>IF(N131="sníž. přenesená",J131,0)</f>
        <v>0</v>
      </c>
      <c r="BI131" s="229">
        <f>IF(N131="nulová",J131,0)</f>
        <v>0</v>
      </c>
      <c r="BJ131" s="16" t="s">
        <v>87</v>
      </c>
      <c r="BK131" s="229">
        <f>ROUND(I131*H131,2)</f>
        <v>0</v>
      </c>
      <c r="BL131" s="16" t="s">
        <v>182</v>
      </c>
      <c r="BM131" s="228" t="s">
        <v>738</v>
      </c>
    </row>
    <row r="132" spans="1:47" s="2" customFormat="1" ht="12">
      <c r="A132" s="37"/>
      <c r="B132" s="38"/>
      <c r="C132" s="39"/>
      <c r="D132" s="230" t="s">
        <v>170</v>
      </c>
      <c r="E132" s="39"/>
      <c r="F132" s="231" t="s">
        <v>739</v>
      </c>
      <c r="G132" s="39"/>
      <c r="H132" s="39"/>
      <c r="I132" s="232"/>
      <c r="J132" s="39"/>
      <c r="K132" s="39"/>
      <c r="L132" s="43"/>
      <c r="M132" s="233"/>
      <c r="N132" s="234"/>
      <c r="O132" s="90"/>
      <c r="P132" s="90"/>
      <c r="Q132" s="90"/>
      <c r="R132" s="90"/>
      <c r="S132" s="90"/>
      <c r="T132" s="91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T132" s="16" t="s">
        <v>170</v>
      </c>
      <c r="AU132" s="16" t="s">
        <v>89</v>
      </c>
    </row>
    <row r="133" spans="1:51" s="13" customFormat="1" ht="12">
      <c r="A133" s="13"/>
      <c r="B133" s="236"/>
      <c r="C133" s="237"/>
      <c r="D133" s="230" t="s">
        <v>219</v>
      </c>
      <c r="E133" s="238" t="s">
        <v>1</v>
      </c>
      <c r="F133" s="239" t="s">
        <v>740</v>
      </c>
      <c r="G133" s="237"/>
      <c r="H133" s="240">
        <v>58.238</v>
      </c>
      <c r="I133" s="241"/>
      <c r="J133" s="237"/>
      <c r="K133" s="237"/>
      <c r="L133" s="242"/>
      <c r="M133" s="243"/>
      <c r="N133" s="244"/>
      <c r="O133" s="244"/>
      <c r="P133" s="244"/>
      <c r="Q133" s="244"/>
      <c r="R133" s="244"/>
      <c r="S133" s="244"/>
      <c r="T133" s="245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46" t="s">
        <v>219</v>
      </c>
      <c r="AU133" s="246" t="s">
        <v>89</v>
      </c>
      <c r="AV133" s="13" t="s">
        <v>89</v>
      </c>
      <c r="AW133" s="13" t="s">
        <v>36</v>
      </c>
      <c r="AX133" s="13" t="s">
        <v>79</v>
      </c>
      <c r="AY133" s="246" t="s">
        <v>160</v>
      </c>
    </row>
    <row r="134" spans="1:65" s="2" customFormat="1" ht="33" customHeight="1">
      <c r="A134" s="37"/>
      <c r="B134" s="38"/>
      <c r="C134" s="217" t="s">
        <v>178</v>
      </c>
      <c r="D134" s="217" t="s">
        <v>163</v>
      </c>
      <c r="E134" s="218" t="s">
        <v>741</v>
      </c>
      <c r="F134" s="219" t="s">
        <v>742</v>
      </c>
      <c r="G134" s="220" t="s">
        <v>275</v>
      </c>
      <c r="H134" s="221">
        <v>130.075</v>
      </c>
      <c r="I134" s="222"/>
      <c r="J134" s="223">
        <f>ROUND(I134*H134,2)</f>
        <v>0</v>
      </c>
      <c r="K134" s="219" t="s">
        <v>167</v>
      </c>
      <c r="L134" s="43"/>
      <c r="M134" s="224" t="s">
        <v>1</v>
      </c>
      <c r="N134" s="225" t="s">
        <v>44</v>
      </c>
      <c r="O134" s="90"/>
      <c r="P134" s="226">
        <f>O134*H134</f>
        <v>0</v>
      </c>
      <c r="Q134" s="226">
        <v>0</v>
      </c>
      <c r="R134" s="226">
        <f>Q134*H134</f>
        <v>0</v>
      </c>
      <c r="S134" s="226">
        <v>0</v>
      </c>
      <c r="T134" s="227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228" t="s">
        <v>182</v>
      </c>
      <c r="AT134" s="228" t="s">
        <v>163</v>
      </c>
      <c r="AU134" s="228" t="s">
        <v>89</v>
      </c>
      <c r="AY134" s="16" t="s">
        <v>160</v>
      </c>
      <c r="BE134" s="229">
        <f>IF(N134="základní",J134,0)</f>
        <v>0</v>
      </c>
      <c r="BF134" s="229">
        <f>IF(N134="snížená",J134,0)</f>
        <v>0</v>
      </c>
      <c r="BG134" s="229">
        <f>IF(N134="zákl. přenesená",J134,0)</f>
        <v>0</v>
      </c>
      <c r="BH134" s="229">
        <f>IF(N134="sníž. přenesená",J134,0)</f>
        <v>0</v>
      </c>
      <c r="BI134" s="229">
        <f>IF(N134="nulová",J134,0)</f>
        <v>0</v>
      </c>
      <c r="BJ134" s="16" t="s">
        <v>87</v>
      </c>
      <c r="BK134" s="229">
        <f>ROUND(I134*H134,2)</f>
        <v>0</v>
      </c>
      <c r="BL134" s="16" t="s">
        <v>182</v>
      </c>
      <c r="BM134" s="228" t="s">
        <v>743</v>
      </c>
    </row>
    <row r="135" spans="1:47" s="2" customFormat="1" ht="12">
      <c r="A135" s="37"/>
      <c r="B135" s="38"/>
      <c r="C135" s="39"/>
      <c r="D135" s="230" t="s">
        <v>170</v>
      </c>
      <c r="E135" s="39"/>
      <c r="F135" s="231" t="s">
        <v>744</v>
      </c>
      <c r="G135" s="39"/>
      <c r="H135" s="39"/>
      <c r="I135" s="232"/>
      <c r="J135" s="39"/>
      <c r="K135" s="39"/>
      <c r="L135" s="43"/>
      <c r="M135" s="233"/>
      <c r="N135" s="234"/>
      <c r="O135" s="90"/>
      <c r="P135" s="90"/>
      <c r="Q135" s="90"/>
      <c r="R135" s="90"/>
      <c r="S135" s="90"/>
      <c r="T135" s="91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T135" s="16" t="s">
        <v>170</v>
      </c>
      <c r="AU135" s="16" t="s">
        <v>89</v>
      </c>
    </row>
    <row r="136" spans="1:51" s="13" customFormat="1" ht="12">
      <c r="A136" s="13"/>
      <c r="B136" s="236"/>
      <c r="C136" s="237"/>
      <c r="D136" s="230" t="s">
        <v>219</v>
      </c>
      <c r="E136" s="238" t="s">
        <v>1</v>
      </c>
      <c r="F136" s="239" t="s">
        <v>745</v>
      </c>
      <c r="G136" s="237"/>
      <c r="H136" s="240">
        <v>130.075</v>
      </c>
      <c r="I136" s="241"/>
      <c r="J136" s="237"/>
      <c r="K136" s="237"/>
      <c r="L136" s="242"/>
      <c r="M136" s="243"/>
      <c r="N136" s="244"/>
      <c r="O136" s="244"/>
      <c r="P136" s="244"/>
      <c r="Q136" s="244"/>
      <c r="R136" s="244"/>
      <c r="S136" s="244"/>
      <c r="T136" s="245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6" t="s">
        <v>219</v>
      </c>
      <c r="AU136" s="246" t="s">
        <v>89</v>
      </c>
      <c r="AV136" s="13" t="s">
        <v>89</v>
      </c>
      <c r="AW136" s="13" t="s">
        <v>36</v>
      </c>
      <c r="AX136" s="13" t="s">
        <v>79</v>
      </c>
      <c r="AY136" s="246" t="s">
        <v>160</v>
      </c>
    </row>
    <row r="137" spans="1:65" s="2" customFormat="1" ht="21.75" customHeight="1">
      <c r="A137" s="37"/>
      <c r="B137" s="38"/>
      <c r="C137" s="217" t="s">
        <v>182</v>
      </c>
      <c r="D137" s="217" t="s">
        <v>163</v>
      </c>
      <c r="E137" s="218" t="s">
        <v>423</v>
      </c>
      <c r="F137" s="219" t="s">
        <v>424</v>
      </c>
      <c r="G137" s="220" t="s">
        <v>270</v>
      </c>
      <c r="H137" s="221">
        <v>284</v>
      </c>
      <c r="I137" s="222"/>
      <c r="J137" s="223">
        <f>ROUND(I137*H137,2)</f>
        <v>0</v>
      </c>
      <c r="K137" s="219" t="s">
        <v>167</v>
      </c>
      <c r="L137" s="43"/>
      <c r="M137" s="224" t="s">
        <v>1</v>
      </c>
      <c r="N137" s="225" t="s">
        <v>44</v>
      </c>
      <c r="O137" s="90"/>
      <c r="P137" s="226">
        <f>O137*H137</f>
        <v>0</v>
      </c>
      <c r="Q137" s="226">
        <v>0.00059</v>
      </c>
      <c r="R137" s="226">
        <f>Q137*H137</f>
        <v>0.16756000000000001</v>
      </c>
      <c r="S137" s="226">
        <v>0</v>
      </c>
      <c r="T137" s="227">
        <f>S137*H137</f>
        <v>0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228" t="s">
        <v>182</v>
      </c>
      <c r="AT137" s="228" t="s">
        <v>163</v>
      </c>
      <c r="AU137" s="228" t="s">
        <v>89</v>
      </c>
      <c r="AY137" s="16" t="s">
        <v>160</v>
      </c>
      <c r="BE137" s="229">
        <f>IF(N137="základní",J137,0)</f>
        <v>0</v>
      </c>
      <c r="BF137" s="229">
        <f>IF(N137="snížená",J137,0)</f>
        <v>0</v>
      </c>
      <c r="BG137" s="229">
        <f>IF(N137="zákl. přenesená",J137,0)</f>
        <v>0</v>
      </c>
      <c r="BH137" s="229">
        <f>IF(N137="sníž. přenesená",J137,0)</f>
        <v>0</v>
      </c>
      <c r="BI137" s="229">
        <f>IF(N137="nulová",J137,0)</f>
        <v>0</v>
      </c>
      <c r="BJ137" s="16" t="s">
        <v>87</v>
      </c>
      <c r="BK137" s="229">
        <f>ROUND(I137*H137,2)</f>
        <v>0</v>
      </c>
      <c r="BL137" s="16" t="s">
        <v>182</v>
      </c>
      <c r="BM137" s="228" t="s">
        <v>746</v>
      </c>
    </row>
    <row r="138" spans="1:47" s="2" customFormat="1" ht="12">
      <c r="A138" s="37"/>
      <c r="B138" s="38"/>
      <c r="C138" s="39"/>
      <c r="D138" s="230" t="s">
        <v>170</v>
      </c>
      <c r="E138" s="39"/>
      <c r="F138" s="231" t="s">
        <v>426</v>
      </c>
      <c r="G138" s="39"/>
      <c r="H138" s="39"/>
      <c r="I138" s="232"/>
      <c r="J138" s="39"/>
      <c r="K138" s="39"/>
      <c r="L138" s="43"/>
      <c r="M138" s="233"/>
      <c r="N138" s="234"/>
      <c r="O138" s="90"/>
      <c r="P138" s="90"/>
      <c r="Q138" s="90"/>
      <c r="R138" s="90"/>
      <c r="S138" s="90"/>
      <c r="T138" s="91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T138" s="16" t="s">
        <v>170</v>
      </c>
      <c r="AU138" s="16" t="s">
        <v>89</v>
      </c>
    </row>
    <row r="139" spans="1:51" s="13" customFormat="1" ht="12">
      <c r="A139" s="13"/>
      <c r="B139" s="236"/>
      <c r="C139" s="237"/>
      <c r="D139" s="230" t="s">
        <v>219</v>
      </c>
      <c r="E139" s="238" t="s">
        <v>1</v>
      </c>
      <c r="F139" s="239" t="s">
        <v>747</v>
      </c>
      <c r="G139" s="237"/>
      <c r="H139" s="240">
        <v>284</v>
      </c>
      <c r="I139" s="241"/>
      <c r="J139" s="237"/>
      <c r="K139" s="237"/>
      <c r="L139" s="242"/>
      <c r="M139" s="243"/>
      <c r="N139" s="244"/>
      <c r="O139" s="244"/>
      <c r="P139" s="244"/>
      <c r="Q139" s="244"/>
      <c r="R139" s="244"/>
      <c r="S139" s="244"/>
      <c r="T139" s="245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6" t="s">
        <v>219</v>
      </c>
      <c r="AU139" s="246" t="s">
        <v>89</v>
      </c>
      <c r="AV139" s="13" t="s">
        <v>89</v>
      </c>
      <c r="AW139" s="13" t="s">
        <v>36</v>
      </c>
      <c r="AX139" s="13" t="s">
        <v>79</v>
      </c>
      <c r="AY139" s="246" t="s">
        <v>160</v>
      </c>
    </row>
    <row r="140" spans="1:65" s="2" customFormat="1" ht="21.75" customHeight="1">
      <c r="A140" s="37"/>
      <c r="B140" s="38"/>
      <c r="C140" s="217" t="s">
        <v>159</v>
      </c>
      <c r="D140" s="217" t="s">
        <v>163</v>
      </c>
      <c r="E140" s="218" t="s">
        <v>428</v>
      </c>
      <c r="F140" s="219" t="s">
        <v>429</v>
      </c>
      <c r="G140" s="220" t="s">
        <v>270</v>
      </c>
      <c r="H140" s="221">
        <v>284</v>
      </c>
      <c r="I140" s="222"/>
      <c r="J140" s="223">
        <f>ROUND(I140*H140,2)</f>
        <v>0</v>
      </c>
      <c r="K140" s="219" t="s">
        <v>167</v>
      </c>
      <c r="L140" s="43"/>
      <c r="M140" s="224" t="s">
        <v>1</v>
      </c>
      <c r="N140" s="225" t="s">
        <v>44</v>
      </c>
      <c r="O140" s="90"/>
      <c r="P140" s="226">
        <f>O140*H140</f>
        <v>0</v>
      </c>
      <c r="Q140" s="226">
        <v>0</v>
      </c>
      <c r="R140" s="226">
        <f>Q140*H140</f>
        <v>0</v>
      </c>
      <c r="S140" s="226">
        <v>0</v>
      </c>
      <c r="T140" s="227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228" t="s">
        <v>182</v>
      </c>
      <c r="AT140" s="228" t="s">
        <v>163</v>
      </c>
      <c r="AU140" s="228" t="s">
        <v>89</v>
      </c>
      <c r="AY140" s="16" t="s">
        <v>160</v>
      </c>
      <c r="BE140" s="229">
        <f>IF(N140="základní",J140,0)</f>
        <v>0</v>
      </c>
      <c r="BF140" s="229">
        <f>IF(N140="snížená",J140,0)</f>
        <v>0</v>
      </c>
      <c r="BG140" s="229">
        <f>IF(N140="zákl. přenesená",J140,0)</f>
        <v>0</v>
      </c>
      <c r="BH140" s="229">
        <f>IF(N140="sníž. přenesená",J140,0)</f>
        <v>0</v>
      </c>
      <c r="BI140" s="229">
        <f>IF(N140="nulová",J140,0)</f>
        <v>0</v>
      </c>
      <c r="BJ140" s="16" t="s">
        <v>87</v>
      </c>
      <c r="BK140" s="229">
        <f>ROUND(I140*H140,2)</f>
        <v>0</v>
      </c>
      <c r="BL140" s="16" t="s">
        <v>182</v>
      </c>
      <c r="BM140" s="228" t="s">
        <v>748</v>
      </c>
    </row>
    <row r="141" spans="1:47" s="2" customFormat="1" ht="12">
      <c r="A141" s="37"/>
      <c r="B141" s="38"/>
      <c r="C141" s="39"/>
      <c r="D141" s="230" t="s">
        <v>170</v>
      </c>
      <c r="E141" s="39"/>
      <c r="F141" s="231" t="s">
        <v>431</v>
      </c>
      <c r="G141" s="39"/>
      <c r="H141" s="39"/>
      <c r="I141" s="232"/>
      <c r="J141" s="39"/>
      <c r="K141" s="39"/>
      <c r="L141" s="43"/>
      <c r="M141" s="233"/>
      <c r="N141" s="234"/>
      <c r="O141" s="90"/>
      <c r="P141" s="90"/>
      <c r="Q141" s="90"/>
      <c r="R141" s="90"/>
      <c r="S141" s="90"/>
      <c r="T141" s="91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T141" s="16" t="s">
        <v>170</v>
      </c>
      <c r="AU141" s="16" t="s">
        <v>89</v>
      </c>
    </row>
    <row r="142" spans="1:51" s="13" customFormat="1" ht="12">
      <c r="A142" s="13"/>
      <c r="B142" s="236"/>
      <c r="C142" s="237"/>
      <c r="D142" s="230" t="s">
        <v>219</v>
      </c>
      <c r="E142" s="238" t="s">
        <v>1</v>
      </c>
      <c r="F142" s="239" t="s">
        <v>749</v>
      </c>
      <c r="G142" s="237"/>
      <c r="H142" s="240">
        <v>284</v>
      </c>
      <c r="I142" s="241"/>
      <c r="J142" s="237"/>
      <c r="K142" s="237"/>
      <c r="L142" s="242"/>
      <c r="M142" s="243"/>
      <c r="N142" s="244"/>
      <c r="O142" s="244"/>
      <c r="P142" s="244"/>
      <c r="Q142" s="244"/>
      <c r="R142" s="244"/>
      <c r="S142" s="244"/>
      <c r="T142" s="245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6" t="s">
        <v>219</v>
      </c>
      <c r="AU142" s="246" t="s">
        <v>89</v>
      </c>
      <c r="AV142" s="13" t="s">
        <v>89</v>
      </c>
      <c r="AW142" s="13" t="s">
        <v>36</v>
      </c>
      <c r="AX142" s="13" t="s">
        <v>79</v>
      </c>
      <c r="AY142" s="246" t="s">
        <v>160</v>
      </c>
    </row>
    <row r="143" spans="1:65" s="2" customFormat="1" ht="33" customHeight="1">
      <c r="A143" s="37"/>
      <c r="B143" s="38"/>
      <c r="C143" s="217" t="s">
        <v>192</v>
      </c>
      <c r="D143" s="217" t="s">
        <v>163</v>
      </c>
      <c r="E143" s="218" t="s">
        <v>302</v>
      </c>
      <c r="F143" s="219" t="s">
        <v>303</v>
      </c>
      <c r="G143" s="220" t="s">
        <v>275</v>
      </c>
      <c r="H143" s="221">
        <v>80.92</v>
      </c>
      <c r="I143" s="222"/>
      <c r="J143" s="223">
        <f>ROUND(I143*H143,2)</f>
        <v>0</v>
      </c>
      <c r="K143" s="219" t="s">
        <v>167</v>
      </c>
      <c r="L143" s="43"/>
      <c r="M143" s="224" t="s">
        <v>1</v>
      </c>
      <c r="N143" s="225" t="s">
        <v>44</v>
      </c>
      <c r="O143" s="90"/>
      <c r="P143" s="226">
        <f>O143*H143</f>
        <v>0</v>
      </c>
      <c r="Q143" s="226">
        <v>0</v>
      </c>
      <c r="R143" s="226">
        <f>Q143*H143</f>
        <v>0</v>
      </c>
      <c r="S143" s="226">
        <v>0</v>
      </c>
      <c r="T143" s="227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228" t="s">
        <v>182</v>
      </c>
      <c r="AT143" s="228" t="s">
        <v>163</v>
      </c>
      <c r="AU143" s="228" t="s">
        <v>89</v>
      </c>
      <c r="AY143" s="16" t="s">
        <v>160</v>
      </c>
      <c r="BE143" s="229">
        <f>IF(N143="základní",J143,0)</f>
        <v>0</v>
      </c>
      <c r="BF143" s="229">
        <f>IF(N143="snížená",J143,0)</f>
        <v>0</v>
      </c>
      <c r="BG143" s="229">
        <f>IF(N143="zákl. přenesená",J143,0)</f>
        <v>0</v>
      </c>
      <c r="BH143" s="229">
        <f>IF(N143="sníž. přenesená",J143,0)</f>
        <v>0</v>
      </c>
      <c r="BI143" s="229">
        <f>IF(N143="nulová",J143,0)</f>
        <v>0</v>
      </c>
      <c r="BJ143" s="16" t="s">
        <v>87</v>
      </c>
      <c r="BK143" s="229">
        <f>ROUND(I143*H143,2)</f>
        <v>0</v>
      </c>
      <c r="BL143" s="16" t="s">
        <v>182</v>
      </c>
      <c r="BM143" s="228" t="s">
        <v>750</v>
      </c>
    </row>
    <row r="144" spans="1:47" s="2" customFormat="1" ht="12">
      <c r="A144" s="37"/>
      <c r="B144" s="38"/>
      <c r="C144" s="39"/>
      <c r="D144" s="230" t="s">
        <v>170</v>
      </c>
      <c r="E144" s="39"/>
      <c r="F144" s="231" t="s">
        <v>305</v>
      </c>
      <c r="G144" s="39"/>
      <c r="H144" s="39"/>
      <c r="I144" s="232"/>
      <c r="J144" s="39"/>
      <c r="K144" s="39"/>
      <c r="L144" s="43"/>
      <c r="M144" s="233"/>
      <c r="N144" s="234"/>
      <c r="O144" s="90"/>
      <c r="P144" s="90"/>
      <c r="Q144" s="90"/>
      <c r="R144" s="90"/>
      <c r="S144" s="90"/>
      <c r="T144" s="91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T144" s="16" t="s">
        <v>170</v>
      </c>
      <c r="AU144" s="16" t="s">
        <v>89</v>
      </c>
    </row>
    <row r="145" spans="1:47" s="2" customFormat="1" ht="12">
      <c r="A145" s="37"/>
      <c r="B145" s="38"/>
      <c r="C145" s="39"/>
      <c r="D145" s="230" t="s">
        <v>172</v>
      </c>
      <c r="E145" s="39"/>
      <c r="F145" s="235" t="s">
        <v>433</v>
      </c>
      <c r="G145" s="39"/>
      <c r="H145" s="39"/>
      <c r="I145" s="232"/>
      <c r="J145" s="39"/>
      <c r="K145" s="39"/>
      <c r="L145" s="43"/>
      <c r="M145" s="233"/>
      <c r="N145" s="234"/>
      <c r="O145" s="90"/>
      <c r="P145" s="90"/>
      <c r="Q145" s="90"/>
      <c r="R145" s="90"/>
      <c r="S145" s="90"/>
      <c r="T145" s="91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T145" s="16" t="s">
        <v>172</v>
      </c>
      <c r="AU145" s="16" t="s">
        <v>89</v>
      </c>
    </row>
    <row r="146" spans="1:51" s="13" customFormat="1" ht="12">
      <c r="A146" s="13"/>
      <c r="B146" s="236"/>
      <c r="C146" s="237"/>
      <c r="D146" s="230" t="s">
        <v>219</v>
      </c>
      <c r="E146" s="238" t="s">
        <v>1</v>
      </c>
      <c r="F146" s="239" t="s">
        <v>751</v>
      </c>
      <c r="G146" s="237"/>
      <c r="H146" s="240">
        <v>80.92</v>
      </c>
      <c r="I146" s="241"/>
      <c r="J146" s="237"/>
      <c r="K146" s="237"/>
      <c r="L146" s="242"/>
      <c r="M146" s="243"/>
      <c r="N146" s="244"/>
      <c r="O146" s="244"/>
      <c r="P146" s="244"/>
      <c r="Q146" s="244"/>
      <c r="R146" s="244"/>
      <c r="S146" s="244"/>
      <c r="T146" s="245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6" t="s">
        <v>219</v>
      </c>
      <c r="AU146" s="246" t="s">
        <v>89</v>
      </c>
      <c r="AV146" s="13" t="s">
        <v>89</v>
      </c>
      <c r="AW146" s="13" t="s">
        <v>36</v>
      </c>
      <c r="AX146" s="13" t="s">
        <v>79</v>
      </c>
      <c r="AY146" s="246" t="s">
        <v>160</v>
      </c>
    </row>
    <row r="147" spans="1:65" s="2" customFormat="1" ht="16.5" customHeight="1">
      <c r="A147" s="37"/>
      <c r="B147" s="38"/>
      <c r="C147" s="217" t="s">
        <v>198</v>
      </c>
      <c r="D147" s="217" t="s">
        <v>163</v>
      </c>
      <c r="E147" s="218" t="s">
        <v>314</v>
      </c>
      <c r="F147" s="219" t="s">
        <v>315</v>
      </c>
      <c r="G147" s="220" t="s">
        <v>275</v>
      </c>
      <c r="H147" s="221">
        <v>80.92</v>
      </c>
      <c r="I147" s="222"/>
      <c r="J147" s="223">
        <f>ROUND(I147*H147,2)</f>
        <v>0</v>
      </c>
      <c r="K147" s="219" t="s">
        <v>316</v>
      </c>
      <c r="L147" s="43"/>
      <c r="M147" s="224" t="s">
        <v>1</v>
      </c>
      <c r="N147" s="225" t="s">
        <v>44</v>
      </c>
      <c r="O147" s="90"/>
      <c r="P147" s="226">
        <f>O147*H147</f>
        <v>0</v>
      </c>
      <c r="Q147" s="226">
        <v>0</v>
      </c>
      <c r="R147" s="226">
        <f>Q147*H147</f>
        <v>0</v>
      </c>
      <c r="S147" s="226">
        <v>0</v>
      </c>
      <c r="T147" s="227">
        <f>S147*H147</f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228" t="s">
        <v>182</v>
      </c>
      <c r="AT147" s="228" t="s">
        <v>163</v>
      </c>
      <c r="AU147" s="228" t="s">
        <v>89</v>
      </c>
      <c r="AY147" s="16" t="s">
        <v>160</v>
      </c>
      <c r="BE147" s="229">
        <f>IF(N147="základní",J147,0)</f>
        <v>0</v>
      </c>
      <c r="BF147" s="229">
        <f>IF(N147="snížená",J147,0)</f>
        <v>0</v>
      </c>
      <c r="BG147" s="229">
        <f>IF(N147="zákl. přenesená",J147,0)</f>
        <v>0</v>
      </c>
      <c r="BH147" s="229">
        <f>IF(N147="sníž. přenesená",J147,0)</f>
        <v>0</v>
      </c>
      <c r="BI147" s="229">
        <f>IF(N147="nulová",J147,0)</f>
        <v>0</v>
      </c>
      <c r="BJ147" s="16" t="s">
        <v>87</v>
      </c>
      <c r="BK147" s="229">
        <f>ROUND(I147*H147,2)</f>
        <v>0</v>
      </c>
      <c r="BL147" s="16" t="s">
        <v>182</v>
      </c>
      <c r="BM147" s="228" t="s">
        <v>752</v>
      </c>
    </row>
    <row r="148" spans="1:47" s="2" customFormat="1" ht="12">
      <c r="A148" s="37"/>
      <c r="B148" s="38"/>
      <c r="C148" s="39"/>
      <c r="D148" s="230" t="s">
        <v>170</v>
      </c>
      <c r="E148" s="39"/>
      <c r="F148" s="231" t="s">
        <v>318</v>
      </c>
      <c r="G148" s="39"/>
      <c r="H148" s="39"/>
      <c r="I148" s="232"/>
      <c r="J148" s="39"/>
      <c r="K148" s="39"/>
      <c r="L148" s="43"/>
      <c r="M148" s="233"/>
      <c r="N148" s="234"/>
      <c r="O148" s="90"/>
      <c r="P148" s="90"/>
      <c r="Q148" s="90"/>
      <c r="R148" s="90"/>
      <c r="S148" s="90"/>
      <c r="T148" s="91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T148" s="16" t="s">
        <v>170</v>
      </c>
      <c r="AU148" s="16" t="s">
        <v>89</v>
      </c>
    </row>
    <row r="149" spans="1:51" s="13" customFormat="1" ht="12">
      <c r="A149" s="13"/>
      <c r="B149" s="236"/>
      <c r="C149" s="237"/>
      <c r="D149" s="230" t="s">
        <v>219</v>
      </c>
      <c r="E149" s="238" t="s">
        <v>1</v>
      </c>
      <c r="F149" s="239" t="s">
        <v>753</v>
      </c>
      <c r="G149" s="237"/>
      <c r="H149" s="240">
        <v>80.92</v>
      </c>
      <c r="I149" s="241"/>
      <c r="J149" s="237"/>
      <c r="K149" s="237"/>
      <c r="L149" s="242"/>
      <c r="M149" s="243"/>
      <c r="N149" s="244"/>
      <c r="O149" s="244"/>
      <c r="P149" s="244"/>
      <c r="Q149" s="244"/>
      <c r="R149" s="244"/>
      <c r="S149" s="244"/>
      <c r="T149" s="245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6" t="s">
        <v>219</v>
      </c>
      <c r="AU149" s="246" t="s">
        <v>89</v>
      </c>
      <c r="AV149" s="13" t="s">
        <v>89</v>
      </c>
      <c r="AW149" s="13" t="s">
        <v>36</v>
      </c>
      <c r="AX149" s="13" t="s">
        <v>79</v>
      </c>
      <c r="AY149" s="246" t="s">
        <v>160</v>
      </c>
    </row>
    <row r="150" spans="1:65" s="2" customFormat="1" ht="24.15" customHeight="1">
      <c r="A150" s="37"/>
      <c r="B150" s="38"/>
      <c r="C150" s="217" t="s">
        <v>204</v>
      </c>
      <c r="D150" s="217" t="s">
        <v>163</v>
      </c>
      <c r="E150" s="218" t="s">
        <v>436</v>
      </c>
      <c r="F150" s="219" t="s">
        <v>437</v>
      </c>
      <c r="G150" s="220" t="s">
        <v>362</v>
      </c>
      <c r="H150" s="221">
        <v>161.84</v>
      </c>
      <c r="I150" s="222"/>
      <c r="J150" s="223">
        <f>ROUND(I150*H150,2)</f>
        <v>0</v>
      </c>
      <c r="K150" s="219" t="s">
        <v>316</v>
      </c>
      <c r="L150" s="43"/>
      <c r="M150" s="224" t="s">
        <v>1</v>
      </c>
      <c r="N150" s="225" t="s">
        <v>44</v>
      </c>
      <c r="O150" s="90"/>
      <c r="P150" s="226">
        <f>O150*H150</f>
        <v>0</v>
      </c>
      <c r="Q150" s="226">
        <v>0</v>
      </c>
      <c r="R150" s="226">
        <f>Q150*H150</f>
        <v>0</v>
      </c>
      <c r="S150" s="226">
        <v>0</v>
      </c>
      <c r="T150" s="227">
        <f>S150*H150</f>
        <v>0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228" t="s">
        <v>182</v>
      </c>
      <c r="AT150" s="228" t="s">
        <v>163</v>
      </c>
      <c r="AU150" s="228" t="s">
        <v>89</v>
      </c>
      <c r="AY150" s="16" t="s">
        <v>160</v>
      </c>
      <c r="BE150" s="229">
        <f>IF(N150="základní",J150,0)</f>
        <v>0</v>
      </c>
      <c r="BF150" s="229">
        <f>IF(N150="snížená",J150,0)</f>
        <v>0</v>
      </c>
      <c r="BG150" s="229">
        <f>IF(N150="zákl. přenesená",J150,0)</f>
        <v>0</v>
      </c>
      <c r="BH150" s="229">
        <f>IF(N150="sníž. přenesená",J150,0)</f>
        <v>0</v>
      </c>
      <c r="BI150" s="229">
        <f>IF(N150="nulová",J150,0)</f>
        <v>0</v>
      </c>
      <c r="BJ150" s="16" t="s">
        <v>87</v>
      </c>
      <c r="BK150" s="229">
        <f>ROUND(I150*H150,2)</f>
        <v>0</v>
      </c>
      <c r="BL150" s="16" t="s">
        <v>182</v>
      </c>
      <c r="BM150" s="228" t="s">
        <v>754</v>
      </c>
    </row>
    <row r="151" spans="1:47" s="2" customFormat="1" ht="12">
      <c r="A151" s="37"/>
      <c r="B151" s="38"/>
      <c r="C151" s="39"/>
      <c r="D151" s="230" t="s">
        <v>170</v>
      </c>
      <c r="E151" s="39"/>
      <c r="F151" s="231" t="s">
        <v>439</v>
      </c>
      <c r="G151" s="39"/>
      <c r="H151" s="39"/>
      <c r="I151" s="232"/>
      <c r="J151" s="39"/>
      <c r="K151" s="39"/>
      <c r="L151" s="43"/>
      <c r="M151" s="233"/>
      <c r="N151" s="234"/>
      <c r="O151" s="90"/>
      <c r="P151" s="90"/>
      <c r="Q151" s="90"/>
      <c r="R151" s="90"/>
      <c r="S151" s="90"/>
      <c r="T151" s="91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T151" s="16" t="s">
        <v>170</v>
      </c>
      <c r="AU151" s="16" t="s">
        <v>89</v>
      </c>
    </row>
    <row r="152" spans="1:51" s="13" customFormat="1" ht="12">
      <c r="A152" s="13"/>
      <c r="B152" s="236"/>
      <c r="C152" s="237"/>
      <c r="D152" s="230" t="s">
        <v>219</v>
      </c>
      <c r="E152" s="237"/>
      <c r="F152" s="239" t="s">
        <v>755</v>
      </c>
      <c r="G152" s="237"/>
      <c r="H152" s="240">
        <v>161.84</v>
      </c>
      <c r="I152" s="241"/>
      <c r="J152" s="237"/>
      <c r="K152" s="237"/>
      <c r="L152" s="242"/>
      <c r="M152" s="243"/>
      <c r="N152" s="244"/>
      <c r="O152" s="244"/>
      <c r="P152" s="244"/>
      <c r="Q152" s="244"/>
      <c r="R152" s="244"/>
      <c r="S152" s="244"/>
      <c r="T152" s="245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46" t="s">
        <v>219</v>
      </c>
      <c r="AU152" s="246" t="s">
        <v>89</v>
      </c>
      <c r="AV152" s="13" t="s">
        <v>89</v>
      </c>
      <c r="AW152" s="13" t="s">
        <v>4</v>
      </c>
      <c r="AX152" s="13" t="s">
        <v>87</v>
      </c>
      <c r="AY152" s="246" t="s">
        <v>160</v>
      </c>
    </row>
    <row r="153" spans="1:65" s="2" customFormat="1" ht="24.15" customHeight="1">
      <c r="A153" s="37"/>
      <c r="B153" s="38"/>
      <c r="C153" s="217" t="s">
        <v>212</v>
      </c>
      <c r="D153" s="217" t="s">
        <v>163</v>
      </c>
      <c r="E153" s="218" t="s">
        <v>441</v>
      </c>
      <c r="F153" s="219" t="s">
        <v>442</v>
      </c>
      <c r="G153" s="220" t="s">
        <v>275</v>
      </c>
      <c r="H153" s="221">
        <v>49.155</v>
      </c>
      <c r="I153" s="222"/>
      <c r="J153" s="223">
        <f>ROUND(I153*H153,2)</f>
        <v>0</v>
      </c>
      <c r="K153" s="219" t="s">
        <v>167</v>
      </c>
      <c r="L153" s="43"/>
      <c r="M153" s="224" t="s">
        <v>1</v>
      </c>
      <c r="N153" s="225" t="s">
        <v>44</v>
      </c>
      <c r="O153" s="90"/>
      <c r="P153" s="226">
        <f>O153*H153</f>
        <v>0</v>
      </c>
      <c r="Q153" s="226">
        <v>0</v>
      </c>
      <c r="R153" s="226">
        <f>Q153*H153</f>
        <v>0</v>
      </c>
      <c r="S153" s="226">
        <v>0</v>
      </c>
      <c r="T153" s="227">
        <f>S153*H153</f>
        <v>0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228" t="s">
        <v>182</v>
      </c>
      <c r="AT153" s="228" t="s">
        <v>163</v>
      </c>
      <c r="AU153" s="228" t="s">
        <v>89</v>
      </c>
      <c r="AY153" s="16" t="s">
        <v>160</v>
      </c>
      <c r="BE153" s="229">
        <f>IF(N153="základní",J153,0)</f>
        <v>0</v>
      </c>
      <c r="BF153" s="229">
        <f>IF(N153="snížená",J153,0)</f>
        <v>0</v>
      </c>
      <c r="BG153" s="229">
        <f>IF(N153="zákl. přenesená",J153,0)</f>
        <v>0</v>
      </c>
      <c r="BH153" s="229">
        <f>IF(N153="sníž. přenesená",J153,0)</f>
        <v>0</v>
      </c>
      <c r="BI153" s="229">
        <f>IF(N153="nulová",J153,0)</f>
        <v>0</v>
      </c>
      <c r="BJ153" s="16" t="s">
        <v>87</v>
      </c>
      <c r="BK153" s="229">
        <f>ROUND(I153*H153,2)</f>
        <v>0</v>
      </c>
      <c r="BL153" s="16" t="s">
        <v>182</v>
      </c>
      <c r="BM153" s="228" t="s">
        <v>756</v>
      </c>
    </row>
    <row r="154" spans="1:47" s="2" customFormat="1" ht="12">
      <c r="A154" s="37"/>
      <c r="B154" s="38"/>
      <c r="C154" s="39"/>
      <c r="D154" s="230" t="s">
        <v>170</v>
      </c>
      <c r="E154" s="39"/>
      <c r="F154" s="231" t="s">
        <v>444</v>
      </c>
      <c r="G154" s="39"/>
      <c r="H154" s="39"/>
      <c r="I154" s="232"/>
      <c r="J154" s="39"/>
      <c r="K154" s="39"/>
      <c r="L154" s="43"/>
      <c r="M154" s="233"/>
      <c r="N154" s="234"/>
      <c r="O154" s="90"/>
      <c r="P154" s="90"/>
      <c r="Q154" s="90"/>
      <c r="R154" s="90"/>
      <c r="S154" s="90"/>
      <c r="T154" s="91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T154" s="16" t="s">
        <v>170</v>
      </c>
      <c r="AU154" s="16" t="s">
        <v>89</v>
      </c>
    </row>
    <row r="155" spans="1:51" s="13" customFormat="1" ht="12">
      <c r="A155" s="13"/>
      <c r="B155" s="236"/>
      <c r="C155" s="237"/>
      <c r="D155" s="230" t="s">
        <v>219</v>
      </c>
      <c r="E155" s="238" t="s">
        <v>1</v>
      </c>
      <c r="F155" s="239" t="s">
        <v>757</v>
      </c>
      <c r="G155" s="237"/>
      <c r="H155" s="240">
        <v>49.155</v>
      </c>
      <c r="I155" s="241"/>
      <c r="J155" s="237"/>
      <c r="K155" s="237"/>
      <c r="L155" s="242"/>
      <c r="M155" s="243"/>
      <c r="N155" s="244"/>
      <c r="O155" s="244"/>
      <c r="P155" s="244"/>
      <c r="Q155" s="244"/>
      <c r="R155" s="244"/>
      <c r="S155" s="244"/>
      <c r="T155" s="245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6" t="s">
        <v>219</v>
      </c>
      <c r="AU155" s="246" t="s">
        <v>89</v>
      </c>
      <c r="AV155" s="13" t="s">
        <v>89</v>
      </c>
      <c r="AW155" s="13" t="s">
        <v>36</v>
      </c>
      <c r="AX155" s="13" t="s">
        <v>79</v>
      </c>
      <c r="AY155" s="246" t="s">
        <v>160</v>
      </c>
    </row>
    <row r="156" spans="1:65" s="2" customFormat="1" ht="24.15" customHeight="1">
      <c r="A156" s="37"/>
      <c r="B156" s="38"/>
      <c r="C156" s="217" t="s">
        <v>221</v>
      </c>
      <c r="D156" s="217" t="s">
        <v>163</v>
      </c>
      <c r="E156" s="218" t="s">
        <v>457</v>
      </c>
      <c r="F156" s="219" t="s">
        <v>458</v>
      </c>
      <c r="G156" s="220" t="s">
        <v>275</v>
      </c>
      <c r="H156" s="221">
        <v>67.909</v>
      </c>
      <c r="I156" s="222"/>
      <c r="J156" s="223">
        <f>ROUND(I156*H156,2)</f>
        <v>0</v>
      </c>
      <c r="K156" s="219" t="s">
        <v>167</v>
      </c>
      <c r="L156" s="43"/>
      <c r="M156" s="224" t="s">
        <v>1</v>
      </c>
      <c r="N156" s="225" t="s">
        <v>44</v>
      </c>
      <c r="O156" s="90"/>
      <c r="P156" s="226">
        <f>O156*H156</f>
        <v>0</v>
      </c>
      <c r="Q156" s="226">
        <v>0</v>
      </c>
      <c r="R156" s="226">
        <f>Q156*H156</f>
        <v>0</v>
      </c>
      <c r="S156" s="226">
        <v>0</v>
      </c>
      <c r="T156" s="227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228" t="s">
        <v>182</v>
      </c>
      <c r="AT156" s="228" t="s">
        <v>163</v>
      </c>
      <c r="AU156" s="228" t="s">
        <v>89</v>
      </c>
      <c r="AY156" s="16" t="s">
        <v>160</v>
      </c>
      <c r="BE156" s="229">
        <f>IF(N156="základní",J156,0)</f>
        <v>0</v>
      </c>
      <c r="BF156" s="229">
        <f>IF(N156="snížená",J156,0)</f>
        <v>0</v>
      </c>
      <c r="BG156" s="229">
        <f>IF(N156="zákl. přenesená",J156,0)</f>
        <v>0</v>
      </c>
      <c r="BH156" s="229">
        <f>IF(N156="sníž. přenesená",J156,0)</f>
        <v>0</v>
      </c>
      <c r="BI156" s="229">
        <f>IF(N156="nulová",J156,0)</f>
        <v>0</v>
      </c>
      <c r="BJ156" s="16" t="s">
        <v>87</v>
      </c>
      <c r="BK156" s="229">
        <f>ROUND(I156*H156,2)</f>
        <v>0</v>
      </c>
      <c r="BL156" s="16" t="s">
        <v>182</v>
      </c>
      <c r="BM156" s="228" t="s">
        <v>758</v>
      </c>
    </row>
    <row r="157" spans="1:47" s="2" customFormat="1" ht="12">
      <c r="A157" s="37"/>
      <c r="B157" s="38"/>
      <c r="C157" s="39"/>
      <c r="D157" s="230" t="s">
        <v>170</v>
      </c>
      <c r="E157" s="39"/>
      <c r="F157" s="231" t="s">
        <v>460</v>
      </c>
      <c r="G157" s="39"/>
      <c r="H157" s="39"/>
      <c r="I157" s="232"/>
      <c r="J157" s="39"/>
      <c r="K157" s="39"/>
      <c r="L157" s="43"/>
      <c r="M157" s="233"/>
      <c r="N157" s="234"/>
      <c r="O157" s="90"/>
      <c r="P157" s="90"/>
      <c r="Q157" s="90"/>
      <c r="R157" s="90"/>
      <c r="S157" s="90"/>
      <c r="T157" s="91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T157" s="16" t="s">
        <v>170</v>
      </c>
      <c r="AU157" s="16" t="s">
        <v>89</v>
      </c>
    </row>
    <row r="158" spans="1:51" s="13" customFormat="1" ht="12">
      <c r="A158" s="13"/>
      <c r="B158" s="236"/>
      <c r="C158" s="237"/>
      <c r="D158" s="230" t="s">
        <v>219</v>
      </c>
      <c r="E158" s="238" t="s">
        <v>1</v>
      </c>
      <c r="F158" s="239" t="s">
        <v>759</v>
      </c>
      <c r="G158" s="237"/>
      <c r="H158" s="240">
        <v>67.909</v>
      </c>
      <c r="I158" s="241"/>
      <c r="J158" s="237"/>
      <c r="K158" s="237"/>
      <c r="L158" s="242"/>
      <c r="M158" s="243"/>
      <c r="N158" s="244"/>
      <c r="O158" s="244"/>
      <c r="P158" s="244"/>
      <c r="Q158" s="244"/>
      <c r="R158" s="244"/>
      <c r="S158" s="244"/>
      <c r="T158" s="245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6" t="s">
        <v>219</v>
      </c>
      <c r="AU158" s="246" t="s">
        <v>89</v>
      </c>
      <c r="AV158" s="13" t="s">
        <v>89</v>
      </c>
      <c r="AW158" s="13" t="s">
        <v>36</v>
      </c>
      <c r="AX158" s="13" t="s">
        <v>79</v>
      </c>
      <c r="AY158" s="246" t="s">
        <v>160</v>
      </c>
    </row>
    <row r="159" spans="1:65" s="2" customFormat="1" ht="16.5" customHeight="1">
      <c r="A159" s="37"/>
      <c r="B159" s="38"/>
      <c r="C159" s="251" t="s">
        <v>228</v>
      </c>
      <c r="D159" s="251" t="s">
        <v>452</v>
      </c>
      <c r="E159" s="252" t="s">
        <v>462</v>
      </c>
      <c r="F159" s="253" t="s">
        <v>463</v>
      </c>
      <c r="G159" s="254" t="s">
        <v>362</v>
      </c>
      <c r="H159" s="255">
        <v>123.578</v>
      </c>
      <c r="I159" s="256"/>
      <c r="J159" s="257">
        <f>ROUND(I159*H159,2)</f>
        <v>0</v>
      </c>
      <c r="K159" s="253" t="s">
        <v>167</v>
      </c>
      <c r="L159" s="258"/>
      <c r="M159" s="259" t="s">
        <v>1</v>
      </c>
      <c r="N159" s="260" t="s">
        <v>44</v>
      </c>
      <c r="O159" s="90"/>
      <c r="P159" s="226">
        <f>O159*H159</f>
        <v>0</v>
      </c>
      <c r="Q159" s="226">
        <v>0</v>
      </c>
      <c r="R159" s="226">
        <f>Q159*H159</f>
        <v>0</v>
      </c>
      <c r="S159" s="226">
        <v>0</v>
      </c>
      <c r="T159" s="227">
        <f>S159*H159</f>
        <v>0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228" t="s">
        <v>204</v>
      </c>
      <c r="AT159" s="228" t="s">
        <v>452</v>
      </c>
      <c r="AU159" s="228" t="s">
        <v>89</v>
      </c>
      <c r="AY159" s="16" t="s">
        <v>160</v>
      </c>
      <c r="BE159" s="229">
        <f>IF(N159="základní",J159,0)</f>
        <v>0</v>
      </c>
      <c r="BF159" s="229">
        <f>IF(N159="snížená",J159,0)</f>
        <v>0</v>
      </c>
      <c r="BG159" s="229">
        <f>IF(N159="zákl. přenesená",J159,0)</f>
        <v>0</v>
      </c>
      <c r="BH159" s="229">
        <f>IF(N159="sníž. přenesená",J159,0)</f>
        <v>0</v>
      </c>
      <c r="BI159" s="229">
        <f>IF(N159="nulová",J159,0)</f>
        <v>0</v>
      </c>
      <c r="BJ159" s="16" t="s">
        <v>87</v>
      </c>
      <c r="BK159" s="229">
        <f>ROUND(I159*H159,2)</f>
        <v>0</v>
      </c>
      <c r="BL159" s="16" t="s">
        <v>182</v>
      </c>
      <c r="BM159" s="228" t="s">
        <v>760</v>
      </c>
    </row>
    <row r="160" spans="1:47" s="2" customFormat="1" ht="12">
      <c r="A160" s="37"/>
      <c r="B160" s="38"/>
      <c r="C160" s="39"/>
      <c r="D160" s="230" t="s">
        <v>170</v>
      </c>
      <c r="E160" s="39"/>
      <c r="F160" s="231" t="s">
        <v>463</v>
      </c>
      <c r="G160" s="39"/>
      <c r="H160" s="39"/>
      <c r="I160" s="232"/>
      <c r="J160" s="39"/>
      <c r="K160" s="39"/>
      <c r="L160" s="43"/>
      <c r="M160" s="233"/>
      <c r="N160" s="234"/>
      <c r="O160" s="90"/>
      <c r="P160" s="90"/>
      <c r="Q160" s="90"/>
      <c r="R160" s="90"/>
      <c r="S160" s="90"/>
      <c r="T160" s="91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T160" s="16" t="s">
        <v>170</v>
      </c>
      <c r="AU160" s="16" t="s">
        <v>89</v>
      </c>
    </row>
    <row r="161" spans="1:51" s="13" customFormat="1" ht="12">
      <c r="A161" s="13"/>
      <c r="B161" s="236"/>
      <c r="C161" s="237"/>
      <c r="D161" s="230" t="s">
        <v>219</v>
      </c>
      <c r="E161" s="237"/>
      <c r="F161" s="239" t="s">
        <v>761</v>
      </c>
      <c r="G161" s="237"/>
      <c r="H161" s="240">
        <v>123.578</v>
      </c>
      <c r="I161" s="241"/>
      <c r="J161" s="237"/>
      <c r="K161" s="237"/>
      <c r="L161" s="242"/>
      <c r="M161" s="243"/>
      <c r="N161" s="244"/>
      <c r="O161" s="244"/>
      <c r="P161" s="244"/>
      <c r="Q161" s="244"/>
      <c r="R161" s="244"/>
      <c r="S161" s="244"/>
      <c r="T161" s="245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46" t="s">
        <v>219</v>
      </c>
      <c r="AU161" s="246" t="s">
        <v>89</v>
      </c>
      <c r="AV161" s="13" t="s">
        <v>89</v>
      </c>
      <c r="AW161" s="13" t="s">
        <v>4</v>
      </c>
      <c r="AX161" s="13" t="s">
        <v>87</v>
      </c>
      <c r="AY161" s="246" t="s">
        <v>160</v>
      </c>
    </row>
    <row r="162" spans="1:63" s="12" customFormat="1" ht="22.8" customHeight="1">
      <c r="A162" s="12"/>
      <c r="B162" s="201"/>
      <c r="C162" s="202"/>
      <c r="D162" s="203" t="s">
        <v>78</v>
      </c>
      <c r="E162" s="215" t="s">
        <v>178</v>
      </c>
      <c r="F162" s="215" t="s">
        <v>466</v>
      </c>
      <c r="G162" s="202"/>
      <c r="H162" s="202"/>
      <c r="I162" s="205"/>
      <c r="J162" s="216">
        <f>BK162</f>
        <v>0</v>
      </c>
      <c r="K162" s="202"/>
      <c r="L162" s="207"/>
      <c r="M162" s="208"/>
      <c r="N162" s="209"/>
      <c r="O162" s="209"/>
      <c r="P162" s="210">
        <f>SUM(P163:P166)</f>
        <v>0</v>
      </c>
      <c r="Q162" s="209"/>
      <c r="R162" s="210">
        <f>SUM(R163:R166)</f>
        <v>0</v>
      </c>
      <c r="S162" s="209"/>
      <c r="T162" s="211">
        <f>SUM(T163:T166)</f>
        <v>0</v>
      </c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R162" s="212" t="s">
        <v>87</v>
      </c>
      <c r="AT162" s="213" t="s">
        <v>78</v>
      </c>
      <c r="AU162" s="213" t="s">
        <v>87</v>
      </c>
      <c r="AY162" s="212" t="s">
        <v>160</v>
      </c>
      <c r="BK162" s="214">
        <f>SUM(BK163:BK166)</f>
        <v>0</v>
      </c>
    </row>
    <row r="163" spans="1:65" s="2" customFormat="1" ht="24.15" customHeight="1">
      <c r="A163" s="37"/>
      <c r="B163" s="38"/>
      <c r="C163" s="217" t="s">
        <v>234</v>
      </c>
      <c r="D163" s="217" t="s">
        <v>163</v>
      </c>
      <c r="E163" s="218" t="s">
        <v>467</v>
      </c>
      <c r="F163" s="219" t="s">
        <v>762</v>
      </c>
      <c r="G163" s="220" t="s">
        <v>275</v>
      </c>
      <c r="H163" s="221">
        <v>15.366</v>
      </c>
      <c r="I163" s="222"/>
      <c r="J163" s="223">
        <f>ROUND(I163*H163,2)</f>
        <v>0</v>
      </c>
      <c r="K163" s="219" t="s">
        <v>1</v>
      </c>
      <c r="L163" s="43"/>
      <c r="M163" s="224" t="s">
        <v>1</v>
      </c>
      <c r="N163" s="225" t="s">
        <v>44</v>
      </c>
      <c r="O163" s="90"/>
      <c r="P163" s="226">
        <f>O163*H163</f>
        <v>0</v>
      </c>
      <c r="Q163" s="226">
        <v>0</v>
      </c>
      <c r="R163" s="226">
        <f>Q163*H163</f>
        <v>0</v>
      </c>
      <c r="S163" s="226">
        <v>0</v>
      </c>
      <c r="T163" s="227">
        <f>S163*H163</f>
        <v>0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R163" s="228" t="s">
        <v>182</v>
      </c>
      <c r="AT163" s="228" t="s">
        <v>163</v>
      </c>
      <c r="AU163" s="228" t="s">
        <v>89</v>
      </c>
      <c r="AY163" s="16" t="s">
        <v>160</v>
      </c>
      <c r="BE163" s="229">
        <f>IF(N163="základní",J163,0)</f>
        <v>0</v>
      </c>
      <c r="BF163" s="229">
        <f>IF(N163="snížená",J163,0)</f>
        <v>0</v>
      </c>
      <c r="BG163" s="229">
        <f>IF(N163="zákl. přenesená",J163,0)</f>
        <v>0</v>
      </c>
      <c r="BH163" s="229">
        <f>IF(N163="sníž. přenesená",J163,0)</f>
        <v>0</v>
      </c>
      <c r="BI163" s="229">
        <f>IF(N163="nulová",J163,0)</f>
        <v>0</v>
      </c>
      <c r="BJ163" s="16" t="s">
        <v>87</v>
      </c>
      <c r="BK163" s="229">
        <f>ROUND(I163*H163,2)</f>
        <v>0</v>
      </c>
      <c r="BL163" s="16" t="s">
        <v>182</v>
      </c>
      <c r="BM163" s="228" t="s">
        <v>763</v>
      </c>
    </row>
    <row r="164" spans="1:47" s="2" customFormat="1" ht="12">
      <c r="A164" s="37"/>
      <c r="B164" s="38"/>
      <c r="C164" s="39"/>
      <c r="D164" s="230" t="s">
        <v>170</v>
      </c>
      <c r="E164" s="39"/>
      <c r="F164" s="231" t="s">
        <v>470</v>
      </c>
      <c r="G164" s="39"/>
      <c r="H164" s="39"/>
      <c r="I164" s="232"/>
      <c r="J164" s="39"/>
      <c r="K164" s="39"/>
      <c r="L164" s="43"/>
      <c r="M164" s="233"/>
      <c r="N164" s="234"/>
      <c r="O164" s="90"/>
      <c r="P164" s="90"/>
      <c r="Q164" s="90"/>
      <c r="R164" s="90"/>
      <c r="S164" s="90"/>
      <c r="T164" s="91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T164" s="16" t="s">
        <v>170</v>
      </c>
      <c r="AU164" s="16" t="s">
        <v>89</v>
      </c>
    </row>
    <row r="165" spans="1:47" s="2" customFormat="1" ht="12">
      <c r="A165" s="37"/>
      <c r="B165" s="38"/>
      <c r="C165" s="39"/>
      <c r="D165" s="230" t="s">
        <v>172</v>
      </c>
      <c r="E165" s="39"/>
      <c r="F165" s="235" t="s">
        <v>471</v>
      </c>
      <c r="G165" s="39"/>
      <c r="H165" s="39"/>
      <c r="I165" s="232"/>
      <c r="J165" s="39"/>
      <c r="K165" s="39"/>
      <c r="L165" s="43"/>
      <c r="M165" s="233"/>
      <c r="N165" s="234"/>
      <c r="O165" s="90"/>
      <c r="P165" s="90"/>
      <c r="Q165" s="90"/>
      <c r="R165" s="90"/>
      <c r="S165" s="90"/>
      <c r="T165" s="91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T165" s="16" t="s">
        <v>172</v>
      </c>
      <c r="AU165" s="16" t="s">
        <v>89</v>
      </c>
    </row>
    <row r="166" spans="1:51" s="13" customFormat="1" ht="12">
      <c r="A166" s="13"/>
      <c r="B166" s="236"/>
      <c r="C166" s="237"/>
      <c r="D166" s="230" t="s">
        <v>219</v>
      </c>
      <c r="E166" s="238" t="s">
        <v>1</v>
      </c>
      <c r="F166" s="239" t="s">
        <v>764</v>
      </c>
      <c r="G166" s="237"/>
      <c r="H166" s="240">
        <v>15.366</v>
      </c>
      <c r="I166" s="241"/>
      <c r="J166" s="237"/>
      <c r="K166" s="237"/>
      <c r="L166" s="242"/>
      <c r="M166" s="243"/>
      <c r="N166" s="244"/>
      <c r="O166" s="244"/>
      <c r="P166" s="244"/>
      <c r="Q166" s="244"/>
      <c r="R166" s="244"/>
      <c r="S166" s="244"/>
      <c r="T166" s="245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46" t="s">
        <v>219</v>
      </c>
      <c r="AU166" s="246" t="s">
        <v>89</v>
      </c>
      <c r="AV166" s="13" t="s">
        <v>89</v>
      </c>
      <c r="AW166" s="13" t="s">
        <v>36</v>
      </c>
      <c r="AX166" s="13" t="s">
        <v>79</v>
      </c>
      <c r="AY166" s="246" t="s">
        <v>160</v>
      </c>
    </row>
    <row r="167" spans="1:63" s="12" customFormat="1" ht="22.8" customHeight="1">
      <c r="A167" s="12"/>
      <c r="B167" s="201"/>
      <c r="C167" s="202"/>
      <c r="D167" s="203" t="s">
        <v>78</v>
      </c>
      <c r="E167" s="215" t="s">
        <v>182</v>
      </c>
      <c r="F167" s="215" t="s">
        <v>473</v>
      </c>
      <c r="G167" s="202"/>
      <c r="H167" s="202"/>
      <c r="I167" s="205"/>
      <c r="J167" s="216">
        <f>BK167</f>
        <v>0</v>
      </c>
      <c r="K167" s="202"/>
      <c r="L167" s="207"/>
      <c r="M167" s="208"/>
      <c r="N167" s="209"/>
      <c r="O167" s="209"/>
      <c r="P167" s="210">
        <f>SUM(P168:P170)</f>
        <v>0</v>
      </c>
      <c r="Q167" s="209"/>
      <c r="R167" s="210">
        <f>SUM(R168:R170)</f>
        <v>0</v>
      </c>
      <c r="S167" s="209"/>
      <c r="T167" s="211">
        <f>SUM(T168:T170)</f>
        <v>0</v>
      </c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R167" s="212" t="s">
        <v>87</v>
      </c>
      <c r="AT167" s="213" t="s">
        <v>78</v>
      </c>
      <c r="AU167" s="213" t="s">
        <v>87</v>
      </c>
      <c r="AY167" s="212" t="s">
        <v>160</v>
      </c>
      <c r="BK167" s="214">
        <f>SUM(BK168:BK170)</f>
        <v>0</v>
      </c>
    </row>
    <row r="168" spans="1:65" s="2" customFormat="1" ht="16.5" customHeight="1">
      <c r="A168" s="37"/>
      <c r="B168" s="38"/>
      <c r="C168" s="217" t="s">
        <v>241</v>
      </c>
      <c r="D168" s="217" t="s">
        <v>163</v>
      </c>
      <c r="E168" s="218" t="s">
        <v>474</v>
      </c>
      <c r="F168" s="219" t="s">
        <v>475</v>
      </c>
      <c r="G168" s="220" t="s">
        <v>275</v>
      </c>
      <c r="H168" s="221">
        <v>13.008</v>
      </c>
      <c r="I168" s="222"/>
      <c r="J168" s="223">
        <f>ROUND(I168*H168,2)</f>
        <v>0</v>
      </c>
      <c r="K168" s="219" t="s">
        <v>167</v>
      </c>
      <c r="L168" s="43"/>
      <c r="M168" s="224" t="s">
        <v>1</v>
      </c>
      <c r="N168" s="225" t="s">
        <v>44</v>
      </c>
      <c r="O168" s="90"/>
      <c r="P168" s="226">
        <f>O168*H168</f>
        <v>0</v>
      </c>
      <c r="Q168" s="226">
        <v>0</v>
      </c>
      <c r="R168" s="226">
        <f>Q168*H168</f>
        <v>0</v>
      </c>
      <c r="S168" s="226">
        <v>0</v>
      </c>
      <c r="T168" s="227">
        <f>S168*H168</f>
        <v>0</v>
      </c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R168" s="228" t="s">
        <v>182</v>
      </c>
      <c r="AT168" s="228" t="s">
        <v>163</v>
      </c>
      <c r="AU168" s="228" t="s">
        <v>89</v>
      </c>
      <c r="AY168" s="16" t="s">
        <v>160</v>
      </c>
      <c r="BE168" s="229">
        <f>IF(N168="základní",J168,0)</f>
        <v>0</v>
      </c>
      <c r="BF168" s="229">
        <f>IF(N168="snížená",J168,0)</f>
        <v>0</v>
      </c>
      <c r="BG168" s="229">
        <f>IF(N168="zákl. přenesená",J168,0)</f>
        <v>0</v>
      </c>
      <c r="BH168" s="229">
        <f>IF(N168="sníž. přenesená",J168,0)</f>
        <v>0</v>
      </c>
      <c r="BI168" s="229">
        <f>IF(N168="nulová",J168,0)</f>
        <v>0</v>
      </c>
      <c r="BJ168" s="16" t="s">
        <v>87</v>
      </c>
      <c r="BK168" s="229">
        <f>ROUND(I168*H168,2)</f>
        <v>0</v>
      </c>
      <c r="BL168" s="16" t="s">
        <v>182</v>
      </c>
      <c r="BM168" s="228" t="s">
        <v>765</v>
      </c>
    </row>
    <row r="169" spans="1:47" s="2" customFormat="1" ht="12">
      <c r="A169" s="37"/>
      <c r="B169" s="38"/>
      <c r="C169" s="39"/>
      <c r="D169" s="230" t="s">
        <v>170</v>
      </c>
      <c r="E169" s="39"/>
      <c r="F169" s="231" t="s">
        <v>477</v>
      </c>
      <c r="G169" s="39"/>
      <c r="H169" s="39"/>
      <c r="I169" s="232"/>
      <c r="J169" s="39"/>
      <c r="K169" s="39"/>
      <c r="L169" s="43"/>
      <c r="M169" s="233"/>
      <c r="N169" s="234"/>
      <c r="O169" s="90"/>
      <c r="P169" s="90"/>
      <c r="Q169" s="90"/>
      <c r="R169" s="90"/>
      <c r="S169" s="90"/>
      <c r="T169" s="91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T169" s="16" t="s">
        <v>170</v>
      </c>
      <c r="AU169" s="16" t="s">
        <v>89</v>
      </c>
    </row>
    <row r="170" spans="1:51" s="13" customFormat="1" ht="12">
      <c r="A170" s="13"/>
      <c r="B170" s="236"/>
      <c r="C170" s="237"/>
      <c r="D170" s="230" t="s">
        <v>219</v>
      </c>
      <c r="E170" s="238" t="s">
        <v>1</v>
      </c>
      <c r="F170" s="239" t="s">
        <v>766</v>
      </c>
      <c r="G170" s="237"/>
      <c r="H170" s="240">
        <v>13.008</v>
      </c>
      <c r="I170" s="241"/>
      <c r="J170" s="237"/>
      <c r="K170" s="237"/>
      <c r="L170" s="242"/>
      <c r="M170" s="243"/>
      <c r="N170" s="244"/>
      <c r="O170" s="244"/>
      <c r="P170" s="244"/>
      <c r="Q170" s="244"/>
      <c r="R170" s="244"/>
      <c r="S170" s="244"/>
      <c r="T170" s="245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46" t="s">
        <v>219</v>
      </c>
      <c r="AU170" s="246" t="s">
        <v>89</v>
      </c>
      <c r="AV170" s="13" t="s">
        <v>89</v>
      </c>
      <c r="AW170" s="13" t="s">
        <v>36</v>
      </c>
      <c r="AX170" s="13" t="s">
        <v>79</v>
      </c>
      <c r="AY170" s="246" t="s">
        <v>160</v>
      </c>
    </row>
    <row r="171" spans="1:63" s="12" customFormat="1" ht="22.8" customHeight="1">
      <c r="A171" s="12"/>
      <c r="B171" s="201"/>
      <c r="C171" s="202"/>
      <c r="D171" s="203" t="s">
        <v>78</v>
      </c>
      <c r="E171" s="215" t="s">
        <v>204</v>
      </c>
      <c r="F171" s="215" t="s">
        <v>489</v>
      </c>
      <c r="G171" s="202"/>
      <c r="H171" s="202"/>
      <c r="I171" s="205"/>
      <c r="J171" s="216">
        <f>BK171</f>
        <v>0</v>
      </c>
      <c r="K171" s="202"/>
      <c r="L171" s="207"/>
      <c r="M171" s="208"/>
      <c r="N171" s="209"/>
      <c r="O171" s="209"/>
      <c r="P171" s="210">
        <f>SUM(P172:P180)</f>
        <v>0</v>
      </c>
      <c r="Q171" s="209"/>
      <c r="R171" s="210">
        <f>SUM(R172:R180)</f>
        <v>0.04182</v>
      </c>
      <c r="S171" s="209"/>
      <c r="T171" s="211">
        <f>SUM(T172:T180)</f>
        <v>1.576</v>
      </c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R171" s="212" t="s">
        <v>87</v>
      </c>
      <c r="AT171" s="213" t="s">
        <v>78</v>
      </c>
      <c r="AU171" s="213" t="s">
        <v>87</v>
      </c>
      <c r="AY171" s="212" t="s">
        <v>160</v>
      </c>
      <c r="BK171" s="214">
        <f>SUM(BK172:BK180)</f>
        <v>0</v>
      </c>
    </row>
    <row r="172" spans="1:65" s="2" customFormat="1" ht="24.15" customHeight="1">
      <c r="A172" s="37"/>
      <c r="B172" s="38"/>
      <c r="C172" s="217" t="s">
        <v>247</v>
      </c>
      <c r="D172" s="217" t="s">
        <v>163</v>
      </c>
      <c r="E172" s="218" t="s">
        <v>767</v>
      </c>
      <c r="F172" s="219" t="s">
        <v>768</v>
      </c>
      <c r="G172" s="220" t="s">
        <v>215</v>
      </c>
      <c r="H172" s="221">
        <v>8</v>
      </c>
      <c r="I172" s="222"/>
      <c r="J172" s="223">
        <f>ROUND(I172*H172,2)</f>
        <v>0</v>
      </c>
      <c r="K172" s="219" t="s">
        <v>1</v>
      </c>
      <c r="L172" s="43"/>
      <c r="M172" s="224" t="s">
        <v>1</v>
      </c>
      <c r="N172" s="225" t="s">
        <v>44</v>
      </c>
      <c r="O172" s="90"/>
      <c r="P172" s="226">
        <f>O172*H172</f>
        <v>0</v>
      </c>
      <c r="Q172" s="226">
        <v>0</v>
      </c>
      <c r="R172" s="226">
        <f>Q172*H172</f>
        <v>0</v>
      </c>
      <c r="S172" s="226">
        <v>0.197</v>
      </c>
      <c r="T172" s="227">
        <f>S172*H172</f>
        <v>1.576</v>
      </c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R172" s="228" t="s">
        <v>182</v>
      </c>
      <c r="AT172" s="228" t="s">
        <v>163</v>
      </c>
      <c r="AU172" s="228" t="s">
        <v>89</v>
      </c>
      <c r="AY172" s="16" t="s">
        <v>160</v>
      </c>
      <c r="BE172" s="229">
        <f>IF(N172="základní",J172,0)</f>
        <v>0</v>
      </c>
      <c r="BF172" s="229">
        <f>IF(N172="snížená",J172,0)</f>
        <v>0</v>
      </c>
      <c r="BG172" s="229">
        <f>IF(N172="zákl. přenesená",J172,0)</f>
        <v>0</v>
      </c>
      <c r="BH172" s="229">
        <f>IF(N172="sníž. přenesená",J172,0)</f>
        <v>0</v>
      </c>
      <c r="BI172" s="229">
        <f>IF(N172="nulová",J172,0)</f>
        <v>0</v>
      </c>
      <c r="BJ172" s="16" t="s">
        <v>87</v>
      </c>
      <c r="BK172" s="229">
        <f>ROUND(I172*H172,2)</f>
        <v>0</v>
      </c>
      <c r="BL172" s="16" t="s">
        <v>182</v>
      </c>
      <c r="BM172" s="228" t="s">
        <v>769</v>
      </c>
    </row>
    <row r="173" spans="1:47" s="2" customFormat="1" ht="12">
      <c r="A173" s="37"/>
      <c r="B173" s="38"/>
      <c r="C173" s="39"/>
      <c r="D173" s="230" t="s">
        <v>170</v>
      </c>
      <c r="E173" s="39"/>
      <c r="F173" s="231" t="s">
        <v>770</v>
      </c>
      <c r="G173" s="39"/>
      <c r="H173" s="39"/>
      <c r="I173" s="232"/>
      <c r="J173" s="39"/>
      <c r="K173" s="39"/>
      <c r="L173" s="43"/>
      <c r="M173" s="233"/>
      <c r="N173" s="234"/>
      <c r="O173" s="90"/>
      <c r="P173" s="90"/>
      <c r="Q173" s="90"/>
      <c r="R173" s="90"/>
      <c r="S173" s="90"/>
      <c r="T173" s="91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T173" s="16" t="s">
        <v>170</v>
      </c>
      <c r="AU173" s="16" t="s">
        <v>89</v>
      </c>
    </row>
    <row r="174" spans="1:51" s="13" customFormat="1" ht="12">
      <c r="A174" s="13"/>
      <c r="B174" s="236"/>
      <c r="C174" s="237"/>
      <c r="D174" s="230" t="s">
        <v>219</v>
      </c>
      <c r="E174" s="238" t="s">
        <v>1</v>
      </c>
      <c r="F174" s="239" t="s">
        <v>771</v>
      </c>
      <c r="G174" s="237"/>
      <c r="H174" s="240">
        <v>8</v>
      </c>
      <c r="I174" s="241"/>
      <c r="J174" s="237"/>
      <c r="K174" s="237"/>
      <c r="L174" s="242"/>
      <c r="M174" s="243"/>
      <c r="N174" s="244"/>
      <c r="O174" s="244"/>
      <c r="P174" s="244"/>
      <c r="Q174" s="244"/>
      <c r="R174" s="244"/>
      <c r="S174" s="244"/>
      <c r="T174" s="245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46" t="s">
        <v>219</v>
      </c>
      <c r="AU174" s="246" t="s">
        <v>89</v>
      </c>
      <c r="AV174" s="13" t="s">
        <v>89</v>
      </c>
      <c r="AW174" s="13" t="s">
        <v>36</v>
      </c>
      <c r="AX174" s="13" t="s">
        <v>79</v>
      </c>
      <c r="AY174" s="246" t="s">
        <v>160</v>
      </c>
    </row>
    <row r="175" spans="1:65" s="2" customFormat="1" ht="24.15" customHeight="1">
      <c r="A175" s="37"/>
      <c r="B175" s="38"/>
      <c r="C175" s="217" t="s">
        <v>351</v>
      </c>
      <c r="D175" s="217" t="s">
        <v>163</v>
      </c>
      <c r="E175" s="218" t="s">
        <v>676</v>
      </c>
      <c r="F175" s="219" t="s">
        <v>677</v>
      </c>
      <c r="G175" s="220" t="s">
        <v>215</v>
      </c>
      <c r="H175" s="221">
        <v>145.2</v>
      </c>
      <c r="I175" s="222"/>
      <c r="J175" s="223">
        <f>ROUND(I175*H175,2)</f>
        <v>0</v>
      </c>
      <c r="K175" s="219" t="s">
        <v>167</v>
      </c>
      <c r="L175" s="43"/>
      <c r="M175" s="224" t="s">
        <v>1</v>
      </c>
      <c r="N175" s="225" t="s">
        <v>44</v>
      </c>
      <c r="O175" s="90"/>
      <c r="P175" s="226">
        <f>O175*H175</f>
        <v>0</v>
      </c>
      <c r="Q175" s="226">
        <v>0.0002</v>
      </c>
      <c r="R175" s="226">
        <f>Q175*H175</f>
        <v>0.02904</v>
      </c>
      <c r="S175" s="226">
        <v>0</v>
      </c>
      <c r="T175" s="227">
        <f>S175*H175</f>
        <v>0</v>
      </c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R175" s="228" t="s">
        <v>182</v>
      </c>
      <c r="AT175" s="228" t="s">
        <v>163</v>
      </c>
      <c r="AU175" s="228" t="s">
        <v>89</v>
      </c>
      <c r="AY175" s="16" t="s">
        <v>160</v>
      </c>
      <c r="BE175" s="229">
        <f>IF(N175="základní",J175,0)</f>
        <v>0</v>
      </c>
      <c r="BF175" s="229">
        <f>IF(N175="snížená",J175,0)</f>
        <v>0</v>
      </c>
      <c r="BG175" s="229">
        <f>IF(N175="zákl. přenesená",J175,0)</f>
        <v>0</v>
      </c>
      <c r="BH175" s="229">
        <f>IF(N175="sníž. přenesená",J175,0)</f>
        <v>0</v>
      </c>
      <c r="BI175" s="229">
        <f>IF(N175="nulová",J175,0)</f>
        <v>0</v>
      </c>
      <c r="BJ175" s="16" t="s">
        <v>87</v>
      </c>
      <c r="BK175" s="229">
        <f>ROUND(I175*H175,2)</f>
        <v>0</v>
      </c>
      <c r="BL175" s="16" t="s">
        <v>182</v>
      </c>
      <c r="BM175" s="228" t="s">
        <v>772</v>
      </c>
    </row>
    <row r="176" spans="1:47" s="2" customFormat="1" ht="12">
      <c r="A176" s="37"/>
      <c r="B176" s="38"/>
      <c r="C176" s="39"/>
      <c r="D176" s="230" t="s">
        <v>170</v>
      </c>
      <c r="E176" s="39"/>
      <c r="F176" s="231" t="s">
        <v>679</v>
      </c>
      <c r="G176" s="39"/>
      <c r="H176" s="39"/>
      <c r="I176" s="232"/>
      <c r="J176" s="39"/>
      <c r="K176" s="39"/>
      <c r="L176" s="43"/>
      <c r="M176" s="233"/>
      <c r="N176" s="234"/>
      <c r="O176" s="90"/>
      <c r="P176" s="90"/>
      <c r="Q176" s="90"/>
      <c r="R176" s="90"/>
      <c r="S176" s="90"/>
      <c r="T176" s="91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T176" s="16" t="s">
        <v>170</v>
      </c>
      <c r="AU176" s="16" t="s">
        <v>89</v>
      </c>
    </row>
    <row r="177" spans="1:51" s="13" customFormat="1" ht="12">
      <c r="A177" s="13"/>
      <c r="B177" s="236"/>
      <c r="C177" s="237"/>
      <c r="D177" s="230" t="s">
        <v>219</v>
      </c>
      <c r="E177" s="238" t="s">
        <v>1</v>
      </c>
      <c r="F177" s="239" t="s">
        <v>773</v>
      </c>
      <c r="G177" s="237"/>
      <c r="H177" s="240">
        <v>145.2</v>
      </c>
      <c r="I177" s="241"/>
      <c r="J177" s="237"/>
      <c r="K177" s="237"/>
      <c r="L177" s="242"/>
      <c r="M177" s="243"/>
      <c r="N177" s="244"/>
      <c r="O177" s="244"/>
      <c r="P177" s="244"/>
      <c r="Q177" s="244"/>
      <c r="R177" s="244"/>
      <c r="S177" s="244"/>
      <c r="T177" s="245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46" t="s">
        <v>219</v>
      </c>
      <c r="AU177" s="246" t="s">
        <v>89</v>
      </c>
      <c r="AV177" s="13" t="s">
        <v>89</v>
      </c>
      <c r="AW177" s="13" t="s">
        <v>36</v>
      </c>
      <c r="AX177" s="13" t="s">
        <v>79</v>
      </c>
      <c r="AY177" s="246" t="s">
        <v>160</v>
      </c>
    </row>
    <row r="178" spans="1:65" s="2" customFormat="1" ht="21.75" customHeight="1">
      <c r="A178" s="37"/>
      <c r="B178" s="38"/>
      <c r="C178" s="217" t="s">
        <v>359</v>
      </c>
      <c r="D178" s="217" t="s">
        <v>163</v>
      </c>
      <c r="E178" s="218" t="s">
        <v>681</v>
      </c>
      <c r="F178" s="219" t="s">
        <v>774</v>
      </c>
      <c r="G178" s="220" t="s">
        <v>215</v>
      </c>
      <c r="H178" s="221">
        <v>142</v>
      </c>
      <c r="I178" s="222"/>
      <c r="J178" s="223">
        <f>ROUND(I178*H178,2)</f>
        <v>0</v>
      </c>
      <c r="K178" s="219" t="s">
        <v>167</v>
      </c>
      <c r="L178" s="43"/>
      <c r="M178" s="224" t="s">
        <v>1</v>
      </c>
      <c r="N178" s="225" t="s">
        <v>44</v>
      </c>
      <c r="O178" s="90"/>
      <c r="P178" s="226">
        <f>O178*H178</f>
        <v>0</v>
      </c>
      <c r="Q178" s="226">
        <v>9E-05</v>
      </c>
      <c r="R178" s="226">
        <f>Q178*H178</f>
        <v>0.012780000000000001</v>
      </c>
      <c r="S178" s="226">
        <v>0</v>
      </c>
      <c r="T178" s="227">
        <f>S178*H178</f>
        <v>0</v>
      </c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R178" s="228" t="s">
        <v>182</v>
      </c>
      <c r="AT178" s="228" t="s">
        <v>163</v>
      </c>
      <c r="AU178" s="228" t="s">
        <v>89</v>
      </c>
      <c r="AY178" s="16" t="s">
        <v>160</v>
      </c>
      <c r="BE178" s="229">
        <f>IF(N178="základní",J178,0)</f>
        <v>0</v>
      </c>
      <c r="BF178" s="229">
        <f>IF(N178="snížená",J178,0)</f>
        <v>0</v>
      </c>
      <c r="BG178" s="229">
        <f>IF(N178="zákl. přenesená",J178,0)</f>
        <v>0</v>
      </c>
      <c r="BH178" s="229">
        <f>IF(N178="sníž. přenesená",J178,0)</f>
        <v>0</v>
      </c>
      <c r="BI178" s="229">
        <f>IF(N178="nulová",J178,0)</f>
        <v>0</v>
      </c>
      <c r="BJ178" s="16" t="s">
        <v>87</v>
      </c>
      <c r="BK178" s="229">
        <f>ROUND(I178*H178,2)</f>
        <v>0</v>
      </c>
      <c r="BL178" s="16" t="s">
        <v>182</v>
      </c>
      <c r="BM178" s="228" t="s">
        <v>775</v>
      </c>
    </row>
    <row r="179" spans="1:47" s="2" customFormat="1" ht="12">
      <c r="A179" s="37"/>
      <c r="B179" s="38"/>
      <c r="C179" s="39"/>
      <c r="D179" s="230" t="s">
        <v>170</v>
      </c>
      <c r="E179" s="39"/>
      <c r="F179" s="231" t="s">
        <v>684</v>
      </c>
      <c r="G179" s="39"/>
      <c r="H179" s="39"/>
      <c r="I179" s="232"/>
      <c r="J179" s="39"/>
      <c r="K179" s="39"/>
      <c r="L179" s="43"/>
      <c r="M179" s="233"/>
      <c r="N179" s="234"/>
      <c r="O179" s="90"/>
      <c r="P179" s="90"/>
      <c r="Q179" s="90"/>
      <c r="R179" s="90"/>
      <c r="S179" s="90"/>
      <c r="T179" s="91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T179" s="16" t="s">
        <v>170</v>
      </c>
      <c r="AU179" s="16" t="s">
        <v>89</v>
      </c>
    </row>
    <row r="180" spans="1:51" s="13" customFormat="1" ht="12">
      <c r="A180" s="13"/>
      <c r="B180" s="236"/>
      <c r="C180" s="237"/>
      <c r="D180" s="230" t="s">
        <v>219</v>
      </c>
      <c r="E180" s="238" t="s">
        <v>1</v>
      </c>
      <c r="F180" s="239" t="s">
        <v>776</v>
      </c>
      <c r="G180" s="237"/>
      <c r="H180" s="240">
        <v>142</v>
      </c>
      <c r="I180" s="241"/>
      <c r="J180" s="237"/>
      <c r="K180" s="237"/>
      <c r="L180" s="242"/>
      <c r="M180" s="243"/>
      <c r="N180" s="244"/>
      <c r="O180" s="244"/>
      <c r="P180" s="244"/>
      <c r="Q180" s="244"/>
      <c r="R180" s="244"/>
      <c r="S180" s="244"/>
      <c r="T180" s="245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46" t="s">
        <v>219</v>
      </c>
      <c r="AU180" s="246" t="s">
        <v>89</v>
      </c>
      <c r="AV180" s="13" t="s">
        <v>89</v>
      </c>
      <c r="AW180" s="13" t="s">
        <v>36</v>
      </c>
      <c r="AX180" s="13" t="s">
        <v>79</v>
      </c>
      <c r="AY180" s="246" t="s">
        <v>160</v>
      </c>
    </row>
    <row r="181" spans="1:63" s="12" customFormat="1" ht="22.8" customHeight="1">
      <c r="A181" s="12"/>
      <c r="B181" s="201"/>
      <c r="C181" s="202"/>
      <c r="D181" s="203" t="s">
        <v>78</v>
      </c>
      <c r="E181" s="215" t="s">
        <v>357</v>
      </c>
      <c r="F181" s="215" t="s">
        <v>358</v>
      </c>
      <c r="G181" s="202"/>
      <c r="H181" s="202"/>
      <c r="I181" s="205"/>
      <c r="J181" s="216">
        <f>BK181</f>
        <v>0</v>
      </c>
      <c r="K181" s="202"/>
      <c r="L181" s="207"/>
      <c r="M181" s="208"/>
      <c r="N181" s="209"/>
      <c r="O181" s="209"/>
      <c r="P181" s="210">
        <f>SUM(P182:P185)</f>
        <v>0</v>
      </c>
      <c r="Q181" s="209"/>
      <c r="R181" s="210">
        <f>SUM(R182:R185)</f>
        <v>0</v>
      </c>
      <c r="S181" s="209"/>
      <c r="T181" s="211">
        <f>SUM(T182:T185)</f>
        <v>0</v>
      </c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R181" s="212" t="s">
        <v>87</v>
      </c>
      <c r="AT181" s="213" t="s">
        <v>78</v>
      </c>
      <c r="AU181" s="213" t="s">
        <v>87</v>
      </c>
      <c r="AY181" s="212" t="s">
        <v>160</v>
      </c>
      <c r="BK181" s="214">
        <f>SUM(BK182:BK185)</f>
        <v>0</v>
      </c>
    </row>
    <row r="182" spans="1:65" s="2" customFormat="1" ht="37.8" customHeight="1">
      <c r="A182" s="37"/>
      <c r="B182" s="38"/>
      <c r="C182" s="217" t="s">
        <v>388</v>
      </c>
      <c r="D182" s="217" t="s">
        <v>163</v>
      </c>
      <c r="E182" s="218" t="s">
        <v>686</v>
      </c>
      <c r="F182" s="219" t="s">
        <v>687</v>
      </c>
      <c r="G182" s="220" t="s">
        <v>362</v>
      </c>
      <c r="H182" s="221">
        <v>1.576</v>
      </c>
      <c r="I182" s="222"/>
      <c r="J182" s="223">
        <f>ROUND(I182*H182,2)</f>
        <v>0</v>
      </c>
      <c r="K182" s="219" t="s">
        <v>1</v>
      </c>
      <c r="L182" s="43"/>
      <c r="M182" s="224" t="s">
        <v>1</v>
      </c>
      <c r="N182" s="225" t="s">
        <v>44</v>
      </c>
      <c r="O182" s="90"/>
      <c r="P182" s="226">
        <f>O182*H182</f>
        <v>0</v>
      </c>
      <c r="Q182" s="226">
        <v>0</v>
      </c>
      <c r="R182" s="226">
        <f>Q182*H182</f>
        <v>0</v>
      </c>
      <c r="S182" s="226">
        <v>0</v>
      </c>
      <c r="T182" s="227">
        <f>S182*H182</f>
        <v>0</v>
      </c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R182" s="228" t="s">
        <v>182</v>
      </c>
      <c r="AT182" s="228" t="s">
        <v>163</v>
      </c>
      <c r="AU182" s="228" t="s">
        <v>89</v>
      </c>
      <c r="AY182" s="16" t="s">
        <v>160</v>
      </c>
      <c r="BE182" s="229">
        <f>IF(N182="základní",J182,0)</f>
        <v>0</v>
      </c>
      <c r="BF182" s="229">
        <f>IF(N182="snížená",J182,0)</f>
        <v>0</v>
      </c>
      <c r="BG182" s="229">
        <f>IF(N182="zákl. přenesená",J182,0)</f>
        <v>0</v>
      </c>
      <c r="BH182" s="229">
        <f>IF(N182="sníž. přenesená",J182,0)</f>
        <v>0</v>
      </c>
      <c r="BI182" s="229">
        <f>IF(N182="nulová",J182,0)</f>
        <v>0</v>
      </c>
      <c r="BJ182" s="16" t="s">
        <v>87</v>
      </c>
      <c r="BK182" s="229">
        <f>ROUND(I182*H182,2)</f>
        <v>0</v>
      </c>
      <c r="BL182" s="16" t="s">
        <v>182</v>
      </c>
      <c r="BM182" s="228" t="s">
        <v>777</v>
      </c>
    </row>
    <row r="183" spans="1:47" s="2" customFormat="1" ht="12">
      <c r="A183" s="37"/>
      <c r="B183" s="38"/>
      <c r="C183" s="39"/>
      <c r="D183" s="230" t="s">
        <v>170</v>
      </c>
      <c r="E183" s="39"/>
      <c r="F183" s="231" t="s">
        <v>687</v>
      </c>
      <c r="G183" s="39"/>
      <c r="H183" s="39"/>
      <c r="I183" s="232"/>
      <c r="J183" s="39"/>
      <c r="K183" s="39"/>
      <c r="L183" s="43"/>
      <c r="M183" s="233"/>
      <c r="N183" s="234"/>
      <c r="O183" s="90"/>
      <c r="P183" s="90"/>
      <c r="Q183" s="90"/>
      <c r="R183" s="90"/>
      <c r="S183" s="90"/>
      <c r="T183" s="91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T183" s="16" t="s">
        <v>170</v>
      </c>
      <c r="AU183" s="16" t="s">
        <v>89</v>
      </c>
    </row>
    <row r="184" spans="1:65" s="2" customFormat="1" ht="37.8" customHeight="1">
      <c r="A184" s="37"/>
      <c r="B184" s="38"/>
      <c r="C184" s="217" t="s">
        <v>508</v>
      </c>
      <c r="D184" s="217" t="s">
        <v>163</v>
      </c>
      <c r="E184" s="218" t="s">
        <v>690</v>
      </c>
      <c r="F184" s="219" t="s">
        <v>691</v>
      </c>
      <c r="G184" s="220" t="s">
        <v>362</v>
      </c>
      <c r="H184" s="221">
        <v>1.576</v>
      </c>
      <c r="I184" s="222"/>
      <c r="J184" s="223">
        <f>ROUND(I184*H184,2)</f>
        <v>0</v>
      </c>
      <c r="K184" s="219" t="s">
        <v>1</v>
      </c>
      <c r="L184" s="43"/>
      <c r="M184" s="224" t="s">
        <v>1</v>
      </c>
      <c r="N184" s="225" t="s">
        <v>44</v>
      </c>
      <c r="O184" s="90"/>
      <c r="P184" s="226">
        <f>O184*H184</f>
        <v>0</v>
      </c>
      <c r="Q184" s="226">
        <v>0</v>
      </c>
      <c r="R184" s="226">
        <f>Q184*H184</f>
        <v>0</v>
      </c>
      <c r="S184" s="226">
        <v>0</v>
      </c>
      <c r="T184" s="227">
        <f>S184*H184</f>
        <v>0</v>
      </c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R184" s="228" t="s">
        <v>182</v>
      </c>
      <c r="AT184" s="228" t="s">
        <v>163</v>
      </c>
      <c r="AU184" s="228" t="s">
        <v>89</v>
      </c>
      <c r="AY184" s="16" t="s">
        <v>160</v>
      </c>
      <c r="BE184" s="229">
        <f>IF(N184="základní",J184,0)</f>
        <v>0</v>
      </c>
      <c r="BF184" s="229">
        <f>IF(N184="snížená",J184,0)</f>
        <v>0</v>
      </c>
      <c r="BG184" s="229">
        <f>IF(N184="zákl. přenesená",J184,0)</f>
        <v>0</v>
      </c>
      <c r="BH184" s="229">
        <f>IF(N184="sníž. přenesená",J184,0)</f>
        <v>0</v>
      </c>
      <c r="BI184" s="229">
        <f>IF(N184="nulová",J184,0)</f>
        <v>0</v>
      </c>
      <c r="BJ184" s="16" t="s">
        <v>87</v>
      </c>
      <c r="BK184" s="229">
        <f>ROUND(I184*H184,2)</f>
        <v>0</v>
      </c>
      <c r="BL184" s="16" t="s">
        <v>182</v>
      </c>
      <c r="BM184" s="228" t="s">
        <v>778</v>
      </c>
    </row>
    <row r="185" spans="1:47" s="2" customFormat="1" ht="12">
      <c r="A185" s="37"/>
      <c r="B185" s="38"/>
      <c r="C185" s="39"/>
      <c r="D185" s="230" t="s">
        <v>170</v>
      </c>
      <c r="E185" s="39"/>
      <c r="F185" s="231" t="s">
        <v>693</v>
      </c>
      <c r="G185" s="39"/>
      <c r="H185" s="39"/>
      <c r="I185" s="232"/>
      <c r="J185" s="39"/>
      <c r="K185" s="39"/>
      <c r="L185" s="43"/>
      <c r="M185" s="233"/>
      <c r="N185" s="234"/>
      <c r="O185" s="90"/>
      <c r="P185" s="90"/>
      <c r="Q185" s="90"/>
      <c r="R185" s="90"/>
      <c r="S185" s="90"/>
      <c r="T185" s="91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T185" s="16" t="s">
        <v>170</v>
      </c>
      <c r="AU185" s="16" t="s">
        <v>89</v>
      </c>
    </row>
    <row r="186" spans="1:63" s="12" customFormat="1" ht="22.8" customHeight="1">
      <c r="A186" s="12"/>
      <c r="B186" s="201"/>
      <c r="C186" s="202"/>
      <c r="D186" s="203" t="s">
        <v>78</v>
      </c>
      <c r="E186" s="215" t="s">
        <v>694</v>
      </c>
      <c r="F186" s="215" t="s">
        <v>695</v>
      </c>
      <c r="G186" s="202"/>
      <c r="H186" s="202"/>
      <c r="I186" s="205"/>
      <c r="J186" s="216">
        <f>BK186</f>
        <v>0</v>
      </c>
      <c r="K186" s="202"/>
      <c r="L186" s="207"/>
      <c r="M186" s="208"/>
      <c r="N186" s="209"/>
      <c r="O186" s="209"/>
      <c r="P186" s="210">
        <f>SUM(P187:P188)</f>
        <v>0</v>
      </c>
      <c r="Q186" s="209"/>
      <c r="R186" s="210">
        <f>SUM(R187:R188)</f>
        <v>0</v>
      </c>
      <c r="S186" s="209"/>
      <c r="T186" s="211">
        <f>SUM(T187:T188)</f>
        <v>0</v>
      </c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R186" s="212" t="s">
        <v>87</v>
      </c>
      <c r="AT186" s="213" t="s">
        <v>78</v>
      </c>
      <c r="AU186" s="213" t="s">
        <v>87</v>
      </c>
      <c r="AY186" s="212" t="s">
        <v>160</v>
      </c>
      <c r="BK186" s="214">
        <f>SUM(BK187:BK188)</f>
        <v>0</v>
      </c>
    </row>
    <row r="187" spans="1:65" s="2" customFormat="1" ht="24.15" customHeight="1">
      <c r="A187" s="37"/>
      <c r="B187" s="38"/>
      <c r="C187" s="217" t="s">
        <v>513</v>
      </c>
      <c r="D187" s="217" t="s">
        <v>163</v>
      </c>
      <c r="E187" s="218" t="s">
        <v>779</v>
      </c>
      <c r="F187" s="219" t="s">
        <v>780</v>
      </c>
      <c r="G187" s="220" t="s">
        <v>362</v>
      </c>
      <c r="H187" s="221">
        <v>0.216</v>
      </c>
      <c r="I187" s="222"/>
      <c r="J187" s="223">
        <f>ROUND(I187*H187,2)</f>
        <v>0</v>
      </c>
      <c r="K187" s="219" t="s">
        <v>167</v>
      </c>
      <c r="L187" s="43"/>
      <c r="M187" s="224" t="s">
        <v>1</v>
      </c>
      <c r="N187" s="225" t="s">
        <v>44</v>
      </c>
      <c r="O187" s="90"/>
      <c r="P187" s="226">
        <f>O187*H187</f>
        <v>0</v>
      </c>
      <c r="Q187" s="226">
        <v>0</v>
      </c>
      <c r="R187" s="226">
        <f>Q187*H187</f>
        <v>0</v>
      </c>
      <c r="S187" s="226">
        <v>0</v>
      </c>
      <c r="T187" s="227">
        <f>S187*H187</f>
        <v>0</v>
      </c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R187" s="228" t="s">
        <v>182</v>
      </c>
      <c r="AT187" s="228" t="s">
        <v>163</v>
      </c>
      <c r="AU187" s="228" t="s">
        <v>89</v>
      </c>
      <c r="AY187" s="16" t="s">
        <v>160</v>
      </c>
      <c r="BE187" s="229">
        <f>IF(N187="základní",J187,0)</f>
        <v>0</v>
      </c>
      <c r="BF187" s="229">
        <f>IF(N187="snížená",J187,0)</f>
        <v>0</v>
      </c>
      <c r="BG187" s="229">
        <f>IF(N187="zákl. přenesená",J187,0)</f>
        <v>0</v>
      </c>
      <c r="BH187" s="229">
        <f>IF(N187="sníž. přenesená",J187,0)</f>
        <v>0</v>
      </c>
      <c r="BI187" s="229">
        <f>IF(N187="nulová",J187,0)</f>
        <v>0</v>
      </c>
      <c r="BJ187" s="16" t="s">
        <v>87</v>
      </c>
      <c r="BK187" s="229">
        <f>ROUND(I187*H187,2)</f>
        <v>0</v>
      </c>
      <c r="BL187" s="16" t="s">
        <v>182</v>
      </c>
      <c r="BM187" s="228" t="s">
        <v>781</v>
      </c>
    </row>
    <row r="188" spans="1:47" s="2" customFormat="1" ht="12">
      <c r="A188" s="37"/>
      <c r="B188" s="38"/>
      <c r="C188" s="39"/>
      <c r="D188" s="230" t="s">
        <v>170</v>
      </c>
      <c r="E188" s="39"/>
      <c r="F188" s="231" t="s">
        <v>782</v>
      </c>
      <c r="G188" s="39"/>
      <c r="H188" s="39"/>
      <c r="I188" s="232"/>
      <c r="J188" s="39"/>
      <c r="K188" s="39"/>
      <c r="L188" s="43"/>
      <c r="M188" s="233"/>
      <c r="N188" s="234"/>
      <c r="O188" s="90"/>
      <c r="P188" s="90"/>
      <c r="Q188" s="90"/>
      <c r="R188" s="90"/>
      <c r="S188" s="90"/>
      <c r="T188" s="91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T188" s="16" t="s">
        <v>170</v>
      </c>
      <c r="AU188" s="16" t="s">
        <v>89</v>
      </c>
    </row>
    <row r="189" spans="1:63" s="12" customFormat="1" ht="25.9" customHeight="1">
      <c r="A189" s="12"/>
      <c r="B189" s="201"/>
      <c r="C189" s="202"/>
      <c r="D189" s="203" t="s">
        <v>78</v>
      </c>
      <c r="E189" s="204" t="s">
        <v>452</v>
      </c>
      <c r="F189" s="204" t="s">
        <v>715</v>
      </c>
      <c r="G189" s="202"/>
      <c r="H189" s="202"/>
      <c r="I189" s="205"/>
      <c r="J189" s="206">
        <f>BK189</f>
        <v>0</v>
      </c>
      <c r="K189" s="202"/>
      <c r="L189" s="207"/>
      <c r="M189" s="208"/>
      <c r="N189" s="209"/>
      <c r="O189" s="209"/>
      <c r="P189" s="210">
        <f>P190</f>
        <v>0</v>
      </c>
      <c r="Q189" s="209"/>
      <c r="R189" s="210">
        <f>R190</f>
        <v>2.230245</v>
      </c>
      <c r="S189" s="209"/>
      <c r="T189" s="211">
        <f>T190</f>
        <v>0</v>
      </c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R189" s="212" t="s">
        <v>178</v>
      </c>
      <c r="AT189" s="213" t="s">
        <v>78</v>
      </c>
      <c r="AU189" s="213" t="s">
        <v>79</v>
      </c>
      <c r="AY189" s="212" t="s">
        <v>160</v>
      </c>
      <c r="BK189" s="214">
        <f>BK190</f>
        <v>0</v>
      </c>
    </row>
    <row r="190" spans="1:63" s="12" customFormat="1" ht="22.8" customHeight="1">
      <c r="A190" s="12"/>
      <c r="B190" s="201"/>
      <c r="C190" s="202"/>
      <c r="D190" s="203" t="s">
        <v>78</v>
      </c>
      <c r="E190" s="215" t="s">
        <v>716</v>
      </c>
      <c r="F190" s="215" t="s">
        <v>717</v>
      </c>
      <c r="G190" s="202"/>
      <c r="H190" s="202"/>
      <c r="I190" s="205"/>
      <c r="J190" s="216">
        <f>BK190</f>
        <v>0</v>
      </c>
      <c r="K190" s="202"/>
      <c r="L190" s="207"/>
      <c r="M190" s="208"/>
      <c r="N190" s="209"/>
      <c r="O190" s="209"/>
      <c r="P190" s="210">
        <f>SUM(P191:P249)</f>
        <v>0</v>
      </c>
      <c r="Q190" s="209"/>
      <c r="R190" s="210">
        <f>SUM(R191:R249)</f>
        <v>2.230245</v>
      </c>
      <c r="S190" s="209"/>
      <c r="T190" s="211">
        <f>SUM(T191:T249)</f>
        <v>0</v>
      </c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R190" s="212" t="s">
        <v>178</v>
      </c>
      <c r="AT190" s="213" t="s">
        <v>78</v>
      </c>
      <c r="AU190" s="213" t="s">
        <v>87</v>
      </c>
      <c r="AY190" s="212" t="s">
        <v>160</v>
      </c>
      <c r="BK190" s="214">
        <f>SUM(BK191:BK249)</f>
        <v>0</v>
      </c>
    </row>
    <row r="191" spans="1:65" s="2" customFormat="1" ht="21.75" customHeight="1">
      <c r="A191" s="37"/>
      <c r="B191" s="38"/>
      <c r="C191" s="217" t="s">
        <v>615</v>
      </c>
      <c r="D191" s="217" t="s">
        <v>163</v>
      </c>
      <c r="E191" s="218" t="s">
        <v>783</v>
      </c>
      <c r="F191" s="219" t="s">
        <v>784</v>
      </c>
      <c r="G191" s="220" t="s">
        <v>215</v>
      </c>
      <c r="H191" s="221">
        <v>16</v>
      </c>
      <c r="I191" s="222"/>
      <c r="J191" s="223">
        <f>ROUND(I191*H191,2)</f>
        <v>0</v>
      </c>
      <c r="K191" s="219" t="s">
        <v>785</v>
      </c>
      <c r="L191" s="43"/>
      <c r="M191" s="224" t="s">
        <v>1</v>
      </c>
      <c r="N191" s="225" t="s">
        <v>44</v>
      </c>
      <c r="O191" s="90"/>
      <c r="P191" s="226">
        <f>O191*H191</f>
        <v>0</v>
      </c>
      <c r="Q191" s="226">
        <v>0</v>
      </c>
      <c r="R191" s="226">
        <f>Q191*H191</f>
        <v>0</v>
      </c>
      <c r="S191" s="226">
        <v>0</v>
      </c>
      <c r="T191" s="227">
        <f>S191*H191</f>
        <v>0</v>
      </c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R191" s="228" t="s">
        <v>705</v>
      </c>
      <c r="AT191" s="228" t="s">
        <v>163</v>
      </c>
      <c r="AU191" s="228" t="s">
        <v>89</v>
      </c>
      <c r="AY191" s="16" t="s">
        <v>160</v>
      </c>
      <c r="BE191" s="229">
        <f>IF(N191="základní",J191,0)</f>
        <v>0</v>
      </c>
      <c r="BF191" s="229">
        <f>IF(N191="snížená",J191,0)</f>
        <v>0</v>
      </c>
      <c r="BG191" s="229">
        <f>IF(N191="zákl. přenesená",J191,0)</f>
        <v>0</v>
      </c>
      <c r="BH191" s="229">
        <f>IF(N191="sníž. přenesená",J191,0)</f>
        <v>0</v>
      </c>
      <c r="BI191" s="229">
        <f>IF(N191="nulová",J191,0)</f>
        <v>0</v>
      </c>
      <c r="BJ191" s="16" t="s">
        <v>87</v>
      </c>
      <c r="BK191" s="229">
        <f>ROUND(I191*H191,2)</f>
        <v>0</v>
      </c>
      <c r="BL191" s="16" t="s">
        <v>705</v>
      </c>
      <c r="BM191" s="228" t="s">
        <v>786</v>
      </c>
    </row>
    <row r="192" spans="1:47" s="2" customFormat="1" ht="12">
      <c r="A192" s="37"/>
      <c r="B192" s="38"/>
      <c r="C192" s="39"/>
      <c r="D192" s="230" t="s">
        <v>170</v>
      </c>
      <c r="E192" s="39"/>
      <c r="F192" s="231" t="s">
        <v>787</v>
      </c>
      <c r="G192" s="39"/>
      <c r="H192" s="39"/>
      <c r="I192" s="232"/>
      <c r="J192" s="39"/>
      <c r="K192" s="39"/>
      <c r="L192" s="43"/>
      <c r="M192" s="233"/>
      <c r="N192" s="234"/>
      <c r="O192" s="90"/>
      <c r="P192" s="90"/>
      <c r="Q192" s="90"/>
      <c r="R192" s="90"/>
      <c r="S192" s="90"/>
      <c r="T192" s="91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T192" s="16" t="s">
        <v>170</v>
      </c>
      <c r="AU192" s="16" t="s">
        <v>89</v>
      </c>
    </row>
    <row r="193" spans="1:47" s="2" customFormat="1" ht="12">
      <c r="A193" s="37"/>
      <c r="B193" s="38"/>
      <c r="C193" s="39"/>
      <c r="D193" s="230" t="s">
        <v>172</v>
      </c>
      <c r="E193" s="39"/>
      <c r="F193" s="235" t="s">
        <v>788</v>
      </c>
      <c r="G193" s="39"/>
      <c r="H193" s="39"/>
      <c r="I193" s="232"/>
      <c r="J193" s="39"/>
      <c r="K193" s="39"/>
      <c r="L193" s="43"/>
      <c r="M193" s="233"/>
      <c r="N193" s="234"/>
      <c r="O193" s="90"/>
      <c r="P193" s="90"/>
      <c r="Q193" s="90"/>
      <c r="R193" s="90"/>
      <c r="S193" s="90"/>
      <c r="T193" s="91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T193" s="16" t="s">
        <v>172</v>
      </c>
      <c r="AU193" s="16" t="s">
        <v>89</v>
      </c>
    </row>
    <row r="194" spans="1:65" s="2" customFormat="1" ht="21.75" customHeight="1">
      <c r="A194" s="37"/>
      <c r="B194" s="38"/>
      <c r="C194" s="217" t="s">
        <v>517</v>
      </c>
      <c r="D194" s="217" t="s">
        <v>163</v>
      </c>
      <c r="E194" s="218" t="s">
        <v>789</v>
      </c>
      <c r="F194" s="219" t="s">
        <v>790</v>
      </c>
      <c r="G194" s="220" t="s">
        <v>215</v>
      </c>
      <c r="H194" s="221">
        <v>12</v>
      </c>
      <c r="I194" s="222"/>
      <c r="J194" s="223">
        <f>ROUND(I194*H194,2)</f>
        <v>0</v>
      </c>
      <c r="K194" s="219" t="s">
        <v>1</v>
      </c>
      <c r="L194" s="43"/>
      <c r="M194" s="224" t="s">
        <v>1</v>
      </c>
      <c r="N194" s="225" t="s">
        <v>44</v>
      </c>
      <c r="O194" s="90"/>
      <c r="P194" s="226">
        <f>O194*H194</f>
        <v>0</v>
      </c>
      <c r="Q194" s="226">
        <v>0.00508</v>
      </c>
      <c r="R194" s="226">
        <f>Q194*H194</f>
        <v>0.06096</v>
      </c>
      <c r="S194" s="226">
        <v>0</v>
      </c>
      <c r="T194" s="227">
        <f>S194*H194</f>
        <v>0</v>
      </c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R194" s="228" t="s">
        <v>705</v>
      </c>
      <c r="AT194" s="228" t="s">
        <v>163</v>
      </c>
      <c r="AU194" s="228" t="s">
        <v>89</v>
      </c>
      <c r="AY194" s="16" t="s">
        <v>160</v>
      </c>
      <c r="BE194" s="229">
        <f>IF(N194="základní",J194,0)</f>
        <v>0</v>
      </c>
      <c r="BF194" s="229">
        <f>IF(N194="snížená",J194,0)</f>
        <v>0</v>
      </c>
      <c r="BG194" s="229">
        <f>IF(N194="zákl. přenesená",J194,0)</f>
        <v>0</v>
      </c>
      <c r="BH194" s="229">
        <f>IF(N194="sníž. přenesená",J194,0)</f>
        <v>0</v>
      </c>
      <c r="BI194" s="229">
        <f>IF(N194="nulová",J194,0)</f>
        <v>0</v>
      </c>
      <c r="BJ194" s="16" t="s">
        <v>87</v>
      </c>
      <c r="BK194" s="229">
        <f>ROUND(I194*H194,2)</f>
        <v>0</v>
      </c>
      <c r="BL194" s="16" t="s">
        <v>705</v>
      </c>
      <c r="BM194" s="228" t="s">
        <v>791</v>
      </c>
    </row>
    <row r="195" spans="1:47" s="2" customFormat="1" ht="12">
      <c r="A195" s="37"/>
      <c r="B195" s="38"/>
      <c r="C195" s="39"/>
      <c r="D195" s="230" t="s">
        <v>170</v>
      </c>
      <c r="E195" s="39"/>
      <c r="F195" s="231" t="s">
        <v>792</v>
      </c>
      <c r="G195" s="39"/>
      <c r="H195" s="39"/>
      <c r="I195" s="232"/>
      <c r="J195" s="39"/>
      <c r="K195" s="39"/>
      <c r="L195" s="43"/>
      <c r="M195" s="233"/>
      <c r="N195" s="234"/>
      <c r="O195" s="90"/>
      <c r="P195" s="90"/>
      <c r="Q195" s="90"/>
      <c r="R195" s="90"/>
      <c r="S195" s="90"/>
      <c r="T195" s="91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T195" s="16" t="s">
        <v>170</v>
      </c>
      <c r="AU195" s="16" t="s">
        <v>89</v>
      </c>
    </row>
    <row r="196" spans="1:65" s="2" customFormat="1" ht="21.75" customHeight="1">
      <c r="A196" s="37"/>
      <c r="B196" s="38"/>
      <c r="C196" s="217" t="s">
        <v>522</v>
      </c>
      <c r="D196" s="217" t="s">
        <v>163</v>
      </c>
      <c r="E196" s="218" t="s">
        <v>793</v>
      </c>
      <c r="F196" s="219" t="s">
        <v>794</v>
      </c>
      <c r="G196" s="220" t="s">
        <v>215</v>
      </c>
      <c r="H196" s="221">
        <v>31</v>
      </c>
      <c r="I196" s="222"/>
      <c r="J196" s="223">
        <f>ROUND(I196*H196,2)</f>
        <v>0</v>
      </c>
      <c r="K196" s="219" t="s">
        <v>1</v>
      </c>
      <c r="L196" s="43"/>
      <c r="M196" s="224" t="s">
        <v>1</v>
      </c>
      <c r="N196" s="225" t="s">
        <v>44</v>
      </c>
      <c r="O196" s="90"/>
      <c r="P196" s="226">
        <f>O196*H196</f>
        <v>0</v>
      </c>
      <c r="Q196" s="226">
        <v>0.00549</v>
      </c>
      <c r="R196" s="226">
        <f>Q196*H196</f>
        <v>0.17019</v>
      </c>
      <c r="S196" s="226">
        <v>0</v>
      </c>
      <c r="T196" s="227">
        <f>S196*H196</f>
        <v>0</v>
      </c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R196" s="228" t="s">
        <v>705</v>
      </c>
      <c r="AT196" s="228" t="s">
        <v>163</v>
      </c>
      <c r="AU196" s="228" t="s">
        <v>89</v>
      </c>
      <c r="AY196" s="16" t="s">
        <v>160</v>
      </c>
      <c r="BE196" s="229">
        <f>IF(N196="základní",J196,0)</f>
        <v>0</v>
      </c>
      <c r="BF196" s="229">
        <f>IF(N196="snížená",J196,0)</f>
        <v>0</v>
      </c>
      <c r="BG196" s="229">
        <f>IF(N196="zákl. přenesená",J196,0)</f>
        <v>0</v>
      </c>
      <c r="BH196" s="229">
        <f>IF(N196="sníž. přenesená",J196,0)</f>
        <v>0</v>
      </c>
      <c r="BI196" s="229">
        <f>IF(N196="nulová",J196,0)</f>
        <v>0</v>
      </c>
      <c r="BJ196" s="16" t="s">
        <v>87</v>
      </c>
      <c r="BK196" s="229">
        <f>ROUND(I196*H196,2)</f>
        <v>0</v>
      </c>
      <c r="BL196" s="16" t="s">
        <v>705</v>
      </c>
      <c r="BM196" s="228" t="s">
        <v>795</v>
      </c>
    </row>
    <row r="197" spans="1:47" s="2" customFormat="1" ht="12">
      <c r="A197" s="37"/>
      <c r="B197" s="38"/>
      <c r="C197" s="39"/>
      <c r="D197" s="230" t="s">
        <v>170</v>
      </c>
      <c r="E197" s="39"/>
      <c r="F197" s="231" t="s">
        <v>796</v>
      </c>
      <c r="G197" s="39"/>
      <c r="H197" s="39"/>
      <c r="I197" s="232"/>
      <c r="J197" s="39"/>
      <c r="K197" s="39"/>
      <c r="L197" s="43"/>
      <c r="M197" s="233"/>
      <c r="N197" s="234"/>
      <c r="O197" s="90"/>
      <c r="P197" s="90"/>
      <c r="Q197" s="90"/>
      <c r="R197" s="90"/>
      <c r="S197" s="90"/>
      <c r="T197" s="91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T197" s="16" t="s">
        <v>170</v>
      </c>
      <c r="AU197" s="16" t="s">
        <v>89</v>
      </c>
    </row>
    <row r="198" spans="1:51" s="13" customFormat="1" ht="12">
      <c r="A198" s="13"/>
      <c r="B198" s="236"/>
      <c r="C198" s="237"/>
      <c r="D198" s="230" t="s">
        <v>219</v>
      </c>
      <c r="E198" s="238" t="s">
        <v>1</v>
      </c>
      <c r="F198" s="239" t="s">
        <v>797</v>
      </c>
      <c r="G198" s="237"/>
      <c r="H198" s="240">
        <v>31</v>
      </c>
      <c r="I198" s="241"/>
      <c r="J198" s="237"/>
      <c r="K198" s="237"/>
      <c r="L198" s="242"/>
      <c r="M198" s="243"/>
      <c r="N198" s="244"/>
      <c r="O198" s="244"/>
      <c r="P198" s="244"/>
      <c r="Q198" s="244"/>
      <c r="R198" s="244"/>
      <c r="S198" s="244"/>
      <c r="T198" s="245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46" t="s">
        <v>219</v>
      </c>
      <c r="AU198" s="246" t="s">
        <v>89</v>
      </c>
      <c r="AV198" s="13" t="s">
        <v>89</v>
      </c>
      <c r="AW198" s="13" t="s">
        <v>36</v>
      </c>
      <c r="AX198" s="13" t="s">
        <v>79</v>
      </c>
      <c r="AY198" s="246" t="s">
        <v>160</v>
      </c>
    </row>
    <row r="199" spans="1:65" s="2" customFormat="1" ht="37.8" customHeight="1">
      <c r="A199" s="37"/>
      <c r="B199" s="38"/>
      <c r="C199" s="217" t="s">
        <v>527</v>
      </c>
      <c r="D199" s="217" t="s">
        <v>163</v>
      </c>
      <c r="E199" s="218" t="s">
        <v>798</v>
      </c>
      <c r="F199" s="219" t="s">
        <v>799</v>
      </c>
      <c r="G199" s="220" t="s">
        <v>281</v>
      </c>
      <c r="H199" s="221">
        <v>3</v>
      </c>
      <c r="I199" s="222"/>
      <c r="J199" s="223">
        <f>ROUND(I199*H199,2)</f>
        <v>0</v>
      </c>
      <c r="K199" s="219" t="s">
        <v>167</v>
      </c>
      <c r="L199" s="43"/>
      <c r="M199" s="224" t="s">
        <v>1</v>
      </c>
      <c r="N199" s="225" t="s">
        <v>44</v>
      </c>
      <c r="O199" s="90"/>
      <c r="P199" s="226">
        <f>O199*H199</f>
        <v>0</v>
      </c>
      <c r="Q199" s="226">
        <v>0.00026</v>
      </c>
      <c r="R199" s="226">
        <f>Q199*H199</f>
        <v>0.0007799999999999999</v>
      </c>
      <c r="S199" s="226">
        <v>0</v>
      </c>
      <c r="T199" s="227">
        <f>S199*H199</f>
        <v>0</v>
      </c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R199" s="228" t="s">
        <v>705</v>
      </c>
      <c r="AT199" s="228" t="s">
        <v>163</v>
      </c>
      <c r="AU199" s="228" t="s">
        <v>89</v>
      </c>
      <c r="AY199" s="16" t="s">
        <v>160</v>
      </c>
      <c r="BE199" s="229">
        <f>IF(N199="základní",J199,0)</f>
        <v>0</v>
      </c>
      <c r="BF199" s="229">
        <f>IF(N199="snížená",J199,0)</f>
        <v>0</v>
      </c>
      <c r="BG199" s="229">
        <f>IF(N199="zákl. přenesená",J199,0)</f>
        <v>0</v>
      </c>
      <c r="BH199" s="229">
        <f>IF(N199="sníž. přenesená",J199,0)</f>
        <v>0</v>
      </c>
      <c r="BI199" s="229">
        <f>IF(N199="nulová",J199,0)</f>
        <v>0</v>
      </c>
      <c r="BJ199" s="16" t="s">
        <v>87</v>
      </c>
      <c r="BK199" s="229">
        <f>ROUND(I199*H199,2)</f>
        <v>0</v>
      </c>
      <c r="BL199" s="16" t="s">
        <v>705</v>
      </c>
      <c r="BM199" s="228" t="s">
        <v>800</v>
      </c>
    </row>
    <row r="200" spans="1:47" s="2" customFormat="1" ht="12">
      <c r="A200" s="37"/>
      <c r="B200" s="38"/>
      <c r="C200" s="39"/>
      <c r="D200" s="230" t="s">
        <v>170</v>
      </c>
      <c r="E200" s="39"/>
      <c r="F200" s="231" t="s">
        <v>801</v>
      </c>
      <c r="G200" s="39"/>
      <c r="H200" s="39"/>
      <c r="I200" s="232"/>
      <c r="J200" s="39"/>
      <c r="K200" s="39"/>
      <c r="L200" s="43"/>
      <c r="M200" s="233"/>
      <c r="N200" s="234"/>
      <c r="O200" s="90"/>
      <c r="P200" s="90"/>
      <c r="Q200" s="90"/>
      <c r="R200" s="90"/>
      <c r="S200" s="90"/>
      <c r="T200" s="91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T200" s="16" t="s">
        <v>170</v>
      </c>
      <c r="AU200" s="16" t="s">
        <v>89</v>
      </c>
    </row>
    <row r="201" spans="1:51" s="13" customFormat="1" ht="12">
      <c r="A201" s="13"/>
      <c r="B201" s="236"/>
      <c r="C201" s="237"/>
      <c r="D201" s="230" t="s">
        <v>219</v>
      </c>
      <c r="E201" s="238" t="s">
        <v>1</v>
      </c>
      <c r="F201" s="239" t="s">
        <v>802</v>
      </c>
      <c r="G201" s="237"/>
      <c r="H201" s="240">
        <v>3</v>
      </c>
      <c r="I201" s="241"/>
      <c r="J201" s="237"/>
      <c r="K201" s="237"/>
      <c r="L201" s="242"/>
      <c r="M201" s="243"/>
      <c r="N201" s="244"/>
      <c r="O201" s="244"/>
      <c r="P201" s="244"/>
      <c r="Q201" s="244"/>
      <c r="R201" s="244"/>
      <c r="S201" s="244"/>
      <c r="T201" s="245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46" t="s">
        <v>219</v>
      </c>
      <c r="AU201" s="246" t="s">
        <v>89</v>
      </c>
      <c r="AV201" s="13" t="s">
        <v>89</v>
      </c>
      <c r="AW201" s="13" t="s">
        <v>36</v>
      </c>
      <c r="AX201" s="13" t="s">
        <v>79</v>
      </c>
      <c r="AY201" s="246" t="s">
        <v>160</v>
      </c>
    </row>
    <row r="202" spans="1:65" s="2" customFormat="1" ht="37.8" customHeight="1">
      <c r="A202" s="37"/>
      <c r="B202" s="38"/>
      <c r="C202" s="217" t="s">
        <v>531</v>
      </c>
      <c r="D202" s="217" t="s">
        <v>163</v>
      </c>
      <c r="E202" s="218" t="s">
        <v>803</v>
      </c>
      <c r="F202" s="219" t="s">
        <v>804</v>
      </c>
      <c r="G202" s="220" t="s">
        <v>281</v>
      </c>
      <c r="H202" s="221">
        <v>2</v>
      </c>
      <c r="I202" s="222"/>
      <c r="J202" s="223">
        <f>ROUND(I202*H202,2)</f>
        <v>0</v>
      </c>
      <c r="K202" s="219" t="s">
        <v>167</v>
      </c>
      <c r="L202" s="43"/>
      <c r="M202" s="224" t="s">
        <v>1</v>
      </c>
      <c r="N202" s="225" t="s">
        <v>44</v>
      </c>
      <c r="O202" s="90"/>
      <c r="P202" s="226">
        <f>O202*H202</f>
        <v>0</v>
      </c>
      <c r="Q202" s="226">
        <v>0.00032</v>
      </c>
      <c r="R202" s="226">
        <f>Q202*H202</f>
        <v>0.00064</v>
      </c>
      <c r="S202" s="226">
        <v>0</v>
      </c>
      <c r="T202" s="227">
        <f>S202*H202</f>
        <v>0</v>
      </c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R202" s="228" t="s">
        <v>705</v>
      </c>
      <c r="AT202" s="228" t="s">
        <v>163</v>
      </c>
      <c r="AU202" s="228" t="s">
        <v>89</v>
      </c>
      <c r="AY202" s="16" t="s">
        <v>160</v>
      </c>
      <c r="BE202" s="229">
        <f>IF(N202="základní",J202,0)</f>
        <v>0</v>
      </c>
      <c r="BF202" s="229">
        <f>IF(N202="snížená",J202,0)</f>
        <v>0</v>
      </c>
      <c r="BG202" s="229">
        <f>IF(N202="zákl. přenesená",J202,0)</f>
        <v>0</v>
      </c>
      <c r="BH202" s="229">
        <f>IF(N202="sníž. přenesená",J202,0)</f>
        <v>0</v>
      </c>
      <c r="BI202" s="229">
        <f>IF(N202="nulová",J202,0)</f>
        <v>0</v>
      </c>
      <c r="BJ202" s="16" t="s">
        <v>87</v>
      </c>
      <c r="BK202" s="229">
        <f>ROUND(I202*H202,2)</f>
        <v>0</v>
      </c>
      <c r="BL202" s="16" t="s">
        <v>705</v>
      </c>
      <c r="BM202" s="228" t="s">
        <v>805</v>
      </c>
    </row>
    <row r="203" spans="1:47" s="2" customFormat="1" ht="12">
      <c r="A203" s="37"/>
      <c r="B203" s="38"/>
      <c r="C203" s="39"/>
      <c r="D203" s="230" t="s">
        <v>170</v>
      </c>
      <c r="E203" s="39"/>
      <c r="F203" s="231" t="s">
        <v>806</v>
      </c>
      <c r="G203" s="39"/>
      <c r="H203" s="39"/>
      <c r="I203" s="232"/>
      <c r="J203" s="39"/>
      <c r="K203" s="39"/>
      <c r="L203" s="43"/>
      <c r="M203" s="233"/>
      <c r="N203" s="234"/>
      <c r="O203" s="90"/>
      <c r="P203" s="90"/>
      <c r="Q203" s="90"/>
      <c r="R203" s="90"/>
      <c r="S203" s="90"/>
      <c r="T203" s="91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T203" s="16" t="s">
        <v>170</v>
      </c>
      <c r="AU203" s="16" t="s">
        <v>89</v>
      </c>
    </row>
    <row r="204" spans="1:65" s="2" customFormat="1" ht="24.15" customHeight="1">
      <c r="A204" s="37"/>
      <c r="B204" s="38"/>
      <c r="C204" s="217" t="s">
        <v>536</v>
      </c>
      <c r="D204" s="217" t="s">
        <v>163</v>
      </c>
      <c r="E204" s="218" t="s">
        <v>807</v>
      </c>
      <c r="F204" s="219" t="s">
        <v>808</v>
      </c>
      <c r="G204" s="220" t="s">
        <v>215</v>
      </c>
      <c r="H204" s="221">
        <v>63.5</v>
      </c>
      <c r="I204" s="222"/>
      <c r="J204" s="223">
        <f>ROUND(I204*H204,2)</f>
        <v>0</v>
      </c>
      <c r="K204" s="219" t="s">
        <v>167</v>
      </c>
      <c r="L204" s="43"/>
      <c r="M204" s="224" t="s">
        <v>1</v>
      </c>
      <c r="N204" s="225" t="s">
        <v>44</v>
      </c>
      <c r="O204" s="90"/>
      <c r="P204" s="226">
        <f>O204*H204</f>
        <v>0</v>
      </c>
      <c r="Q204" s="226">
        <v>0</v>
      </c>
      <c r="R204" s="226">
        <f>Q204*H204</f>
        <v>0</v>
      </c>
      <c r="S204" s="226">
        <v>0</v>
      </c>
      <c r="T204" s="227">
        <f>S204*H204</f>
        <v>0</v>
      </c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R204" s="228" t="s">
        <v>705</v>
      </c>
      <c r="AT204" s="228" t="s">
        <v>163</v>
      </c>
      <c r="AU204" s="228" t="s">
        <v>89</v>
      </c>
      <c r="AY204" s="16" t="s">
        <v>160</v>
      </c>
      <c r="BE204" s="229">
        <f>IF(N204="základní",J204,0)</f>
        <v>0</v>
      </c>
      <c r="BF204" s="229">
        <f>IF(N204="snížená",J204,0)</f>
        <v>0</v>
      </c>
      <c r="BG204" s="229">
        <f>IF(N204="zákl. přenesená",J204,0)</f>
        <v>0</v>
      </c>
      <c r="BH204" s="229">
        <f>IF(N204="sníž. přenesená",J204,0)</f>
        <v>0</v>
      </c>
      <c r="BI204" s="229">
        <f>IF(N204="nulová",J204,0)</f>
        <v>0</v>
      </c>
      <c r="BJ204" s="16" t="s">
        <v>87</v>
      </c>
      <c r="BK204" s="229">
        <f>ROUND(I204*H204,2)</f>
        <v>0</v>
      </c>
      <c r="BL204" s="16" t="s">
        <v>705</v>
      </c>
      <c r="BM204" s="228" t="s">
        <v>809</v>
      </c>
    </row>
    <row r="205" spans="1:47" s="2" customFormat="1" ht="12">
      <c r="A205" s="37"/>
      <c r="B205" s="38"/>
      <c r="C205" s="39"/>
      <c r="D205" s="230" t="s">
        <v>170</v>
      </c>
      <c r="E205" s="39"/>
      <c r="F205" s="231" t="s">
        <v>810</v>
      </c>
      <c r="G205" s="39"/>
      <c r="H205" s="39"/>
      <c r="I205" s="232"/>
      <c r="J205" s="39"/>
      <c r="K205" s="39"/>
      <c r="L205" s="43"/>
      <c r="M205" s="233"/>
      <c r="N205" s="234"/>
      <c r="O205" s="90"/>
      <c r="P205" s="90"/>
      <c r="Q205" s="90"/>
      <c r="R205" s="90"/>
      <c r="S205" s="90"/>
      <c r="T205" s="91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T205" s="16" t="s">
        <v>170</v>
      </c>
      <c r="AU205" s="16" t="s">
        <v>89</v>
      </c>
    </row>
    <row r="206" spans="1:47" s="2" customFormat="1" ht="12">
      <c r="A206" s="37"/>
      <c r="B206" s="38"/>
      <c r="C206" s="39"/>
      <c r="D206" s="230" t="s">
        <v>172</v>
      </c>
      <c r="E206" s="39"/>
      <c r="F206" s="235" t="s">
        <v>811</v>
      </c>
      <c r="G206" s="39"/>
      <c r="H206" s="39"/>
      <c r="I206" s="232"/>
      <c r="J206" s="39"/>
      <c r="K206" s="39"/>
      <c r="L206" s="43"/>
      <c r="M206" s="233"/>
      <c r="N206" s="234"/>
      <c r="O206" s="90"/>
      <c r="P206" s="90"/>
      <c r="Q206" s="90"/>
      <c r="R206" s="90"/>
      <c r="S206" s="90"/>
      <c r="T206" s="91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T206" s="16" t="s">
        <v>172</v>
      </c>
      <c r="AU206" s="16" t="s">
        <v>89</v>
      </c>
    </row>
    <row r="207" spans="1:65" s="2" customFormat="1" ht="24.15" customHeight="1">
      <c r="A207" s="37"/>
      <c r="B207" s="38"/>
      <c r="C207" s="251" t="s">
        <v>541</v>
      </c>
      <c r="D207" s="251" t="s">
        <v>452</v>
      </c>
      <c r="E207" s="252" t="s">
        <v>812</v>
      </c>
      <c r="F207" s="253" t="s">
        <v>813</v>
      </c>
      <c r="G207" s="254" t="s">
        <v>215</v>
      </c>
      <c r="H207" s="255">
        <v>63.5</v>
      </c>
      <c r="I207" s="256"/>
      <c r="J207" s="257">
        <f>ROUND(I207*H207,2)</f>
        <v>0</v>
      </c>
      <c r="K207" s="253" t="s">
        <v>167</v>
      </c>
      <c r="L207" s="258"/>
      <c r="M207" s="259" t="s">
        <v>1</v>
      </c>
      <c r="N207" s="260" t="s">
        <v>44</v>
      </c>
      <c r="O207" s="90"/>
      <c r="P207" s="226">
        <f>O207*H207</f>
        <v>0</v>
      </c>
      <c r="Q207" s="226">
        <v>0.00674</v>
      </c>
      <c r="R207" s="226">
        <f>Q207*H207</f>
        <v>0.42799000000000004</v>
      </c>
      <c r="S207" s="226">
        <v>0</v>
      </c>
      <c r="T207" s="227">
        <f>S207*H207</f>
        <v>0</v>
      </c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R207" s="228" t="s">
        <v>814</v>
      </c>
      <c r="AT207" s="228" t="s">
        <v>452</v>
      </c>
      <c r="AU207" s="228" t="s">
        <v>89</v>
      </c>
      <c r="AY207" s="16" t="s">
        <v>160</v>
      </c>
      <c r="BE207" s="229">
        <f>IF(N207="základní",J207,0)</f>
        <v>0</v>
      </c>
      <c r="BF207" s="229">
        <f>IF(N207="snížená",J207,0)</f>
        <v>0</v>
      </c>
      <c r="BG207" s="229">
        <f>IF(N207="zákl. přenesená",J207,0)</f>
        <v>0</v>
      </c>
      <c r="BH207" s="229">
        <f>IF(N207="sníž. přenesená",J207,0)</f>
        <v>0</v>
      </c>
      <c r="BI207" s="229">
        <f>IF(N207="nulová",J207,0)</f>
        <v>0</v>
      </c>
      <c r="BJ207" s="16" t="s">
        <v>87</v>
      </c>
      <c r="BK207" s="229">
        <f>ROUND(I207*H207,2)</f>
        <v>0</v>
      </c>
      <c r="BL207" s="16" t="s">
        <v>814</v>
      </c>
      <c r="BM207" s="228" t="s">
        <v>815</v>
      </c>
    </row>
    <row r="208" spans="1:47" s="2" customFormat="1" ht="12">
      <c r="A208" s="37"/>
      <c r="B208" s="38"/>
      <c r="C208" s="39"/>
      <c r="D208" s="230" t="s">
        <v>170</v>
      </c>
      <c r="E208" s="39"/>
      <c r="F208" s="231" t="s">
        <v>813</v>
      </c>
      <c r="G208" s="39"/>
      <c r="H208" s="39"/>
      <c r="I208" s="232"/>
      <c r="J208" s="39"/>
      <c r="K208" s="39"/>
      <c r="L208" s="43"/>
      <c r="M208" s="233"/>
      <c r="N208" s="234"/>
      <c r="O208" s="90"/>
      <c r="P208" s="90"/>
      <c r="Q208" s="90"/>
      <c r="R208" s="90"/>
      <c r="S208" s="90"/>
      <c r="T208" s="91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T208" s="16" t="s">
        <v>170</v>
      </c>
      <c r="AU208" s="16" t="s">
        <v>89</v>
      </c>
    </row>
    <row r="209" spans="1:47" s="2" customFormat="1" ht="12">
      <c r="A209" s="37"/>
      <c r="B209" s="38"/>
      <c r="C209" s="39"/>
      <c r="D209" s="230" t="s">
        <v>172</v>
      </c>
      <c r="E209" s="39"/>
      <c r="F209" s="235" t="s">
        <v>816</v>
      </c>
      <c r="G209" s="39"/>
      <c r="H209" s="39"/>
      <c r="I209" s="232"/>
      <c r="J209" s="39"/>
      <c r="K209" s="39"/>
      <c r="L209" s="43"/>
      <c r="M209" s="233"/>
      <c r="N209" s="234"/>
      <c r="O209" s="90"/>
      <c r="P209" s="90"/>
      <c r="Q209" s="90"/>
      <c r="R209" s="90"/>
      <c r="S209" s="90"/>
      <c r="T209" s="91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T209" s="16" t="s">
        <v>172</v>
      </c>
      <c r="AU209" s="16" t="s">
        <v>89</v>
      </c>
    </row>
    <row r="210" spans="1:65" s="2" customFormat="1" ht="24.15" customHeight="1">
      <c r="A210" s="37"/>
      <c r="B210" s="38"/>
      <c r="C210" s="217" t="s">
        <v>605</v>
      </c>
      <c r="D210" s="217" t="s">
        <v>163</v>
      </c>
      <c r="E210" s="218" t="s">
        <v>817</v>
      </c>
      <c r="F210" s="219" t="s">
        <v>818</v>
      </c>
      <c r="G210" s="220" t="s">
        <v>215</v>
      </c>
      <c r="H210" s="221">
        <v>16</v>
      </c>
      <c r="I210" s="222"/>
      <c r="J210" s="223">
        <f>ROUND(I210*H210,2)</f>
        <v>0</v>
      </c>
      <c r="K210" s="219" t="s">
        <v>785</v>
      </c>
      <c r="L210" s="43"/>
      <c r="M210" s="224" t="s">
        <v>1</v>
      </c>
      <c r="N210" s="225" t="s">
        <v>44</v>
      </c>
      <c r="O210" s="90"/>
      <c r="P210" s="226">
        <f>O210*H210</f>
        <v>0</v>
      </c>
      <c r="Q210" s="226">
        <v>0</v>
      </c>
      <c r="R210" s="226">
        <f>Q210*H210</f>
        <v>0</v>
      </c>
      <c r="S210" s="226">
        <v>0</v>
      </c>
      <c r="T210" s="227">
        <f>S210*H210</f>
        <v>0</v>
      </c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R210" s="228" t="s">
        <v>705</v>
      </c>
      <c r="AT210" s="228" t="s">
        <v>163</v>
      </c>
      <c r="AU210" s="228" t="s">
        <v>89</v>
      </c>
      <c r="AY210" s="16" t="s">
        <v>160</v>
      </c>
      <c r="BE210" s="229">
        <f>IF(N210="základní",J210,0)</f>
        <v>0</v>
      </c>
      <c r="BF210" s="229">
        <f>IF(N210="snížená",J210,0)</f>
        <v>0</v>
      </c>
      <c r="BG210" s="229">
        <f>IF(N210="zákl. přenesená",J210,0)</f>
        <v>0</v>
      </c>
      <c r="BH210" s="229">
        <f>IF(N210="sníž. přenesená",J210,0)</f>
        <v>0</v>
      </c>
      <c r="BI210" s="229">
        <f>IF(N210="nulová",J210,0)</f>
        <v>0</v>
      </c>
      <c r="BJ210" s="16" t="s">
        <v>87</v>
      </c>
      <c r="BK210" s="229">
        <f>ROUND(I210*H210,2)</f>
        <v>0</v>
      </c>
      <c r="BL210" s="16" t="s">
        <v>705</v>
      </c>
      <c r="BM210" s="228" t="s">
        <v>819</v>
      </c>
    </row>
    <row r="211" spans="1:47" s="2" customFormat="1" ht="12">
      <c r="A211" s="37"/>
      <c r="B211" s="38"/>
      <c r="C211" s="39"/>
      <c r="D211" s="230" t="s">
        <v>170</v>
      </c>
      <c r="E211" s="39"/>
      <c r="F211" s="231" t="s">
        <v>820</v>
      </c>
      <c r="G211" s="39"/>
      <c r="H211" s="39"/>
      <c r="I211" s="232"/>
      <c r="J211" s="39"/>
      <c r="K211" s="39"/>
      <c r="L211" s="43"/>
      <c r="M211" s="233"/>
      <c r="N211" s="234"/>
      <c r="O211" s="90"/>
      <c r="P211" s="90"/>
      <c r="Q211" s="90"/>
      <c r="R211" s="90"/>
      <c r="S211" s="90"/>
      <c r="T211" s="91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T211" s="16" t="s">
        <v>170</v>
      </c>
      <c r="AU211" s="16" t="s">
        <v>89</v>
      </c>
    </row>
    <row r="212" spans="1:47" s="2" customFormat="1" ht="12">
      <c r="A212" s="37"/>
      <c r="B212" s="38"/>
      <c r="C212" s="39"/>
      <c r="D212" s="230" t="s">
        <v>172</v>
      </c>
      <c r="E212" s="39"/>
      <c r="F212" s="235" t="s">
        <v>811</v>
      </c>
      <c r="G212" s="39"/>
      <c r="H212" s="39"/>
      <c r="I212" s="232"/>
      <c r="J212" s="39"/>
      <c r="K212" s="39"/>
      <c r="L212" s="43"/>
      <c r="M212" s="233"/>
      <c r="N212" s="234"/>
      <c r="O212" s="90"/>
      <c r="P212" s="90"/>
      <c r="Q212" s="90"/>
      <c r="R212" s="90"/>
      <c r="S212" s="90"/>
      <c r="T212" s="91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T212" s="16" t="s">
        <v>172</v>
      </c>
      <c r="AU212" s="16" t="s">
        <v>89</v>
      </c>
    </row>
    <row r="213" spans="1:51" s="13" customFormat="1" ht="12">
      <c r="A213" s="13"/>
      <c r="B213" s="236"/>
      <c r="C213" s="237"/>
      <c r="D213" s="230" t="s">
        <v>219</v>
      </c>
      <c r="E213" s="238" t="s">
        <v>1</v>
      </c>
      <c r="F213" s="239" t="s">
        <v>346</v>
      </c>
      <c r="G213" s="237"/>
      <c r="H213" s="240">
        <v>16</v>
      </c>
      <c r="I213" s="241"/>
      <c r="J213" s="237"/>
      <c r="K213" s="237"/>
      <c r="L213" s="242"/>
      <c r="M213" s="243"/>
      <c r="N213" s="244"/>
      <c r="O213" s="244"/>
      <c r="P213" s="244"/>
      <c r="Q213" s="244"/>
      <c r="R213" s="244"/>
      <c r="S213" s="244"/>
      <c r="T213" s="245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46" t="s">
        <v>219</v>
      </c>
      <c r="AU213" s="246" t="s">
        <v>89</v>
      </c>
      <c r="AV213" s="13" t="s">
        <v>89</v>
      </c>
      <c r="AW213" s="13" t="s">
        <v>36</v>
      </c>
      <c r="AX213" s="13" t="s">
        <v>87</v>
      </c>
      <c r="AY213" s="246" t="s">
        <v>160</v>
      </c>
    </row>
    <row r="214" spans="1:65" s="2" customFormat="1" ht="24.15" customHeight="1">
      <c r="A214" s="37"/>
      <c r="B214" s="38"/>
      <c r="C214" s="251" t="s">
        <v>610</v>
      </c>
      <c r="D214" s="251" t="s">
        <v>452</v>
      </c>
      <c r="E214" s="252" t="s">
        <v>821</v>
      </c>
      <c r="F214" s="253" t="s">
        <v>822</v>
      </c>
      <c r="G214" s="254" t="s">
        <v>215</v>
      </c>
      <c r="H214" s="255">
        <v>16</v>
      </c>
      <c r="I214" s="256"/>
      <c r="J214" s="257">
        <f>ROUND(I214*H214,2)</f>
        <v>0</v>
      </c>
      <c r="K214" s="253" t="s">
        <v>1</v>
      </c>
      <c r="L214" s="258"/>
      <c r="M214" s="259" t="s">
        <v>1</v>
      </c>
      <c r="N214" s="260" t="s">
        <v>44</v>
      </c>
      <c r="O214" s="90"/>
      <c r="P214" s="226">
        <f>O214*H214</f>
        <v>0</v>
      </c>
      <c r="Q214" s="226">
        <v>0.01759</v>
      </c>
      <c r="R214" s="226">
        <f>Q214*H214</f>
        <v>0.28144</v>
      </c>
      <c r="S214" s="226">
        <v>0</v>
      </c>
      <c r="T214" s="227">
        <f>S214*H214</f>
        <v>0</v>
      </c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R214" s="228" t="s">
        <v>814</v>
      </c>
      <c r="AT214" s="228" t="s">
        <v>452</v>
      </c>
      <c r="AU214" s="228" t="s">
        <v>89</v>
      </c>
      <c r="AY214" s="16" t="s">
        <v>160</v>
      </c>
      <c r="BE214" s="229">
        <f>IF(N214="základní",J214,0)</f>
        <v>0</v>
      </c>
      <c r="BF214" s="229">
        <f>IF(N214="snížená",J214,0)</f>
        <v>0</v>
      </c>
      <c r="BG214" s="229">
        <f>IF(N214="zákl. přenesená",J214,0)</f>
        <v>0</v>
      </c>
      <c r="BH214" s="229">
        <f>IF(N214="sníž. přenesená",J214,0)</f>
        <v>0</v>
      </c>
      <c r="BI214" s="229">
        <f>IF(N214="nulová",J214,0)</f>
        <v>0</v>
      </c>
      <c r="BJ214" s="16" t="s">
        <v>87</v>
      </c>
      <c r="BK214" s="229">
        <f>ROUND(I214*H214,2)</f>
        <v>0</v>
      </c>
      <c r="BL214" s="16" t="s">
        <v>814</v>
      </c>
      <c r="BM214" s="228" t="s">
        <v>823</v>
      </c>
    </row>
    <row r="215" spans="1:47" s="2" customFormat="1" ht="12">
      <c r="A215" s="37"/>
      <c r="B215" s="38"/>
      <c r="C215" s="39"/>
      <c r="D215" s="230" t="s">
        <v>170</v>
      </c>
      <c r="E215" s="39"/>
      <c r="F215" s="231" t="s">
        <v>822</v>
      </c>
      <c r="G215" s="39"/>
      <c r="H215" s="39"/>
      <c r="I215" s="232"/>
      <c r="J215" s="39"/>
      <c r="K215" s="39"/>
      <c r="L215" s="43"/>
      <c r="M215" s="233"/>
      <c r="N215" s="234"/>
      <c r="O215" s="90"/>
      <c r="P215" s="90"/>
      <c r="Q215" s="90"/>
      <c r="R215" s="90"/>
      <c r="S215" s="90"/>
      <c r="T215" s="91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T215" s="16" t="s">
        <v>170</v>
      </c>
      <c r="AU215" s="16" t="s">
        <v>89</v>
      </c>
    </row>
    <row r="216" spans="1:65" s="2" customFormat="1" ht="24.15" customHeight="1">
      <c r="A216" s="37"/>
      <c r="B216" s="38"/>
      <c r="C216" s="217" t="s">
        <v>596</v>
      </c>
      <c r="D216" s="217" t="s">
        <v>163</v>
      </c>
      <c r="E216" s="218" t="s">
        <v>824</v>
      </c>
      <c r="F216" s="219" t="s">
        <v>825</v>
      </c>
      <c r="G216" s="220" t="s">
        <v>215</v>
      </c>
      <c r="H216" s="221">
        <v>28</v>
      </c>
      <c r="I216" s="222"/>
      <c r="J216" s="223">
        <f>ROUND(I216*H216,2)</f>
        <v>0</v>
      </c>
      <c r="K216" s="219" t="s">
        <v>785</v>
      </c>
      <c r="L216" s="43"/>
      <c r="M216" s="224" t="s">
        <v>1</v>
      </c>
      <c r="N216" s="225" t="s">
        <v>44</v>
      </c>
      <c r="O216" s="90"/>
      <c r="P216" s="226">
        <f>O216*H216</f>
        <v>0</v>
      </c>
      <c r="Q216" s="226">
        <v>0</v>
      </c>
      <c r="R216" s="226">
        <f>Q216*H216</f>
        <v>0</v>
      </c>
      <c r="S216" s="226">
        <v>0</v>
      </c>
      <c r="T216" s="227">
        <f>S216*H216</f>
        <v>0</v>
      </c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R216" s="228" t="s">
        <v>705</v>
      </c>
      <c r="AT216" s="228" t="s">
        <v>163</v>
      </c>
      <c r="AU216" s="228" t="s">
        <v>89</v>
      </c>
      <c r="AY216" s="16" t="s">
        <v>160</v>
      </c>
      <c r="BE216" s="229">
        <f>IF(N216="základní",J216,0)</f>
        <v>0</v>
      </c>
      <c r="BF216" s="229">
        <f>IF(N216="snížená",J216,0)</f>
        <v>0</v>
      </c>
      <c r="BG216" s="229">
        <f>IF(N216="zákl. přenesená",J216,0)</f>
        <v>0</v>
      </c>
      <c r="BH216" s="229">
        <f>IF(N216="sníž. přenesená",J216,0)</f>
        <v>0</v>
      </c>
      <c r="BI216" s="229">
        <f>IF(N216="nulová",J216,0)</f>
        <v>0</v>
      </c>
      <c r="BJ216" s="16" t="s">
        <v>87</v>
      </c>
      <c r="BK216" s="229">
        <f>ROUND(I216*H216,2)</f>
        <v>0</v>
      </c>
      <c r="BL216" s="16" t="s">
        <v>705</v>
      </c>
      <c r="BM216" s="228" t="s">
        <v>826</v>
      </c>
    </row>
    <row r="217" spans="1:47" s="2" customFormat="1" ht="12">
      <c r="A217" s="37"/>
      <c r="B217" s="38"/>
      <c r="C217" s="39"/>
      <c r="D217" s="230" t="s">
        <v>170</v>
      </c>
      <c r="E217" s="39"/>
      <c r="F217" s="231" t="s">
        <v>827</v>
      </c>
      <c r="G217" s="39"/>
      <c r="H217" s="39"/>
      <c r="I217" s="232"/>
      <c r="J217" s="39"/>
      <c r="K217" s="39"/>
      <c r="L217" s="43"/>
      <c r="M217" s="233"/>
      <c r="N217" s="234"/>
      <c r="O217" s="90"/>
      <c r="P217" s="90"/>
      <c r="Q217" s="90"/>
      <c r="R217" s="90"/>
      <c r="S217" s="90"/>
      <c r="T217" s="91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T217" s="16" t="s">
        <v>170</v>
      </c>
      <c r="AU217" s="16" t="s">
        <v>89</v>
      </c>
    </row>
    <row r="218" spans="1:47" s="2" customFormat="1" ht="12">
      <c r="A218" s="37"/>
      <c r="B218" s="38"/>
      <c r="C218" s="39"/>
      <c r="D218" s="230" t="s">
        <v>172</v>
      </c>
      <c r="E218" s="39"/>
      <c r="F218" s="235" t="s">
        <v>828</v>
      </c>
      <c r="G218" s="39"/>
      <c r="H218" s="39"/>
      <c r="I218" s="232"/>
      <c r="J218" s="39"/>
      <c r="K218" s="39"/>
      <c r="L218" s="43"/>
      <c r="M218" s="233"/>
      <c r="N218" s="234"/>
      <c r="O218" s="90"/>
      <c r="P218" s="90"/>
      <c r="Q218" s="90"/>
      <c r="R218" s="90"/>
      <c r="S218" s="90"/>
      <c r="T218" s="91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T218" s="16" t="s">
        <v>172</v>
      </c>
      <c r="AU218" s="16" t="s">
        <v>89</v>
      </c>
    </row>
    <row r="219" spans="1:51" s="13" customFormat="1" ht="12">
      <c r="A219" s="13"/>
      <c r="B219" s="236"/>
      <c r="C219" s="237"/>
      <c r="D219" s="230" t="s">
        <v>219</v>
      </c>
      <c r="E219" s="238" t="s">
        <v>1</v>
      </c>
      <c r="F219" s="239" t="s">
        <v>829</v>
      </c>
      <c r="G219" s="237"/>
      <c r="H219" s="240">
        <v>28</v>
      </c>
      <c r="I219" s="241"/>
      <c r="J219" s="237"/>
      <c r="K219" s="237"/>
      <c r="L219" s="242"/>
      <c r="M219" s="243"/>
      <c r="N219" s="244"/>
      <c r="O219" s="244"/>
      <c r="P219" s="244"/>
      <c r="Q219" s="244"/>
      <c r="R219" s="244"/>
      <c r="S219" s="244"/>
      <c r="T219" s="245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46" t="s">
        <v>219</v>
      </c>
      <c r="AU219" s="246" t="s">
        <v>89</v>
      </c>
      <c r="AV219" s="13" t="s">
        <v>89</v>
      </c>
      <c r="AW219" s="13" t="s">
        <v>36</v>
      </c>
      <c r="AX219" s="13" t="s">
        <v>87</v>
      </c>
      <c r="AY219" s="246" t="s">
        <v>160</v>
      </c>
    </row>
    <row r="220" spans="1:65" s="2" customFormat="1" ht="24.15" customHeight="1">
      <c r="A220" s="37"/>
      <c r="B220" s="38"/>
      <c r="C220" s="251" t="s">
        <v>601</v>
      </c>
      <c r="D220" s="251" t="s">
        <v>452</v>
      </c>
      <c r="E220" s="252" t="s">
        <v>830</v>
      </c>
      <c r="F220" s="253" t="s">
        <v>831</v>
      </c>
      <c r="G220" s="254" t="s">
        <v>215</v>
      </c>
      <c r="H220" s="255">
        <v>28</v>
      </c>
      <c r="I220" s="256"/>
      <c r="J220" s="257">
        <f>ROUND(I220*H220,2)</f>
        <v>0</v>
      </c>
      <c r="K220" s="253" t="s">
        <v>785</v>
      </c>
      <c r="L220" s="258"/>
      <c r="M220" s="259" t="s">
        <v>1</v>
      </c>
      <c r="N220" s="260" t="s">
        <v>44</v>
      </c>
      <c r="O220" s="90"/>
      <c r="P220" s="226">
        <f>O220*H220</f>
        <v>0</v>
      </c>
      <c r="Q220" s="226">
        <v>0.01759</v>
      </c>
      <c r="R220" s="226">
        <f>Q220*H220</f>
        <v>0.49252000000000007</v>
      </c>
      <c r="S220" s="226">
        <v>0</v>
      </c>
      <c r="T220" s="227">
        <f>S220*H220</f>
        <v>0</v>
      </c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  <c r="AR220" s="228" t="s">
        <v>814</v>
      </c>
      <c r="AT220" s="228" t="s">
        <v>452</v>
      </c>
      <c r="AU220" s="228" t="s">
        <v>89</v>
      </c>
      <c r="AY220" s="16" t="s">
        <v>160</v>
      </c>
      <c r="BE220" s="229">
        <f>IF(N220="základní",J220,0)</f>
        <v>0</v>
      </c>
      <c r="BF220" s="229">
        <f>IF(N220="snížená",J220,0)</f>
        <v>0</v>
      </c>
      <c r="BG220" s="229">
        <f>IF(N220="zákl. přenesená",J220,0)</f>
        <v>0</v>
      </c>
      <c r="BH220" s="229">
        <f>IF(N220="sníž. přenesená",J220,0)</f>
        <v>0</v>
      </c>
      <c r="BI220" s="229">
        <f>IF(N220="nulová",J220,0)</f>
        <v>0</v>
      </c>
      <c r="BJ220" s="16" t="s">
        <v>87</v>
      </c>
      <c r="BK220" s="229">
        <f>ROUND(I220*H220,2)</f>
        <v>0</v>
      </c>
      <c r="BL220" s="16" t="s">
        <v>814</v>
      </c>
      <c r="BM220" s="228" t="s">
        <v>832</v>
      </c>
    </row>
    <row r="221" spans="1:47" s="2" customFormat="1" ht="12">
      <c r="A221" s="37"/>
      <c r="B221" s="38"/>
      <c r="C221" s="39"/>
      <c r="D221" s="230" t="s">
        <v>170</v>
      </c>
      <c r="E221" s="39"/>
      <c r="F221" s="231" t="s">
        <v>831</v>
      </c>
      <c r="G221" s="39"/>
      <c r="H221" s="39"/>
      <c r="I221" s="232"/>
      <c r="J221" s="39"/>
      <c r="K221" s="39"/>
      <c r="L221" s="43"/>
      <c r="M221" s="233"/>
      <c r="N221" s="234"/>
      <c r="O221" s="90"/>
      <c r="P221" s="90"/>
      <c r="Q221" s="90"/>
      <c r="R221" s="90"/>
      <c r="S221" s="90"/>
      <c r="T221" s="91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T221" s="16" t="s">
        <v>170</v>
      </c>
      <c r="AU221" s="16" t="s">
        <v>89</v>
      </c>
    </row>
    <row r="222" spans="1:65" s="2" customFormat="1" ht="24.15" customHeight="1">
      <c r="A222" s="37"/>
      <c r="B222" s="38"/>
      <c r="C222" s="217" t="s">
        <v>547</v>
      </c>
      <c r="D222" s="217" t="s">
        <v>163</v>
      </c>
      <c r="E222" s="218" t="s">
        <v>833</v>
      </c>
      <c r="F222" s="219" t="s">
        <v>834</v>
      </c>
      <c r="G222" s="220" t="s">
        <v>215</v>
      </c>
      <c r="H222" s="221">
        <v>62.5</v>
      </c>
      <c r="I222" s="222"/>
      <c r="J222" s="223">
        <f>ROUND(I222*H222,2)</f>
        <v>0</v>
      </c>
      <c r="K222" s="219" t="s">
        <v>167</v>
      </c>
      <c r="L222" s="43"/>
      <c r="M222" s="224" t="s">
        <v>1</v>
      </c>
      <c r="N222" s="225" t="s">
        <v>44</v>
      </c>
      <c r="O222" s="90"/>
      <c r="P222" s="226">
        <f>O222*H222</f>
        <v>0</v>
      </c>
      <c r="Q222" s="226">
        <v>0</v>
      </c>
      <c r="R222" s="226">
        <f>Q222*H222</f>
        <v>0</v>
      </c>
      <c r="S222" s="226">
        <v>0</v>
      </c>
      <c r="T222" s="227">
        <f>S222*H222</f>
        <v>0</v>
      </c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R222" s="228" t="s">
        <v>705</v>
      </c>
      <c r="AT222" s="228" t="s">
        <v>163</v>
      </c>
      <c r="AU222" s="228" t="s">
        <v>89</v>
      </c>
      <c r="AY222" s="16" t="s">
        <v>160</v>
      </c>
      <c r="BE222" s="229">
        <f>IF(N222="základní",J222,0)</f>
        <v>0</v>
      </c>
      <c r="BF222" s="229">
        <f>IF(N222="snížená",J222,0)</f>
        <v>0</v>
      </c>
      <c r="BG222" s="229">
        <f>IF(N222="zákl. přenesená",J222,0)</f>
        <v>0</v>
      </c>
      <c r="BH222" s="229">
        <f>IF(N222="sníž. přenesená",J222,0)</f>
        <v>0</v>
      </c>
      <c r="BI222" s="229">
        <f>IF(N222="nulová",J222,0)</f>
        <v>0</v>
      </c>
      <c r="BJ222" s="16" t="s">
        <v>87</v>
      </c>
      <c r="BK222" s="229">
        <f>ROUND(I222*H222,2)</f>
        <v>0</v>
      </c>
      <c r="BL222" s="16" t="s">
        <v>705</v>
      </c>
      <c r="BM222" s="228" t="s">
        <v>835</v>
      </c>
    </row>
    <row r="223" spans="1:47" s="2" customFormat="1" ht="12">
      <c r="A223" s="37"/>
      <c r="B223" s="38"/>
      <c r="C223" s="39"/>
      <c r="D223" s="230" t="s">
        <v>170</v>
      </c>
      <c r="E223" s="39"/>
      <c r="F223" s="231" t="s">
        <v>836</v>
      </c>
      <c r="G223" s="39"/>
      <c r="H223" s="39"/>
      <c r="I223" s="232"/>
      <c r="J223" s="39"/>
      <c r="K223" s="39"/>
      <c r="L223" s="43"/>
      <c r="M223" s="233"/>
      <c r="N223" s="234"/>
      <c r="O223" s="90"/>
      <c r="P223" s="90"/>
      <c r="Q223" s="90"/>
      <c r="R223" s="90"/>
      <c r="S223" s="90"/>
      <c r="T223" s="91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T223" s="16" t="s">
        <v>170</v>
      </c>
      <c r="AU223" s="16" t="s">
        <v>89</v>
      </c>
    </row>
    <row r="224" spans="1:47" s="2" customFormat="1" ht="12">
      <c r="A224" s="37"/>
      <c r="B224" s="38"/>
      <c r="C224" s="39"/>
      <c r="D224" s="230" t="s">
        <v>172</v>
      </c>
      <c r="E224" s="39"/>
      <c r="F224" s="235" t="s">
        <v>811</v>
      </c>
      <c r="G224" s="39"/>
      <c r="H224" s="39"/>
      <c r="I224" s="232"/>
      <c r="J224" s="39"/>
      <c r="K224" s="39"/>
      <c r="L224" s="43"/>
      <c r="M224" s="233"/>
      <c r="N224" s="234"/>
      <c r="O224" s="90"/>
      <c r="P224" s="90"/>
      <c r="Q224" s="90"/>
      <c r="R224" s="90"/>
      <c r="S224" s="90"/>
      <c r="T224" s="91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T224" s="16" t="s">
        <v>172</v>
      </c>
      <c r="AU224" s="16" t="s">
        <v>89</v>
      </c>
    </row>
    <row r="225" spans="1:65" s="2" customFormat="1" ht="24.15" customHeight="1">
      <c r="A225" s="37"/>
      <c r="B225" s="38"/>
      <c r="C225" s="251" t="s">
        <v>553</v>
      </c>
      <c r="D225" s="251" t="s">
        <v>452</v>
      </c>
      <c r="E225" s="252" t="s">
        <v>837</v>
      </c>
      <c r="F225" s="253" t="s">
        <v>838</v>
      </c>
      <c r="G225" s="254" t="s">
        <v>215</v>
      </c>
      <c r="H225" s="255">
        <v>62.5</v>
      </c>
      <c r="I225" s="256"/>
      <c r="J225" s="257">
        <f>ROUND(I225*H225,2)</f>
        <v>0</v>
      </c>
      <c r="K225" s="253" t="s">
        <v>1</v>
      </c>
      <c r="L225" s="258"/>
      <c r="M225" s="259" t="s">
        <v>1</v>
      </c>
      <c r="N225" s="260" t="s">
        <v>44</v>
      </c>
      <c r="O225" s="90"/>
      <c r="P225" s="226">
        <f>O225*H225</f>
        <v>0</v>
      </c>
      <c r="Q225" s="226">
        <v>0.00851</v>
      </c>
      <c r="R225" s="226">
        <f>Q225*H225</f>
        <v>0.531875</v>
      </c>
      <c r="S225" s="226">
        <v>0</v>
      </c>
      <c r="T225" s="227">
        <f>S225*H225</f>
        <v>0</v>
      </c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R225" s="228" t="s">
        <v>814</v>
      </c>
      <c r="AT225" s="228" t="s">
        <v>452</v>
      </c>
      <c r="AU225" s="228" t="s">
        <v>89</v>
      </c>
      <c r="AY225" s="16" t="s">
        <v>160</v>
      </c>
      <c r="BE225" s="229">
        <f>IF(N225="základní",J225,0)</f>
        <v>0</v>
      </c>
      <c r="BF225" s="229">
        <f>IF(N225="snížená",J225,0)</f>
        <v>0</v>
      </c>
      <c r="BG225" s="229">
        <f>IF(N225="zákl. přenesená",J225,0)</f>
        <v>0</v>
      </c>
      <c r="BH225" s="229">
        <f>IF(N225="sníž. přenesená",J225,0)</f>
        <v>0</v>
      </c>
      <c r="BI225" s="229">
        <f>IF(N225="nulová",J225,0)</f>
        <v>0</v>
      </c>
      <c r="BJ225" s="16" t="s">
        <v>87</v>
      </c>
      <c r="BK225" s="229">
        <f>ROUND(I225*H225,2)</f>
        <v>0</v>
      </c>
      <c r="BL225" s="16" t="s">
        <v>814</v>
      </c>
      <c r="BM225" s="228" t="s">
        <v>839</v>
      </c>
    </row>
    <row r="226" spans="1:47" s="2" customFormat="1" ht="12">
      <c r="A226" s="37"/>
      <c r="B226" s="38"/>
      <c r="C226" s="39"/>
      <c r="D226" s="230" t="s">
        <v>170</v>
      </c>
      <c r="E226" s="39"/>
      <c r="F226" s="231" t="s">
        <v>840</v>
      </c>
      <c r="G226" s="39"/>
      <c r="H226" s="39"/>
      <c r="I226" s="232"/>
      <c r="J226" s="39"/>
      <c r="K226" s="39"/>
      <c r="L226" s="43"/>
      <c r="M226" s="233"/>
      <c r="N226" s="234"/>
      <c r="O226" s="90"/>
      <c r="P226" s="90"/>
      <c r="Q226" s="90"/>
      <c r="R226" s="90"/>
      <c r="S226" s="90"/>
      <c r="T226" s="91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T226" s="16" t="s">
        <v>170</v>
      </c>
      <c r="AU226" s="16" t="s">
        <v>89</v>
      </c>
    </row>
    <row r="227" spans="1:47" s="2" customFormat="1" ht="12">
      <c r="A227" s="37"/>
      <c r="B227" s="38"/>
      <c r="C227" s="39"/>
      <c r="D227" s="230" t="s">
        <v>172</v>
      </c>
      <c r="E227" s="39"/>
      <c r="F227" s="235" t="s">
        <v>816</v>
      </c>
      <c r="G227" s="39"/>
      <c r="H227" s="39"/>
      <c r="I227" s="232"/>
      <c r="J227" s="39"/>
      <c r="K227" s="39"/>
      <c r="L227" s="43"/>
      <c r="M227" s="233"/>
      <c r="N227" s="234"/>
      <c r="O227" s="90"/>
      <c r="P227" s="90"/>
      <c r="Q227" s="90"/>
      <c r="R227" s="90"/>
      <c r="S227" s="90"/>
      <c r="T227" s="91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T227" s="16" t="s">
        <v>172</v>
      </c>
      <c r="AU227" s="16" t="s">
        <v>89</v>
      </c>
    </row>
    <row r="228" spans="1:65" s="2" customFormat="1" ht="24.15" customHeight="1">
      <c r="A228" s="37"/>
      <c r="B228" s="38"/>
      <c r="C228" s="217" t="s">
        <v>587</v>
      </c>
      <c r="D228" s="217" t="s">
        <v>163</v>
      </c>
      <c r="E228" s="218" t="s">
        <v>841</v>
      </c>
      <c r="F228" s="219" t="s">
        <v>842</v>
      </c>
      <c r="G228" s="220" t="s">
        <v>215</v>
      </c>
      <c r="H228" s="221">
        <v>15</v>
      </c>
      <c r="I228" s="222"/>
      <c r="J228" s="223">
        <f>ROUND(I228*H228,2)</f>
        <v>0</v>
      </c>
      <c r="K228" s="219" t="s">
        <v>785</v>
      </c>
      <c r="L228" s="43"/>
      <c r="M228" s="224" t="s">
        <v>1</v>
      </c>
      <c r="N228" s="225" t="s">
        <v>44</v>
      </c>
      <c r="O228" s="90"/>
      <c r="P228" s="226">
        <f>O228*H228</f>
        <v>0</v>
      </c>
      <c r="Q228" s="226">
        <v>0</v>
      </c>
      <c r="R228" s="226">
        <f>Q228*H228</f>
        <v>0</v>
      </c>
      <c r="S228" s="226">
        <v>0</v>
      </c>
      <c r="T228" s="227">
        <f>S228*H228</f>
        <v>0</v>
      </c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R228" s="228" t="s">
        <v>705</v>
      </c>
      <c r="AT228" s="228" t="s">
        <v>163</v>
      </c>
      <c r="AU228" s="228" t="s">
        <v>89</v>
      </c>
      <c r="AY228" s="16" t="s">
        <v>160</v>
      </c>
      <c r="BE228" s="229">
        <f>IF(N228="základní",J228,0)</f>
        <v>0</v>
      </c>
      <c r="BF228" s="229">
        <f>IF(N228="snížená",J228,0)</f>
        <v>0</v>
      </c>
      <c r="BG228" s="229">
        <f>IF(N228="zákl. přenesená",J228,0)</f>
        <v>0</v>
      </c>
      <c r="BH228" s="229">
        <f>IF(N228="sníž. přenesená",J228,0)</f>
        <v>0</v>
      </c>
      <c r="BI228" s="229">
        <f>IF(N228="nulová",J228,0)</f>
        <v>0</v>
      </c>
      <c r="BJ228" s="16" t="s">
        <v>87</v>
      </c>
      <c r="BK228" s="229">
        <f>ROUND(I228*H228,2)</f>
        <v>0</v>
      </c>
      <c r="BL228" s="16" t="s">
        <v>705</v>
      </c>
      <c r="BM228" s="228" t="s">
        <v>843</v>
      </c>
    </row>
    <row r="229" spans="1:47" s="2" customFormat="1" ht="12">
      <c r="A229" s="37"/>
      <c r="B229" s="38"/>
      <c r="C229" s="39"/>
      <c r="D229" s="230" t="s">
        <v>170</v>
      </c>
      <c r="E229" s="39"/>
      <c r="F229" s="231" t="s">
        <v>844</v>
      </c>
      <c r="G229" s="39"/>
      <c r="H229" s="39"/>
      <c r="I229" s="232"/>
      <c r="J229" s="39"/>
      <c r="K229" s="39"/>
      <c r="L229" s="43"/>
      <c r="M229" s="233"/>
      <c r="N229" s="234"/>
      <c r="O229" s="90"/>
      <c r="P229" s="90"/>
      <c r="Q229" s="90"/>
      <c r="R229" s="90"/>
      <c r="S229" s="90"/>
      <c r="T229" s="91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T229" s="16" t="s">
        <v>170</v>
      </c>
      <c r="AU229" s="16" t="s">
        <v>89</v>
      </c>
    </row>
    <row r="230" spans="1:47" s="2" customFormat="1" ht="12">
      <c r="A230" s="37"/>
      <c r="B230" s="38"/>
      <c r="C230" s="39"/>
      <c r="D230" s="230" t="s">
        <v>172</v>
      </c>
      <c r="E230" s="39"/>
      <c r="F230" s="235" t="s">
        <v>828</v>
      </c>
      <c r="G230" s="39"/>
      <c r="H230" s="39"/>
      <c r="I230" s="232"/>
      <c r="J230" s="39"/>
      <c r="K230" s="39"/>
      <c r="L230" s="43"/>
      <c r="M230" s="233"/>
      <c r="N230" s="234"/>
      <c r="O230" s="90"/>
      <c r="P230" s="90"/>
      <c r="Q230" s="90"/>
      <c r="R230" s="90"/>
      <c r="S230" s="90"/>
      <c r="T230" s="91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T230" s="16" t="s">
        <v>172</v>
      </c>
      <c r="AU230" s="16" t="s">
        <v>89</v>
      </c>
    </row>
    <row r="231" spans="1:51" s="13" customFormat="1" ht="12">
      <c r="A231" s="13"/>
      <c r="B231" s="236"/>
      <c r="C231" s="237"/>
      <c r="D231" s="230" t="s">
        <v>219</v>
      </c>
      <c r="E231" s="238" t="s">
        <v>1</v>
      </c>
      <c r="F231" s="239" t="s">
        <v>845</v>
      </c>
      <c r="G231" s="237"/>
      <c r="H231" s="240">
        <v>15</v>
      </c>
      <c r="I231" s="241"/>
      <c r="J231" s="237"/>
      <c r="K231" s="237"/>
      <c r="L231" s="242"/>
      <c r="M231" s="243"/>
      <c r="N231" s="244"/>
      <c r="O231" s="244"/>
      <c r="P231" s="244"/>
      <c r="Q231" s="244"/>
      <c r="R231" s="244"/>
      <c r="S231" s="244"/>
      <c r="T231" s="245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46" t="s">
        <v>219</v>
      </c>
      <c r="AU231" s="246" t="s">
        <v>89</v>
      </c>
      <c r="AV231" s="13" t="s">
        <v>89</v>
      </c>
      <c r="AW231" s="13" t="s">
        <v>36</v>
      </c>
      <c r="AX231" s="13" t="s">
        <v>87</v>
      </c>
      <c r="AY231" s="246" t="s">
        <v>160</v>
      </c>
    </row>
    <row r="232" spans="1:65" s="2" customFormat="1" ht="24.15" customHeight="1">
      <c r="A232" s="37"/>
      <c r="B232" s="38"/>
      <c r="C232" s="251" t="s">
        <v>591</v>
      </c>
      <c r="D232" s="251" t="s">
        <v>452</v>
      </c>
      <c r="E232" s="252" t="s">
        <v>846</v>
      </c>
      <c r="F232" s="253" t="s">
        <v>847</v>
      </c>
      <c r="G232" s="254" t="s">
        <v>215</v>
      </c>
      <c r="H232" s="255">
        <v>15</v>
      </c>
      <c r="I232" s="256"/>
      <c r="J232" s="257">
        <f>ROUND(I232*H232,2)</f>
        <v>0</v>
      </c>
      <c r="K232" s="253" t="s">
        <v>1</v>
      </c>
      <c r="L232" s="258"/>
      <c r="M232" s="259" t="s">
        <v>1</v>
      </c>
      <c r="N232" s="260" t="s">
        <v>44</v>
      </c>
      <c r="O232" s="90"/>
      <c r="P232" s="226">
        <f>O232*H232</f>
        <v>0</v>
      </c>
      <c r="Q232" s="226">
        <v>0.01759</v>
      </c>
      <c r="R232" s="226">
        <f>Q232*H232</f>
        <v>0.26385000000000003</v>
      </c>
      <c r="S232" s="226">
        <v>0</v>
      </c>
      <c r="T232" s="227">
        <f>S232*H232</f>
        <v>0</v>
      </c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  <c r="AE232" s="37"/>
      <c r="AR232" s="228" t="s">
        <v>814</v>
      </c>
      <c r="AT232" s="228" t="s">
        <v>452</v>
      </c>
      <c r="AU232" s="228" t="s">
        <v>89</v>
      </c>
      <c r="AY232" s="16" t="s">
        <v>160</v>
      </c>
      <c r="BE232" s="229">
        <f>IF(N232="základní",J232,0)</f>
        <v>0</v>
      </c>
      <c r="BF232" s="229">
        <f>IF(N232="snížená",J232,0)</f>
        <v>0</v>
      </c>
      <c r="BG232" s="229">
        <f>IF(N232="zákl. přenesená",J232,0)</f>
        <v>0</v>
      </c>
      <c r="BH232" s="229">
        <f>IF(N232="sníž. přenesená",J232,0)</f>
        <v>0</v>
      </c>
      <c r="BI232" s="229">
        <f>IF(N232="nulová",J232,0)</f>
        <v>0</v>
      </c>
      <c r="BJ232" s="16" t="s">
        <v>87</v>
      </c>
      <c r="BK232" s="229">
        <f>ROUND(I232*H232,2)</f>
        <v>0</v>
      </c>
      <c r="BL232" s="16" t="s">
        <v>814</v>
      </c>
      <c r="BM232" s="228" t="s">
        <v>848</v>
      </c>
    </row>
    <row r="233" spans="1:47" s="2" customFormat="1" ht="12">
      <c r="A233" s="37"/>
      <c r="B233" s="38"/>
      <c r="C233" s="39"/>
      <c r="D233" s="230" t="s">
        <v>170</v>
      </c>
      <c r="E233" s="39"/>
      <c r="F233" s="231" t="s">
        <v>849</v>
      </c>
      <c r="G233" s="39"/>
      <c r="H233" s="39"/>
      <c r="I233" s="232"/>
      <c r="J233" s="39"/>
      <c r="K233" s="39"/>
      <c r="L233" s="43"/>
      <c r="M233" s="233"/>
      <c r="N233" s="234"/>
      <c r="O233" s="90"/>
      <c r="P233" s="90"/>
      <c r="Q233" s="90"/>
      <c r="R233" s="90"/>
      <c r="S233" s="90"/>
      <c r="T233" s="91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T233" s="16" t="s">
        <v>170</v>
      </c>
      <c r="AU233" s="16" t="s">
        <v>89</v>
      </c>
    </row>
    <row r="234" spans="1:65" s="2" customFormat="1" ht="16.5" customHeight="1">
      <c r="A234" s="37"/>
      <c r="B234" s="38"/>
      <c r="C234" s="217" t="s">
        <v>558</v>
      </c>
      <c r="D234" s="217" t="s">
        <v>163</v>
      </c>
      <c r="E234" s="218" t="s">
        <v>719</v>
      </c>
      <c r="F234" s="219" t="s">
        <v>720</v>
      </c>
      <c r="G234" s="220" t="s">
        <v>281</v>
      </c>
      <c r="H234" s="221">
        <v>7</v>
      </c>
      <c r="I234" s="222"/>
      <c r="J234" s="223">
        <f>ROUND(I234*H234,2)</f>
        <v>0</v>
      </c>
      <c r="K234" s="219" t="s">
        <v>1</v>
      </c>
      <c r="L234" s="43"/>
      <c r="M234" s="224" t="s">
        <v>1</v>
      </c>
      <c r="N234" s="225" t="s">
        <v>44</v>
      </c>
      <c r="O234" s="90"/>
      <c r="P234" s="226">
        <f>O234*H234</f>
        <v>0</v>
      </c>
      <c r="Q234" s="226">
        <v>0</v>
      </c>
      <c r="R234" s="226">
        <f>Q234*H234</f>
        <v>0</v>
      </c>
      <c r="S234" s="226">
        <v>0</v>
      </c>
      <c r="T234" s="227">
        <f>S234*H234</f>
        <v>0</v>
      </c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  <c r="AR234" s="228" t="s">
        <v>705</v>
      </c>
      <c r="AT234" s="228" t="s">
        <v>163</v>
      </c>
      <c r="AU234" s="228" t="s">
        <v>89</v>
      </c>
      <c r="AY234" s="16" t="s">
        <v>160</v>
      </c>
      <c r="BE234" s="229">
        <f>IF(N234="základní",J234,0)</f>
        <v>0</v>
      </c>
      <c r="BF234" s="229">
        <f>IF(N234="snížená",J234,0)</f>
        <v>0</v>
      </c>
      <c r="BG234" s="229">
        <f>IF(N234="zákl. přenesená",J234,0)</f>
        <v>0</v>
      </c>
      <c r="BH234" s="229">
        <f>IF(N234="sníž. přenesená",J234,0)</f>
        <v>0</v>
      </c>
      <c r="BI234" s="229">
        <f>IF(N234="nulová",J234,0)</f>
        <v>0</v>
      </c>
      <c r="BJ234" s="16" t="s">
        <v>87</v>
      </c>
      <c r="BK234" s="229">
        <f>ROUND(I234*H234,2)</f>
        <v>0</v>
      </c>
      <c r="BL234" s="16" t="s">
        <v>705</v>
      </c>
      <c r="BM234" s="228" t="s">
        <v>850</v>
      </c>
    </row>
    <row r="235" spans="1:47" s="2" customFormat="1" ht="12">
      <c r="A235" s="37"/>
      <c r="B235" s="38"/>
      <c r="C235" s="39"/>
      <c r="D235" s="230" t="s">
        <v>170</v>
      </c>
      <c r="E235" s="39"/>
      <c r="F235" s="231" t="s">
        <v>722</v>
      </c>
      <c r="G235" s="39"/>
      <c r="H235" s="39"/>
      <c r="I235" s="232"/>
      <c r="J235" s="39"/>
      <c r="K235" s="39"/>
      <c r="L235" s="43"/>
      <c r="M235" s="233"/>
      <c r="N235" s="234"/>
      <c r="O235" s="90"/>
      <c r="P235" s="90"/>
      <c r="Q235" s="90"/>
      <c r="R235" s="90"/>
      <c r="S235" s="90"/>
      <c r="T235" s="91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T235" s="16" t="s">
        <v>170</v>
      </c>
      <c r="AU235" s="16" t="s">
        <v>89</v>
      </c>
    </row>
    <row r="236" spans="1:47" s="2" customFormat="1" ht="12">
      <c r="A236" s="37"/>
      <c r="B236" s="38"/>
      <c r="C236" s="39"/>
      <c r="D236" s="230" t="s">
        <v>172</v>
      </c>
      <c r="E236" s="39"/>
      <c r="F236" s="235" t="s">
        <v>851</v>
      </c>
      <c r="G236" s="39"/>
      <c r="H236" s="39"/>
      <c r="I236" s="232"/>
      <c r="J236" s="39"/>
      <c r="K236" s="39"/>
      <c r="L236" s="43"/>
      <c r="M236" s="233"/>
      <c r="N236" s="234"/>
      <c r="O236" s="90"/>
      <c r="P236" s="90"/>
      <c r="Q236" s="90"/>
      <c r="R236" s="90"/>
      <c r="S236" s="90"/>
      <c r="T236" s="91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  <c r="AT236" s="16" t="s">
        <v>172</v>
      </c>
      <c r="AU236" s="16" t="s">
        <v>89</v>
      </c>
    </row>
    <row r="237" spans="1:65" s="2" customFormat="1" ht="16.5" customHeight="1">
      <c r="A237" s="37"/>
      <c r="B237" s="38"/>
      <c r="C237" s="217" t="s">
        <v>563</v>
      </c>
      <c r="D237" s="217" t="s">
        <v>163</v>
      </c>
      <c r="E237" s="218" t="s">
        <v>852</v>
      </c>
      <c r="F237" s="219" t="s">
        <v>853</v>
      </c>
      <c r="G237" s="220" t="s">
        <v>281</v>
      </c>
      <c r="H237" s="221">
        <v>6</v>
      </c>
      <c r="I237" s="222"/>
      <c r="J237" s="223">
        <f>ROUND(I237*H237,2)</f>
        <v>0</v>
      </c>
      <c r="K237" s="219" t="s">
        <v>167</v>
      </c>
      <c r="L237" s="43"/>
      <c r="M237" s="224" t="s">
        <v>1</v>
      </c>
      <c r="N237" s="225" t="s">
        <v>44</v>
      </c>
      <c r="O237" s="90"/>
      <c r="P237" s="226">
        <f>O237*H237</f>
        <v>0</v>
      </c>
      <c r="Q237" s="226">
        <v>0</v>
      </c>
      <c r="R237" s="226">
        <f>Q237*H237</f>
        <v>0</v>
      </c>
      <c r="S237" s="226">
        <v>0</v>
      </c>
      <c r="T237" s="227">
        <f>S237*H237</f>
        <v>0</v>
      </c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R237" s="228" t="s">
        <v>705</v>
      </c>
      <c r="AT237" s="228" t="s">
        <v>163</v>
      </c>
      <c r="AU237" s="228" t="s">
        <v>89</v>
      </c>
      <c r="AY237" s="16" t="s">
        <v>160</v>
      </c>
      <c r="BE237" s="229">
        <f>IF(N237="základní",J237,0)</f>
        <v>0</v>
      </c>
      <c r="BF237" s="229">
        <f>IF(N237="snížená",J237,0)</f>
        <v>0</v>
      </c>
      <c r="BG237" s="229">
        <f>IF(N237="zákl. přenesená",J237,0)</f>
        <v>0</v>
      </c>
      <c r="BH237" s="229">
        <f>IF(N237="sníž. přenesená",J237,0)</f>
        <v>0</v>
      </c>
      <c r="BI237" s="229">
        <f>IF(N237="nulová",J237,0)</f>
        <v>0</v>
      </c>
      <c r="BJ237" s="16" t="s">
        <v>87</v>
      </c>
      <c r="BK237" s="229">
        <f>ROUND(I237*H237,2)</f>
        <v>0</v>
      </c>
      <c r="BL237" s="16" t="s">
        <v>705</v>
      </c>
      <c r="BM237" s="228" t="s">
        <v>854</v>
      </c>
    </row>
    <row r="238" spans="1:47" s="2" customFormat="1" ht="12">
      <c r="A238" s="37"/>
      <c r="B238" s="38"/>
      <c r="C238" s="39"/>
      <c r="D238" s="230" t="s">
        <v>170</v>
      </c>
      <c r="E238" s="39"/>
      <c r="F238" s="231" t="s">
        <v>855</v>
      </c>
      <c r="G238" s="39"/>
      <c r="H238" s="39"/>
      <c r="I238" s="232"/>
      <c r="J238" s="39"/>
      <c r="K238" s="39"/>
      <c r="L238" s="43"/>
      <c r="M238" s="233"/>
      <c r="N238" s="234"/>
      <c r="O238" s="90"/>
      <c r="P238" s="90"/>
      <c r="Q238" s="90"/>
      <c r="R238" s="90"/>
      <c r="S238" s="90"/>
      <c r="T238" s="91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  <c r="AT238" s="16" t="s">
        <v>170</v>
      </c>
      <c r="AU238" s="16" t="s">
        <v>89</v>
      </c>
    </row>
    <row r="239" spans="1:51" s="13" customFormat="1" ht="12">
      <c r="A239" s="13"/>
      <c r="B239" s="236"/>
      <c r="C239" s="237"/>
      <c r="D239" s="230" t="s">
        <v>219</v>
      </c>
      <c r="E239" s="238" t="s">
        <v>1</v>
      </c>
      <c r="F239" s="239" t="s">
        <v>856</v>
      </c>
      <c r="G239" s="237"/>
      <c r="H239" s="240">
        <v>6</v>
      </c>
      <c r="I239" s="241"/>
      <c r="J239" s="237"/>
      <c r="K239" s="237"/>
      <c r="L239" s="242"/>
      <c r="M239" s="243"/>
      <c r="N239" s="244"/>
      <c r="O239" s="244"/>
      <c r="P239" s="244"/>
      <c r="Q239" s="244"/>
      <c r="R239" s="244"/>
      <c r="S239" s="244"/>
      <c r="T239" s="245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46" t="s">
        <v>219</v>
      </c>
      <c r="AU239" s="246" t="s">
        <v>89</v>
      </c>
      <c r="AV239" s="13" t="s">
        <v>89</v>
      </c>
      <c r="AW239" s="13" t="s">
        <v>36</v>
      </c>
      <c r="AX239" s="13" t="s">
        <v>79</v>
      </c>
      <c r="AY239" s="246" t="s">
        <v>160</v>
      </c>
    </row>
    <row r="240" spans="1:65" s="2" customFormat="1" ht="21.75" customHeight="1">
      <c r="A240" s="37"/>
      <c r="B240" s="38"/>
      <c r="C240" s="217" t="s">
        <v>568</v>
      </c>
      <c r="D240" s="217" t="s">
        <v>163</v>
      </c>
      <c r="E240" s="218" t="s">
        <v>857</v>
      </c>
      <c r="F240" s="219" t="s">
        <v>858</v>
      </c>
      <c r="G240" s="220" t="s">
        <v>215</v>
      </c>
      <c r="H240" s="221">
        <v>63.5</v>
      </c>
      <c r="I240" s="222"/>
      <c r="J240" s="223">
        <f>ROUND(I240*H240,2)</f>
        <v>0</v>
      </c>
      <c r="K240" s="219" t="s">
        <v>167</v>
      </c>
      <c r="L240" s="43"/>
      <c r="M240" s="224" t="s">
        <v>1</v>
      </c>
      <c r="N240" s="225" t="s">
        <v>44</v>
      </c>
      <c r="O240" s="90"/>
      <c r="P240" s="226">
        <f>O240*H240</f>
        <v>0</v>
      </c>
      <c r="Q240" s="226">
        <v>0</v>
      </c>
      <c r="R240" s="226">
        <f>Q240*H240</f>
        <v>0</v>
      </c>
      <c r="S240" s="226">
        <v>0</v>
      </c>
      <c r="T240" s="227">
        <f>S240*H240</f>
        <v>0</v>
      </c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  <c r="AE240" s="37"/>
      <c r="AR240" s="228" t="s">
        <v>705</v>
      </c>
      <c r="AT240" s="228" t="s">
        <v>163</v>
      </c>
      <c r="AU240" s="228" t="s">
        <v>89</v>
      </c>
      <c r="AY240" s="16" t="s">
        <v>160</v>
      </c>
      <c r="BE240" s="229">
        <f>IF(N240="základní",J240,0)</f>
        <v>0</v>
      </c>
      <c r="BF240" s="229">
        <f>IF(N240="snížená",J240,0)</f>
        <v>0</v>
      </c>
      <c r="BG240" s="229">
        <f>IF(N240="zákl. přenesená",J240,0)</f>
        <v>0</v>
      </c>
      <c r="BH240" s="229">
        <f>IF(N240="sníž. přenesená",J240,0)</f>
        <v>0</v>
      </c>
      <c r="BI240" s="229">
        <f>IF(N240="nulová",J240,0)</f>
        <v>0</v>
      </c>
      <c r="BJ240" s="16" t="s">
        <v>87</v>
      </c>
      <c r="BK240" s="229">
        <f>ROUND(I240*H240,2)</f>
        <v>0</v>
      </c>
      <c r="BL240" s="16" t="s">
        <v>705</v>
      </c>
      <c r="BM240" s="228" t="s">
        <v>859</v>
      </c>
    </row>
    <row r="241" spans="1:47" s="2" customFormat="1" ht="12">
      <c r="A241" s="37"/>
      <c r="B241" s="38"/>
      <c r="C241" s="39"/>
      <c r="D241" s="230" t="s">
        <v>170</v>
      </c>
      <c r="E241" s="39"/>
      <c r="F241" s="231" t="s">
        <v>860</v>
      </c>
      <c r="G241" s="39"/>
      <c r="H241" s="39"/>
      <c r="I241" s="232"/>
      <c r="J241" s="39"/>
      <c r="K241" s="39"/>
      <c r="L241" s="43"/>
      <c r="M241" s="233"/>
      <c r="N241" s="234"/>
      <c r="O241" s="90"/>
      <c r="P241" s="90"/>
      <c r="Q241" s="90"/>
      <c r="R241" s="90"/>
      <c r="S241" s="90"/>
      <c r="T241" s="91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T241" s="16" t="s">
        <v>170</v>
      </c>
      <c r="AU241" s="16" t="s">
        <v>89</v>
      </c>
    </row>
    <row r="242" spans="1:65" s="2" customFormat="1" ht="21.75" customHeight="1">
      <c r="A242" s="37"/>
      <c r="B242" s="38"/>
      <c r="C242" s="217" t="s">
        <v>573</v>
      </c>
      <c r="D242" s="217" t="s">
        <v>163</v>
      </c>
      <c r="E242" s="218" t="s">
        <v>861</v>
      </c>
      <c r="F242" s="219" t="s">
        <v>862</v>
      </c>
      <c r="G242" s="220" t="s">
        <v>215</v>
      </c>
      <c r="H242" s="221">
        <v>78.5</v>
      </c>
      <c r="I242" s="222"/>
      <c r="J242" s="223">
        <f>ROUND(I242*H242,2)</f>
        <v>0</v>
      </c>
      <c r="K242" s="219" t="s">
        <v>167</v>
      </c>
      <c r="L242" s="43"/>
      <c r="M242" s="224" t="s">
        <v>1</v>
      </c>
      <c r="N242" s="225" t="s">
        <v>44</v>
      </c>
      <c r="O242" s="90"/>
      <c r="P242" s="226">
        <f>O242*H242</f>
        <v>0</v>
      </c>
      <c r="Q242" s="226">
        <v>0</v>
      </c>
      <c r="R242" s="226">
        <f>Q242*H242</f>
        <v>0</v>
      </c>
      <c r="S242" s="226">
        <v>0</v>
      </c>
      <c r="T242" s="227">
        <f>S242*H242</f>
        <v>0</v>
      </c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  <c r="AE242" s="37"/>
      <c r="AR242" s="228" t="s">
        <v>705</v>
      </c>
      <c r="AT242" s="228" t="s">
        <v>163</v>
      </c>
      <c r="AU242" s="228" t="s">
        <v>89</v>
      </c>
      <c r="AY242" s="16" t="s">
        <v>160</v>
      </c>
      <c r="BE242" s="229">
        <f>IF(N242="základní",J242,0)</f>
        <v>0</v>
      </c>
      <c r="BF242" s="229">
        <f>IF(N242="snížená",J242,0)</f>
        <v>0</v>
      </c>
      <c r="BG242" s="229">
        <f>IF(N242="zákl. přenesená",J242,0)</f>
        <v>0</v>
      </c>
      <c r="BH242" s="229">
        <f>IF(N242="sníž. přenesená",J242,0)</f>
        <v>0</v>
      </c>
      <c r="BI242" s="229">
        <f>IF(N242="nulová",J242,0)</f>
        <v>0</v>
      </c>
      <c r="BJ242" s="16" t="s">
        <v>87</v>
      </c>
      <c r="BK242" s="229">
        <f>ROUND(I242*H242,2)</f>
        <v>0</v>
      </c>
      <c r="BL242" s="16" t="s">
        <v>705</v>
      </c>
      <c r="BM242" s="228" t="s">
        <v>863</v>
      </c>
    </row>
    <row r="243" spans="1:47" s="2" customFormat="1" ht="12">
      <c r="A243" s="37"/>
      <c r="B243" s="38"/>
      <c r="C243" s="39"/>
      <c r="D243" s="230" t="s">
        <v>170</v>
      </c>
      <c r="E243" s="39"/>
      <c r="F243" s="231" t="s">
        <v>864</v>
      </c>
      <c r="G243" s="39"/>
      <c r="H243" s="39"/>
      <c r="I243" s="232"/>
      <c r="J243" s="39"/>
      <c r="K243" s="39"/>
      <c r="L243" s="43"/>
      <c r="M243" s="233"/>
      <c r="N243" s="234"/>
      <c r="O243" s="90"/>
      <c r="P243" s="90"/>
      <c r="Q243" s="90"/>
      <c r="R243" s="90"/>
      <c r="S243" s="90"/>
      <c r="T243" s="91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T243" s="16" t="s">
        <v>170</v>
      </c>
      <c r="AU243" s="16" t="s">
        <v>89</v>
      </c>
    </row>
    <row r="244" spans="1:51" s="13" customFormat="1" ht="12">
      <c r="A244" s="13"/>
      <c r="B244" s="236"/>
      <c r="C244" s="237"/>
      <c r="D244" s="230" t="s">
        <v>219</v>
      </c>
      <c r="E244" s="238" t="s">
        <v>1</v>
      </c>
      <c r="F244" s="239" t="s">
        <v>865</v>
      </c>
      <c r="G244" s="237"/>
      <c r="H244" s="240">
        <v>78.5</v>
      </c>
      <c r="I244" s="241"/>
      <c r="J244" s="237"/>
      <c r="K244" s="237"/>
      <c r="L244" s="242"/>
      <c r="M244" s="243"/>
      <c r="N244" s="244"/>
      <c r="O244" s="244"/>
      <c r="P244" s="244"/>
      <c r="Q244" s="244"/>
      <c r="R244" s="244"/>
      <c r="S244" s="244"/>
      <c r="T244" s="245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46" t="s">
        <v>219</v>
      </c>
      <c r="AU244" s="246" t="s">
        <v>89</v>
      </c>
      <c r="AV244" s="13" t="s">
        <v>89</v>
      </c>
      <c r="AW244" s="13" t="s">
        <v>36</v>
      </c>
      <c r="AX244" s="13" t="s">
        <v>87</v>
      </c>
      <c r="AY244" s="246" t="s">
        <v>160</v>
      </c>
    </row>
    <row r="245" spans="1:65" s="2" customFormat="1" ht="16.5" customHeight="1">
      <c r="A245" s="37"/>
      <c r="B245" s="38"/>
      <c r="C245" s="217" t="s">
        <v>578</v>
      </c>
      <c r="D245" s="217" t="s">
        <v>163</v>
      </c>
      <c r="E245" s="218" t="s">
        <v>866</v>
      </c>
      <c r="F245" s="219" t="s">
        <v>867</v>
      </c>
      <c r="G245" s="220" t="s">
        <v>215</v>
      </c>
      <c r="H245" s="221">
        <v>63.5</v>
      </c>
      <c r="I245" s="222"/>
      <c r="J245" s="223">
        <f>ROUND(I245*H245,2)</f>
        <v>0</v>
      </c>
      <c r="K245" s="219" t="s">
        <v>167</v>
      </c>
      <c r="L245" s="43"/>
      <c r="M245" s="224" t="s">
        <v>1</v>
      </c>
      <c r="N245" s="225" t="s">
        <v>44</v>
      </c>
      <c r="O245" s="90"/>
      <c r="P245" s="226">
        <f>O245*H245</f>
        <v>0</v>
      </c>
      <c r="Q245" s="226">
        <v>0</v>
      </c>
      <c r="R245" s="226">
        <f>Q245*H245</f>
        <v>0</v>
      </c>
      <c r="S245" s="226">
        <v>0</v>
      </c>
      <c r="T245" s="227">
        <f>S245*H245</f>
        <v>0</v>
      </c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R245" s="228" t="s">
        <v>705</v>
      </c>
      <c r="AT245" s="228" t="s">
        <v>163</v>
      </c>
      <c r="AU245" s="228" t="s">
        <v>89</v>
      </c>
      <c r="AY245" s="16" t="s">
        <v>160</v>
      </c>
      <c r="BE245" s="229">
        <f>IF(N245="základní",J245,0)</f>
        <v>0</v>
      </c>
      <c r="BF245" s="229">
        <f>IF(N245="snížená",J245,0)</f>
        <v>0</v>
      </c>
      <c r="BG245" s="229">
        <f>IF(N245="zákl. přenesená",J245,0)</f>
        <v>0</v>
      </c>
      <c r="BH245" s="229">
        <f>IF(N245="sníž. přenesená",J245,0)</f>
        <v>0</v>
      </c>
      <c r="BI245" s="229">
        <f>IF(N245="nulová",J245,0)</f>
        <v>0</v>
      </c>
      <c r="BJ245" s="16" t="s">
        <v>87</v>
      </c>
      <c r="BK245" s="229">
        <f>ROUND(I245*H245,2)</f>
        <v>0</v>
      </c>
      <c r="BL245" s="16" t="s">
        <v>705</v>
      </c>
      <c r="BM245" s="228" t="s">
        <v>868</v>
      </c>
    </row>
    <row r="246" spans="1:47" s="2" customFormat="1" ht="12">
      <c r="A246" s="37"/>
      <c r="B246" s="38"/>
      <c r="C246" s="39"/>
      <c r="D246" s="230" t="s">
        <v>170</v>
      </c>
      <c r="E246" s="39"/>
      <c r="F246" s="231" t="s">
        <v>869</v>
      </c>
      <c r="G246" s="39"/>
      <c r="H246" s="39"/>
      <c r="I246" s="232"/>
      <c r="J246" s="39"/>
      <c r="K246" s="39"/>
      <c r="L246" s="43"/>
      <c r="M246" s="233"/>
      <c r="N246" s="234"/>
      <c r="O246" s="90"/>
      <c r="P246" s="90"/>
      <c r="Q246" s="90"/>
      <c r="R246" s="90"/>
      <c r="S246" s="90"/>
      <c r="T246" s="91"/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  <c r="AE246" s="37"/>
      <c r="AT246" s="16" t="s">
        <v>170</v>
      </c>
      <c r="AU246" s="16" t="s">
        <v>89</v>
      </c>
    </row>
    <row r="247" spans="1:65" s="2" customFormat="1" ht="16.5" customHeight="1">
      <c r="A247" s="37"/>
      <c r="B247" s="38"/>
      <c r="C247" s="217" t="s">
        <v>582</v>
      </c>
      <c r="D247" s="217" t="s">
        <v>163</v>
      </c>
      <c r="E247" s="218" t="s">
        <v>870</v>
      </c>
      <c r="F247" s="219" t="s">
        <v>871</v>
      </c>
      <c r="G247" s="220" t="s">
        <v>215</v>
      </c>
      <c r="H247" s="221">
        <v>78.5</v>
      </c>
      <c r="I247" s="222"/>
      <c r="J247" s="223">
        <f>ROUND(I247*H247,2)</f>
        <v>0</v>
      </c>
      <c r="K247" s="219" t="s">
        <v>167</v>
      </c>
      <c r="L247" s="43"/>
      <c r="M247" s="224" t="s">
        <v>1</v>
      </c>
      <c r="N247" s="225" t="s">
        <v>44</v>
      </c>
      <c r="O247" s="90"/>
      <c r="P247" s="226">
        <f>O247*H247</f>
        <v>0</v>
      </c>
      <c r="Q247" s="226">
        <v>0</v>
      </c>
      <c r="R247" s="226">
        <f>Q247*H247</f>
        <v>0</v>
      </c>
      <c r="S247" s="226">
        <v>0</v>
      </c>
      <c r="T247" s="227">
        <f>S247*H247</f>
        <v>0</v>
      </c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R247" s="228" t="s">
        <v>705</v>
      </c>
      <c r="AT247" s="228" t="s">
        <v>163</v>
      </c>
      <c r="AU247" s="228" t="s">
        <v>89</v>
      </c>
      <c r="AY247" s="16" t="s">
        <v>160</v>
      </c>
      <c r="BE247" s="229">
        <f>IF(N247="základní",J247,0)</f>
        <v>0</v>
      </c>
      <c r="BF247" s="229">
        <f>IF(N247="snížená",J247,0)</f>
        <v>0</v>
      </c>
      <c r="BG247" s="229">
        <f>IF(N247="zákl. přenesená",J247,0)</f>
        <v>0</v>
      </c>
      <c r="BH247" s="229">
        <f>IF(N247="sníž. přenesená",J247,0)</f>
        <v>0</v>
      </c>
      <c r="BI247" s="229">
        <f>IF(N247="nulová",J247,0)</f>
        <v>0</v>
      </c>
      <c r="BJ247" s="16" t="s">
        <v>87</v>
      </c>
      <c r="BK247" s="229">
        <f>ROUND(I247*H247,2)</f>
        <v>0</v>
      </c>
      <c r="BL247" s="16" t="s">
        <v>705</v>
      </c>
      <c r="BM247" s="228" t="s">
        <v>872</v>
      </c>
    </row>
    <row r="248" spans="1:47" s="2" customFormat="1" ht="12">
      <c r="A248" s="37"/>
      <c r="B248" s="38"/>
      <c r="C248" s="39"/>
      <c r="D248" s="230" t="s">
        <v>170</v>
      </c>
      <c r="E248" s="39"/>
      <c r="F248" s="231" t="s">
        <v>873</v>
      </c>
      <c r="G248" s="39"/>
      <c r="H248" s="39"/>
      <c r="I248" s="232"/>
      <c r="J248" s="39"/>
      <c r="K248" s="39"/>
      <c r="L248" s="43"/>
      <c r="M248" s="233"/>
      <c r="N248" s="234"/>
      <c r="O248" s="90"/>
      <c r="P248" s="90"/>
      <c r="Q248" s="90"/>
      <c r="R248" s="90"/>
      <c r="S248" s="90"/>
      <c r="T248" s="91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  <c r="AE248" s="37"/>
      <c r="AT248" s="16" t="s">
        <v>170</v>
      </c>
      <c r="AU248" s="16" t="s">
        <v>89</v>
      </c>
    </row>
    <row r="249" spans="1:51" s="13" customFormat="1" ht="12">
      <c r="A249" s="13"/>
      <c r="B249" s="236"/>
      <c r="C249" s="237"/>
      <c r="D249" s="230" t="s">
        <v>219</v>
      </c>
      <c r="E249" s="238" t="s">
        <v>1</v>
      </c>
      <c r="F249" s="239" t="s">
        <v>865</v>
      </c>
      <c r="G249" s="237"/>
      <c r="H249" s="240">
        <v>78.5</v>
      </c>
      <c r="I249" s="241"/>
      <c r="J249" s="237"/>
      <c r="K249" s="237"/>
      <c r="L249" s="242"/>
      <c r="M249" s="261"/>
      <c r="N249" s="262"/>
      <c r="O249" s="262"/>
      <c r="P249" s="262"/>
      <c r="Q249" s="262"/>
      <c r="R249" s="262"/>
      <c r="S249" s="262"/>
      <c r="T249" s="26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46" t="s">
        <v>219</v>
      </c>
      <c r="AU249" s="246" t="s">
        <v>89</v>
      </c>
      <c r="AV249" s="13" t="s">
        <v>89</v>
      </c>
      <c r="AW249" s="13" t="s">
        <v>36</v>
      </c>
      <c r="AX249" s="13" t="s">
        <v>79</v>
      </c>
      <c r="AY249" s="246" t="s">
        <v>160</v>
      </c>
    </row>
    <row r="250" spans="1:31" s="2" customFormat="1" ht="6.95" customHeight="1">
      <c r="A250" s="37"/>
      <c r="B250" s="65"/>
      <c r="C250" s="66"/>
      <c r="D250" s="66"/>
      <c r="E250" s="66"/>
      <c r="F250" s="66"/>
      <c r="G250" s="66"/>
      <c r="H250" s="66"/>
      <c r="I250" s="66"/>
      <c r="J250" s="66"/>
      <c r="K250" s="66"/>
      <c r="L250" s="43"/>
      <c r="M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  <c r="AE250" s="37"/>
    </row>
  </sheetData>
  <sheetProtection password="CC35" sheet="1" objects="1" scenarios="1" formatColumns="0" formatRows="0" autoFilter="0"/>
  <autoFilter ref="C124:K249"/>
  <mergeCells count="9">
    <mergeCell ref="E7:H7"/>
    <mergeCell ref="E9:H9"/>
    <mergeCell ref="E18:H18"/>
    <mergeCell ref="E27:H27"/>
    <mergeCell ref="E85:H85"/>
    <mergeCell ref="E87:H87"/>
    <mergeCell ref="E115:H115"/>
    <mergeCell ref="E117:H11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67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107</v>
      </c>
    </row>
    <row r="3" spans="2:46" s="1" customFormat="1" ht="6.95" customHeight="1">
      <c r="B3" s="135"/>
      <c r="C3" s="136"/>
      <c r="D3" s="136"/>
      <c r="E3" s="136"/>
      <c r="F3" s="136"/>
      <c r="G3" s="136"/>
      <c r="H3" s="136"/>
      <c r="I3" s="136"/>
      <c r="J3" s="136"/>
      <c r="K3" s="136"/>
      <c r="L3" s="19"/>
      <c r="AT3" s="16" t="s">
        <v>89</v>
      </c>
    </row>
    <row r="4" spans="2:46" s="1" customFormat="1" ht="24.95" customHeight="1">
      <c r="B4" s="19"/>
      <c r="D4" s="137" t="s">
        <v>129</v>
      </c>
      <c r="L4" s="19"/>
      <c r="M4" s="138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39" t="s">
        <v>16</v>
      </c>
      <c r="L6" s="19"/>
    </row>
    <row r="7" spans="2:12" s="1" customFormat="1" ht="16.5" customHeight="1">
      <c r="B7" s="19"/>
      <c r="E7" s="140" t="str">
        <f>'Rekapitulace stavby'!K6</f>
        <v>Místní komunikace Jamská - Nákupní park</v>
      </c>
      <c r="F7" s="139"/>
      <c r="G7" s="139"/>
      <c r="H7" s="139"/>
      <c r="L7" s="19"/>
    </row>
    <row r="8" spans="1:31" s="2" customFormat="1" ht="12" customHeight="1">
      <c r="A8" s="37"/>
      <c r="B8" s="43"/>
      <c r="C8" s="37"/>
      <c r="D8" s="139" t="s">
        <v>130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41" t="s">
        <v>874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39" t="s">
        <v>18</v>
      </c>
      <c r="E11" s="37"/>
      <c r="F11" s="142" t="s">
        <v>1</v>
      </c>
      <c r="G11" s="37"/>
      <c r="H11" s="37"/>
      <c r="I11" s="139" t="s">
        <v>19</v>
      </c>
      <c r="J11" s="142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39" t="s">
        <v>20</v>
      </c>
      <c r="E12" s="37"/>
      <c r="F12" s="142" t="s">
        <v>21</v>
      </c>
      <c r="G12" s="37"/>
      <c r="H12" s="37"/>
      <c r="I12" s="139" t="s">
        <v>22</v>
      </c>
      <c r="J12" s="143" t="str">
        <f>'Rekapitulace stavby'!AN8</f>
        <v>17. 9. 2021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39" t="s">
        <v>24</v>
      </c>
      <c r="E14" s="37"/>
      <c r="F14" s="37"/>
      <c r="G14" s="37"/>
      <c r="H14" s="37"/>
      <c r="I14" s="139" t="s">
        <v>25</v>
      </c>
      <c r="J14" s="142" t="s">
        <v>26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42" t="s">
        <v>27</v>
      </c>
      <c r="F15" s="37"/>
      <c r="G15" s="37"/>
      <c r="H15" s="37"/>
      <c r="I15" s="139" t="s">
        <v>28</v>
      </c>
      <c r="J15" s="142" t="s">
        <v>29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39" t="s">
        <v>30</v>
      </c>
      <c r="E17" s="37"/>
      <c r="F17" s="37"/>
      <c r="G17" s="37"/>
      <c r="H17" s="37"/>
      <c r="I17" s="139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2"/>
      <c r="G18" s="142"/>
      <c r="H18" s="142"/>
      <c r="I18" s="139" t="s">
        <v>28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39" t="s">
        <v>32</v>
      </c>
      <c r="E20" s="37"/>
      <c r="F20" s="37"/>
      <c r="G20" s="37"/>
      <c r="H20" s="37"/>
      <c r="I20" s="139" t="s">
        <v>25</v>
      </c>
      <c r="J20" s="142" t="s">
        <v>33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42" t="s">
        <v>34</v>
      </c>
      <c r="F21" s="37"/>
      <c r="G21" s="37"/>
      <c r="H21" s="37"/>
      <c r="I21" s="139" t="s">
        <v>28</v>
      </c>
      <c r="J21" s="142" t="s">
        <v>35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39" t="s">
        <v>37</v>
      </c>
      <c r="E23" s="37"/>
      <c r="F23" s="37"/>
      <c r="G23" s="37"/>
      <c r="H23" s="37"/>
      <c r="I23" s="139" t="s">
        <v>25</v>
      </c>
      <c r="J23" s="142" t="s">
        <v>33</v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42" t="s">
        <v>34</v>
      </c>
      <c r="F24" s="37"/>
      <c r="G24" s="37"/>
      <c r="H24" s="37"/>
      <c r="I24" s="139" t="s">
        <v>28</v>
      </c>
      <c r="J24" s="142" t="s">
        <v>35</v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39" t="s">
        <v>38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44"/>
      <c r="B27" s="145"/>
      <c r="C27" s="144"/>
      <c r="D27" s="144"/>
      <c r="E27" s="146" t="s">
        <v>1</v>
      </c>
      <c r="F27" s="146"/>
      <c r="G27" s="146"/>
      <c r="H27" s="146"/>
      <c r="I27" s="144"/>
      <c r="J27" s="144"/>
      <c r="K27" s="144"/>
      <c r="L27" s="147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8"/>
      <c r="E29" s="148"/>
      <c r="F29" s="148"/>
      <c r="G29" s="148"/>
      <c r="H29" s="148"/>
      <c r="I29" s="148"/>
      <c r="J29" s="148"/>
      <c r="K29" s="148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49" t="s">
        <v>39</v>
      </c>
      <c r="E30" s="37"/>
      <c r="F30" s="37"/>
      <c r="G30" s="37"/>
      <c r="H30" s="37"/>
      <c r="I30" s="37"/>
      <c r="J30" s="150">
        <f>ROUND(J131,2)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8"/>
      <c r="E31" s="148"/>
      <c r="F31" s="148"/>
      <c r="G31" s="148"/>
      <c r="H31" s="148"/>
      <c r="I31" s="148"/>
      <c r="J31" s="148"/>
      <c r="K31" s="148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51" t="s">
        <v>41</v>
      </c>
      <c r="G32" s="37"/>
      <c r="H32" s="37"/>
      <c r="I32" s="151" t="s">
        <v>40</v>
      </c>
      <c r="J32" s="151" t="s">
        <v>42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52" t="s">
        <v>43</v>
      </c>
      <c r="E33" s="139" t="s">
        <v>44</v>
      </c>
      <c r="F33" s="153">
        <f>ROUND((SUM(BE131:BE675)),2)</f>
        <v>0</v>
      </c>
      <c r="G33" s="37"/>
      <c r="H33" s="37"/>
      <c r="I33" s="154">
        <v>0.21</v>
      </c>
      <c r="J33" s="153">
        <f>ROUND(((SUM(BE131:BE675))*I33),2)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39" t="s">
        <v>45</v>
      </c>
      <c r="F34" s="153">
        <f>ROUND((SUM(BF131:BF675)),2)</f>
        <v>0</v>
      </c>
      <c r="G34" s="37"/>
      <c r="H34" s="37"/>
      <c r="I34" s="154">
        <v>0.15</v>
      </c>
      <c r="J34" s="153">
        <f>ROUND(((SUM(BF131:BF675))*I34),2)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39" t="s">
        <v>46</v>
      </c>
      <c r="F35" s="153">
        <f>ROUND((SUM(BG131:BG675)),2)</f>
        <v>0</v>
      </c>
      <c r="G35" s="37"/>
      <c r="H35" s="37"/>
      <c r="I35" s="154">
        <v>0.21</v>
      </c>
      <c r="J35" s="153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39" t="s">
        <v>47</v>
      </c>
      <c r="F36" s="153">
        <f>ROUND((SUM(BH131:BH675)),2)</f>
        <v>0</v>
      </c>
      <c r="G36" s="37"/>
      <c r="H36" s="37"/>
      <c r="I36" s="154">
        <v>0.15</v>
      </c>
      <c r="J36" s="153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9" t="s">
        <v>48</v>
      </c>
      <c r="F37" s="153">
        <f>ROUND((SUM(BI131:BI675)),2)</f>
        <v>0</v>
      </c>
      <c r="G37" s="37"/>
      <c r="H37" s="37"/>
      <c r="I37" s="154">
        <v>0</v>
      </c>
      <c r="J37" s="153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55"/>
      <c r="D39" s="156" t="s">
        <v>49</v>
      </c>
      <c r="E39" s="157"/>
      <c r="F39" s="157"/>
      <c r="G39" s="158" t="s">
        <v>50</v>
      </c>
      <c r="H39" s="159" t="s">
        <v>51</v>
      </c>
      <c r="I39" s="157"/>
      <c r="J39" s="160">
        <f>SUM(J30:J37)</f>
        <v>0</v>
      </c>
      <c r="K39" s="161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19"/>
      <c r="L41" s="19"/>
    </row>
    <row r="42" spans="2:12" s="1" customFormat="1" ht="14.4" customHeight="1">
      <c r="B42" s="19"/>
      <c r="L42" s="19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62"/>
      <c r="D50" s="162" t="s">
        <v>52</v>
      </c>
      <c r="E50" s="163"/>
      <c r="F50" s="163"/>
      <c r="G50" s="162" t="s">
        <v>53</v>
      </c>
      <c r="H50" s="163"/>
      <c r="I50" s="163"/>
      <c r="J50" s="163"/>
      <c r="K50" s="163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64" t="s">
        <v>54</v>
      </c>
      <c r="E61" s="165"/>
      <c r="F61" s="166" t="s">
        <v>55</v>
      </c>
      <c r="G61" s="164" t="s">
        <v>54</v>
      </c>
      <c r="H61" s="165"/>
      <c r="I61" s="165"/>
      <c r="J61" s="167" t="s">
        <v>55</v>
      </c>
      <c r="K61" s="165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62" t="s">
        <v>56</v>
      </c>
      <c r="E65" s="168"/>
      <c r="F65" s="168"/>
      <c r="G65" s="162" t="s">
        <v>57</v>
      </c>
      <c r="H65" s="168"/>
      <c r="I65" s="168"/>
      <c r="J65" s="168"/>
      <c r="K65" s="16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64" t="s">
        <v>54</v>
      </c>
      <c r="E76" s="165"/>
      <c r="F76" s="166" t="s">
        <v>55</v>
      </c>
      <c r="G76" s="164" t="s">
        <v>54</v>
      </c>
      <c r="H76" s="165"/>
      <c r="I76" s="165"/>
      <c r="J76" s="167" t="s">
        <v>55</v>
      </c>
      <c r="K76" s="165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69"/>
      <c r="C77" s="170"/>
      <c r="D77" s="170"/>
      <c r="E77" s="170"/>
      <c r="F77" s="170"/>
      <c r="G77" s="170"/>
      <c r="H77" s="170"/>
      <c r="I77" s="170"/>
      <c r="J77" s="170"/>
      <c r="K77" s="170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71"/>
      <c r="C81" s="172"/>
      <c r="D81" s="172"/>
      <c r="E81" s="172"/>
      <c r="F81" s="172"/>
      <c r="G81" s="172"/>
      <c r="H81" s="172"/>
      <c r="I81" s="172"/>
      <c r="J81" s="172"/>
      <c r="K81" s="172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132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73" t="str">
        <f>E7</f>
        <v>Místní komunikace Jamská - Nákupní park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130</v>
      </c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9"/>
      <c r="D87" s="39"/>
      <c r="E87" s="75" t="str">
        <f>E9</f>
        <v>SO101 - Komunikace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20</v>
      </c>
      <c r="D89" s="39"/>
      <c r="E89" s="39"/>
      <c r="F89" s="26" t="str">
        <f>F12</f>
        <v>Žďár nad Sázavou</v>
      </c>
      <c r="G89" s="39"/>
      <c r="H89" s="39"/>
      <c r="I89" s="31" t="s">
        <v>22</v>
      </c>
      <c r="J89" s="78" t="str">
        <f>IF(J12="","",J12)</f>
        <v>17. 9. 2021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25.65" customHeight="1">
      <c r="A91" s="37"/>
      <c r="B91" s="38"/>
      <c r="C91" s="31" t="s">
        <v>24</v>
      </c>
      <c r="D91" s="39"/>
      <c r="E91" s="39"/>
      <c r="F91" s="26" t="str">
        <f>E15</f>
        <v>Město Žďár nad Sázavou</v>
      </c>
      <c r="G91" s="39"/>
      <c r="H91" s="39"/>
      <c r="I91" s="31" t="s">
        <v>32</v>
      </c>
      <c r="J91" s="35" t="str">
        <f>E21</f>
        <v>PROfi Jihlava spol. s r.o.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25.65" customHeight="1">
      <c r="A92" s="37"/>
      <c r="B92" s="38"/>
      <c r="C92" s="31" t="s">
        <v>30</v>
      </c>
      <c r="D92" s="39"/>
      <c r="E92" s="39"/>
      <c r="F92" s="26" t="str">
        <f>IF(E18="","",E18)</f>
        <v>Vyplň údaj</v>
      </c>
      <c r="G92" s="39"/>
      <c r="H92" s="39"/>
      <c r="I92" s="31" t="s">
        <v>37</v>
      </c>
      <c r="J92" s="35" t="str">
        <f>E24</f>
        <v>PROfi Jihlava spol. s r.o.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74" t="s">
        <v>133</v>
      </c>
      <c r="D94" s="175"/>
      <c r="E94" s="175"/>
      <c r="F94" s="175"/>
      <c r="G94" s="175"/>
      <c r="H94" s="175"/>
      <c r="I94" s="175"/>
      <c r="J94" s="176" t="s">
        <v>134</v>
      </c>
      <c r="K94" s="175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77" t="s">
        <v>135</v>
      </c>
      <c r="D96" s="39"/>
      <c r="E96" s="39"/>
      <c r="F96" s="39"/>
      <c r="G96" s="39"/>
      <c r="H96" s="39"/>
      <c r="I96" s="39"/>
      <c r="J96" s="109">
        <f>J131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136</v>
      </c>
    </row>
    <row r="97" spans="1:31" s="9" customFormat="1" ht="24.95" customHeight="1">
      <c r="A97" s="9"/>
      <c r="B97" s="178"/>
      <c r="C97" s="179"/>
      <c r="D97" s="180" t="s">
        <v>261</v>
      </c>
      <c r="E97" s="181"/>
      <c r="F97" s="181"/>
      <c r="G97" s="181"/>
      <c r="H97" s="181"/>
      <c r="I97" s="181"/>
      <c r="J97" s="182">
        <f>J132</f>
        <v>0</v>
      </c>
      <c r="K97" s="179"/>
      <c r="L97" s="183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4"/>
      <c r="C98" s="185"/>
      <c r="D98" s="186" t="s">
        <v>262</v>
      </c>
      <c r="E98" s="187"/>
      <c r="F98" s="187"/>
      <c r="G98" s="187"/>
      <c r="H98" s="187"/>
      <c r="I98" s="187"/>
      <c r="J98" s="188">
        <f>J133</f>
        <v>0</v>
      </c>
      <c r="K98" s="185"/>
      <c r="L98" s="189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4"/>
      <c r="C99" s="185"/>
      <c r="D99" s="186" t="s">
        <v>875</v>
      </c>
      <c r="E99" s="187"/>
      <c r="F99" s="187"/>
      <c r="G99" s="187"/>
      <c r="H99" s="187"/>
      <c r="I99" s="187"/>
      <c r="J99" s="188">
        <f>J252</f>
        <v>0</v>
      </c>
      <c r="K99" s="185"/>
      <c r="L99" s="189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4"/>
      <c r="C100" s="185"/>
      <c r="D100" s="186" t="s">
        <v>394</v>
      </c>
      <c r="E100" s="187"/>
      <c r="F100" s="187"/>
      <c r="G100" s="187"/>
      <c r="H100" s="187"/>
      <c r="I100" s="187"/>
      <c r="J100" s="188">
        <f>J270</f>
        <v>0</v>
      </c>
      <c r="K100" s="185"/>
      <c r="L100" s="18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4"/>
      <c r="C101" s="185"/>
      <c r="D101" s="186" t="s">
        <v>395</v>
      </c>
      <c r="E101" s="187"/>
      <c r="F101" s="187"/>
      <c r="G101" s="187"/>
      <c r="H101" s="187"/>
      <c r="I101" s="187"/>
      <c r="J101" s="188">
        <f>J293</f>
        <v>0</v>
      </c>
      <c r="K101" s="185"/>
      <c r="L101" s="189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4"/>
      <c r="C102" s="185"/>
      <c r="D102" s="186" t="s">
        <v>876</v>
      </c>
      <c r="E102" s="187"/>
      <c r="F102" s="187"/>
      <c r="G102" s="187"/>
      <c r="H102" s="187"/>
      <c r="I102" s="187"/>
      <c r="J102" s="188">
        <f>J312</f>
        <v>0</v>
      </c>
      <c r="K102" s="185"/>
      <c r="L102" s="189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4"/>
      <c r="C103" s="185"/>
      <c r="D103" s="186" t="s">
        <v>877</v>
      </c>
      <c r="E103" s="187"/>
      <c r="F103" s="187"/>
      <c r="G103" s="187"/>
      <c r="H103" s="187"/>
      <c r="I103" s="187"/>
      <c r="J103" s="188">
        <f>J412</f>
        <v>0</v>
      </c>
      <c r="K103" s="185"/>
      <c r="L103" s="189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84"/>
      <c r="C104" s="185"/>
      <c r="D104" s="186" t="s">
        <v>396</v>
      </c>
      <c r="E104" s="187"/>
      <c r="F104" s="187"/>
      <c r="G104" s="187"/>
      <c r="H104" s="187"/>
      <c r="I104" s="187"/>
      <c r="J104" s="188">
        <f>J416</f>
        <v>0</v>
      </c>
      <c r="K104" s="185"/>
      <c r="L104" s="189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84"/>
      <c r="C105" s="185"/>
      <c r="D105" s="186" t="s">
        <v>263</v>
      </c>
      <c r="E105" s="187"/>
      <c r="F105" s="187"/>
      <c r="G105" s="187"/>
      <c r="H105" s="187"/>
      <c r="I105" s="187"/>
      <c r="J105" s="188">
        <f>J485</f>
        <v>0</v>
      </c>
      <c r="K105" s="185"/>
      <c r="L105" s="189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84"/>
      <c r="C106" s="185"/>
      <c r="D106" s="186" t="s">
        <v>264</v>
      </c>
      <c r="E106" s="187"/>
      <c r="F106" s="187"/>
      <c r="G106" s="187"/>
      <c r="H106" s="187"/>
      <c r="I106" s="187"/>
      <c r="J106" s="188">
        <f>J644</f>
        <v>0</v>
      </c>
      <c r="K106" s="185"/>
      <c r="L106" s="189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9" customFormat="1" ht="24.95" customHeight="1">
      <c r="A107" s="9"/>
      <c r="B107" s="178"/>
      <c r="C107" s="179"/>
      <c r="D107" s="180" t="s">
        <v>398</v>
      </c>
      <c r="E107" s="181"/>
      <c r="F107" s="181"/>
      <c r="G107" s="181"/>
      <c r="H107" s="181"/>
      <c r="I107" s="181"/>
      <c r="J107" s="182">
        <f>J659</f>
        <v>0</v>
      </c>
      <c r="K107" s="179"/>
      <c r="L107" s="183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pans="1:31" s="10" customFormat="1" ht="19.9" customHeight="1">
      <c r="A108" s="10"/>
      <c r="B108" s="184"/>
      <c r="C108" s="185"/>
      <c r="D108" s="186" t="s">
        <v>878</v>
      </c>
      <c r="E108" s="187"/>
      <c r="F108" s="187"/>
      <c r="G108" s="187"/>
      <c r="H108" s="187"/>
      <c r="I108" s="187"/>
      <c r="J108" s="188">
        <f>J660</f>
        <v>0</v>
      </c>
      <c r="K108" s="185"/>
      <c r="L108" s="189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9" customFormat="1" ht="24.95" customHeight="1">
      <c r="A109" s="9"/>
      <c r="B109" s="178"/>
      <c r="C109" s="179"/>
      <c r="D109" s="180" t="s">
        <v>400</v>
      </c>
      <c r="E109" s="181"/>
      <c r="F109" s="181"/>
      <c r="G109" s="181"/>
      <c r="H109" s="181"/>
      <c r="I109" s="181"/>
      <c r="J109" s="182">
        <f>J664</f>
        <v>0</v>
      </c>
      <c r="K109" s="179"/>
      <c r="L109" s="183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</row>
    <row r="110" spans="1:31" s="10" customFormat="1" ht="19.9" customHeight="1">
      <c r="A110" s="10"/>
      <c r="B110" s="184"/>
      <c r="C110" s="185"/>
      <c r="D110" s="186" t="s">
        <v>879</v>
      </c>
      <c r="E110" s="187"/>
      <c r="F110" s="187"/>
      <c r="G110" s="187"/>
      <c r="H110" s="187"/>
      <c r="I110" s="187"/>
      <c r="J110" s="188">
        <f>J665</f>
        <v>0</v>
      </c>
      <c r="K110" s="185"/>
      <c r="L110" s="189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9.9" customHeight="1">
      <c r="A111" s="10"/>
      <c r="B111" s="184"/>
      <c r="C111" s="185"/>
      <c r="D111" s="186" t="s">
        <v>725</v>
      </c>
      <c r="E111" s="187"/>
      <c r="F111" s="187"/>
      <c r="G111" s="187"/>
      <c r="H111" s="187"/>
      <c r="I111" s="187"/>
      <c r="J111" s="188">
        <f>J669</f>
        <v>0</v>
      </c>
      <c r="K111" s="185"/>
      <c r="L111" s="189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2" customFormat="1" ht="21.8" customHeight="1">
      <c r="A112" s="37"/>
      <c r="B112" s="38"/>
      <c r="C112" s="39"/>
      <c r="D112" s="39"/>
      <c r="E112" s="39"/>
      <c r="F112" s="39"/>
      <c r="G112" s="39"/>
      <c r="H112" s="39"/>
      <c r="I112" s="39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6.95" customHeight="1">
      <c r="A113" s="37"/>
      <c r="B113" s="65"/>
      <c r="C113" s="66"/>
      <c r="D113" s="66"/>
      <c r="E113" s="66"/>
      <c r="F113" s="66"/>
      <c r="G113" s="66"/>
      <c r="H113" s="66"/>
      <c r="I113" s="66"/>
      <c r="J113" s="66"/>
      <c r="K113" s="66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7" spans="1:31" s="2" customFormat="1" ht="6.95" customHeight="1">
      <c r="A117" s="37"/>
      <c r="B117" s="67"/>
      <c r="C117" s="68"/>
      <c r="D117" s="68"/>
      <c r="E117" s="68"/>
      <c r="F117" s="68"/>
      <c r="G117" s="68"/>
      <c r="H117" s="68"/>
      <c r="I117" s="68"/>
      <c r="J117" s="68"/>
      <c r="K117" s="68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24.95" customHeight="1">
      <c r="A118" s="37"/>
      <c r="B118" s="38"/>
      <c r="C118" s="22" t="s">
        <v>144</v>
      </c>
      <c r="D118" s="39"/>
      <c r="E118" s="39"/>
      <c r="F118" s="39"/>
      <c r="G118" s="39"/>
      <c r="H118" s="39"/>
      <c r="I118" s="39"/>
      <c r="J118" s="39"/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6.95" customHeight="1">
      <c r="A119" s="37"/>
      <c r="B119" s="38"/>
      <c r="C119" s="39"/>
      <c r="D119" s="39"/>
      <c r="E119" s="39"/>
      <c r="F119" s="39"/>
      <c r="G119" s="39"/>
      <c r="H119" s="39"/>
      <c r="I119" s="39"/>
      <c r="J119" s="39"/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2" customFormat="1" ht="12" customHeight="1">
      <c r="A120" s="37"/>
      <c r="B120" s="38"/>
      <c r="C120" s="31" t="s">
        <v>16</v>
      </c>
      <c r="D120" s="39"/>
      <c r="E120" s="39"/>
      <c r="F120" s="39"/>
      <c r="G120" s="39"/>
      <c r="H120" s="39"/>
      <c r="I120" s="39"/>
      <c r="J120" s="39"/>
      <c r="K120" s="39"/>
      <c r="L120" s="6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pans="1:31" s="2" customFormat="1" ht="16.5" customHeight="1">
      <c r="A121" s="37"/>
      <c r="B121" s="38"/>
      <c r="C121" s="39"/>
      <c r="D121" s="39"/>
      <c r="E121" s="173" t="str">
        <f>E7</f>
        <v>Místní komunikace Jamská - Nákupní park</v>
      </c>
      <c r="F121" s="31"/>
      <c r="G121" s="31"/>
      <c r="H121" s="31"/>
      <c r="I121" s="39"/>
      <c r="J121" s="39"/>
      <c r="K121" s="39"/>
      <c r="L121" s="62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pans="1:31" s="2" customFormat="1" ht="12" customHeight="1">
      <c r="A122" s="37"/>
      <c r="B122" s="38"/>
      <c r="C122" s="31" t="s">
        <v>130</v>
      </c>
      <c r="D122" s="39"/>
      <c r="E122" s="39"/>
      <c r="F122" s="39"/>
      <c r="G122" s="39"/>
      <c r="H122" s="39"/>
      <c r="I122" s="39"/>
      <c r="J122" s="39"/>
      <c r="K122" s="39"/>
      <c r="L122" s="6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pans="1:31" s="2" customFormat="1" ht="16.5" customHeight="1">
      <c r="A123" s="37"/>
      <c r="B123" s="38"/>
      <c r="C123" s="39"/>
      <c r="D123" s="39"/>
      <c r="E123" s="75" t="str">
        <f>E9</f>
        <v>SO101 - Komunikace</v>
      </c>
      <c r="F123" s="39"/>
      <c r="G123" s="39"/>
      <c r="H123" s="39"/>
      <c r="I123" s="39"/>
      <c r="J123" s="39"/>
      <c r="K123" s="39"/>
      <c r="L123" s="62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pans="1:31" s="2" customFormat="1" ht="6.95" customHeight="1">
      <c r="A124" s="37"/>
      <c r="B124" s="38"/>
      <c r="C124" s="39"/>
      <c r="D124" s="39"/>
      <c r="E124" s="39"/>
      <c r="F124" s="39"/>
      <c r="G124" s="39"/>
      <c r="H124" s="39"/>
      <c r="I124" s="39"/>
      <c r="J124" s="39"/>
      <c r="K124" s="39"/>
      <c r="L124" s="62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5" spans="1:31" s="2" customFormat="1" ht="12" customHeight="1">
      <c r="A125" s="37"/>
      <c r="B125" s="38"/>
      <c r="C125" s="31" t="s">
        <v>20</v>
      </c>
      <c r="D125" s="39"/>
      <c r="E125" s="39"/>
      <c r="F125" s="26" t="str">
        <f>F12</f>
        <v>Žďár nad Sázavou</v>
      </c>
      <c r="G125" s="39"/>
      <c r="H125" s="39"/>
      <c r="I125" s="31" t="s">
        <v>22</v>
      </c>
      <c r="J125" s="78" t="str">
        <f>IF(J12="","",J12)</f>
        <v>17. 9. 2021</v>
      </c>
      <c r="K125" s="39"/>
      <c r="L125" s="62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</row>
    <row r="126" spans="1:31" s="2" customFormat="1" ht="6.95" customHeight="1">
      <c r="A126" s="37"/>
      <c r="B126" s="38"/>
      <c r="C126" s="39"/>
      <c r="D126" s="39"/>
      <c r="E126" s="39"/>
      <c r="F126" s="39"/>
      <c r="G126" s="39"/>
      <c r="H126" s="39"/>
      <c r="I126" s="39"/>
      <c r="J126" s="39"/>
      <c r="K126" s="39"/>
      <c r="L126" s="62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</row>
    <row r="127" spans="1:31" s="2" customFormat="1" ht="25.65" customHeight="1">
      <c r="A127" s="37"/>
      <c r="B127" s="38"/>
      <c r="C127" s="31" t="s">
        <v>24</v>
      </c>
      <c r="D127" s="39"/>
      <c r="E127" s="39"/>
      <c r="F127" s="26" t="str">
        <f>E15</f>
        <v>Město Žďár nad Sázavou</v>
      </c>
      <c r="G127" s="39"/>
      <c r="H127" s="39"/>
      <c r="I127" s="31" t="s">
        <v>32</v>
      </c>
      <c r="J127" s="35" t="str">
        <f>E21</f>
        <v>PROfi Jihlava spol. s r.o.</v>
      </c>
      <c r="K127" s="39"/>
      <c r="L127" s="62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</row>
    <row r="128" spans="1:31" s="2" customFormat="1" ht="25.65" customHeight="1">
      <c r="A128" s="37"/>
      <c r="B128" s="38"/>
      <c r="C128" s="31" t="s">
        <v>30</v>
      </c>
      <c r="D128" s="39"/>
      <c r="E128" s="39"/>
      <c r="F128" s="26" t="str">
        <f>IF(E18="","",E18)</f>
        <v>Vyplň údaj</v>
      </c>
      <c r="G128" s="39"/>
      <c r="H128" s="39"/>
      <c r="I128" s="31" t="s">
        <v>37</v>
      </c>
      <c r="J128" s="35" t="str">
        <f>E24</f>
        <v>PROfi Jihlava spol. s r.o.</v>
      </c>
      <c r="K128" s="39"/>
      <c r="L128" s="62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</row>
    <row r="129" spans="1:31" s="2" customFormat="1" ht="10.3" customHeight="1">
      <c r="A129" s="37"/>
      <c r="B129" s="38"/>
      <c r="C129" s="39"/>
      <c r="D129" s="39"/>
      <c r="E129" s="39"/>
      <c r="F129" s="39"/>
      <c r="G129" s="39"/>
      <c r="H129" s="39"/>
      <c r="I129" s="39"/>
      <c r="J129" s="39"/>
      <c r="K129" s="39"/>
      <c r="L129" s="62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</row>
    <row r="130" spans="1:31" s="11" customFormat="1" ht="29.25" customHeight="1">
      <c r="A130" s="190"/>
      <c r="B130" s="191"/>
      <c r="C130" s="192" t="s">
        <v>145</v>
      </c>
      <c r="D130" s="193" t="s">
        <v>64</v>
      </c>
      <c r="E130" s="193" t="s">
        <v>60</v>
      </c>
      <c r="F130" s="193" t="s">
        <v>61</v>
      </c>
      <c r="G130" s="193" t="s">
        <v>146</v>
      </c>
      <c r="H130" s="193" t="s">
        <v>147</v>
      </c>
      <c r="I130" s="193" t="s">
        <v>148</v>
      </c>
      <c r="J130" s="193" t="s">
        <v>134</v>
      </c>
      <c r="K130" s="194" t="s">
        <v>149</v>
      </c>
      <c r="L130" s="195"/>
      <c r="M130" s="99" t="s">
        <v>1</v>
      </c>
      <c r="N130" s="100" t="s">
        <v>43</v>
      </c>
      <c r="O130" s="100" t="s">
        <v>150</v>
      </c>
      <c r="P130" s="100" t="s">
        <v>151</v>
      </c>
      <c r="Q130" s="100" t="s">
        <v>152</v>
      </c>
      <c r="R130" s="100" t="s">
        <v>153</v>
      </c>
      <c r="S130" s="100" t="s">
        <v>154</v>
      </c>
      <c r="T130" s="101" t="s">
        <v>155</v>
      </c>
      <c r="U130" s="190"/>
      <c r="V130" s="190"/>
      <c r="W130" s="190"/>
      <c r="X130" s="190"/>
      <c r="Y130" s="190"/>
      <c r="Z130" s="190"/>
      <c r="AA130" s="190"/>
      <c r="AB130" s="190"/>
      <c r="AC130" s="190"/>
      <c r="AD130" s="190"/>
      <c r="AE130" s="190"/>
    </row>
    <row r="131" spans="1:63" s="2" customFormat="1" ht="22.8" customHeight="1">
      <c r="A131" s="37"/>
      <c r="B131" s="38"/>
      <c r="C131" s="106" t="s">
        <v>156</v>
      </c>
      <c r="D131" s="39"/>
      <c r="E131" s="39"/>
      <c r="F131" s="39"/>
      <c r="G131" s="39"/>
      <c r="H131" s="39"/>
      <c r="I131" s="39"/>
      <c r="J131" s="196">
        <f>BK131</f>
        <v>0</v>
      </c>
      <c r="K131" s="39"/>
      <c r="L131" s="43"/>
      <c r="M131" s="102"/>
      <c r="N131" s="197"/>
      <c r="O131" s="103"/>
      <c r="P131" s="198">
        <f>P132+P659+P664</f>
        <v>0</v>
      </c>
      <c r="Q131" s="103"/>
      <c r="R131" s="198">
        <f>R132+R659+R664</f>
        <v>3023.83732762</v>
      </c>
      <c r="S131" s="103"/>
      <c r="T131" s="199">
        <f>T132+T659+T664</f>
        <v>1090.0257500000002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T131" s="16" t="s">
        <v>78</v>
      </c>
      <c r="AU131" s="16" t="s">
        <v>136</v>
      </c>
      <c r="BK131" s="200">
        <f>BK132+BK659+BK664</f>
        <v>0</v>
      </c>
    </row>
    <row r="132" spans="1:63" s="12" customFormat="1" ht="25.9" customHeight="1">
      <c r="A132" s="12"/>
      <c r="B132" s="201"/>
      <c r="C132" s="202"/>
      <c r="D132" s="203" t="s">
        <v>78</v>
      </c>
      <c r="E132" s="204" t="s">
        <v>265</v>
      </c>
      <c r="F132" s="204" t="s">
        <v>266</v>
      </c>
      <c r="G132" s="202"/>
      <c r="H132" s="202"/>
      <c r="I132" s="205"/>
      <c r="J132" s="206">
        <f>BK132</f>
        <v>0</v>
      </c>
      <c r="K132" s="202"/>
      <c r="L132" s="207"/>
      <c r="M132" s="208"/>
      <c r="N132" s="209"/>
      <c r="O132" s="209"/>
      <c r="P132" s="210">
        <f>P133+P252+P270+P293+P312+P412+P416+P485+P644</f>
        <v>0</v>
      </c>
      <c r="Q132" s="209"/>
      <c r="R132" s="210">
        <f>R133+R252+R270+R293+R312+R412+R416+R485+R644</f>
        <v>3023.56007762</v>
      </c>
      <c r="S132" s="209"/>
      <c r="T132" s="211">
        <f>T133+T252+T270+T293+T312+T412+T416+T485+T644</f>
        <v>1090.0257500000002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12" t="s">
        <v>87</v>
      </c>
      <c r="AT132" s="213" t="s">
        <v>78</v>
      </c>
      <c r="AU132" s="213" t="s">
        <v>79</v>
      </c>
      <c r="AY132" s="212" t="s">
        <v>160</v>
      </c>
      <c r="BK132" s="214">
        <f>BK133+BK252+BK270+BK293+BK312+BK412+BK416+BK485+BK644</f>
        <v>0</v>
      </c>
    </row>
    <row r="133" spans="1:63" s="12" customFormat="1" ht="22.8" customHeight="1">
      <c r="A133" s="12"/>
      <c r="B133" s="201"/>
      <c r="C133" s="202"/>
      <c r="D133" s="203" t="s">
        <v>78</v>
      </c>
      <c r="E133" s="215" t="s">
        <v>87</v>
      </c>
      <c r="F133" s="215" t="s">
        <v>267</v>
      </c>
      <c r="G133" s="202"/>
      <c r="H133" s="202"/>
      <c r="I133" s="205"/>
      <c r="J133" s="216">
        <f>BK133</f>
        <v>0</v>
      </c>
      <c r="K133" s="202"/>
      <c r="L133" s="207"/>
      <c r="M133" s="208"/>
      <c r="N133" s="209"/>
      <c r="O133" s="209"/>
      <c r="P133" s="210">
        <f>SUM(P134:P251)</f>
        <v>0</v>
      </c>
      <c r="Q133" s="209"/>
      <c r="R133" s="210">
        <f>SUM(R134:R251)</f>
        <v>1802.5462785000002</v>
      </c>
      <c r="S133" s="209"/>
      <c r="T133" s="211">
        <f>SUM(T134:T251)</f>
        <v>1079.5857500000002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12" t="s">
        <v>87</v>
      </c>
      <c r="AT133" s="213" t="s">
        <v>78</v>
      </c>
      <c r="AU133" s="213" t="s">
        <v>87</v>
      </c>
      <c r="AY133" s="212" t="s">
        <v>160</v>
      </c>
      <c r="BK133" s="214">
        <f>SUM(BK134:BK251)</f>
        <v>0</v>
      </c>
    </row>
    <row r="134" spans="1:65" s="2" customFormat="1" ht="24.15" customHeight="1">
      <c r="A134" s="37"/>
      <c r="B134" s="38"/>
      <c r="C134" s="217" t="s">
        <v>87</v>
      </c>
      <c r="D134" s="217" t="s">
        <v>163</v>
      </c>
      <c r="E134" s="218" t="s">
        <v>880</v>
      </c>
      <c r="F134" s="219" t="s">
        <v>881</v>
      </c>
      <c r="G134" s="220" t="s">
        <v>270</v>
      </c>
      <c r="H134" s="221">
        <v>58.6</v>
      </c>
      <c r="I134" s="222"/>
      <c r="J134" s="223">
        <f>ROUND(I134*H134,2)</f>
        <v>0</v>
      </c>
      <c r="K134" s="219" t="s">
        <v>167</v>
      </c>
      <c r="L134" s="43"/>
      <c r="M134" s="224" t="s">
        <v>1</v>
      </c>
      <c r="N134" s="225" t="s">
        <v>44</v>
      </c>
      <c r="O134" s="90"/>
      <c r="P134" s="226">
        <f>O134*H134</f>
        <v>0</v>
      </c>
      <c r="Q134" s="226">
        <v>0</v>
      </c>
      <c r="R134" s="226">
        <f>Q134*H134</f>
        <v>0</v>
      </c>
      <c r="S134" s="226">
        <v>0.26</v>
      </c>
      <c r="T134" s="227">
        <f>S134*H134</f>
        <v>15.236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228" t="s">
        <v>182</v>
      </c>
      <c r="AT134" s="228" t="s">
        <v>163</v>
      </c>
      <c r="AU134" s="228" t="s">
        <v>89</v>
      </c>
      <c r="AY134" s="16" t="s">
        <v>160</v>
      </c>
      <c r="BE134" s="229">
        <f>IF(N134="základní",J134,0)</f>
        <v>0</v>
      </c>
      <c r="BF134" s="229">
        <f>IF(N134="snížená",J134,0)</f>
        <v>0</v>
      </c>
      <c r="BG134" s="229">
        <f>IF(N134="zákl. přenesená",J134,0)</f>
        <v>0</v>
      </c>
      <c r="BH134" s="229">
        <f>IF(N134="sníž. přenesená",J134,0)</f>
        <v>0</v>
      </c>
      <c r="BI134" s="229">
        <f>IF(N134="nulová",J134,0)</f>
        <v>0</v>
      </c>
      <c r="BJ134" s="16" t="s">
        <v>87</v>
      </c>
      <c r="BK134" s="229">
        <f>ROUND(I134*H134,2)</f>
        <v>0</v>
      </c>
      <c r="BL134" s="16" t="s">
        <v>182</v>
      </c>
      <c r="BM134" s="228" t="s">
        <v>882</v>
      </c>
    </row>
    <row r="135" spans="1:47" s="2" customFormat="1" ht="12">
      <c r="A135" s="37"/>
      <c r="B135" s="38"/>
      <c r="C135" s="39"/>
      <c r="D135" s="230" t="s">
        <v>170</v>
      </c>
      <c r="E135" s="39"/>
      <c r="F135" s="231" t="s">
        <v>883</v>
      </c>
      <c r="G135" s="39"/>
      <c r="H135" s="39"/>
      <c r="I135" s="232"/>
      <c r="J135" s="39"/>
      <c r="K135" s="39"/>
      <c r="L135" s="43"/>
      <c r="M135" s="233"/>
      <c r="N135" s="234"/>
      <c r="O135" s="90"/>
      <c r="P135" s="90"/>
      <c r="Q135" s="90"/>
      <c r="R135" s="90"/>
      <c r="S135" s="90"/>
      <c r="T135" s="91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T135" s="16" t="s">
        <v>170</v>
      </c>
      <c r="AU135" s="16" t="s">
        <v>89</v>
      </c>
    </row>
    <row r="136" spans="1:51" s="13" customFormat="1" ht="12">
      <c r="A136" s="13"/>
      <c r="B136" s="236"/>
      <c r="C136" s="237"/>
      <c r="D136" s="230" t="s">
        <v>219</v>
      </c>
      <c r="E136" s="238" t="s">
        <v>1</v>
      </c>
      <c r="F136" s="239" t="s">
        <v>884</v>
      </c>
      <c r="G136" s="237"/>
      <c r="H136" s="240">
        <v>58.6</v>
      </c>
      <c r="I136" s="241"/>
      <c r="J136" s="237"/>
      <c r="K136" s="237"/>
      <c r="L136" s="242"/>
      <c r="M136" s="243"/>
      <c r="N136" s="244"/>
      <c r="O136" s="244"/>
      <c r="P136" s="244"/>
      <c r="Q136" s="244"/>
      <c r="R136" s="244"/>
      <c r="S136" s="244"/>
      <c r="T136" s="245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6" t="s">
        <v>219</v>
      </c>
      <c r="AU136" s="246" t="s">
        <v>89</v>
      </c>
      <c r="AV136" s="13" t="s">
        <v>89</v>
      </c>
      <c r="AW136" s="13" t="s">
        <v>36</v>
      </c>
      <c r="AX136" s="13" t="s">
        <v>79</v>
      </c>
      <c r="AY136" s="246" t="s">
        <v>160</v>
      </c>
    </row>
    <row r="137" spans="1:65" s="2" customFormat="1" ht="24.15" customHeight="1">
      <c r="A137" s="37"/>
      <c r="B137" s="38"/>
      <c r="C137" s="217" t="s">
        <v>89</v>
      </c>
      <c r="D137" s="217" t="s">
        <v>163</v>
      </c>
      <c r="E137" s="218" t="s">
        <v>885</v>
      </c>
      <c r="F137" s="219" t="s">
        <v>886</v>
      </c>
      <c r="G137" s="220" t="s">
        <v>270</v>
      </c>
      <c r="H137" s="221">
        <v>1483</v>
      </c>
      <c r="I137" s="222"/>
      <c r="J137" s="223">
        <f>ROUND(I137*H137,2)</f>
        <v>0</v>
      </c>
      <c r="K137" s="219" t="s">
        <v>167</v>
      </c>
      <c r="L137" s="43"/>
      <c r="M137" s="224" t="s">
        <v>1</v>
      </c>
      <c r="N137" s="225" t="s">
        <v>44</v>
      </c>
      <c r="O137" s="90"/>
      <c r="P137" s="226">
        <f>O137*H137</f>
        <v>0</v>
      </c>
      <c r="Q137" s="226">
        <v>0</v>
      </c>
      <c r="R137" s="226">
        <f>Q137*H137</f>
        <v>0</v>
      </c>
      <c r="S137" s="226">
        <v>0.29</v>
      </c>
      <c r="T137" s="227">
        <f>S137*H137</f>
        <v>430.07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228" t="s">
        <v>182</v>
      </c>
      <c r="AT137" s="228" t="s">
        <v>163</v>
      </c>
      <c r="AU137" s="228" t="s">
        <v>89</v>
      </c>
      <c r="AY137" s="16" t="s">
        <v>160</v>
      </c>
      <c r="BE137" s="229">
        <f>IF(N137="základní",J137,0)</f>
        <v>0</v>
      </c>
      <c r="BF137" s="229">
        <f>IF(N137="snížená",J137,0)</f>
        <v>0</v>
      </c>
      <c r="BG137" s="229">
        <f>IF(N137="zákl. přenesená",J137,0)</f>
        <v>0</v>
      </c>
      <c r="BH137" s="229">
        <f>IF(N137="sníž. přenesená",J137,0)</f>
        <v>0</v>
      </c>
      <c r="BI137" s="229">
        <f>IF(N137="nulová",J137,0)</f>
        <v>0</v>
      </c>
      <c r="BJ137" s="16" t="s">
        <v>87</v>
      </c>
      <c r="BK137" s="229">
        <f>ROUND(I137*H137,2)</f>
        <v>0</v>
      </c>
      <c r="BL137" s="16" t="s">
        <v>182</v>
      </c>
      <c r="BM137" s="228" t="s">
        <v>887</v>
      </c>
    </row>
    <row r="138" spans="1:47" s="2" customFormat="1" ht="12">
      <c r="A138" s="37"/>
      <c r="B138" s="38"/>
      <c r="C138" s="39"/>
      <c r="D138" s="230" t="s">
        <v>170</v>
      </c>
      <c r="E138" s="39"/>
      <c r="F138" s="231" t="s">
        <v>888</v>
      </c>
      <c r="G138" s="39"/>
      <c r="H138" s="39"/>
      <c r="I138" s="232"/>
      <c r="J138" s="39"/>
      <c r="K138" s="39"/>
      <c r="L138" s="43"/>
      <c r="M138" s="233"/>
      <c r="N138" s="234"/>
      <c r="O138" s="90"/>
      <c r="P138" s="90"/>
      <c r="Q138" s="90"/>
      <c r="R138" s="90"/>
      <c r="S138" s="90"/>
      <c r="T138" s="91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T138" s="16" t="s">
        <v>170</v>
      </c>
      <c r="AU138" s="16" t="s">
        <v>89</v>
      </c>
    </row>
    <row r="139" spans="1:51" s="13" customFormat="1" ht="12">
      <c r="A139" s="13"/>
      <c r="B139" s="236"/>
      <c r="C139" s="237"/>
      <c r="D139" s="230" t="s">
        <v>219</v>
      </c>
      <c r="E139" s="238" t="s">
        <v>1</v>
      </c>
      <c r="F139" s="239" t="s">
        <v>889</v>
      </c>
      <c r="G139" s="237"/>
      <c r="H139" s="240">
        <v>1426</v>
      </c>
      <c r="I139" s="241"/>
      <c r="J139" s="237"/>
      <c r="K139" s="237"/>
      <c r="L139" s="242"/>
      <c r="M139" s="243"/>
      <c r="N139" s="244"/>
      <c r="O139" s="244"/>
      <c r="P139" s="244"/>
      <c r="Q139" s="244"/>
      <c r="R139" s="244"/>
      <c r="S139" s="244"/>
      <c r="T139" s="245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6" t="s">
        <v>219</v>
      </c>
      <c r="AU139" s="246" t="s">
        <v>89</v>
      </c>
      <c r="AV139" s="13" t="s">
        <v>89</v>
      </c>
      <c r="AW139" s="13" t="s">
        <v>36</v>
      </c>
      <c r="AX139" s="13" t="s">
        <v>79</v>
      </c>
      <c r="AY139" s="246" t="s">
        <v>160</v>
      </c>
    </row>
    <row r="140" spans="1:51" s="13" customFormat="1" ht="12">
      <c r="A140" s="13"/>
      <c r="B140" s="236"/>
      <c r="C140" s="237"/>
      <c r="D140" s="230" t="s">
        <v>219</v>
      </c>
      <c r="E140" s="238" t="s">
        <v>1</v>
      </c>
      <c r="F140" s="239" t="s">
        <v>890</v>
      </c>
      <c r="G140" s="237"/>
      <c r="H140" s="240">
        <v>57</v>
      </c>
      <c r="I140" s="241"/>
      <c r="J140" s="237"/>
      <c r="K140" s="237"/>
      <c r="L140" s="242"/>
      <c r="M140" s="243"/>
      <c r="N140" s="244"/>
      <c r="O140" s="244"/>
      <c r="P140" s="244"/>
      <c r="Q140" s="244"/>
      <c r="R140" s="244"/>
      <c r="S140" s="244"/>
      <c r="T140" s="245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6" t="s">
        <v>219</v>
      </c>
      <c r="AU140" s="246" t="s">
        <v>89</v>
      </c>
      <c r="AV140" s="13" t="s">
        <v>89</v>
      </c>
      <c r="AW140" s="13" t="s">
        <v>36</v>
      </c>
      <c r="AX140" s="13" t="s">
        <v>79</v>
      </c>
      <c r="AY140" s="246" t="s">
        <v>160</v>
      </c>
    </row>
    <row r="141" spans="1:65" s="2" customFormat="1" ht="24.15" customHeight="1">
      <c r="A141" s="37"/>
      <c r="B141" s="38"/>
      <c r="C141" s="217" t="s">
        <v>178</v>
      </c>
      <c r="D141" s="217" t="s">
        <v>163</v>
      </c>
      <c r="E141" s="218" t="s">
        <v>891</v>
      </c>
      <c r="F141" s="219" t="s">
        <v>892</v>
      </c>
      <c r="G141" s="220" t="s">
        <v>270</v>
      </c>
      <c r="H141" s="221">
        <v>260</v>
      </c>
      <c r="I141" s="222"/>
      <c r="J141" s="223">
        <f>ROUND(I141*H141,2)</f>
        <v>0</v>
      </c>
      <c r="K141" s="219" t="s">
        <v>167</v>
      </c>
      <c r="L141" s="43"/>
      <c r="M141" s="224" t="s">
        <v>1</v>
      </c>
      <c r="N141" s="225" t="s">
        <v>44</v>
      </c>
      <c r="O141" s="90"/>
      <c r="P141" s="226">
        <f>O141*H141</f>
        <v>0</v>
      </c>
      <c r="Q141" s="226">
        <v>0</v>
      </c>
      <c r="R141" s="226">
        <f>Q141*H141</f>
        <v>0</v>
      </c>
      <c r="S141" s="226">
        <v>0.098</v>
      </c>
      <c r="T141" s="227">
        <f>S141*H141</f>
        <v>25.48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228" t="s">
        <v>182</v>
      </c>
      <c r="AT141" s="228" t="s">
        <v>163</v>
      </c>
      <c r="AU141" s="228" t="s">
        <v>89</v>
      </c>
      <c r="AY141" s="16" t="s">
        <v>160</v>
      </c>
      <c r="BE141" s="229">
        <f>IF(N141="základní",J141,0)</f>
        <v>0</v>
      </c>
      <c r="BF141" s="229">
        <f>IF(N141="snížená",J141,0)</f>
        <v>0</v>
      </c>
      <c r="BG141" s="229">
        <f>IF(N141="zákl. přenesená",J141,0)</f>
        <v>0</v>
      </c>
      <c r="BH141" s="229">
        <f>IF(N141="sníž. přenesená",J141,0)</f>
        <v>0</v>
      </c>
      <c r="BI141" s="229">
        <f>IF(N141="nulová",J141,0)</f>
        <v>0</v>
      </c>
      <c r="BJ141" s="16" t="s">
        <v>87</v>
      </c>
      <c r="BK141" s="229">
        <f>ROUND(I141*H141,2)</f>
        <v>0</v>
      </c>
      <c r="BL141" s="16" t="s">
        <v>182</v>
      </c>
      <c r="BM141" s="228" t="s">
        <v>893</v>
      </c>
    </row>
    <row r="142" spans="1:47" s="2" customFormat="1" ht="12">
      <c r="A142" s="37"/>
      <c r="B142" s="38"/>
      <c r="C142" s="39"/>
      <c r="D142" s="230" t="s">
        <v>170</v>
      </c>
      <c r="E142" s="39"/>
      <c r="F142" s="231" t="s">
        <v>894</v>
      </c>
      <c r="G142" s="39"/>
      <c r="H142" s="39"/>
      <c r="I142" s="232"/>
      <c r="J142" s="39"/>
      <c r="K142" s="39"/>
      <c r="L142" s="43"/>
      <c r="M142" s="233"/>
      <c r="N142" s="234"/>
      <c r="O142" s="90"/>
      <c r="P142" s="90"/>
      <c r="Q142" s="90"/>
      <c r="R142" s="90"/>
      <c r="S142" s="90"/>
      <c r="T142" s="91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T142" s="16" t="s">
        <v>170</v>
      </c>
      <c r="AU142" s="16" t="s">
        <v>89</v>
      </c>
    </row>
    <row r="143" spans="1:47" s="2" customFormat="1" ht="12">
      <c r="A143" s="37"/>
      <c r="B143" s="38"/>
      <c r="C143" s="39"/>
      <c r="D143" s="230" t="s">
        <v>172</v>
      </c>
      <c r="E143" s="39"/>
      <c r="F143" s="235" t="s">
        <v>895</v>
      </c>
      <c r="G143" s="39"/>
      <c r="H143" s="39"/>
      <c r="I143" s="232"/>
      <c r="J143" s="39"/>
      <c r="K143" s="39"/>
      <c r="L143" s="43"/>
      <c r="M143" s="233"/>
      <c r="N143" s="234"/>
      <c r="O143" s="90"/>
      <c r="P143" s="90"/>
      <c r="Q143" s="90"/>
      <c r="R143" s="90"/>
      <c r="S143" s="90"/>
      <c r="T143" s="91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T143" s="16" t="s">
        <v>172</v>
      </c>
      <c r="AU143" s="16" t="s">
        <v>89</v>
      </c>
    </row>
    <row r="144" spans="1:51" s="13" customFormat="1" ht="12">
      <c r="A144" s="13"/>
      <c r="B144" s="236"/>
      <c r="C144" s="237"/>
      <c r="D144" s="230" t="s">
        <v>219</v>
      </c>
      <c r="E144" s="238" t="s">
        <v>1</v>
      </c>
      <c r="F144" s="239" t="s">
        <v>896</v>
      </c>
      <c r="G144" s="237"/>
      <c r="H144" s="240">
        <v>260</v>
      </c>
      <c r="I144" s="241"/>
      <c r="J144" s="237"/>
      <c r="K144" s="237"/>
      <c r="L144" s="242"/>
      <c r="M144" s="243"/>
      <c r="N144" s="244"/>
      <c r="O144" s="244"/>
      <c r="P144" s="244"/>
      <c r="Q144" s="244"/>
      <c r="R144" s="244"/>
      <c r="S144" s="244"/>
      <c r="T144" s="245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6" t="s">
        <v>219</v>
      </c>
      <c r="AU144" s="246" t="s">
        <v>89</v>
      </c>
      <c r="AV144" s="13" t="s">
        <v>89</v>
      </c>
      <c r="AW144" s="13" t="s">
        <v>36</v>
      </c>
      <c r="AX144" s="13" t="s">
        <v>79</v>
      </c>
      <c r="AY144" s="246" t="s">
        <v>160</v>
      </c>
    </row>
    <row r="145" spans="1:65" s="2" customFormat="1" ht="24.15" customHeight="1">
      <c r="A145" s="37"/>
      <c r="B145" s="38"/>
      <c r="C145" s="217" t="s">
        <v>182</v>
      </c>
      <c r="D145" s="217" t="s">
        <v>163</v>
      </c>
      <c r="E145" s="218" t="s">
        <v>897</v>
      </c>
      <c r="F145" s="219" t="s">
        <v>898</v>
      </c>
      <c r="G145" s="220" t="s">
        <v>270</v>
      </c>
      <c r="H145" s="221">
        <v>1426</v>
      </c>
      <c r="I145" s="222"/>
      <c r="J145" s="223">
        <f>ROUND(I145*H145,2)</f>
        <v>0</v>
      </c>
      <c r="K145" s="219" t="s">
        <v>167</v>
      </c>
      <c r="L145" s="43"/>
      <c r="M145" s="224" t="s">
        <v>1</v>
      </c>
      <c r="N145" s="225" t="s">
        <v>44</v>
      </c>
      <c r="O145" s="90"/>
      <c r="P145" s="226">
        <f>O145*H145</f>
        <v>0</v>
      </c>
      <c r="Q145" s="226">
        <v>0.00012</v>
      </c>
      <c r="R145" s="226">
        <f>Q145*H145</f>
        <v>0.17112</v>
      </c>
      <c r="S145" s="226">
        <v>0.23</v>
      </c>
      <c r="T145" s="227">
        <f>S145*H145</f>
        <v>327.98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228" t="s">
        <v>182</v>
      </c>
      <c r="AT145" s="228" t="s">
        <v>163</v>
      </c>
      <c r="AU145" s="228" t="s">
        <v>89</v>
      </c>
      <c r="AY145" s="16" t="s">
        <v>160</v>
      </c>
      <c r="BE145" s="229">
        <f>IF(N145="základní",J145,0)</f>
        <v>0</v>
      </c>
      <c r="BF145" s="229">
        <f>IF(N145="snížená",J145,0)</f>
        <v>0</v>
      </c>
      <c r="BG145" s="229">
        <f>IF(N145="zákl. přenesená",J145,0)</f>
        <v>0</v>
      </c>
      <c r="BH145" s="229">
        <f>IF(N145="sníž. přenesená",J145,0)</f>
        <v>0</v>
      </c>
      <c r="BI145" s="229">
        <f>IF(N145="nulová",J145,0)</f>
        <v>0</v>
      </c>
      <c r="BJ145" s="16" t="s">
        <v>87</v>
      </c>
      <c r="BK145" s="229">
        <f>ROUND(I145*H145,2)</f>
        <v>0</v>
      </c>
      <c r="BL145" s="16" t="s">
        <v>182</v>
      </c>
      <c r="BM145" s="228" t="s">
        <v>899</v>
      </c>
    </row>
    <row r="146" spans="1:47" s="2" customFormat="1" ht="12">
      <c r="A146" s="37"/>
      <c r="B146" s="38"/>
      <c r="C146" s="39"/>
      <c r="D146" s="230" t="s">
        <v>170</v>
      </c>
      <c r="E146" s="39"/>
      <c r="F146" s="231" t="s">
        <v>900</v>
      </c>
      <c r="G146" s="39"/>
      <c r="H146" s="39"/>
      <c r="I146" s="232"/>
      <c r="J146" s="39"/>
      <c r="K146" s="39"/>
      <c r="L146" s="43"/>
      <c r="M146" s="233"/>
      <c r="N146" s="234"/>
      <c r="O146" s="90"/>
      <c r="P146" s="90"/>
      <c r="Q146" s="90"/>
      <c r="R146" s="90"/>
      <c r="S146" s="90"/>
      <c r="T146" s="91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T146" s="16" t="s">
        <v>170</v>
      </c>
      <c r="AU146" s="16" t="s">
        <v>89</v>
      </c>
    </row>
    <row r="147" spans="1:51" s="13" customFormat="1" ht="12">
      <c r="A147" s="13"/>
      <c r="B147" s="236"/>
      <c r="C147" s="237"/>
      <c r="D147" s="230" t="s">
        <v>219</v>
      </c>
      <c r="E147" s="238" t="s">
        <v>1</v>
      </c>
      <c r="F147" s="239" t="s">
        <v>901</v>
      </c>
      <c r="G147" s="237"/>
      <c r="H147" s="240">
        <v>1426</v>
      </c>
      <c r="I147" s="241"/>
      <c r="J147" s="237"/>
      <c r="K147" s="237"/>
      <c r="L147" s="242"/>
      <c r="M147" s="243"/>
      <c r="N147" s="244"/>
      <c r="O147" s="244"/>
      <c r="P147" s="244"/>
      <c r="Q147" s="244"/>
      <c r="R147" s="244"/>
      <c r="S147" s="244"/>
      <c r="T147" s="245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6" t="s">
        <v>219</v>
      </c>
      <c r="AU147" s="246" t="s">
        <v>89</v>
      </c>
      <c r="AV147" s="13" t="s">
        <v>89</v>
      </c>
      <c r="AW147" s="13" t="s">
        <v>36</v>
      </c>
      <c r="AX147" s="13" t="s">
        <v>79</v>
      </c>
      <c r="AY147" s="246" t="s">
        <v>160</v>
      </c>
    </row>
    <row r="148" spans="1:65" s="2" customFormat="1" ht="24.15" customHeight="1">
      <c r="A148" s="37"/>
      <c r="B148" s="38"/>
      <c r="C148" s="217" t="s">
        <v>159</v>
      </c>
      <c r="D148" s="217" t="s">
        <v>163</v>
      </c>
      <c r="E148" s="218" t="s">
        <v>902</v>
      </c>
      <c r="F148" s="219" t="s">
        <v>903</v>
      </c>
      <c r="G148" s="220" t="s">
        <v>270</v>
      </c>
      <c r="H148" s="221">
        <v>1442.65</v>
      </c>
      <c r="I148" s="222"/>
      <c r="J148" s="223">
        <f>ROUND(I148*H148,2)</f>
        <v>0</v>
      </c>
      <c r="K148" s="219" t="s">
        <v>167</v>
      </c>
      <c r="L148" s="43"/>
      <c r="M148" s="224" t="s">
        <v>1</v>
      </c>
      <c r="N148" s="225" t="s">
        <v>44</v>
      </c>
      <c r="O148" s="90"/>
      <c r="P148" s="226">
        <f>O148*H148</f>
        <v>0</v>
      </c>
      <c r="Q148" s="226">
        <v>9E-05</v>
      </c>
      <c r="R148" s="226">
        <f>Q148*H148</f>
        <v>0.12983850000000002</v>
      </c>
      <c r="S148" s="226">
        <v>0.115</v>
      </c>
      <c r="T148" s="227">
        <f>S148*H148</f>
        <v>165.90475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R148" s="228" t="s">
        <v>182</v>
      </c>
      <c r="AT148" s="228" t="s">
        <v>163</v>
      </c>
      <c r="AU148" s="228" t="s">
        <v>89</v>
      </c>
      <c r="AY148" s="16" t="s">
        <v>160</v>
      </c>
      <c r="BE148" s="229">
        <f>IF(N148="základní",J148,0)</f>
        <v>0</v>
      </c>
      <c r="BF148" s="229">
        <f>IF(N148="snížená",J148,0)</f>
        <v>0</v>
      </c>
      <c r="BG148" s="229">
        <f>IF(N148="zákl. přenesená",J148,0)</f>
        <v>0</v>
      </c>
      <c r="BH148" s="229">
        <f>IF(N148="sníž. přenesená",J148,0)</f>
        <v>0</v>
      </c>
      <c r="BI148" s="229">
        <f>IF(N148="nulová",J148,0)</f>
        <v>0</v>
      </c>
      <c r="BJ148" s="16" t="s">
        <v>87</v>
      </c>
      <c r="BK148" s="229">
        <f>ROUND(I148*H148,2)</f>
        <v>0</v>
      </c>
      <c r="BL148" s="16" t="s">
        <v>182</v>
      </c>
      <c r="BM148" s="228" t="s">
        <v>904</v>
      </c>
    </row>
    <row r="149" spans="1:47" s="2" customFormat="1" ht="12">
      <c r="A149" s="37"/>
      <c r="B149" s="38"/>
      <c r="C149" s="39"/>
      <c r="D149" s="230" t="s">
        <v>170</v>
      </c>
      <c r="E149" s="39"/>
      <c r="F149" s="231" t="s">
        <v>905</v>
      </c>
      <c r="G149" s="39"/>
      <c r="H149" s="39"/>
      <c r="I149" s="232"/>
      <c r="J149" s="39"/>
      <c r="K149" s="39"/>
      <c r="L149" s="43"/>
      <c r="M149" s="233"/>
      <c r="N149" s="234"/>
      <c r="O149" s="90"/>
      <c r="P149" s="90"/>
      <c r="Q149" s="90"/>
      <c r="R149" s="90"/>
      <c r="S149" s="90"/>
      <c r="T149" s="91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T149" s="16" t="s">
        <v>170</v>
      </c>
      <c r="AU149" s="16" t="s">
        <v>89</v>
      </c>
    </row>
    <row r="150" spans="1:51" s="13" customFormat="1" ht="12">
      <c r="A150" s="13"/>
      <c r="B150" s="236"/>
      <c r="C150" s="237"/>
      <c r="D150" s="230" t="s">
        <v>219</v>
      </c>
      <c r="E150" s="238" t="s">
        <v>1</v>
      </c>
      <c r="F150" s="239" t="s">
        <v>906</v>
      </c>
      <c r="G150" s="237"/>
      <c r="H150" s="240">
        <v>1442.65</v>
      </c>
      <c r="I150" s="241"/>
      <c r="J150" s="237"/>
      <c r="K150" s="237"/>
      <c r="L150" s="242"/>
      <c r="M150" s="243"/>
      <c r="N150" s="244"/>
      <c r="O150" s="244"/>
      <c r="P150" s="244"/>
      <c r="Q150" s="244"/>
      <c r="R150" s="244"/>
      <c r="S150" s="244"/>
      <c r="T150" s="245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6" t="s">
        <v>219</v>
      </c>
      <c r="AU150" s="246" t="s">
        <v>89</v>
      </c>
      <c r="AV150" s="13" t="s">
        <v>89</v>
      </c>
      <c r="AW150" s="13" t="s">
        <v>36</v>
      </c>
      <c r="AX150" s="13" t="s">
        <v>79</v>
      </c>
      <c r="AY150" s="246" t="s">
        <v>160</v>
      </c>
    </row>
    <row r="151" spans="1:65" s="2" customFormat="1" ht="16.5" customHeight="1">
      <c r="A151" s="37"/>
      <c r="B151" s="38"/>
      <c r="C151" s="217" t="s">
        <v>192</v>
      </c>
      <c r="D151" s="217" t="s">
        <v>163</v>
      </c>
      <c r="E151" s="218" t="s">
        <v>907</v>
      </c>
      <c r="F151" s="219" t="s">
        <v>908</v>
      </c>
      <c r="G151" s="220" t="s">
        <v>215</v>
      </c>
      <c r="H151" s="221">
        <v>545</v>
      </c>
      <c r="I151" s="222"/>
      <c r="J151" s="223">
        <f>ROUND(I151*H151,2)</f>
        <v>0</v>
      </c>
      <c r="K151" s="219" t="s">
        <v>167</v>
      </c>
      <c r="L151" s="43"/>
      <c r="M151" s="224" t="s">
        <v>1</v>
      </c>
      <c r="N151" s="225" t="s">
        <v>44</v>
      </c>
      <c r="O151" s="90"/>
      <c r="P151" s="226">
        <f>O151*H151</f>
        <v>0</v>
      </c>
      <c r="Q151" s="226">
        <v>0</v>
      </c>
      <c r="R151" s="226">
        <f>Q151*H151</f>
        <v>0</v>
      </c>
      <c r="S151" s="226">
        <v>0.205</v>
      </c>
      <c r="T151" s="227">
        <f>S151*H151</f>
        <v>111.725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228" t="s">
        <v>182</v>
      </c>
      <c r="AT151" s="228" t="s">
        <v>163</v>
      </c>
      <c r="AU151" s="228" t="s">
        <v>89</v>
      </c>
      <c r="AY151" s="16" t="s">
        <v>160</v>
      </c>
      <c r="BE151" s="229">
        <f>IF(N151="základní",J151,0)</f>
        <v>0</v>
      </c>
      <c r="BF151" s="229">
        <f>IF(N151="snížená",J151,0)</f>
        <v>0</v>
      </c>
      <c r="BG151" s="229">
        <f>IF(N151="zákl. přenesená",J151,0)</f>
        <v>0</v>
      </c>
      <c r="BH151" s="229">
        <f>IF(N151="sníž. přenesená",J151,0)</f>
        <v>0</v>
      </c>
      <c r="BI151" s="229">
        <f>IF(N151="nulová",J151,0)</f>
        <v>0</v>
      </c>
      <c r="BJ151" s="16" t="s">
        <v>87</v>
      </c>
      <c r="BK151" s="229">
        <f>ROUND(I151*H151,2)</f>
        <v>0</v>
      </c>
      <c r="BL151" s="16" t="s">
        <v>182</v>
      </c>
      <c r="BM151" s="228" t="s">
        <v>909</v>
      </c>
    </row>
    <row r="152" spans="1:47" s="2" customFormat="1" ht="12">
      <c r="A152" s="37"/>
      <c r="B152" s="38"/>
      <c r="C152" s="39"/>
      <c r="D152" s="230" t="s">
        <v>170</v>
      </c>
      <c r="E152" s="39"/>
      <c r="F152" s="231" t="s">
        <v>910</v>
      </c>
      <c r="G152" s="39"/>
      <c r="H152" s="39"/>
      <c r="I152" s="232"/>
      <c r="J152" s="39"/>
      <c r="K152" s="39"/>
      <c r="L152" s="43"/>
      <c r="M152" s="233"/>
      <c r="N152" s="234"/>
      <c r="O152" s="90"/>
      <c r="P152" s="90"/>
      <c r="Q152" s="90"/>
      <c r="R152" s="90"/>
      <c r="S152" s="90"/>
      <c r="T152" s="91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T152" s="16" t="s">
        <v>170</v>
      </c>
      <c r="AU152" s="16" t="s">
        <v>89</v>
      </c>
    </row>
    <row r="153" spans="1:51" s="14" customFormat="1" ht="12">
      <c r="A153" s="14"/>
      <c r="B153" s="264"/>
      <c r="C153" s="265"/>
      <c r="D153" s="230" t="s">
        <v>219</v>
      </c>
      <c r="E153" s="266" t="s">
        <v>1</v>
      </c>
      <c r="F153" s="267" t="s">
        <v>911</v>
      </c>
      <c r="G153" s="265"/>
      <c r="H153" s="266" t="s">
        <v>1</v>
      </c>
      <c r="I153" s="268"/>
      <c r="J153" s="265"/>
      <c r="K153" s="265"/>
      <c r="L153" s="269"/>
      <c r="M153" s="270"/>
      <c r="N153" s="271"/>
      <c r="O153" s="271"/>
      <c r="P153" s="271"/>
      <c r="Q153" s="271"/>
      <c r="R153" s="271"/>
      <c r="S153" s="271"/>
      <c r="T153" s="272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73" t="s">
        <v>219</v>
      </c>
      <c r="AU153" s="273" t="s">
        <v>89</v>
      </c>
      <c r="AV153" s="14" t="s">
        <v>87</v>
      </c>
      <c r="AW153" s="14" t="s">
        <v>36</v>
      </c>
      <c r="AX153" s="14" t="s">
        <v>79</v>
      </c>
      <c r="AY153" s="273" t="s">
        <v>160</v>
      </c>
    </row>
    <row r="154" spans="1:51" s="13" customFormat="1" ht="12">
      <c r="A154" s="13"/>
      <c r="B154" s="236"/>
      <c r="C154" s="237"/>
      <c r="D154" s="230" t="s">
        <v>219</v>
      </c>
      <c r="E154" s="238" t="s">
        <v>1</v>
      </c>
      <c r="F154" s="239" t="s">
        <v>912</v>
      </c>
      <c r="G154" s="237"/>
      <c r="H154" s="240">
        <v>140</v>
      </c>
      <c r="I154" s="241"/>
      <c r="J154" s="237"/>
      <c r="K154" s="237"/>
      <c r="L154" s="242"/>
      <c r="M154" s="243"/>
      <c r="N154" s="244"/>
      <c r="O154" s="244"/>
      <c r="P154" s="244"/>
      <c r="Q154" s="244"/>
      <c r="R154" s="244"/>
      <c r="S154" s="244"/>
      <c r="T154" s="245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6" t="s">
        <v>219</v>
      </c>
      <c r="AU154" s="246" t="s">
        <v>89</v>
      </c>
      <c r="AV154" s="13" t="s">
        <v>89</v>
      </c>
      <c r="AW154" s="13" t="s">
        <v>36</v>
      </c>
      <c r="AX154" s="13" t="s">
        <v>79</v>
      </c>
      <c r="AY154" s="246" t="s">
        <v>160</v>
      </c>
    </row>
    <row r="155" spans="1:51" s="14" customFormat="1" ht="12">
      <c r="A155" s="14"/>
      <c r="B155" s="264"/>
      <c r="C155" s="265"/>
      <c r="D155" s="230" t="s">
        <v>219</v>
      </c>
      <c r="E155" s="266" t="s">
        <v>1</v>
      </c>
      <c r="F155" s="267" t="s">
        <v>913</v>
      </c>
      <c r="G155" s="265"/>
      <c r="H155" s="266" t="s">
        <v>1</v>
      </c>
      <c r="I155" s="268"/>
      <c r="J155" s="265"/>
      <c r="K155" s="265"/>
      <c r="L155" s="269"/>
      <c r="M155" s="270"/>
      <c r="N155" s="271"/>
      <c r="O155" s="271"/>
      <c r="P155" s="271"/>
      <c r="Q155" s="271"/>
      <c r="R155" s="271"/>
      <c r="S155" s="271"/>
      <c r="T155" s="272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73" t="s">
        <v>219</v>
      </c>
      <c r="AU155" s="273" t="s">
        <v>89</v>
      </c>
      <c r="AV155" s="14" t="s">
        <v>87</v>
      </c>
      <c r="AW155" s="14" t="s">
        <v>36</v>
      </c>
      <c r="AX155" s="14" t="s">
        <v>79</v>
      </c>
      <c r="AY155" s="273" t="s">
        <v>160</v>
      </c>
    </row>
    <row r="156" spans="1:51" s="13" customFormat="1" ht="12">
      <c r="A156" s="13"/>
      <c r="B156" s="236"/>
      <c r="C156" s="237"/>
      <c r="D156" s="230" t="s">
        <v>219</v>
      </c>
      <c r="E156" s="238" t="s">
        <v>1</v>
      </c>
      <c r="F156" s="239" t="s">
        <v>914</v>
      </c>
      <c r="G156" s="237"/>
      <c r="H156" s="240">
        <v>127</v>
      </c>
      <c r="I156" s="241"/>
      <c r="J156" s="237"/>
      <c r="K156" s="237"/>
      <c r="L156" s="242"/>
      <c r="M156" s="243"/>
      <c r="N156" s="244"/>
      <c r="O156" s="244"/>
      <c r="P156" s="244"/>
      <c r="Q156" s="244"/>
      <c r="R156" s="244"/>
      <c r="S156" s="244"/>
      <c r="T156" s="245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46" t="s">
        <v>219</v>
      </c>
      <c r="AU156" s="246" t="s">
        <v>89</v>
      </c>
      <c r="AV156" s="13" t="s">
        <v>89</v>
      </c>
      <c r="AW156" s="13" t="s">
        <v>36</v>
      </c>
      <c r="AX156" s="13" t="s">
        <v>79</v>
      </c>
      <c r="AY156" s="246" t="s">
        <v>160</v>
      </c>
    </row>
    <row r="157" spans="1:51" s="14" customFormat="1" ht="12">
      <c r="A157" s="14"/>
      <c r="B157" s="264"/>
      <c r="C157" s="265"/>
      <c r="D157" s="230" t="s">
        <v>219</v>
      </c>
      <c r="E157" s="266" t="s">
        <v>1</v>
      </c>
      <c r="F157" s="267" t="s">
        <v>915</v>
      </c>
      <c r="G157" s="265"/>
      <c r="H157" s="266" t="s">
        <v>1</v>
      </c>
      <c r="I157" s="268"/>
      <c r="J157" s="265"/>
      <c r="K157" s="265"/>
      <c r="L157" s="269"/>
      <c r="M157" s="270"/>
      <c r="N157" s="271"/>
      <c r="O157" s="271"/>
      <c r="P157" s="271"/>
      <c r="Q157" s="271"/>
      <c r="R157" s="271"/>
      <c r="S157" s="271"/>
      <c r="T157" s="272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73" t="s">
        <v>219</v>
      </c>
      <c r="AU157" s="273" t="s">
        <v>89</v>
      </c>
      <c r="AV157" s="14" t="s">
        <v>87</v>
      </c>
      <c r="AW157" s="14" t="s">
        <v>36</v>
      </c>
      <c r="AX157" s="14" t="s">
        <v>79</v>
      </c>
      <c r="AY157" s="273" t="s">
        <v>160</v>
      </c>
    </row>
    <row r="158" spans="1:51" s="13" customFormat="1" ht="12">
      <c r="A158" s="13"/>
      <c r="B158" s="236"/>
      <c r="C158" s="237"/>
      <c r="D158" s="230" t="s">
        <v>219</v>
      </c>
      <c r="E158" s="238" t="s">
        <v>1</v>
      </c>
      <c r="F158" s="239" t="s">
        <v>916</v>
      </c>
      <c r="G158" s="237"/>
      <c r="H158" s="240">
        <v>278</v>
      </c>
      <c r="I158" s="241"/>
      <c r="J158" s="237"/>
      <c r="K158" s="237"/>
      <c r="L158" s="242"/>
      <c r="M158" s="243"/>
      <c r="N158" s="244"/>
      <c r="O158" s="244"/>
      <c r="P158" s="244"/>
      <c r="Q158" s="244"/>
      <c r="R158" s="244"/>
      <c r="S158" s="244"/>
      <c r="T158" s="245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6" t="s">
        <v>219</v>
      </c>
      <c r="AU158" s="246" t="s">
        <v>89</v>
      </c>
      <c r="AV158" s="13" t="s">
        <v>89</v>
      </c>
      <c r="AW158" s="13" t="s">
        <v>36</v>
      </c>
      <c r="AX158" s="13" t="s">
        <v>79</v>
      </c>
      <c r="AY158" s="246" t="s">
        <v>160</v>
      </c>
    </row>
    <row r="159" spans="1:65" s="2" customFormat="1" ht="16.5" customHeight="1">
      <c r="A159" s="37"/>
      <c r="B159" s="38"/>
      <c r="C159" s="217" t="s">
        <v>198</v>
      </c>
      <c r="D159" s="217" t="s">
        <v>163</v>
      </c>
      <c r="E159" s="218" t="s">
        <v>917</v>
      </c>
      <c r="F159" s="219" t="s">
        <v>918</v>
      </c>
      <c r="G159" s="220" t="s">
        <v>215</v>
      </c>
      <c r="H159" s="221">
        <v>20</v>
      </c>
      <c r="I159" s="222"/>
      <c r="J159" s="223">
        <f>ROUND(I159*H159,2)</f>
        <v>0</v>
      </c>
      <c r="K159" s="219" t="s">
        <v>167</v>
      </c>
      <c r="L159" s="43"/>
      <c r="M159" s="224" t="s">
        <v>1</v>
      </c>
      <c r="N159" s="225" t="s">
        <v>44</v>
      </c>
      <c r="O159" s="90"/>
      <c r="P159" s="226">
        <f>O159*H159</f>
        <v>0</v>
      </c>
      <c r="Q159" s="226">
        <v>0.02193</v>
      </c>
      <c r="R159" s="226">
        <f>Q159*H159</f>
        <v>0.43860000000000005</v>
      </c>
      <c r="S159" s="226">
        <v>0</v>
      </c>
      <c r="T159" s="227">
        <f>S159*H159</f>
        <v>0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228" t="s">
        <v>182</v>
      </c>
      <c r="AT159" s="228" t="s">
        <v>163</v>
      </c>
      <c r="AU159" s="228" t="s">
        <v>89</v>
      </c>
      <c r="AY159" s="16" t="s">
        <v>160</v>
      </c>
      <c r="BE159" s="229">
        <f>IF(N159="základní",J159,0)</f>
        <v>0</v>
      </c>
      <c r="BF159" s="229">
        <f>IF(N159="snížená",J159,0)</f>
        <v>0</v>
      </c>
      <c r="BG159" s="229">
        <f>IF(N159="zákl. přenesená",J159,0)</f>
        <v>0</v>
      </c>
      <c r="BH159" s="229">
        <f>IF(N159="sníž. přenesená",J159,0)</f>
        <v>0</v>
      </c>
      <c r="BI159" s="229">
        <f>IF(N159="nulová",J159,0)</f>
        <v>0</v>
      </c>
      <c r="BJ159" s="16" t="s">
        <v>87</v>
      </c>
      <c r="BK159" s="229">
        <f>ROUND(I159*H159,2)</f>
        <v>0</v>
      </c>
      <c r="BL159" s="16" t="s">
        <v>182</v>
      </c>
      <c r="BM159" s="228" t="s">
        <v>919</v>
      </c>
    </row>
    <row r="160" spans="1:47" s="2" customFormat="1" ht="12">
      <c r="A160" s="37"/>
      <c r="B160" s="38"/>
      <c r="C160" s="39"/>
      <c r="D160" s="230" t="s">
        <v>170</v>
      </c>
      <c r="E160" s="39"/>
      <c r="F160" s="231" t="s">
        <v>920</v>
      </c>
      <c r="G160" s="39"/>
      <c r="H160" s="39"/>
      <c r="I160" s="232"/>
      <c r="J160" s="39"/>
      <c r="K160" s="39"/>
      <c r="L160" s="43"/>
      <c r="M160" s="233"/>
      <c r="N160" s="234"/>
      <c r="O160" s="90"/>
      <c r="P160" s="90"/>
      <c r="Q160" s="90"/>
      <c r="R160" s="90"/>
      <c r="S160" s="90"/>
      <c r="T160" s="91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T160" s="16" t="s">
        <v>170</v>
      </c>
      <c r="AU160" s="16" t="s">
        <v>89</v>
      </c>
    </row>
    <row r="161" spans="1:65" s="2" customFormat="1" ht="24.15" customHeight="1">
      <c r="A161" s="37"/>
      <c r="B161" s="38"/>
      <c r="C161" s="217" t="s">
        <v>204</v>
      </c>
      <c r="D161" s="217" t="s">
        <v>163</v>
      </c>
      <c r="E161" s="218" t="s">
        <v>408</v>
      </c>
      <c r="F161" s="219" t="s">
        <v>409</v>
      </c>
      <c r="G161" s="220" t="s">
        <v>404</v>
      </c>
      <c r="H161" s="221">
        <v>168</v>
      </c>
      <c r="I161" s="222"/>
      <c r="J161" s="223">
        <f>ROUND(I161*H161,2)</f>
        <v>0</v>
      </c>
      <c r="K161" s="219" t="s">
        <v>167</v>
      </c>
      <c r="L161" s="43"/>
      <c r="M161" s="224" t="s">
        <v>1</v>
      </c>
      <c r="N161" s="225" t="s">
        <v>44</v>
      </c>
      <c r="O161" s="90"/>
      <c r="P161" s="226">
        <f>O161*H161</f>
        <v>0</v>
      </c>
      <c r="Q161" s="226">
        <v>4E-05</v>
      </c>
      <c r="R161" s="226">
        <f>Q161*H161</f>
        <v>0.00672</v>
      </c>
      <c r="S161" s="226">
        <v>0</v>
      </c>
      <c r="T161" s="227">
        <f>S161*H161</f>
        <v>0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228" t="s">
        <v>182</v>
      </c>
      <c r="AT161" s="228" t="s">
        <v>163</v>
      </c>
      <c r="AU161" s="228" t="s">
        <v>89</v>
      </c>
      <c r="AY161" s="16" t="s">
        <v>160</v>
      </c>
      <c r="BE161" s="229">
        <f>IF(N161="základní",J161,0)</f>
        <v>0</v>
      </c>
      <c r="BF161" s="229">
        <f>IF(N161="snížená",J161,0)</f>
        <v>0</v>
      </c>
      <c r="BG161" s="229">
        <f>IF(N161="zákl. přenesená",J161,0)</f>
        <v>0</v>
      </c>
      <c r="BH161" s="229">
        <f>IF(N161="sníž. přenesená",J161,0)</f>
        <v>0</v>
      </c>
      <c r="BI161" s="229">
        <f>IF(N161="nulová",J161,0)</f>
        <v>0</v>
      </c>
      <c r="BJ161" s="16" t="s">
        <v>87</v>
      </c>
      <c r="BK161" s="229">
        <f>ROUND(I161*H161,2)</f>
        <v>0</v>
      </c>
      <c r="BL161" s="16" t="s">
        <v>182</v>
      </c>
      <c r="BM161" s="228" t="s">
        <v>921</v>
      </c>
    </row>
    <row r="162" spans="1:47" s="2" customFormat="1" ht="12">
      <c r="A162" s="37"/>
      <c r="B162" s="38"/>
      <c r="C162" s="39"/>
      <c r="D162" s="230" t="s">
        <v>170</v>
      </c>
      <c r="E162" s="39"/>
      <c r="F162" s="231" t="s">
        <v>411</v>
      </c>
      <c r="G162" s="39"/>
      <c r="H162" s="39"/>
      <c r="I162" s="232"/>
      <c r="J162" s="39"/>
      <c r="K162" s="39"/>
      <c r="L162" s="43"/>
      <c r="M162" s="233"/>
      <c r="N162" s="234"/>
      <c r="O162" s="90"/>
      <c r="P162" s="90"/>
      <c r="Q162" s="90"/>
      <c r="R162" s="90"/>
      <c r="S162" s="90"/>
      <c r="T162" s="91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T162" s="16" t="s">
        <v>170</v>
      </c>
      <c r="AU162" s="16" t="s">
        <v>89</v>
      </c>
    </row>
    <row r="163" spans="1:51" s="13" customFormat="1" ht="12">
      <c r="A163" s="13"/>
      <c r="B163" s="236"/>
      <c r="C163" s="237"/>
      <c r="D163" s="230" t="s">
        <v>219</v>
      </c>
      <c r="E163" s="238" t="s">
        <v>1</v>
      </c>
      <c r="F163" s="239" t="s">
        <v>407</v>
      </c>
      <c r="G163" s="237"/>
      <c r="H163" s="240">
        <v>168</v>
      </c>
      <c r="I163" s="241"/>
      <c r="J163" s="237"/>
      <c r="K163" s="237"/>
      <c r="L163" s="242"/>
      <c r="M163" s="243"/>
      <c r="N163" s="244"/>
      <c r="O163" s="244"/>
      <c r="P163" s="244"/>
      <c r="Q163" s="244"/>
      <c r="R163" s="244"/>
      <c r="S163" s="244"/>
      <c r="T163" s="245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46" t="s">
        <v>219</v>
      </c>
      <c r="AU163" s="246" t="s">
        <v>89</v>
      </c>
      <c r="AV163" s="13" t="s">
        <v>89</v>
      </c>
      <c r="AW163" s="13" t="s">
        <v>36</v>
      </c>
      <c r="AX163" s="13" t="s">
        <v>79</v>
      </c>
      <c r="AY163" s="246" t="s">
        <v>160</v>
      </c>
    </row>
    <row r="164" spans="1:65" s="2" customFormat="1" ht="37.8" customHeight="1">
      <c r="A164" s="37"/>
      <c r="B164" s="38"/>
      <c r="C164" s="217" t="s">
        <v>212</v>
      </c>
      <c r="D164" s="217" t="s">
        <v>163</v>
      </c>
      <c r="E164" s="218" t="s">
        <v>922</v>
      </c>
      <c r="F164" s="219" t="s">
        <v>923</v>
      </c>
      <c r="G164" s="220" t="s">
        <v>275</v>
      </c>
      <c r="H164" s="221">
        <v>2837.35</v>
      </c>
      <c r="I164" s="222"/>
      <c r="J164" s="223">
        <f>ROUND(I164*H164,2)</f>
        <v>0</v>
      </c>
      <c r="K164" s="219" t="s">
        <v>167</v>
      </c>
      <c r="L164" s="43"/>
      <c r="M164" s="224" t="s">
        <v>1</v>
      </c>
      <c r="N164" s="225" t="s">
        <v>44</v>
      </c>
      <c r="O164" s="90"/>
      <c r="P164" s="226">
        <f>O164*H164</f>
        <v>0</v>
      </c>
      <c r="Q164" s="226">
        <v>0</v>
      </c>
      <c r="R164" s="226">
        <f>Q164*H164</f>
        <v>0</v>
      </c>
      <c r="S164" s="226">
        <v>0</v>
      </c>
      <c r="T164" s="227">
        <f>S164*H164</f>
        <v>0</v>
      </c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R164" s="228" t="s">
        <v>182</v>
      </c>
      <c r="AT164" s="228" t="s">
        <v>163</v>
      </c>
      <c r="AU164" s="228" t="s">
        <v>89</v>
      </c>
      <c r="AY164" s="16" t="s">
        <v>160</v>
      </c>
      <c r="BE164" s="229">
        <f>IF(N164="základní",J164,0)</f>
        <v>0</v>
      </c>
      <c r="BF164" s="229">
        <f>IF(N164="snížená",J164,0)</f>
        <v>0</v>
      </c>
      <c r="BG164" s="229">
        <f>IF(N164="zákl. přenesená",J164,0)</f>
        <v>0</v>
      </c>
      <c r="BH164" s="229">
        <f>IF(N164="sníž. přenesená",J164,0)</f>
        <v>0</v>
      </c>
      <c r="BI164" s="229">
        <f>IF(N164="nulová",J164,0)</f>
        <v>0</v>
      </c>
      <c r="BJ164" s="16" t="s">
        <v>87</v>
      </c>
      <c r="BK164" s="229">
        <f>ROUND(I164*H164,2)</f>
        <v>0</v>
      </c>
      <c r="BL164" s="16" t="s">
        <v>182</v>
      </c>
      <c r="BM164" s="228" t="s">
        <v>924</v>
      </c>
    </row>
    <row r="165" spans="1:47" s="2" customFormat="1" ht="12">
      <c r="A165" s="37"/>
      <c r="B165" s="38"/>
      <c r="C165" s="39"/>
      <c r="D165" s="230" t="s">
        <v>170</v>
      </c>
      <c r="E165" s="39"/>
      <c r="F165" s="231" t="s">
        <v>925</v>
      </c>
      <c r="G165" s="39"/>
      <c r="H165" s="39"/>
      <c r="I165" s="232"/>
      <c r="J165" s="39"/>
      <c r="K165" s="39"/>
      <c r="L165" s="43"/>
      <c r="M165" s="233"/>
      <c r="N165" s="234"/>
      <c r="O165" s="90"/>
      <c r="P165" s="90"/>
      <c r="Q165" s="90"/>
      <c r="R165" s="90"/>
      <c r="S165" s="90"/>
      <c r="T165" s="91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T165" s="16" t="s">
        <v>170</v>
      </c>
      <c r="AU165" s="16" t="s">
        <v>89</v>
      </c>
    </row>
    <row r="166" spans="1:47" s="2" customFormat="1" ht="12">
      <c r="A166" s="37"/>
      <c r="B166" s="38"/>
      <c r="C166" s="39"/>
      <c r="D166" s="230" t="s">
        <v>172</v>
      </c>
      <c r="E166" s="39"/>
      <c r="F166" s="235" t="s">
        <v>926</v>
      </c>
      <c r="G166" s="39"/>
      <c r="H166" s="39"/>
      <c r="I166" s="232"/>
      <c r="J166" s="39"/>
      <c r="K166" s="39"/>
      <c r="L166" s="43"/>
      <c r="M166" s="233"/>
      <c r="N166" s="234"/>
      <c r="O166" s="90"/>
      <c r="P166" s="90"/>
      <c r="Q166" s="90"/>
      <c r="R166" s="90"/>
      <c r="S166" s="90"/>
      <c r="T166" s="91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T166" s="16" t="s">
        <v>172</v>
      </c>
      <c r="AU166" s="16" t="s">
        <v>89</v>
      </c>
    </row>
    <row r="167" spans="1:51" s="14" customFormat="1" ht="12">
      <c r="A167" s="14"/>
      <c r="B167" s="264"/>
      <c r="C167" s="265"/>
      <c r="D167" s="230" t="s">
        <v>219</v>
      </c>
      <c r="E167" s="266" t="s">
        <v>1</v>
      </c>
      <c r="F167" s="267" t="s">
        <v>927</v>
      </c>
      <c r="G167" s="265"/>
      <c r="H167" s="266" t="s">
        <v>1</v>
      </c>
      <c r="I167" s="268"/>
      <c r="J167" s="265"/>
      <c r="K167" s="265"/>
      <c r="L167" s="269"/>
      <c r="M167" s="270"/>
      <c r="N167" s="271"/>
      <c r="O167" s="271"/>
      <c r="P167" s="271"/>
      <c r="Q167" s="271"/>
      <c r="R167" s="271"/>
      <c r="S167" s="271"/>
      <c r="T167" s="272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73" t="s">
        <v>219</v>
      </c>
      <c r="AU167" s="273" t="s">
        <v>89</v>
      </c>
      <c r="AV167" s="14" t="s">
        <v>87</v>
      </c>
      <c r="AW167" s="14" t="s">
        <v>36</v>
      </c>
      <c r="AX167" s="14" t="s">
        <v>79</v>
      </c>
      <c r="AY167" s="273" t="s">
        <v>160</v>
      </c>
    </row>
    <row r="168" spans="1:51" s="13" customFormat="1" ht="12">
      <c r="A168" s="13"/>
      <c r="B168" s="236"/>
      <c r="C168" s="237"/>
      <c r="D168" s="230" t="s">
        <v>219</v>
      </c>
      <c r="E168" s="238" t="s">
        <v>1</v>
      </c>
      <c r="F168" s="239" t="s">
        <v>928</v>
      </c>
      <c r="G168" s="237"/>
      <c r="H168" s="240">
        <v>2307.2</v>
      </c>
      <c r="I168" s="241"/>
      <c r="J168" s="237"/>
      <c r="K168" s="237"/>
      <c r="L168" s="242"/>
      <c r="M168" s="243"/>
      <c r="N168" s="244"/>
      <c r="O168" s="244"/>
      <c r="P168" s="244"/>
      <c r="Q168" s="244"/>
      <c r="R168" s="244"/>
      <c r="S168" s="244"/>
      <c r="T168" s="245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46" t="s">
        <v>219</v>
      </c>
      <c r="AU168" s="246" t="s">
        <v>89</v>
      </c>
      <c r="AV168" s="13" t="s">
        <v>89</v>
      </c>
      <c r="AW168" s="13" t="s">
        <v>36</v>
      </c>
      <c r="AX168" s="13" t="s">
        <v>79</v>
      </c>
      <c r="AY168" s="246" t="s">
        <v>160</v>
      </c>
    </row>
    <row r="169" spans="1:51" s="14" customFormat="1" ht="12">
      <c r="A169" s="14"/>
      <c r="B169" s="264"/>
      <c r="C169" s="265"/>
      <c r="D169" s="230" t="s">
        <v>219</v>
      </c>
      <c r="E169" s="266" t="s">
        <v>1</v>
      </c>
      <c r="F169" s="267" t="s">
        <v>929</v>
      </c>
      <c r="G169" s="265"/>
      <c r="H169" s="266" t="s">
        <v>1</v>
      </c>
      <c r="I169" s="268"/>
      <c r="J169" s="265"/>
      <c r="K169" s="265"/>
      <c r="L169" s="269"/>
      <c r="M169" s="270"/>
      <c r="N169" s="271"/>
      <c r="O169" s="271"/>
      <c r="P169" s="271"/>
      <c r="Q169" s="271"/>
      <c r="R169" s="271"/>
      <c r="S169" s="271"/>
      <c r="T169" s="272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73" t="s">
        <v>219</v>
      </c>
      <c r="AU169" s="273" t="s">
        <v>89</v>
      </c>
      <c r="AV169" s="14" t="s">
        <v>87</v>
      </c>
      <c r="AW169" s="14" t="s">
        <v>36</v>
      </c>
      <c r="AX169" s="14" t="s">
        <v>79</v>
      </c>
      <c r="AY169" s="273" t="s">
        <v>160</v>
      </c>
    </row>
    <row r="170" spans="1:51" s="13" customFormat="1" ht="12">
      <c r="A170" s="13"/>
      <c r="B170" s="236"/>
      <c r="C170" s="237"/>
      <c r="D170" s="230" t="s">
        <v>219</v>
      </c>
      <c r="E170" s="238" t="s">
        <v>1</v>
      </c>
      <c r="F170" s="239" t="s">
        <v>930</v>
      </c>
      <c r="G170" s="237"/>
      <c r="H170" s="240">
        <v>530.15</v>
      </c>
      <c r="I170" s="241"/>
      <c r="J170" s="237"/>
      <c r="K170" s="237"/>
      <c r="L170" s="242"/>
      <c r="M170" s="243"/>
      <c r="N170" s="244"/>
      <c r="O170" s="244"/>
      <c r="P170" s="244"/>
      <c r="Q170" s="244"/>
      <c r="R170" s="244"/>
      <c r="S170" s="244"/>
      <c r="T170" s="245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46" t="s">
        <v>219</v>
      </c>
      <c r="AU170" s="246" t="s">
        <v>89</v>
      </c>
      <c r="AV170" s="13" t="s">
        <v>89</v>
      </c>
      <c r="AW170" s="13" t="s">
        <v>36</v>
      </c>
      <c r="AX170" s="13" t="s">
        <v>79</v>
      </c>
      <c r="AY170" s="246" t="s">
        <v>160</v>
      </c>
    </row>
    <row r="171" spans="1:65" s="2" customFormat="1" ht="33" customHeight="1">
      <c r="A171" s="37"/>
      <c r="B171" s="38"/>
      <c r="C171" s="217" t="s">
        <v>221</v>
      </c>
      <c r="D171" s="217" t="s">
        <v>163</v>
      </c>
      <c r="E171" s="218" t="s">
        <v>931</v>
      </c>
      <c r="F171" s="219" t="s">
        <v>932</v>
      </c>
      <c r="G171" s="220" t="s">
        <v>275</v>
      </c>
      <c r="H171" s="221">
        <v>7</v>
      </c>
      <c r="I171" s="222"/>
      <c r="J171" s="223">
        <f>ROUND(I171*H171,2)</f>
        <v>0</v>
      </c>
      <c r="K171" s="219" t="s">
        <v>167</v>
      </c>
      <c r="L171" s="43"/>
      <c r="M171" s="224" t="s">
        <v>1</v>
      </c>
      <c r="N171" s="225" t="s">
        <v>44</v>
      </c>
      <c r="O171" s="90"/>
      <c r="P171" s="226">
        <f>O171*H171</f>
        <v>0</v>
      </c>
      <c r="Q171" s="226">
        <v>0</v>
      </c>
      <c r="R171" s="226">
        <f>Q171*H171</f>
        <v>0</v>
      </c>
      <c r="S171" s="226">
        <v>0</v>
      </c>
      <c r="T171" s="227">
        <f>S171*H171</f>
        <v>0</v>
      </c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R171" s="228" t="s">
        <v>182</v>
      </c>
      <c r="AT171" s="228" t="s">
        <v>163</v>
      </c>
      <c r="AU171" s="228" t="s">
        <v>89</v>
      </c>
      <c r="AY171" s="16" t="s">
        <v>160</v>
      </c>
      <c r="BE171" s="229">
        <f>IF(N171="základní",J171,0)</f>
        <v>0</v>
      </c>
      <c r="BF171" s="229">
        <f>IF(N171="snížená",J171,0)</f>
        <v>0</v>
      </c>
      <c r="BG171" s="229">
        <f>IF(N171="zákl. přenesená",J171,0)</f>
        <v>0</v>
      </c>
      <c r="BH171" s="229">
        <f>IF(N171="sníž. přenesená",J171,0)</f>
        <v>0</v>
      </c>
      <c r="BI171" s="229">
        <f>IF(N171="nulová",J171,0)</f>
        <v>0</v>
      </c>
      <c r="BJ171" s="16" t="s">
        <v>87</v>
      </c>
      <c r="BK171" s="229">
        <f>ROUND(I171*H171,2)</f>
        <v>0</v>
      </c>
      <c r="BL171" s="16" t="s">
        <v>182</v>
      </c>
      <c r="BM171" s="228" t="s">
        <v>933</v>
      </c>
    </row>
    <row r="172" spans="1:47" s="2" customFormat="1" ht="12">
      <c r="A172" s="37"/>
      <c r="B172" s="38"/>
      <c r="C172" s="39"/>
      <c r="D172" s="230" t="s">
        <v>170</v>
      </c>
      <c r="E172" s="39"/>
      <c r="F172" s="231" t="s">
        <v>934</v>
      </c>
      <c r="G172" s="39"/>
      <c r="H172" s="39"/>
      <c r="I172" s="232"/>
      <c r="J172" s="39"/>
      <c r="K172" s="39"/>
      <c r="L172" s="43"/>
      <c r="M172" s="233"/>
      <c r="N172" s="234"/>
      <c r="O172" s="90"/>
      <c r="P172" s="90"/>
      <c r="Q172" s="90"/>
      <c r="R172" s="90"/>
      <c r="S172" s="90"/>
      <c r="T172" s="91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T172" s="16" t="s">
        <v>170</v>
      </c>
      <c r="AU172" s="16" t="s">
        <v>89</v>
      </c>
    </row>
    <row r="173" spans="1:47" s="2" customFormat="1" ht="12">
      <c r="A173" s="37"/>
      <c r="B173" s="38"/>
      <c r="C173" s="39"/>
      <c r="D173" s="230" t="s">
        <v>172</v>
      </c>
      <c r="E173" s="39"/>
      <c r="F173" s="235" t="s">
        <v>935</v>
      </c>
      <c r="G173" s="39"/>
      <c r="H173" s="39"/>
      <c r="I173" s="232"/>
      <c r="J173" s="39"/>
      <c r="K173" s="39"/>
      <c r="L173" s="43"/>
      <c r="M173" s="233"/>
      <c r="N173" s="234"/>
      <c r="O173" s="90"/>
      <c r="P173" s="90"/>
      <c r="Q173" s="90"/>
      <c r="R173" s="90"/>
      <c r="S173" s="90"/>
      <c r="T173" s="91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T173" s="16" t="s">
        <v>172</v>
      </c>
      <c r="AU173" s="16" t="s">
        <v>89</v>
      </c>
    </row>
    <row r="174" spans="1:51" s="13" customFormat="1" ht="12">
      <c r="A174" s="13"/>
      <c r="B174" s="236"/>
      <c r="C174" s="237"/>
      <c r="D174" s="230" t="s">
        <v>219</v>
      </c>
      <c r="E174" s="238" t="s">
        <v>1</v>
      </c>
      <c r="F174" s="239" t="s">
        <v>936</v>
      </c>
      <c r="G174" s="237"/>
      <c r="H174" s="240">
        <v>7</v>
      </c>
      <c r="I174" s="241"/>
      <c r="J174" s="237"/>
      <c r="K174" s="237"/>
      <c r="L174" s="242"/>
      <c r="M174" s="243"/>
      <c r="N174" s="244"/>
      <c r="O174" s="244"/>
      <c r="P174" s="244"/>
      <c r="Q174" s="244"/>
      <c r="R174" s="244"/>
      <c r="S174" s="244"/>
      <c r="T174" s="245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46" t="s">
        <v>219</v>
      </c>
      <c r="AU174" s="246" t="s">
        <v>89</v>
      </c>
      <c r="AV174" s="13" t="s">
        <v>89</v>
      </c>
      <c r="AW174" s="13" t="s">
        <v>36</v>
      </c>
      <c r="AX174" s="13" t="s">
        <v>79</v>
      </c>
      <c r="AY174" s="246" t="s">
        <v>160</v>
      </c>
    </row>
    <row r="175" spans="1:65" s="2" customFormat="1" ht="33" customHeight="1">
      <c r="A175" s="37"/>
      <c r="B175" s="38"/>
      <c r="C175" s="217" t="s">
        <v>228</v>
      </c>
      <c r="D175" s="217" t="s">
        <v>163</v>
      </c>
      <c r="E175" s="218" t="s">
        <v>937</v>
      </c>
      <c r="F175" s="219" t="s">
        <v>938</v>
      </c>
      <c r="G175" s="220" t="s">
        <v>275</v>
      </c>
      <c r="H175" s="221">
        <v>25</v>
      </c>
      <c r="I175" s="222"/>
      <c r="J175" s="223">
        <f>ROUND(I175*H175,2)</f>
        <v>0</v>
      </c>
      <c r="K175" s="219" t="s">
        <v>167</v>
      </c>
      <c r="L175" s="43"/>
      <c r="M175" s="224" t="s">
        <v>1</v>
      </c>
      <c r="N175" s="225" t="s">
        <v>44</v>
      </c>
      <c r="O175" s="90"/>
      <c r="P175" s="226">
        <f>O175*H175</f>
        <v>0</v>
      </c>
      <c r="Q175" s="226">
        <v>0</v>
      </c>
      <c r="R175" s="226">
        <f>Q175*H175</f>
        <v>0</v>
      </c>
      <c r="S175" s="226">
        <v>0</v>
      </c>
      <c r="T175" s="227">
        <f>S175*H175</f>
        <v>0</v>
      </c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R175" s="228" t="s">
        <v>182</v>
      </c>
      <c r="AT175" s="228" t="s">
        <v>163</v>
      </c>
      <c r="AU175" s="228" t="s">
        <v>89</v>
      </c>
      <c r="AY175" s="16" t="s">
        <v>160</v>
      </c>
      <c r="BE175" s="229">
        <f>IF(N175="základní",J175,0)</f>
        <v>0</v>
      </c>
      <c r="BF175" s="229">
        <f>IF(N175="snížená",J175,0)</f>
        <v>0</v>
      </c>
      <c r="BG175" s="229">
        <f>IF(N175="zákl. přenesená",J175,0)</f>
        <v>0</v>
      </c>
      <c r="BH175" s="229">
        <f>IF(N175="sníž. přenesená",J175,0)</f>
        <v>0</v>
      </c>
      <c r="BI175" s="229">
        <f>IF(N175="nulová",J175,0)</f>
        <v>0</v>
      </c>
      <c r="BJ175" s="16" t="s">
        <v>87</v>
      </c>
      <c r="BK175" s="229">
        <f>ROUND(I175*H175,2)</f>
        <v>0</v>
      </c>
      <c r="BL175" s="16" t="s">
        <v>182</v>
      </c>
      <c r="BM175" s="228" t="s">
        <v>939</v>
      </c>
    </row>
    <row r="176" spans="1:47" s="2" customFormat="1" ht="12">
      <c r="A176" s="37"/>
      <c r="B176" s="38"/>
      <c r="C176" s="39"/>
      <c r="D176" s="230" t="s">
        <v>170</v>
      </c>
      <c r="E176" s="39"/>
      <c r="F176" s="231" t="s">
        <v>940</v>
      </c>
      <c r="G176" s="39"/>
      <c r="H176" s="39"/>
      <c r="I176" s="232"/>
      <c r="J176" s="39"/>
      <c r="K176" s="39"/>
      <c r="L176" s="43"/>
      <c r="M176" s="233"/>
      <c r="N176" s="234"/>
      <c r="O176" s="90"/>
      <c r="P176" s="90"/>
      <c r="Q176" s="90"/>
      <c r="R176" s="90"/>
      <c r="S176" s="90"/>
      <c r="T176" s="91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T176" s="16" t="s">
        <v>170</v>
      </c>
      <c r="AU176" s="16" t="s">
        <v>89</v>
      </c>
    </row>
    <row r="177" spans="1:47" s="2" customFormat="1" ht="12">
      <c r="A177" s="37"/>
      <c r="B177" s="38"/>
      <c r="C177" s="39"/>
      <c r="D177" s="230" t="s">
        <v>172</v>
      </c>
      <c r="E177" s="39"/>
      <c r="F177" s="235" t="s">
        <v>941</v>
      </c>
      <c r="G177" s="39"/>
      <c r="H177" s="39"/>
      <c r="I177" s="232"/>
      <c r="J177" s="39"/>
      <c r="K177" s="39"/>
      <c r="L177" s="43"/>
      <c r="M177" s="233"/>
      <c r="N177" s="234"/>
      <c r="O177" s="90"/>
      <c r="P177" s="90"/>
      <c r="Q177" s="90"/>
      <c r="R177" s="90"/>
      <c r="S177" s="90"/>
      <c r="T177" s="91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T177" s="16" t="s">
        <v>172</v>
      </c>
      <c r="AU177" s="16" t="s">
        <v>89</v>
      </c>
    </row>
    <row r="178" spans="1:51" s="13" customFormat="1" ht="12">
      <c r="A178" s="13"/>
      <c r="B178" s="236"/>
      <c r="C178" s="237"/>
      <c r="D178" s="230" t="s">
        <v>219</v>
      </c>
      <c r="E178" s="238" t="s">
        <v>1</v>
      </c>
      <c r="F178" s="239" t="s">
        <v>942</v>
      </c>
      <c r="G178" s="237"/>
      <c r="H178" s="240">
        <v>25</v>
      </c>
      <c r="I178" s="241"/>
      <c r="J178" s="237"/>
      <c r="K178" s="237"/>
      <c r="L178" s="242"/>
      <c r="M178" s="243"/>
      <c r="N178" s="244"/>
      <c r="O178" s="244"/>
      <c r="P178" s="244"/>
      <c r="Q178" s="244"/>
      <c r="R178" s="244"/>
      <c r="S178" s="244"/>
      <c r="T178" s="245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46" t="s">
        <v>219</v>
      </c>
      <c r="AU178" s="246" t="s">
        <v>89</v>
      </c>
      <c r="AV178" s="13" t="s">
        <v>89</v>
      </c>
      <c r="AW178" s="13" t="s">
        <v>36</v>
      </c>
      <c r="AX178" s="13" t="s">
        <v>79</v>
      </c>
      <c r="AY178" s="246" t="s">
        <v>160</v>
      </c>
    </row>
    <row r="179" spans="1:65" s="2" customFormat="1" ht="24.15" customHeight="1">
      <c r="A179" s="37"/>
      <c r="B179" s="38"/>
      <c r="C179" s="217" t="s">
        <v>234</v>
      </c>
      <c r="D179" s="217" t="s">
        <v>163</v>
      </c>
      <c r="E179" s="218" t="s">
        <v>943</v>
      </c>
      <c r="F179" s="219" t="s">
        <v>944</v>
      </c>
      <c r="G179" s="220" t="s">
        <v>275</v>
      </c>
      <c r="H179" s="221">
        <v>1.45</v>
      </c>
      <c r="I179" s="222"/>
      <c r="J179" s="223">
        <f>ROUND(I179*H179,2)</f>
        <v>0</v>
      </c>
      <c r="K179" s="219" t="s">
        <v>167</v>
      </c>
      <c r="L179" s="43"/>
      <c r="M179" s="224" t="s">
        <v>1</v>
      </c>
      <c r="N179" s="225" t="s">
        <v>44</v>
      </c>
      <c r="O179" s="90"/>
      <c r="P179" s="226">
        <f>O179*H179</f>
        <v>0</v>
      </c>
      <c r="Q179" s="226">
        <v>0</v>
      </c>
      <c r="R179" s="226">
        <f>Q179*H179</f>
        <v>0</v>
      </c>
      <c r="S179" s="226">
        <v>2.2</v>
      </c>
      <c r="T179" s="227">
        <f>S179*H179</f>
        <v>3.19</v>
      </c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R179" s="228" t="s">
        <v>182</v>
      </c>
      <c r="AT179" s="228" t="s">
        <v>163</v>
      </c>
      <c r="AU179" s="228" t="s">
        <v>89</v>
      </c>
      <c r="AY179" s="16" t="s">
        <v>160</v>
      </c>
      <c r="BE179" s="229">
        <f>IF(N179="základní",J179,0)</f>
        <v>0</v>
      </c>
      <c r="BF179" s="229">
        <f>IF(N179="snížená",J179,0)</f>
        <v>0</v>
      </c>
      <c r="BG179" s="229">
        <f>IF(N179="zákl. přenesená",J179,0)</f>
        <v>0</v>
      </c>
      <c r="BH179" s="229">
        <f>IF(N179="sníž. přenesená",J179,0)</f>
        <v>0</v>
      </c>
      <c r="BI179" s="229">
        <f>IF(N179="nulová",J179,0)</f>
        <v>0</v>
      </c>
      <c r="BJ179" s="16" t="s">
        <v>87</v>
      </c>
      <c r="BK179" s="229">
        <f>ROUND(I179*H179,2)</f>
        <v>0</v>
      </c>
      <c r="BL179" s="16" t="s">
        <v>182</v>
      </c>
      <c r="BM179" s="228" t="s">
        <v>945</v>
      </c>
    </row>
    <row r="180" spans="1:47" s="2" customFormat="1" ht="12">
      <c r="A180" s="37"/>
      <c r="B180" s="38"/>
      <c r="C180" s="39"/>
      <c r="D180" s="230" t="s">
        <v>170</v>
      </c>
      <c r="E180" s="39"/>
      <c r="F180" s="231" t="s">
        <v>946</v>
      </c>
      <c r="G180" s="39"/>
      <c r="H180" s="39"/>
      <c r="I180" s="232"/>
      <c r="J180" s="39"/>
      <c r="K180" s="39"/>
      <c r="L180" s="43"/>
      <c r="M180" s="233"/>
      <c r="N180" s="234"/>
      <c r="O180" s="90"/>
      <c r="P180" s="90"/>
      <c r="Q180" s="90"/>
      <c r="R180" s="90"/>
      <c r="S180" s="90"/>
      <c r="T180" s="91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T180" s="16" t="s">
        <v>170</v>
      </c>
      <c r="AU180" s="16" t="s">
        <v>89</v>
      </c>
    </row>
    <row r="181" spans="1:51" s="14" customFormat="1" ht="12">
      <c r="A181" s="14"/>
      <c r="B181" s="264"/>
      <c r="C181" s="265"/>
      <c r="D181" s="230" t="s">
        <v>219</v>
      </c>
      <c r="E181" s="266" t="s">
        <v>1</v>
      </c>
      <c r="F181" s="267" t="s">
        <v>947</v>
      </c>
      <c r="G181" s="265"/>
      <c r="H181" s="266" t="s">
        <v>1</v>
      </c>
      <c r="I181" s="268"/>
      <c r="J181" s="265"/>
      <c r="K181" s="265"/>
      <c r="L181" s="269"/>
      <c r="M181" s="270"/>
      <c r="N181" s="271"/>
      <c r="O181" s="271"/>
      <c r="P181" s="271"/>
      <c r="Q181" s="271"/>
      <c r="R181" s="271"/>
      <c r="S181" s="271"/>
      <c r="T181" s="272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73" t="s">
        <v>219</v>
      </c>
      <c r="AU181" s="273" t="s">
        <v>89</v>
      </c>
      <c r="AV181" s="14" t="s">
        <v>87</v>
      </c>
      <c r="AW181" s="14" t="s">
        <v>36</v>
      </c>
      <c r="AX181" s="14" t="s">
        <v>79</v>
      </c>
      <c r="AY181" s="273" t="s">
        <v>160</v>
      </c>
    </row>
    <row r="182" spans="1:51" s="13" customFormat="1" ht="12">
      <c r="A182" s="13"/>
      <c r="B182" s="236"/>
      <c r="C182" s="237"/>
      <c r="D182" s="230" t="s">
        <v>219</v>
      </c>
      <c r="E182" s="238" t="s">
        <v>1</v>
      </c>
      <c r="F182" s="239" t="s">
        <v>948</v>
      </c>
      <c r="G182" s="237"/>
      <c r="H182" s="240">
        <v>1.25</v>
      </c>
      <c r="I182" s="241"/>
      <c r="J182" s="237"/>
      <c r="K182" s="237"/>
      <c r="L182" s="242"/>
      <c r="M182" s="243"/>
      <c r="N182" s="244"/>
      <c r="O182" s="244"/>
      <c r="P182" s="244"/>
      <c r="Q182" s="244"/>
      <c r="R182" s="244"/>
      <c r="S182" s="244"/>
      <c r="T182" s="245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46" t="s">
        <v>219</v>
      </c>
      <c r="AU182" s="246" t="s">
        <v>89</v>
      </c>
      <c r="AV182" s="13" t="s">
        <v>89</v>
      </c>
      <c r="AW182" s="13" t="s">
        <v>36</v>
      </c>
      <c r="AX182" s="13" t="s">
        <v>79</v>
      </c>
      <c r="AY182" s="246" t="s">
        <v>160</v>
      </c>
    </row>
    <row r="183" spans="1:51" s="14" customFormat="1" ht="12">
      <c r="A183" s="14"/>
      <c r="B183" s="264"/>
      <c r="C183" s="265"/>
      <c r="D183" s="230" t="s">
        <v>219</v>
      </c>
      <c r="E183" s="266" t="s">
        <v>1</v>
      </c>
      <c r="F183" s="267" t="s">
        <v>949</v>
      </c>
      <c r="G183" s="265"/>
      <c r="H183" s="266" t="s">
        <v>1</v>
      </c>
      <c r="I183" s="268"/>
      <c r="J183" s="265"/>
      <c r="K183" s="265"/>
      <c r="L183" s="269"/>
      <c r="M183" s="270"/>
      <c r="N183" s="271"/>
      <c r="O183" s="271"/>
      <c r="P183" s="271"/>
      <c r="Q183" s="271"/>
      <c r="R183" s="271"/>
      <c r="S183" s="271"/>
      <c r="T183" s="272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73" t="s">
        <v>219</v>
      </c>
      <c r="AU183" s="273" t="s">
        <v>89</v>
      </c>
      <c r="AV183" s="14" t="s">
        <v>87</v>
      </c>
      <c r="AW183" s="14" t="s">
        <v>36</v>
      </c>
      <c r="AX183" s="14" t="s">
        <v>79</v>
      </c>
      <c r="AY183" s="273" t="s">
        <v>160</v>
      </c>
    </row>
    <row r="184" spans="1:51" s="13" customFormat="1" ht="12">
      <c r="A184" s="13"/>
      <c r="B184" s="236"/>
      <c r="C184" s="237"/>
      <c r="D184" s="230" t="s">
        <v>219</v>
      </c>
      <c r="E184" s="238" t="s">
        <v>1</v>
      </c>
      <c r="F184" s="239" t="s">
        <v>950</v>
      </c>
      <c r="G184" s="237"/>
      <c r="H184" s="240">
        <v>0.2</v>
      </c>
      <c r="I184" s="241"/>
      <c r="J184" s="237"/>
      <c r="K184" s="237"/>
      <c r="L184" s="242"/>
      <c r="M184" s="243"/>
      <c r="N184" s="244"/>
      <c r="O184" s="244"/>
      <c r="P184" s="244"/>
      <c r="Q184" s="244"/>
      <c r="R184" s="244"/>
      <c r="S184" s="244"/>
      <c r="T184" s="245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46" t="s">
        <v>219</v>
      </c>
      <c r="AU184" s="246" t="s">
        <v>89</v>
      </c>
      <c r="AV184" s="13" t="s">
        <v>89</v>
      </c>
      <c r="AW184" s="13" t="s">
        <v>36</v>
      </c>
      <c r="AX184" s="13" t="s">
        <v>79</v>
      </c>
      <c r="AY184" s="246" t="s">
        <v>160</v>
      </c>
    </row>
    <row r="185" spans="1:65" s="2" customFormat="1" ht="33" customHeight="1">
      <c r="A185" s="37"/>
      <c r="B185" s="38"/>
      <c r="C185" s="217" t="s">
        <v>241</v>
      </c>
      <c r="D185" s="217" t="s">
        <v>163</v>
      </c>
      <c r="E185" s="218" t="s">
        <v>302</v>
      </c>
      <c r="F185" s="219" t="s">
        <v>303</v>
      </c>
      <c r="G185" s="220" t="s">
        <v>275</v>
      </c>
      <c r="H185" s="221">
        <v>2850.35</v>
      </c>
      <c r="I185" s="222"/>
      <c r="J185" s="223">
        <f>ROUND(I185*H185,2)</f>
        <v>0</v>
      </c>
      <c r="K185" s="219" t="s">
        <v>167</v>
      </c>
      <c r="L185" s="43"/>
      <c r="M185" s="224" t="s">
        <v>1</v>
      </c>
      <c r="N185" s="225" t="s">
        <v>44</v>
      </c>
      <c r="O185" s="90"/>
      <c r="P185" s="226">
        <f>O185*H185</f>
        <v>0</v>
      </c>
      <c r="Q185" s="226">
        <v>0</v>
      </c>
      <c r="R185" s="226">
        <f>Q185*H185</f>
        <v>0</v>
      </c>
      <c r="S185" s="226">
        <v>0</v>
      </c>
      <c r="T185" s="227">
        <f>S185*H185</f>
        <v>0</v>
      </c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R185" s="228" t="s">
        <v>182</v>
      </c>
      <c r="AT185" s="228" t="s">
        <v>163</v>
      </c>
      <c r="AU185" s="228" t="s">
        <v>89</v>
      </c>
      <c r="AY185" s="16" t="s">
        <v>160</v>
      </c>
      <c r="BE185" s="229">
        <f>IF(N185="základní",J185,0)</f>
        <v>0</v>
      </c>
      <c r="BF185" s="229">
        <f>IF(N185="snížená",J185,0)</f>
        <v>0</v>
      </c>
      <c r="BG185" s="229">
        <f>IF(N185="zákl. přenesená",J185,0)</f>
        <v>0</v>
      </c>
      <c r="BH185" s="229">
        <f>IF(N185="sníž. přenesená",J185,0)</f>
        <v>0</v>
      </c>
      <c r="BI185" s="229">
        <f>IF(N185="nulová",J185,0)</f>
        <v>0</v>
      </c>
      <c r="BJ185" s="16" t="s">
        <v>87</v>
      </c>
      <c r="BK185" s="229">
        <f>ROUND(I185*H185,2)</f>
        <v>0</v>
      </c>
      <c r="BL185" s="16" t="s">
        <v>182</v>
      </c>
      <c r="BM185" s="228" t="s">
        <v>951</v>
      </c>
    </row>
    <row r="186" spans="1:47" s="2" customFormat="1" ht="12">
      <c r="A186" s="37"/>
      <c r="B186" s="38"/>
      <c r="C186" s="39"/>
      <c r="D186" s="230" t="s">
        <v>170</v>
      </c>
      <c r="E186" s="39"/>
      <c r="F186" s="231" t="s">
        <v>305</v>
      </c>
      <c r="G186" s="39"/>
      <c r="H186" s="39"/>
      <c r="I186" s="232"/>
      <c r="J186" s="39"/>
      <c r="K186" s="39"/>
      <c r="L186" s="43"/>
      <c r="M186" s="233"/>
      <c r="N186" s="234"/>
      <c r="O186" s="90"/>
      <c r="P186" s="90"/>
      <c r="Q186" s="90"/>
      <c r="R186" s="90"/>
      <c r="S186" s="90"/>
      <c r="T186" s="91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T186" s="16" t="s">
        <v>170</v>
      </c>
      <c r="AU186" s="16" t="s">
        <v>89</v>
      </c>
    </row>
    <row r="187" spans="1:47" s="2" customFormat="1" ht="12">
      <c r="A187" s="37"/>
      <c r="B187" s="38"/>
      <c r="C187" s="39"/>
      <c r="D187" s="230" t="s">
        <v>172</v>
      </c>
      <c r="E187" s="39"/>
      <c r="F187" s="235" t="s">
        <v>433</v>
      </c>
      <c r="G187" s="39"/>
      <c r="H187" s="39"/>
      <c r="I187" s="232"/>
      <c r="J187" s="39"/>
      <c r="K187" s="39"/>
      <c r="L187" s="43"/>
      <c r="M187" s="233"/>
      <c r="N187" s="234"/>
      <c r="O187" s="90"/>
      <c r="P187" s="90"/>
      <c r="Q187" s="90"/>
      <c r="R187" s="90"/>
      <c r="S187" s="90"/>
      <c r="T187" s="91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T187" s="16" t="s">
        <v>172</v>
      </c>
      <c r="AU187" s="16" t="s">
        <v>89</v>
      </c>
    </row>
    <row r="188" spans="1:51" s="13" customFormat="1" ht="12">
      <c r="A188" s="13"/>
      <c r="B188" s="236"/>
      <c r="C188" s="237"/>
      <c r="D188" s="230" t="s">
        <v>219</v>
      </c>
      <c r="E188" s="238" t="s">
        <v>1</v>
      </c>
      <c r="F188" s="239" t="s">
        <v>952</v>
      </c>
      <c r="G188" s="237"/>
      <c r="H188" s="240">
        <v>2850.35</v>
      </c>
      <c r="I188" s="241"/>
      <c r="J188" s="237"/>
      <c r="K188" s="237"/>
      <c r="L188" s="242"/>
      <c r="M188" s="243"/>
      <c r="N188" s="244"/>
      <c r="O188" s="244"/>
      <c r="P188" s="244"/>
      <c r="Q188" s="244"/>
      <c r="R188" s="244"/>
      <c r="S188" s="244"/>
      <c r="T188" s="245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46" t="s">
        <v>219</v>
      </c>
      <c r="AU188" s="246" t="s">
        <v>89</v>
      </c>
      <c r="AV188" s="13" t="s">
        <v>89</v>
      </c>
      <c r="AW188" s="13" t="s">
        <v>36</v>
      </c>
      <c r="AX188" s="13" t="s">
        <v>79</v>
      </c>
      <c r="AY188" s="246" t="s">
        <v>160</v>
      </c>
    </row>
    <row r="189" spans="1:65" s="2" customFormat="1" ht="24.15" customHeight="1">
      <c r="A189" s="37"/>
      <c r="B189" s="38"/>
      <c r="C189" s="217" t="s">
        <v>247</v>
      </c>
      <c r="D189" s="217" t="s">
        <v>163</v>
      </c>
      <c r="E189" s="218" t="s">
        <v>953</v>
      </c>
      <c r="F189" s="219" t="s">
        <v>954</v>
      </c>
      <c r="G189" s="220" t="s">
        <v>275</v>
      </c>
      <c r="H189" s="221">
        <v>3362.5</v>
      </c>
      <c r="I189" s="222"/>
      <c r="J189" s="223">
        <f>ROUND(I189*H189,2)</f>
        <v>0</v>
      </c>
      <c r="K189" s="219" t="s">
        <v>1</v>
      </c>
      <c r="L189" s="43"/>
      <c r="M189" s="224" t="s">
        <v>1</v>
      </c>
      <c r="N189" s="225" t="s">
        <v>44</v>
      </c>
      <c r="O189" s="90"/>
      <c r="P189" s="226">
        <f>O189*H189</f>
        <v>0</v>
      </c>
      <c r="Q189" s="226">
        <v>0</v>
      </c>
      <c r="R189" s="226">
        <f>Q189*H189</f>
        <v>0</v>
      </c>
      <c r="S189" s="226">
        <v>0</v>
      </c>
      <c r="T189" s="227">
        <f>S189*H189</f>
        <v>0</v>
      </c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R189" s="228" t="s">
        <v>182</v>
      </c>
      <c r="AT189" s="228" t="s">
        <v>163</v>
      </c>
      <c r="AU189" s="228" t="s">
        <v>89</v>
      </c>
      <c r="AY189" s="16" t="s">
        <v>160</v>
      </c>
      <c r="BE189" s="229">
        <f>IF(N189="základní",J189,0)</f>
        <v>0</v>
      </c>
      <c r="BF189" s="229">
        <f>IF(N189="snížená",J189,0)</f>
        <v>0</v>
      </c>
      <c r="BG189" s="229">
        <f>IF(N189="zákl. přenesená",J189,0)</f>
        <v>0</v>
      </c>
      <c r="BH189" s="229">
        <f>IF(N189="sníž. přenesená",J189,0)</f>
        <v>0</v>
      </c>
      <c r="BI189" s="229">
        <f>IF(N189="nulová",J189,0)</f>
        <v>0</v>
      </c>
      <c r="BJ189" s="16" t="s">
        <v>87</v>
      </c>
      <c r="BK189" s="229">
        <f>ROUND(I189*H189,2)</f>
        <v>0</v>
      </c>
      <c r="BL189" s="16" t="s">
        <v>182</v>
      </c>
      <c r="BM189" s="228" t="s">
        <v>955</v>
      </c>
    </row>
    <row r="190" spans="1:47" s="2" customFormat="1" ht="12">
      <c r="A190" s="37"/>
      <c r="B190" s="38"/>
      <c r="C190" s="39"/>
      <c r="D190" s="230" t="s">
        <v>170</v>
      </c>
      <c r="E190" s="39"/>
      <c r="F190" s="231" t="s">
        <v>305</v>
      </c>
      <c r="G190" s="39"/>
      <c r="H190" s="39"/>
      <c r="I190" s="232"/>
      <c r="J190" s="39"/>
      <c r="K190" s="39"/>
      <c r="L190" s="43"/>
      <c r="M190" s="233"/>
      <c r="N190" s="234"/>
      <c r="O190" s="90"/>
      <c r="P190" s="90"/>
      <c r="Q190" s="90"/>
      <c r="R190" s="90"/>
      <c r="S190" s="90"/>
      <c r="T190" s="91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T190" s="16" t="s">
        <v>170</v>
      </c>
      <c r="AU190" s="16" t="s">
        <v>89</v>
      </c>
    </row>
    <row r="191" spans="1:47" s="2" customFormat="1" ht="12">
      <c r="A191" s="37"/>
      <c r="B191" s="38"/>
      <c r="C191" s="39"/>
      <c r="D191" s="230" t="s">
        <v>172</v>
      </c>
      <c r="E191" s="39"/>
      <c r="F191" s="235" t="s">
        <v>956</v>
      </c>
      <c r="G191" s="39"/>
      <c r="H191" s="39"/>
      <c r="I191" s="232"/>
      <c r="J191" s="39"/>
      <c r="K191" s="39"/>
      <c r="L191" s="43"/>
      <c r="M191" s="233"/>
      <c r="N191" s="234"/>
      <c r="O191" s="90"/>
      <c r="P191" s="90"/>
      <c r="Q191" s="90"/>
      <c r="R191" s="90"/>
      <c r="S191" s="90"/>
      <c r="T191" s="91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T191" s="16" t="s">
        <v>172</v>
      </c>
      <c r="AU191" s="16" t="s">
        <v>89</v>
      </c>
    </row>
    <row r="192" spans="1:51" s="13" customFormat="1" ht="12">
      <c r="A192" s="13"/>
      <c r="B192" s="236"/>
      <c r="C192" s="237"/>
      <c r="D192" s="230" t="s">
        <v>219</v>
      </c>
      <c r="E192" s="238" t="s">
        <v>1</v>
      </c>
      <c r="F192" s="239" t="s">
        <v>957</v>
      </c>
      <c r="G192" s="237"/>
      <c r="H192" s="240">
        <v>3362.5</v>
      </c>
      <c r="I192" s="241"/>
      <c r="J192" s="237"/>
      <c r="K192" s="237"/>
      <c r="L192" s="242"/>
      <c r="M192" s="243"/>
      <c r="N192" s="244"/>
      <c r="O192" s="244"/>
      <c r="P192" s="244"/>
      <c r="Q192" s="244"/>
      <c r="R192" s="244"/>
      <c r="S192" s="244"/>
      <c r="T192" s="245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46" t="s">
        <v>219</v>
      </c>
      <c r="AU192" s="246" t="s">
        <v>89</v>
      </c>
      <c r="AV192" s="13" t="s">
        <v>89</v>
      </c>
      <c r="AW192" s="13" t="s">
        <v>36</v>
      </c>
      <c r="AX192" s="13" t="s">
        <v>79</v>
      </c>
      <c r="AY192" s="246" t="s">
        <v>160</v>
      </c>
    </row>
    <row r="193" spans="1:65" s="2" customFormat="1" ht="24.15" customHeight="1">
      <c r="A193" s="37"/>
      <c r="B193" s="38"/>
      <c r="C193" s="217" t="s">
        <v>8</v>
      </c>
      <c r="D193" s="217" t="s">
        <v>163</v>
      </c>
      <c r="E193" s="218" t="s">
        <v>308</v>
      </c>
      <c r="F193" s="219" t="s">
        <v>309</v>
      </c>
      <c r="G193" s="220" t="s">
        <v>275</v>
      </c>
      <c r="H193" s="221">
        <v>3362.5</v>
      </c>
      <c r="I193" s="222"/>
      <c r="J193" s="223">
        <f>ROUND(I193*H193,2)</f>
        <v>0</v>
      </c>
      <c r="K193" s="219" t="s">
        <v>167</v>
      </c>
      <c r="L193" s="43"/>
      <c r="M193" s="224" t="s">
        <v>1</v>
      </c>
      <c r="N193" s="225" t="s">
        <v>44</v>
      </c>
      <c r="O193" s="90"/>
      <c r="P193" s="226">
        <f>O193*H193</f>
        <v>0</v>
      </c>
      <c r="Q193" s="226">
        <v>0</v>
      </c>
      <c r="R193" s="226">
        <f>Q193*H193</f>
        <v>0</v>
      </c>
      <c r="S193" s="226">
        <v>0</v>
      </c>
      <c r="T193" s="227">
        <f>S193*H193</f>
        <v>0</v>
      </c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R193" s="228" t="s">
        <v>182</v>
      </c>
      <c r="AT193" s="228" t="s">
        <v>163</v>
      </c>
      <c r="AU193" s="228" t="s">
        <v>89</v>
      </c>
      <c r="AY193" s="16" t="s">
        <v>160</v>
      </c>
      <c r="BE193" s="229">
        <f>IF(N193="základní",J193,0)</f>
        <v>0</v>
      </c>
      <c r="BF193" s="229">
        <f>IF(N193="snížená",J193,0)</f>
        <v>0</v>
      </c>
      <c r="BG193" s="229">
        <f>IF(N193="zákl. přenesená",J193,0)</f>
        <v>0</v>
      </c>
      <c r="BH193" s="229">
        <f>IF(N193="sníž. přenesená",J193,0)</f>
        <v>0</v>
      </c>
      <c r="BI193" s="229">
        <f>IF(N193="nulová",J193,0)</f>
        <v>0</v>
      </c>
      <c r="BJ193" s="16" t="s">
        <v>87</v>
      </c>
      <c r="BK193" s="229">
        <f>ROUND(I193*H193,2)</f>
        <v>0</v>
      </c>
      <c r="BL193" s="16" t="s">
        <v>182</v>
      </c>
      <c r="BM193" s="228" t="s">
        <v>958</v>
      </c>
    </row>
    <row r="194" spans="1:47" s="2" customFormat="1" ht="12">
      <c r="A194" s="37"/>
      <c r="B194" s="38"/>
      <c r="C194" s="39"/>
      <c r="D194" s="230" t="s">
        <v>170</v>
      </c>
      <c r="E194" s="39"/>
      <c r="F194" s="231" t="s">
        <v>311</v>
      </c>
      <c r="G194" s="39"/>
      <c r="H194" s="39"/>
      <c r="I194" s="232"/>
      <c r="J194" s="39"/>
      <c r="K194" s="39"/>
      <c r="L194" s="43"/>
      <c r="M194" s="233"/>
      <c r="N194" s="234"/>
      <c r="O194" s="90"/>
      <c r="P194" s="90"/>
      <c r="Q194" s="90"/>
      <c r="R194" s="90"/>
      <c r="S194" s="90"/>
      <c r="T194" s="91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T194" s="16" t="s">
        <v>170</v>
      </c>
      <c r="AU194" s="16" t="s">
        <v>89</v>
      </c>
    </row>
    <row r="195" spans="1:65" s="2" customFormat="1" ht="24.15" customHeight="1">
      <c r="A195" s="37"/>
      <c r="B195" s="38"/>
      <c r="C195" s="217" t="s">
        <v>346</v>
      </c>
      <c r="D195" s="217" t="s">
        <v>163</v>
      </c>
      <c r="E195" s="218" t="s">
        <v>959</v>
      </c>
      <c r="F195" s="219" t="s">
        <v>960</v>
      </c>
      <c r="G195" s="220" t="s">
        <v>275</v>
      </c>
      <c r="H195" s="221">
        <v>2184.5</v>
      </c>
      <c r="I195" s="222"/>
      <c r="J195" s="223">
        <f>ROUND(I195*H195,2)</f>
        <v>0</v>
      </c>
      <c r="K195" s="219" t="s">
        <v>167</v>
      </c>
      <c r="L195" s="43"/>
      <c r="M195" s="224" t="s">
        <v>1</v>
      </c>
      <c r="N195" s="225" t="s">
        <v>44</v>
      </c>
      <c r="O195" s="90"/>
      <c r="P195" s="226">
        <f>O195*H195</f>
        <v>0</v>
      </c>
      <c r="Q195" s="226">
        <v>0</v>
      </c>
      <c r="R195" s="226">
        <f>Q195*H195</f>
        <v>0</v>
      </c>
      <c r="S195" s="226">
        <v>0</v>
      </c>
      <c r="T195" s="227">
        <f>S195*H195</f>
        <v>0</v>
      </c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R195" s="228" t="s">
        <v>182</v>
      </c>
      <c r="AT195" s="228" t="s">
        <v>163</v>
      </c>
      <c r="AU195" s="228" t="s">
        <v>89</v>
      </c>
      <c r="AY195" s="16" t="s">
        <v>160</v>
      </c>
      <c r="BE195" s="229">
        <f>IF(N195="základní",J195,0)</f>
        <v>0</v>
      </c>
      <c r="BF195" s="229">
        <f>IF(N195="snížená",J195,0)</f>
        <v>0</v>
      </c>
      <c r="BG195" s="229">
        <f>IF(N195="zákl. přenesená",J195,0)</f>
        <v>0</v>
      </c>
      <c r="BH195" s="229">
        <f>IF(N195="sníž. přenesená",J195,0)</f>
        <v>0</v>
      </c>
      <c r="BI195" s="229">
        <f>IF(N195="nulová",J195,0)</f>
        <v>0</v>
      </c>
      <c r="BJ195" s="16" t="s">
        <v>87</v>
      </c>
      <c r="BK195" s="229">
        <f>ROUND(I195*H195,2)</f>
        <v>0</v>
      </c>
      <c r="BL195" s="16" t="s">
        <v>182</v>
      </c>
      <c r="BM195" s="228" t="s">
        <v>961</v>
      </c>
    </row>
    <row r="196" spans="1:47" s="2" customFormat="1" ht="12">
      <c r="A196" s="37"/>
      <c r="B196" s="38"/>
      <c r="C196" s="39"/>
      <c r="D196" s="230" t="s">
        <v>170</v>
      </c>
      <c r="E196" s="39"/>
      <c r="F196" s="231" t="s">
        <v>962</v>
      </c>
      <c r="G196" s="39"/>
      <c r="H196" s="39"/>
      <c r="I196" s="232"/>
      <c r="J196" s="39"/>
      <c r="K196" s="39"/>
      <c r="L196" s="43"/>
      <c r="M196" s="233"/>
      <c r="N196" s="234"/>
      <c r="O196" s="90"/>
      <c r="P196" s="90"/>
      <c r="Q196" s="90"/>
      <c r="R196" s="90"/>
      <c r="S196" s="90"/>
      <c r="T196" s="91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T196" s="16" t="s">
        <v>170</v>
      </c>
      <c r="AU196" s="16" t="s">
        <v>89</v>
      </c>
    </row>
    <row r="197" spans="1:47" s="2" customFormat="1" ht="12">
      <c r="A197" s="37"/>
      <c r="B197" s="38"/>
      <c r="C197" s="39"/>
      <c r="D197" s="230" t="s">
        <v>172</v>
      </c>
      <c r="E197" s="39"/>
      <c r="F197" s="235" t="s">
        <v>963</v>
      </c>
      <c r="G197" s="39"/>
      <c r="H197" s="39"/>
      <c r="I197" s="232"/>
      <c r="J197" s="39"/>
      <c r="K197" s="39"/>
      <c r="L197" s="43"/>
      <c r="M197" s="233"/>
      <c r="N197" s="234"/>
      <c r="O197" s="90"/>
      <c r="P197" s="90"/>
      <c r="Q197" s="90"/>
      <c r="R197" s="90"/>
      <c r="S197" s="90"/>
      <c r="T197" s="91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T197" s="16" t="s">
        <v>172</v>
      </c>
      <c r="AU197" s="16" t="s">
        <v>89</v>
      </c>
    </row>
    <row r="198" spans="1:51" s="14" customFormat="1" ht="12">
      <c r="A198" s="14"/>
      <c r="B198" s="264"/>
      <c r="C198" s="265"/>
      <c r="D198" s="230" t="s">
        <v>219</v>
      </c>
      <c r="E198" s="266" t="s">
        <v>1</v>
      </c>
      <c r="F198" s="267" t="s">
        <v>964</v>
      </c>
      <c r="G198" s="265"/>
      <c r="H198" s="266" t="s">
        <v>1</v>
      </c>
      <c r="I198" s="268"/>
      <c r="J198" s="265"/>
      <c r="K198" s="265"/>
      <c r="L198" s="269"/>
      <c r="M198" s="270"/>
      <c r="N198" s="271"/>
      <c r="O198" s="271"/>
      <c r="P198" s="271"/>
      <c r="Q198" s="271"/>
      <c r="R198" s="271"/>
      <c r="S198" s="271"/>
      <c r="T198" s="272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73" t="s">
        <v>219</v>
      </c>
      <c r="AU198" s="273" t="s">
        <v>89</v>
      </c>
      <c r="AV198" s="14" t="s">
        <v>87</v>
      </c>
      <c r="AW198" s="14" t="s">
        <v>36</v>
      </c>
      <c r="AX198" s="14" t="s">
        <v>79</v>
      </c>
      <c r="AY198" s="273" t="s">
        <v>160</v>
      </c>
    </row>
    <row r="199" spans="1:51" s="13" customFormat="1" ht="12">
      <c r="A199" s="13"/>
      <c r="B199" s="236"/>
      <c r="C199" s="237"/>
      <c r="D199" s="230" t="s">
        <v>219</v>
      </c>
      <c r="E199" s="238" t="s">
        <v>1</v>
      </c>
      <c r="F199" s="239" t="s">
        <v>965</v>
      </c>
      <c r="G199" s="237"/>
      <c r="H199" s="240">
        <v>637.5</v>
      </c>
      <c r="I199" s="241"/>
      <c r="J199" s="237"/>
      <c r="K199" s="237"/>
      <c r="L199" s="242"/>
      <c r="M199" s="243"/>
      <c r="N199" s="244"/>
      <c r="O199" s="244"/>
      <c r="P199" s="244"/>
      <c r="Q199" s="244"/>
      <c r="R199" s="244"/>
      <c r="S199" s="244"/>
      <c r="T199" s="245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46" t="s">
        <v>219</v>
      </c>
      <c r="AU199" s="246" t="s">
        <v>89</v>
      </c>
      <c r="AV199" s="13" t="s">
        <v>89</v>
      </c>
      <c r="AW199" s="13" t="s">
        <v>36</v>
      </c>
      <c r="AX199" s="13" t="s">
        <v>79</v>
      </c>
      <c r="AY199" s="246" t="s">
        <v>160</v>
      </c>
    </row>
    <row r="200" spans="1:51" s="14" customFormat="1" ht="12">
      <c r="A200" s="14"/>
      <c r="B200" s="264"/>
      <c r="C200" s="265"/>
      <c r="D200" s="230" t="s">
        <v>219</v>
      </c>
      <c r="E200" s="266" t="s">
        <v>1</v>
      </c>
      <c r="F200" s="267" t="s">
        <v>966</v>
      </c>
      <c r="G200" s="265"/>
      <c r="H200" s="266" t="s">
        <v>1</v>
      </c>
      <c r="I200" s="268"/>
      <c r="J200" s="265"/>
      <c r="K200" s="265"/>
      <c r="L200" s="269"/>
      <c r="M200" s="270"/>
      <c r="N200" s="271"/>
      <c r="O200" s="271"/>
      <c r="P200" s="271"/>
      <c r="Q200" s="271"/>
      <c r="R200" s="271"/>
      <c r="S200" s="271"/>
      <c r="T200" s="272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73" t="s">
        <v>219</v>
      </c>
      <c r="AU200" s="273" t="s">
        <v>89</v>
      </c>
      <c r="AV200" s="14" t="s">
        <v>87</v>
      </c>
      <c r="AW200" s="14" t="s">
        <v>36</v>
      </c>
      <c r="AX200" s="14" t="s">
        <v>79</v>
      </c>
      <c r="AY200" s="273" t="s">
        <v>160</v>
      </c>
    </row>
    <row r="201" spans="1:51" s="13" customFormat="1" ht="12">
      <c r="A201" s="13"/>
      <c r="B201" s="236"/>
      <c r="C201" s="237"/>
      <c r="D201" s="230" t="s">
        <v>219</v>
      </c>
      <c r="E201" s="238" t="s">
        <v>1</v>
      </c>
      <c r="F201" s="239" t="s">
        <v>967</v>
      </c>
      <c r="G201" s="237"/>
      <c r="H201" s="240">
        <v>1547</v>
      </c>
      <c r="I201" s="241"/>
      <c r="J201" s="237"/>
      <c r="K201" s="237"/>
      <c r="L201" s="242"/>
      <c r="M201" s="243"/>
      <c r="N201" s="244"/>
      <c r="O201" s="244"/>
      <c r="P201" s="244"/>
      <c r="Q201" s="244"/>
      <c r="R201" s="244"/>
      <c r="S201" s="244"/>
      <c r="T201" s="245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46" t="s">
        <v>219</v>
      </c>
      <c r="AU201" s="246" t="s">
        <v>89</v>
      </c>
      <c r="AV201" s="13" t="s">
        <v>89</v>
      </c>
      <c r="AW201" s="13" t="s">
        <v>36</v>
      </c>
      <c r="AX201" s="13" t="s">
        <v>79</v>
      </c>
      <c r="AY201" s="246" t="s">
        <v>160</v>
      </c>
    </row>
    <row r="202" spans="1:65" s="2" customFormat="1" ht="33" customHeight="1">
      <c r="A202" s="37"/>
      <c r="B202" s="38"/>
      <c r="C202" s="217" t="s">
        <v>351</v>
      </c>
      <c r="D202" s="217" t="s">
        <v>163</v>
      </c>
      <c r="E202" s="218" t="s">
        <v>968</v>
      </c>
      <c r="F202" s="219" t="s">
        <v>969</v>
      </c>
      <c r="G202" s="220" t="s">
        <v>275</v>
      </c>
      <c r="H202" s="221">
        <v>1178</v>
      </c>
      <c r="I202" s="222"/>
      <c r="J202" s="223">
        <f>ROUND(I202*H202,2)</f>
        <v>0</v>
      </c>
      <c r="K202" s="219" t="s">
        <v>1</v>
      </c>
      <c r="L202" s="43"/>
      <c r="M202" s="224" t="s">
        <v>1</v>
      </c>
      <c r="N202" s="225" t="s">
        <v>44</v>
      </c>
      <c r="O202" s="90"/>
      <c r="P202" s="226">
        <f>O202*H202</f>
        <v>0</v>
      </c>
      <c r="Q202" s="226">
        <v>0</v>
      </c>
      <c r="R202" s="226">
        <f>Q202*H202</f>
        <v>0</v>
      </c>
      <c r="S202" s="226">
        <v>0</v>
      </c>
      <c r="T202" s="227">
        <f>S202*H202</f>
        <v>0</v>
      </c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R202" s="228" t="s">
        <v>182</v>
      </c>
      <c r="AT202" s="228" t="s">
        <v>163</v>
      </c>
      <c r="AU202" s="228" t="s">
        <v>89</v>
      </c>
      <c r="AY202" s="16" t="s">
        <v>160</v>
      </c>
      <c r="BE202" s="229">
        <f>IF(N202="základní",J202,0)</f>
        <v>0</v>
      </c>
      <c r="BF202" s="229">
        <f>IF(N202="snížená",J202,0)</f>
        <v>0</v>
      </c>
      <c r="BG202" s="229">
        <f>IF(N202="zákl. přenesená",J202,0)</f>
        <v>0</v>
      </c>
      <c r="BH202" s="229">
        <f>IF(N202="sníž. přenesená",J202,0)</f>
        <v>0</v>
      </c>
      <c r="BI202" s="229">
        <f>IF(N202="nulová",J202,0)</f>
        <v>0</v>
      </c>
      <c r="BJ202" s="16" t="s">
        <v>87</v>
      </c>
      <c r="BK202" s="229">
        <f>ROUND(I202*H202,2)</f>
        <v>0</v>
      </c>
      <c r="BL202" s="16" t="s">
        <v>182</v>
      </c>
      <c r="BM202" s="228" t="s">
        <v>970</v>
      </c>
    </row>
    <row r="203" spans="1:47" s="2" customFormat="1" ht="12">
      <c r="A203" s="37"/>
      <c r="B203" s="38"/>
      <c r="C203" s="39"/>
      <c r="D203" s="230" t="s">
        <v>170</v>
      </c>
      <c r="E203" s="39"/>
      <c r="F203" s="231" t="s">
        <v>962</v>
      </c>
      <c r="G203" s="39"/>
      <c r="H203" s="39"/>
      <c r="I203" s="232"/>
      <c r="J203" s="39"/>
      <c r="K203" s="39"/>
      <c r="L203" s="43"/>
      <c r="M203" s="233"/>
      <c r="N203" s="234"/>
      <c r="O203" s="90"/>
      <c r="P203" s="90"/>
      <c r="Q203" s="90"/>
      <c r="R203" s="90"/>
      <c r="S203" s="90"/>
      <c r="T203" s="91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T203" s="16" t="s">
        <v>170</v>
      </c>
      <c r="AU203" s="16" t="s">
        <v>89</v>
      </c>
    </row>
    <row r="204" spans="1:51" s="13" customFormat="1" ht="12">
      <c r="A204" s="13"/>
      <c r="B204" s="236"/>
      <c r="C204" s="237"/>
      <c r="D204" s="230" t="s">
        <v>219</v>
      </c>
      <c r="E204" s="238" t="s">
        <v>1</v>
      </c>
      <c r="F204" s="239" t="s">
        <v>971</v>
      </c>
      <c r="G204" s="237"/>
      <c r="H204" s="240">
        <v>1178</v>
      </c>
      <c r="I204" s="241"/>
      <c r="J204" s="237"/>
      <c r="K204" s="237"/>
      <c r="L204" s="242"/>
      <c r="M204" s="243"/>
      <c r="N204" s="244"/>
      <c r="O204" s="244"/>
      <c r="P204" s="244"/>
      <c r="Q204" s="244"/>
      <c r="R204" s="244"/>
      <c r="S204" s="244"/>
      <c r="T204" s="245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46" t="s">
        <v>219</v>
      </c>
      <c r="AU204" s="246" t="s">
        <v>89</v>
      </c>
      <c r="AV204" s="13" t="s">
        <v>89</v>
      </c>
      <c r="AW204" s="13" t="s">
        <v>36</v>
      </c>
      <c r="AX204" s="13" t="s">
        <v>79</v>
      </c>
      <c r="AY204" s="246" t="s">
        <v>160</v>
      </c>
    </row>
    <row r="205" spans="1:65" s="2" customFormat="1" ht="16.5" customHeight="1">
      <c r="A205" s="37"/>
      <c r="B205" s="38"/>
      <c r="C205" s="217" t="s">
        <v>359</v>
      </c>
      <c r="D205" s="217" t="s">
        <v>163</v>
      </c>
      <c r="E205" s="218" t="s">
        <v>314</v>
      </c>
      <c r="F205" s="219" t="s">
        <v>315</v>
      </c>
      <c r="G205" s="220" t="s">
        <v>275</v>
      </c>
      <c r="H205" s="221">
        <v>2850.35</v>
      </c>
      <c r="I205" s="222"/>
      <c r="J205" s="223">
        <f>ROUND(I205*H205,2)</f>
        <v>0</v>
      </c>
      <c r="K205" s="219" t="s">
        <v>316</v>
      </c>
      <c r="L205" s="43"/>
      <c r="M205" s="224" t="s">
        <v>1</v>
      </c>
      <c r="N205" s="225" t="s">
        <v>44</v>
      </c>
      <c r="O205" s="90"/>
      <c r="P205" s="226">
        <f>O205*H205</f>
        <v>0</v>
      </c>
      <c r="Q205" s="226">
        <v>0</v>
      </c>
      <c r="R205" s="226">
        <f>Q205*H205</f>
        <v>0</v>
      </c>
      <c r="S205" s="226">
        <v>0</v>
      </c>
      <c r="T205" s="227">
        <f>S205*H205</f>
        <v>0</v>
      </c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R205" s="228" t="s">
        <v>182</v>
      </c>
      <c r="AT205" s="228" t="s">
        <v>163</v>
      </c>
      <c r="AU205" s="228" t="s">
        <v>89</v>
      </c>
      <c r="AY205" s="16" t="s">
        <v>160</v>
      </c>
      <c r="BE205" s="229">
        <f>IF(N205="základní",J205,0)</f>
        <v>0</v>
      </c>
      <c r="BF205" s="229">
        <f>IF(N205="snížená",J205,0)</f>
        <v>0</v>
      </c>
      <c r="BG205" s="229">
        <f>IF(N205="zákl. přenesená",J205,0)</f>
        <v>0</v>
      </c>
      <c r="BH205" s="229">
        <f>IF(N205="sníž. přenesená",J205,0)</f>
        <v>0</v>
      </c>
      <c r="BI205" s="229">
        <f>IF(N205="nulová",J205,0)</f>
        <v>0</v>
      </c>
      <c r="BJ205" s="16" t="s">
        <v>87</v>
      </c>
      <c r="BK205" s="229">
        <f>ROUND(I205*H205,2)</f>
        <v>0</v>
      </c>
      <c r="BL205" s="16" t="s">
        <v>182</v>
      </c>
      <c r="BM205" s="228" t="s">
        <v>972</v>
      </c>
    </row>
    <row r="206" spans="1:47" s="2" customFormat="1" ht="12">
      <c r="A206" s="37"/>
      <c r="B206" s="38"/>
      <c r="C206" s="39"/>
      <c r="D206" s="230" t="s">
        <v>170</v>
      </c>
      <c r="E206" s="39"/>
      <c r="F206" s="231" t="s">
        <v>318</v>
      </c>
      <c r="G206" s="39"/>
      <c r="H206" s="39"/>
      <c r="I206" s="232"/>
      <c r="J206" s="39"/>
      <c r="K206" s="39"/>
      <c r="L206" s="43"/>
      <c r="M206" s="233"/>
      <c r="N206" s="234"/>
      <c r="O206" s="90"/>
      <c r="P206" s="90"/>
      <c r="Q206" s="90"/>
      <c r="R206" s="90"/>
      <c r="S206" s="90"/>
      <c r="T206" s="91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T206" s="16" t="s">
        <v>170</v>
      </c>
      <c r="AU206" s="16" t="s">
        <v>89</v>
      </c>
    </row>
    <row r="207" spans="1:65" s="2" customFormat="1" ht="24.15" customHeight="1">
      <c r="A207" s="37"/>
      <c r="B207" s="38"/>
      <c r="C207" s="217" t="s">
        <v>366</v>
      </c>
      <c r="D207" s="217" t="s">
        <v>163</v>
      </c>
      <c r="E207" s="218" t="s">
        <v>436</v>
      </c>
      <c r="F207" s="219" t="s">
        <v>437</v>
      </c>
      <c r="G207" s="220" t="s">
        <v>362</v>
      </c>
      <c r="H207" s="221">
        <v>5700.7</v>
      </c>
      <c r="I207" s="222"/>
      <c r="J207" s="223">
        <f>ROUND(I207*H207,2)</f>
        <v>0</v>
      </c>
      <c r="K207" s="219" t="s">
        <v>316</v>
      </c>
      <c r="L207" s="43"/>
      <c r="M207" s="224" t="s">
        <v>1</v>
      </c>
      <c r="N207" s="225" t="s">
        <v>44</v>
      </c>
      <c r="O207" s="90"/>
      <c r="P207" s="226">
        <f>O207*H207</f>
        <v>0</v>
      </c>
      <c r="Q207" s="226">
        <v>0</v>
      </c>
      <c r="R207" s="226">
        <f>Q207*H207</f>
        <v>0</v>
      </c>
      <c r="S207" s="226">
        <v>0</v>
      </c>
      <c r="T207" s="227">
        <f>S207*H207</f>
        <v>0</v>
      </c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R207" s="228" t="s">
        <v>182</v>
      </c>
      <c r="AT207" s="228" t="s">
        <v>163</v>
      </c>
      <c r="AU207" s="228" t="s">
        <v>89</v>
      </c>
      <c r="AY207" s="16" t="s">
        <v>160</v>
      </c>
      <c r="BE207" s="229">
        <f>IF(N207="základní",J207,0)</f>
        <v>0</v>
      </c>
      <c r="BF207" s="229">
        <f>IF(N207="snížená",J207,0)</f>
        <v>0</v>
      </c>
      <c r="BG207" s="229">
        <f>IF(N207="zákl. přenesená",J207,0)</f>
        <v>0</v>
      </c>
      <c r="BH207" s="229">
        <f>IF(N207="sníž. přenesená",J207,0)</f>
        <v>0</v>
      </c>
      <c r="BI207" s="229">
        <f>IF(N207="nulová",J207,0)</f>
        <v>0</v>
      </c>
      <c r="BJ207" s="16" t="s">
        <v>87</v>
      </c>
      <c r="BK207" s="229">
        <f>ROUND(I207*H207,2)</f>
        <v>0</v>
      </c>
      <c r="BL207" s="16" t="s">
        <v>182</v>
      </c>
      <c r="BM207" s="228" t="s">
        <v>973</v>
      </c>
    </row>
    <row r="208" spans="1:47" s="2" customFormat="1" ht="12">
      <c r="A208" s="37"/>
      <c r="B208" s="38"/>
      <c r="C208" s="39"/>
      <c r="D208" s="230" t="s">
        <v>170</v>
      </c>
      <c r="E208" s="39"/>
      <c r="F208" s="231" t="s">
        <v>439</v>
      </c>
      <c r="G208" s="39"/>
      <c r="H208" s="39"/>
      <c r="I208" s="232"/>
      <c r="J208" s="39"/>
      <c r="K208" s="39"/>
      <c r="L208" s="43"/>
      <c r="M208" s="233"/>
      <c r="N208" s="234"/>
      <c r="O208" s="90"/>
      <c r="P208" s="90"/>
      <c r="Q208" s="90"/>
      <c r="R208" s="90"/>
      <c r="S208" s="90"/>
      <c r="T208" s="91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T208" s="16" t="s">
        <v>170</v>
      </c>
      <c r="AU208" s="16" t="s">
        <v>89</v>
      </c>
    </row>
    <row r="209" spans="1:51" s="13" customFormat="1" ht="12">
      <c r="A209" s="13"/>
      <c r="B209" s="236"/>
      <c r="C209" s="237"/>
      <c r="D209" s="230" t="s">
        <v>219</v>
      </c>
      <c r="E209" s="237"/>
      <c r="F209" s="239" t="s">
        <v>974</v>
      </c>
      <c r="G209" s="237"/>
      <c r="H209" s="240">
        <v>5700.7</v>
      </c>
      <c r="I209" s="241"/>
      <c r="J209" s="237"/>
      <c r="K209" s="237"/>
      <c r="L209" s="242"/>
      <c r="M209" s="243"/>
      <c r="N209" s="244"/>
      <c r="O209" s="244"/>
      <c r="P209" s="244"/>
      <c r="Q209" s="244"/>
      <c r="R209" s="244"/>
      <c r="S209" s="244"/>
      <c r="T209" s="245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46" t="s">
        <v>219</v>
      </c>
      <c r="AU209" s="246" t="s">
        <v>89</v>
      </c>
      <c r="AV209" s="13" t="s">
        <v>89</v>
      </c>
      <c r="AW209" s="13" t="s">
        <v>4</v>
      </c>
      <c r="AX209" s="13" t="s">
        <v>87</v>
      </c>
      <c r="AY209" s="246" t="s">
        <v>160</v>
      </c>
    </row>
    <row r="210" spans="1:65" s="2" customFormat="1" ht="24.15" customHeight="1">
      <c r="A210" s="37"/>
      <c r="B210" s="38"/>
      <c r="C210" s="217" t="s">
        <v>372</v>
      </c>
      <c r="D210" s="217" t="s">
        <v>163</v>
      </c>
      <c r="E210" s="218" t="s">
        <v>975</v>
      </c>
      <c r="F210" s="219" t="s">
        <v>976</v>
      </c>
      <c r="G210" s="220" t="s">
        <v>275</v>
      </c>
      <c r="H210" s="221">
        <v>1040</v>
      </c>
      <c r="I210" s="222"/>
      <c r="J210" s="223">
        <f>ROUND(I210*H210,2)</f>
        <v>0</v>
      </c>
      <c r="K210" s="219" t="s">
        <v>167</v>
      </c>
      <c r="L210" s="43"/>
      <c r="M210" s="224" t="s">
        <v>1</v>
      </c>
      <c r="N210" s="225" t="s">
        <v>44</v>
      </c>
      <c r="O210" s="90"/>
      <c r="P210" s="226">
        <f>O210*H210</f>
        <v>0</v>
      </c>
      <c r="Q210" s="226">
        <v>0</v>
      </c>
      <c r="R210" s="226">
        <f>Q210*H210</f>
        <v>0</v>
      </c>
      <c r="S210" s="226">
        <v>0</v>
      </c>
      <c r="T210" s="227">
        <f>S210*H210</f>
        <v>0</v>
      </c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R210" s="228" t="s">
        <v>182</v>
      </c>
      <c r="AT210" s="228" t="s">
        <v>163</v>
      </c>
      <c r="AU210" s="228" t="s">
        <v>89</v>
      </c>
      <c r="AY210" s="16" t="s">
        <v>160</v>
      </c>
      <c r="BE210" s="229">
        <f>IF(N210="základní",J210,0)</f>
        <v>0</v>
      </c>
      <c r="BF210" s="229">
        <f>IF(N210="snížená",J210,0)</f>
        <v>0</v>
      </c>
      <c r="BG210" s="229">
        <f>IF(N210="zákl. přenesená",J210,0)</f>
        <v>0</v>
      </c>
      <c r="BH210" s="229">
        <f>IF(N210="sníž. přenesená",J210,0)</f>
        <v>0</v>
      </c>
      <c r="BI210" s="229">
        <f>IF(N210="nulová",J210,0)</f>
        <v>0</v>
      </c>
      <c r="BJ210" s="16" t="s">
        <v>87</v>
      </c>
      <c r="BK210" s="229">
        <f>ROUND(I210*H210,2)</f>
        <v>0</v>
      </c>
      <c r="BL210" s="16" t="s">
        <v>182</v>
      </c>
      <c r="BM210" s="228" t="s">
        <v>977</v>
      </c>
    </row>
    <row r="211" spans="1:47" s="2" customFormat="1" ht="12">
      <c r="A211" s="37"/>
      <c r="B211" s="38"/>
      <c r="C211" s="39"/>
      <c r="D211" s="230" t="s">
        <v>170</v>
      </c>
      <c r="E211" s="39"/>
      <c r="F211" s="231" t="s">
        <v>978</v>
      </c>
      <c r="G211" s="39"/>
      <c r="H211" s="39"/>
      <c r="I211" s="232"/>
      <c r="J211" s="39"/>
      <c r="K211" s="39"/>
      <c r="L211" s="43"/>
      <c r="M211" s="233"/>
      <c r="N211" s="234"/>
      <c r="O211" s="90"/>
      <c r="P211" s="90"/>
      <c r="Q211" s="90"/>
      <c r="R211" s="90"/>
      <c r="S211" s="90"/>
      <c r="T211" s="91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T211" s="16" t="s">
        <v>170</v>
      </c>
      <c r="AU211" s="16" t="s">
        <v>89</v>
      </c>
    </row>
    <row r="212" spans="1:47" s="2" customFormat="1" ht="12">
      <c r="A212" s="37"/>
      <c r="B212" s="38"/>
      <c r="C212" s="39"/>
      <c r="D212" s="230" t="s">
        <v>172</v>
      </c>
      <c r="E212" s="39"/>
      <c r="F212" s="235" t="s">
        <v>979</v>
      </c>
      <c r="G212" s="39"/>
      <c r="H212" s="39"/>
      <c r="I212" s="232"/>
      <c r="J212" s="39"/>
      <c r="K212" s="39"/>
      <c r="L212" s="43"/>
      <c r="M212" s="233"/>
      <c r="N212" s="234"/>
      <c r="O212" s="90"/>
      <c r="P212" s="90"/>
      <c r="Q212" s="90"/>
      <c r="R212" s="90"/>
      <c r="S212" s="90"/>
      <c r="T212" s="91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T212" s="16" t="s">
        <v>172</v>
      </c>
      <c r="AU212" s="16" t="s">
        <v>89</v>
      </c>
    </row>
    <row r="213" spans="1:51" s="13" customFormat="1" ht="12">
      <c r="A213" s="13"/>
      <c r="B213" s="236"/>
      <c r="C213" s="237"/>
      <c r="D213" s="230" t="s">
        <v>219</v>
      </c>
      <c r="E213" s="238" t="s">
        <v>1</v>
      </c>
      <c r="F213" s="239" t="s">
        <v>980</v>
      </c>
      <c r="G213" s="237"/>
      <c r="H213" s="240">
        <v>1040</v>
      </c>
      <c r="I213" s="241"/>
      <c r="J213" s="237"/>
      <c r="K213" s="237"/>
      <c r="L213" s="242"/>
      <c r="M213" s="243"/>
      <c r="N213" s="244"/>
      <c r="O213" s="244"/>
      <c r="P213" s="244"/>
      <c r="Q213" s="244"/>
      <c r="R213" s="244"/>
      <c r="S213" s="244"/>
      <c r="T213" s="245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46" t="s">
        <v>219</v>
      </c>
      <c r="AU213" s="246" t="s">
        <v>89</v>
      </c>
      <c r="AV213" s="13" t="s">
        <v>89</v>
      </c>
      <c r="AW213" s="13" t="s">
        <v>36</v>
      </c>
      <c r="AX213" s="13" t="s">
        <v>79</v>
      </c>
      <c r="AY213" s="246" t="s">
        <v>160</v>
      </c>
    </row>
    <row r="214" spans="1:65" s="2" customFormat="1" ht="24.15" customHeight="1">
      <c r="A214" s="37"/>
      <c r="B214" s="38"/>
      <c r="C214" s="217" t="s">
        <v>7</v>
      </c>
      <c r="D214" s="217" t="s">
        <v>163</v>
      </c>
      <c r="E214" s="218" t="s">
        <v>446</v>
      </c>
      <c r="F214" s="219" t="s">
        <v>447</v>
      </c>
      <c r="G214" s="220" t="s">
        <v>275</v>
      </c>
      <c r="H214" s="221">
        <v>26</v>
      </c>
      <c r="I214" s="222"/>
      <c r="J214" s="223">
        <f>ROUND(I214*H214,2)</f>
        <v>0</v>
      </c>
      <c r="K214" s="219" t="s">
        <v>167</v>
      </c>
      <c r="L214" s="43"/>
      <c r="M214" s="224" t="s">
        <v>1</v>
      </c>
      <c r="N214" s="225" t="s">
        <v>44</v>
      </c>
      <c r="O214" s="90"/>
      <c r="P214" s="226">
        <f>O214*H214</f>
        <v>0</v>
      </c>
      <c r="Q214" s="226">
        <v>0</v>
      </c>
      <c r="R214" s="226">
        <f>Q214*H214</f>
        <v>0</v>
      </c>
      <c r="S214" s="226">
        <v>0</v>
      </c>
      <c r="T214" s="227">
        <f>S214*H214</f>
        <v>0</v>
      </c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R214" s="228" t="s">
        <v>182</v>
      </c>
      <c r="AT214" s="228" t="s">
        <v>163</v>
      </c>
      <c r="AU214" s="228" t="s">
        <v>89</v>
      </c>
      <c r="AY214" s="16" t="s">
        <v>160</v>
      </c>
      <c r="BE214" s="229">
        <f>IF(N214="základní",J214,0)</f>
        <v>0</v>
      </c>
      <c r="BF214" s="229">
        <f>IF(N214="snížená",J214,0)</f>
        <v>0</v>
      </c>
      <c r="BG214" s="229">
        <f>IF(N214="zákl. přenesená",J214,0)</f>
        <v>0</v>
      </c>
      <c r="BH214" s="229">
        <f>IF(N214="sníž. přenesená",J214,0)</f>
        <v>0</v>
      </c>
      <c r="BI214" s="229">
        <f>IF(N214="nulová",J214,0)</f>
        <v>0</v>
      </c>
      <c r="BJ214" s="16" t="s">
        <v>87</v>
      </c>
      <c r="BK214" s="229">
        <f>ROUND(I214*H214,2)</f>
        <v>0</v>
      </c>
      <c r="BL214" s="16" t="s">
        <v>182</v>
      </c>
      <c r="BM214" s="228" t="s">
        <v>981</v>
      </c>
    </row>
    <row r="215" spans="1:47" s="2" customFormat="1" ht="12">
      <c r="A215" s="37"/>
      <c r="B215" s="38"/>
      <c r="C215" s="39"/>
      <c r="D215" s="230" t="s">
        <v>170</v>
      </c>
      <c r="E215" s="39"/>
      <c r="F215" s="231" t="s">
        <v>449</v>
      </c>
      <c r="G215" s="39"/>
      <c r="H215" s="39"/>
      <c r="I215" s="232"/>
      <c r="J215" s="39"/>
      <c r="K215" s="39"/>
      <c r="L215" s="43"/>
      <c r="M215" s="233"/>
      <c r="N215" s="234"/>
      <c r="O215" s="90"/>
      <c r="P215" s="90"/>
      <c r="Q215" s="90"/>
      <c r="R215" s="90"/>
      <c r="S215" s="90"/>
      <c r="T215" s="91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T215" s="16" t="s">
        <v>170</v>
      </c>
      <c r="AU215" s="16" t="s">
        <v>89</v>
      </c>
    </row>
    <row r="216" spans="1:47" s="2" customFormat="1" ht="12">
      <c r="A216" s="37"/>
      <c r="B216" s="38"/>
      <c r="C216" s="39"/>
      <c r="D216" s="230" t="s">
        <v>172</v>
      </c>
      <c r="E216" s="39"/>
      <c r="F216" s="235" t="s">
        <v>982</v>
      </c>
      <c r="G216" s="39"/>
      <c r="H216" s="39"/>
      <c r="I216" s="232"/>
      <c r="J216" s="39"/>
      <c r="K216" s="39"/>
      <c r="L216" s="43"/>
      <c r="M216" s="233"/>
      <c r="N216" s="234"/>
      <c r="O216" s="90"/>
      <c r="P216" s="90"/>
      <c r="Q216" s="90"/>
      <c r="R216" s="90"/>
      <c r="S216" s="90"/>
      <c r="T216" s="91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T216" s="16" t="s">
        <v>172</v>
      </c>
      <c r="AU216" s="16" t="s">
        <v>89</v>
      </c>
    </row>
    <row r="217" spans="1:51" s="14" customFormat="1" ht="12">
      <c r="A217" s="14"/>
      <c r="B217" s="264"/>
      <c r="C217" s="265"/>
      <c r="D217" s="230" t="s">
        <v>219</v>
      </c>
      <c r="E217" s="266" t="s">
        <v>1</v>
      </c>
      <c r="F217" s="267" t="s">
        <v>983</v>
      </c>
      <c r="G217" s="265"/>
      <c r="H217" s="266" t="s">
        <v>1</v>
      </c>
      <c r="I217" s="268"/>
      <c r="J217" s="265"/>
      <c r="K217" s="265"/>
      <c r="L217" s="269"/>
      <c r="M217" s="270"/>
      <c r="N217" s="271"/>
      <c r="O217" s="271"/>
      <c r="P217" s="271"/>
      <c r="Q217" s="271"/>
      <c r="R217" s="271"/>
      <c r="S217" s="271"/>
      <c r="T217" s="272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73" t="s">
        <v>219</v>
      </c>
      <c r="AU217" s="273" t="s">
        <v>89</v>
      </c>
      <c r="AV217" s="14" t="s">
        <v>87</v>
      </c>
      <c r="AW217" s="14" t="s">
        <v>36</v>
      </c>
      <c r="AX217" s="14" t="s">
        <v>79</v>
      </c>
      <c r="AY217" s="273" t="s">
        <v>160</v>
      </c>
    </row>
    <row r="218" spans="1:51" s="13" customFormat="1" ht="12">
      <c r="A218" s="13"/>
      <c r="B218" s="236"/>
      <c r="C218" s="237"/>
      <c r="D218" s="230" t="s">
        <v>219</v>
      </c>
      <c r="E218" s="238" t="s">
        <v>1</v>
      </c>
      <c r="F218" s="239" t="s">
        <v>198</v>
      </c>
      <c r="G218" s="237"/>
      <c r="H218" s="240">
        <v>7</v>
      </c>
      <c r="I218" s="241"/>
      <c r="J218" s="237"/>
      <c r="K218" s="237"/>
      <c r="L218" s="242"/>
      <c r="M218" s="243"/>
      <c r="N218" s="244"/>
      <c r="O218" s="244"/>
      <c r="P218" s="244"/>
      <c r="Q218" s="244"/>
      <c r="R218" s="244"/>
      <c r="S218" s="244"/>
      <c r="T218" s="245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46" t="s">
        <v>219</v>
      </c>
      <c r="AU218" s="246" t="s">
        <v>89</v>
      </c>
      <c r="AV218" s="13" t="s">
        <v>89</v>
      </c>
      <c r="AW218" s="13" t="s">
        <v>36</v>
      </c>
      <c r="AX218" s="13" t="s">
        <v>79</v>
      </c>
      <c r="AY218" s="246" t="s">
        <v>160</v>
      </c>
    </row>
    <row r="219" spans="1:51" s="14" customFormat="1" ht="12">
      <c r="A219" s="14"/>
      <c r="B219" s="264"/>
      <c r="C219" s="265"/>
      <c r="D219" s="230" t="s">
        <v>219</v>
      </c>
      <c r="E219" s="266" t="s">
        <v>1</v>
      </c>
      <c r="F219" s="267" t="s">
        <v>984</v>
      </c>
      <c r="G219" s="265"/>
      <c r="H219" s="266" t="s">
        <v>1</v>
      </c>
      <c r="I219" s="268"/>
      <c r="J219" s="265"/>
      <c r="K219" s="265"/>
      <c r="L219" s="269"/>
      <c r="M219" s="270"/>
      <c r="N219" s="271"/>
      <c r="O219" s="271"/>
      <c r="P219" s="271"/>
      <c r="Q219" s="271"/>
      <c r="R219" s="271"/>
      <c r="S219" s="271"/>
      <c r="T219" s="272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73" t="s">
        <v>219</v>
      </c>
      <c r="AU219" s="273" t="s">
        <v>89</v>
      </c>
      <c r="AV219" s="14" t="s">
        <v>87</v>
      </c>
      <c r="AW219" s="14" t="s">
        <v>36</v>
      </c>
      <c r="AX219" s="14" t="s">
        <v>79</v>
      </c>
      <c r="AY219" s="273" t="s">
        <v>160</v>
      </c>
    </row>
    <row r="220" spans="1:51" s="13" customFormat="1" ht="12">
      <c r="A220" s="13"/>
      <c r="B220" s="236"/>
      <c r="C220" s="237"/>
      <c r="D220" s="230" t="s">
        <v>219</v>
      </c>
      <c r="E220" s="238" t="s">
        <v>1</v>
      </c>
      <c r="F220" s="239" t="s">
        <v>985</v>
      </c>
      <c r="G220" s="237"/>
      <c r="H220" s="240">
        <v>19</v>
      </c>
      <c r="I220" s="241"/>
      <c r="J220" s="237"/>
      <c r="K220" s="237"/>
      <c r="L220" s="242"/>
      <c r="M220" s="243"/>
      <c r="N220" s="244"/>
      <c r="O220" s="244"/>
      <c r="P220" s="244"/>
      <c r="Q220" s="244"/>
      <c r="R220" s="244"/>
      <c r="S220" s="244"/>
      <c r="T220" s="245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46" t="s">
        <v>219</v>
      </c>
      <c r="AU220" s="246" t="s">
        <v>89</v>
      </c>
      <c r="AV220" s="13" t="s">
        <v>89</v>
      </c>
      <c r="AW220" s="13" t="s">
        <v>36</v>
      </c>
      <c r="AX220" s="13" t="s">
        <v>79</v>
      </c>
      <c r="AY220" s="246" t="s">
        <v>160</v>
      </c>
    </row>
    <row r="221" spans="1:65" s="2" customFormat="1" ht="16.5" customHeight="1">
      <c r="A221" s="37"/>
      <c r="B221" s="38"/>
      <c r="C221" s="251" t="s">
        <v>382</v>
      </c>
      <c r="D221" s="251" t="s">
        <v>452</v>
      </c>
      <c r="E221" s="252" t="s">
        <v>453</v>
      </c>
      <c r="F221" s="253" t="s">
        <v>454</v>
      </c>
      <c r="G221" s="254" t="s">
        <v>362</v>
      </c>
      <c r="H221" s="255">
        <v>1779.9</v>
      </c>
      <c r="I221" s="256"/>
      <c r="J221" s="257">
        <f>ROUND(I221*H221,2)</f>
        <v>0</v>
      </c>
      <c r="K221" s="253" t="s">
        <v>167</v>
      </c>
      <c r="L221" s="258"/>
      <c r="M221" s="259" t="s">
        <v>1</v>
      </c>
      <c r="N221" s="260" t="s">
        <v>44</v>
      </c>
      <c r="O221" s="90"/>
      <c r="P221" s="226">
        <f>O221*H221</f>
        <v>0</v>
      </c>
      <c r="Q221" s="226">
        <v>1</v>
      </c>
      <c r="R221" s="226">
        <f>Q221*H221</f>
        <v>1779.9</v>
      </c>
      <c r="S221" s="226">
        <v>0</v>
      </c>
      <c r="T221" s="227">
        <f>S221*H221</f>
        <v>0</v>
      </c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R221" s="228" t="s">
        <v>204</v>
      </c>
      <c r="AT221" s="228" t="s">
        <v>452</v>
      </c>
      <c r="AU221" s="228" t="s">
        <v>89</v>
      </c>
      <c r="AY221" s="16" t="s">
        <v>160</v>
      </c>
      <c r="BE221" s="229">
        <f>IF(N221="základní",J221,0)</f>
        <v>0</v>
      </c>
      <c r="BF221" s="229">
        <f>IF(N221="snížená",J221,0)</f>
        <v>0</v>
      </c>
      <c r="BG221" s="229">
        <f>IF(N221="zákl. přenesená",J221,0)</f>
        <v>0</v>
      </c>
      <c r="BH221" s="229">
        <f>IF(N221="sníž. přenesená",J221,0)</f>
        <v>0</v>
      </c>
      <c r="BI221" s="229">
        <f>IF(N221="nulová",J221,0)</f>
        <v>0</v>
      </c>
      <c r="BJ221" s="16" t="s">
        <v>87</v>
      </c>
      <c r="BK221" s="229">
        <f>ROUND(I221*H221,2)</f>
        <v>0</v>
      </c>
      <c r="BL221" s="16" t="s">
        <v>182</v>
      </c>
      <c r="BM221" s="228" t="s">
        <v>986</v>
      </c>
    </row>
    <row r="222" spans="1:47" s="2" customFormat="1" ht="12">
      <c r="A222" s="37"/>
      <c r="B222" s="38"/>
      <c r="C222" s="39"/>
      <c r="D222" s="230" t="s">
        <v>170</v>
      </c>
      <c r="E222" s="39"/>
      <c r="F222" s="231" t="s">
        <v>454</v>
      </c>
      <c r="G222" s="39"/>
      <c r="H222" s="39"/>
      <c r="I222" s="232"/>
      <c r="J222" s="39"/>
      <c r="K222" s="39"/>
      <c r="L222" s="43"/>
      <c r="M222" s="233"/>
      <c r="N222" s="234"/>
      <c r="O222" s="90"/>
      <c r="P222" s="90"/>
      <c r="Q222" s="90"/>
      <c r="R222" s="90"/>
      <c r="S222" s="90"/>
      <c r="T222" s="91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T222" s="16" t="s">
        <v>170</v>
      </c>
      <c r="AU222" s="16" t="s">
        <v>89</v>
      </c>
    </row>
    <row r="223" spans="1:51" s="13" customFormat="1" ht="12">
      <c r="A223" s="13"/>
      <c r="B223" s="236"/>
      <c r="C223" s="237"/>
      <c r="D223" s="230" t="s">
        <v>219</v>
      </c>
      <c r="E223" s="238" t="s">
        <v>1</v>
      </c>
      <c r="F223" s="239" t="s">
        <v>987</v>
      </c>
      <c r="G223" s="237"/>
      <c r="H223" s="240">
        <v>11.9</v>
      </c>
      <c r="I223" s="241"/>
      <c r="J223" s="237"/>
      <c r="K223" s="237"/>
      <c r="L223" s="242"/>
      <c r="M223" s="243"/>
      <c r="N223" s="244"/>
      <c r="O223" s="244"/>
      <c r="P223" s="244"/>
      <c r="Q223" s="244"/>
      <c r="R223" s="244"/>
      <c r="S223" s="244"/>
      <c r="T223" s="245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46" t="s">
        <v>219</v>
      </c>
      <c r="AU223" s="246" t="s">
        <v>89</v>
      </c>
      <c r="AV223" s="13" t="s">
        <v>89</v>
      </c>
      <c r="AW223" s="13" t="s">
        <v>36</v>
      </c>
      <c r="AX223" s="13" t="s">
        <v>79</v>
      </c>
      <c r="AY223" s="246" t="s">
        <v>160</v>
      </c>
    </row>
    <row r="224" spans="1:51" s="13" customFormat="1" ht="12">
      <c r="A224" s="13"/>
      <c r="B224" s="236"/>
      <c r="C224" s="237"/>
      <c r="D224" s="230" t="s">
        <v>219</v>
      </c>
      <c r="E224" s="238" t="s">
        <v>1</v>
      </c>
      <c r="F224" s="239" t="s">
        <v>988</v>
      </c>
      <c r="G224" s="237"/>
      <c r="H224" s="240">
        <v>1768</v>
      </c>
      <c r="I224" s="241"/>
      <c r="J224" s="237"/>
      <c r="K224" s="237"/>
      <c r="L224" s="242"/>
      <c r="M224" s="243"/>
      <c r="N224" s="244"/>
      <c r="O224" s="244"/>
      <c r="P224" s="244"/>
      <c r="Q224" s="244"/>
      <c r="R224" s="244"/>
      <c r="S224" s="244"/>
      <c r="T224" s="245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46" t="s">
        <v>219</v>
      </c>
      <c r="AU224" s="246" t="s">
        <v>89</v>
      </c>
      <c r="AV224" s="13" t="s">
        <v>89</v>
      </c>
      <c r="AW224" s="13" t="s">
        <v>36</v>
      </c>
      <c r="AX224" s="13" t="s">
        <v>79</v>
      </c>
      <c r="AY224" s="246" t="s">
        <v>160</v>
      </c>
    </row>
    <row r="225" spans="1:65" s="2" customFormat="1" ht="24.15" customHeight="1">
      <c r="A225" s="37"/>
      <c r="B225" s="38"/>
      <c r="C225" s="217" t="s">
        <v>388</v>
      </c>
      <c r="D225" s="217" t="s">
        <v>163</v>
      </c>
      <c r="E225" s="218" t="s">
        <v>457</v>
      </c>
      <c r="F225" s="219" t="s">
        <v>458</v>
      </c>
      <c r="G225" s="220" t="s">
        <v>275</v>
      </c>
      <c r="H225" s="221">
        <v>10.95</v>
      </c>
      <c r="I225" s="222"/>
      <c r="J225" s="223">
        <f>ROUND(I225*H225,2)</f>
        <v>0</v>
      </c>
      <c r="K225" s="219" t="s">
        <v>167</v>
      </c>
      <c r="L225" s="43"/>
      <c r="M225" s="224" t="s">
        <v>1</v>
      </c>
      <c r="N225" s="225" t="s">
        <v>44</v>
      </c>
      <c r="O225" s="90"/>
      <c r="P225" s="226">
        <f>O225*H225</f>
        <v>0</v>
      </c>
      <c r="Q225" s="226">
        <v>0</v>
      </c>
      <c r="R225" s="226">
        <f>Q225*H225</f>
        <v>0</v>
      </c>
      <c r="S225" s="226">
        <v>0</v>
      </c>
      <c r="T225" s="227">
        <f>S225*H225</f>
        <v>0</v>
      </c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R225" s="228" t="s">
        <v>182</v>
      </c>
      <c r="AT225" s="228" t="s">
        <v>163</v>
      </c>
      <c r="AU225" s="228" t="s">
        <v>89</v>
      </c>
      <c r="AY225" s="16" t="s">
        <v>160</v>
      </c>
      <c r="BE225" s="229">
        <f>IF(N225="základní",J225,0)</f>
        <v>0</v>
      </c>
      <c r="BF225" s="229">
        <f>IF(N225="snížená",J225,0)</f>
        <v>0</v>
      </c>
      <c r="BG225" s="229">
        <f>IF(N225="zákl. přenesená",J225,0)</f>
        <v>0</v>
      </c>
      <c r="BH225" s="229">
        <f>IF(N225="sníž. přenesená",J225,0)</f>
        <v>0</v>
      </c>
      <c r="BI225" s="229">
        <f>IF(N225="nulová",J225,0)</f>
        <v>0</v>
      </c>
      <c r="BJ225" s="16" t="s">
        <v>87</v>
      </c>
      <c r="BK225" s="229">
        <f>ROUND(I225*H225,2)</f>
        <v>0</v>
      </c>
      <c r="BL225" s="16" t="s">
        <v>182</v>
      </c>
      <c r="BM225" s="228" t="s">
        <v>989</v>
      </c>
    </row>
    <row r="226" spans="1:47" s="2" customFormat="1" ht="12">
      <c r="A226" s="37"/>
      <c r="B226" s="38"/>
      <c r="C226" s="39"/>
      <c r="D226" s="230" t="s">
        <v>170</v>
      </c>
      <c r="E226" s="39"/>
      <c r="F226" s="231" t="s">
        <v>460</v>
      </c>
      <c r="G226" s="39"/>
      <c r="H226" s="39"/>
      <c r="I226" s="232"/>
      <c r="J226" s="39"/>
      <c r="K226" s="39"/>
      <c r="L226" s="43"/>
      <c r="M226" s="233"/>
      <c r="N226" s="234"/>
      <c r="O226" s="90"/>
      <c r="P226" s="90"/>
      <c r="Q226" s="90"/>
      <c r="R226" s="90"/>
      <c r="S226" s="90"/>
      <c r="T226" s="91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T226" s="16" t="s">
        <v>170</v>
      </c>
      <c r="AU226" s="16" t="s">
        <v>89</v>
      </c>
    </row>
    <row r="227" spans="1:47" s="2" customFormat="1" ht="12">
      <c r="A227" s="37"/>
      <c r="B227" s="38"/>
      <c r="C227" s="39"/>
      <c r="D227" s="230" t="s">
        <v>172</v>
      </c>
      <c r="E227" s="39"/>
      <c r="F227" s="235" t="s">
        <v>990</v>
      </c>
      <c r="G227" s="39"/>
      <c r="H227" s="39"/>
      <c r="I227" s="232"/>
      <c r="J227" s="39"/>
      <c r="K227" s="39"/>
      <c r="L227" s="43"/>
      <c r="M227" s="233"/>
      <c r="N227" s="234"/>
      <c r="O227" s="90"/>
      <c r="P227" s="90"/>
      <c r="Q227" s="90"/>
      <c r="R227" s="90"/>
      <c r="S227" s="90"/>
      <c r="T227" s="91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T227" s="16" t="s">
        <v>172</v>
      </c>
      <c r="AU227" s="16" t="s">
        <v>89</v>
      </c>
    </row>
    <row r="228" spans="1:51" s="13" customFormat="1" ht="12">
      <c r="A228" s="13"/>
      <c r="B228" s="236"/>
      <c r="C228" s="237"/>
      <c r="D228" s="230" t="s">
        <v>219</v>
      </c>
      <c r="E228" s="238" t="s">
        <v>1</v>
      </c>
      <c r="F228" s="239" t="s">
        <v>991</v>
      </c>
      <c r="G228" s="237"/>
      <c r="H228" s="240">
        <v>10.95</v>
      </c>
      <c r="I228" s="241"/>
      <c r="J228" s="237"/>
      <c r="K228" s="237"/>
      <c r="L228" s="242"/>
      <c r="M228" s="243"/>
      <c r="N228" s="244"/>
      <c r="O228" s="244"/>
      <c r="P228" s="244"/>
      <c r="Q228" s="244"/>
      <c r="R228" s="244"/>
      <c r="S228" s="244"/>
      <c r="T228" s="245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46" t="s">
        <v>219</v>
      </c>
      <c r="AU228" s="246" t="s">
        <v>89</v>
      </c>
      <c r="AV228" s="13" t="s">
        <v>89</v>
      </c>
      <c r="AW228" s="13" t="s">
        <v>36</v>
      </c>
      <c r="AX228" s="13" t="s">
        <v>79</v>
      </c>
      <c r="AY228" s="246" t="s">
        <v>160</v>
      </c>
    </row>
    <row r="229" spans="1:65" s="2" customFormat="1" ht="16.5" customHeight="1">
      <c r="A229" s="37"/>
      <c r="B229" s="38"/>
      <c r="C229" s="251" t="s">
        <v>508</v>
      </c>
      <c r="D229" s="251" t="s">
        <v>452</v>
      </c>
      <c r="E229" s="252" t="s">
        <v>992</v>
      </c>
      <c r="F229" s="253" t="s">
        <v>993</v>
      </c>
      <c r="G229" s="254" t="s">
        <v>362</v>
      </c>
      <c r="H229" s="255">
        <v>21.9</v>
      </c>
      <c r="I229" s="256"/>
      <c r="J229" s="257">
        <f>ROUND(I229*H229,2)</f>
        <v>0</v>
      </c>
      <c r="K229" s="253" t="s">
        <v>167</v>
      </c>
      <c r="L229" s="258"/>
      <c r="M229" s="259" t="s">
        <v>1</v>
      </c>
      <c r="N229" s="260" t="s">
        <v>44</v>
      </c>
      <c r="O229" s="90"/>
      <c r="P229" s="226">
        <f>O229*H229</f>
        <v>0</v>
      </c>
      <c r="Q229" s="226">
        <v>1</v>
      </c>
      <c r="R229" s="226">
        <f>Q229*H229</f>
        <v>21.9</v>
      </c>
      <c r="S229" s="226">
        <v>0</v>
      </c>
      <c r="T229" s="227">
        <f>S229*H229</f>
        <v>0</v>
      </c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R229" s="228" t="s">
        <v>204</v>
      </c>
      <c r="AT229" s="228" t="s">
        <v>452</v>
      </c>
      <c r="AU229" s="228" t="s">
        <v>89</v>
      </c>
      <c r="AY229" s="16" t="s">
        <v>160</v>
      </c>
      <c r="BE229" s="229">
        <f>IF(N229="základní",J229,0)</f>
        <v>0</v>
      </c>
      <c r="BF229" s="229">
        <f>IF(N229="snížená",J229,0)</f>
        <v>0</v>
      </c>
      <c r="BG229" s="229">
        <f>IF(N229="zákl. přenesená",J229,0)</f>
        <v>0</v>
      </c>
      <c r="BH229" s="229">
        <f>IF(N229="sníž. přenesená",J229,0)</f>
        <v>0</v>
      </c>
      <c r="BI229" s="229">
        <f>IF(N229="nulová",J229,0)</f>
        <v>0</v>
      </c>
      <c r="BJ229" s="16" t="s">
        <v>87</v>
      </c>
      <c r="BK229" s="229">
        <f>ROUND(I229*H229,2)</f>
        <v>0</v>
      </c>
      <c r="BL229" s="16" t="s">
        <v>182</v>
      </c>
      <c r="BM229" s="228" t="s">
        <v>994</v>
      </c>
    </row>
    <row r="230" spans="1:47" s="2" customFormat="1" ht="12">
      <c r="A230" s="37"/>
      <c r="B230" s="38"/>
      <c r="C230" s="39"/>
      <c r="D230" s="230" t="s">
        <v>170</v>
      </c>
      <c r="E230" s="39"/>
      <c r="F230" s="231" t="s">
        <v>993</v>
      </c>
      <c r="G230" s="39"/>
      <c r="H230" s="39"/>
      <c r="I230" s="232"/>
      <c r="J230" s="39"/>
      <c r="K230" s="39"/>
      <c r="L230" s="43"/>
      <c r="M230" s="233"/>
      <c r="N230" s="234"/>
      <c r="O230" s="90"/>
      <c r="P230" s="90"/>
      <c r="Q230" s="90"/>
      <c r="R230" s="90"/>
      <c r="S230" s="90"/>
      <c r="T230" s="91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T230" s="16" t="s">
        <v>170</v>
      </c>
      <c r="AU230" s="16" t="s">
        <v>89</v>
      </c>
    </row>
    <row r="231" spans="1:51" s="13" customFormat="1" ht="12">
      <c r="A231" s="13"/>
      <c r="B231" s="236"/>
      <c r="C231" s="237"/>
      <c r="D231" s="230" t="s">
        <v>219</v>
      </c>
      <c r="E231" s="237"/>
      <c r="F231" s="239" t="s">
        <v>995</v>
      </c>
      <c r="G231" s="237"/>
      <c r="H231" s="240">
        <v>21.9</v>
      </c>
      <c r="I231" s="241"/>
      <c r="J231" s="237"/>
      <c r="K231" s="237"/>
      <c r="L231" s="242"/>
      <c r="M231" s="243"/>
      <c r="N231" s="244"/>
      <c r="O231" s="244"/>
      <c r="P231" s="244"/>
      <c r="Q231" s="244"/>
      <c r="R231" s="244"/>
      <c r="S231" s="244"/>
      <c r="T231" s="245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46" t="s">
        <v>219</v>
      </c>
      <c r="AU231" s="246" t="s">
        <v>89</v>
      </c>
      <c r="AV231" s="13" t="s">
        <v>89</v>
      </c>
      <c r="AW231" s="13" t="s">
        <v>4</v>
      </c>
      <c r="AX231" s="13" t="s">
        <v>87</v>
      </c>
      <c r="AY231" s="246" t="s">
        <v>160</v>
      </c>
    </row>
    <row r="232" spans="1:65" s="2" customFormat="1" ht="24.15" customHeight="1">
      <c r="A232" s="37"/>
      <c r="B232" s="38"/>
      <c r="C232" s="217" t="s">
        <v>513</v>
      </c>
      <c r="D232" s="217" t="s">
        <v>163</v>
      </c>
      <c r="E232" s="218" t="s">
        <v>996</v>
      </c>
      <c r="F232" s="219" t="s">
        <v>458</v>
      </c>
      <c r="G232" s="220" t="s">
        <v>275</v>
      </c>
      <c r="H232" s="221">
        <v>4.5</v>
      </c>
      <c r="I232" s="222"/>
      <c r="J232" s="223">
        <f>ROUND(I232*H232,2)</f>
        <v>0</v>
      </c>
      <c r="K232" s="219" t="s">
        <v>167</v>
      </c>
      <c r="L232" s="43"/>
      <c r="M232" s="224" t="s">
        <v>1</v>
      </c>
      <c r="N232" s="225" t="s">
        <v>44</v>
      </c>
      <c r="O232" s="90"/>
      <c r="P232" s="226">
        <f>O232*H232</f>
        <v>0</v>
      </c>
      <c r="Q232" s="226">
        <v>0</v>
      </c>
      <c r="R232" s="226">
        <f>Q232*H232</f>
        <v>0</v>
      </c>
      <c r="S232" s="226">
        <v>0</v>
      </c>
      <c r="T232" s="227">
        <f>S232*H232</f>
        <v>0</v>
      </c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  <c r="AE232" s="37"/>
      <c r="AR232" s="228" t="s">
        <v>182</v>
      </c>
      <c r="AT232" s="228" t="s">
        <v>163</v>
      </c>
      <c r="AU232" s="228" t="s">
        <v>89</v>
      </c>
      <c r="AY232" s="16" t="s">
        <v>160</v>
      </c>
      <c r="BE232" s="229">
        <f>IF(N232="základní",J232,0)</f>
        <v>0</v>
      </c>
      <c r="BF232" s="229">
        <f>IF(N232="snížená",J232,0)</f>
        <v>0</v>
      </c>
      <c r="BG232" s="229">
        <f>IF(N232="zákl. přenesená",J232,0)</f>
        <v>0</v>
      </c>
      <c r="BH232" s="229">
        <f>IF(N232="sníž. přenesená",J232,0)</f>
        <v>0</v>
      </c>
      <c r="BI232" s="229">
        <f>IF(N232="nulová",J232,0)</f>
        <v>0</v>
      </c>
      <c r="BJ232" s="16" t="s">
        <v>87</v>
      </c>
      <c r="BK232" s="229">
        <f>ROUND(I232*H232,2)</f>
        <v>0</v>
      </c>
      <c r="BL232" s="16" t="s">
        <v>182</v>
      </c>
      <c r="BM232" s="228" t="s">
        <v>997</v>
      </c>
    </row>
    <row r="233" spans="1:47" s="2" customFormat="1" ht="12">
      <c r="A233" s="37"/>
      <c r="B233" s="38"/>
      <c r="C233" s="39"/>
      <c r="D233" s="230" t="s">
        <v>170</v>
      </c>
      <c r="E233" s="39"/>
      <c r="F233" s="231" t="s">
        <v>460</v>
      </c>
      <c r="G233" s="39"/>
      <c r="H233" s="39"/>
      <c r="I233" s="232"/>
      <c r="J233" s="39"/>
      <c r="K233" s="39"/>
      <c r="L233" s="43"/>
      <c r="M233" s="233"/>
      <c r="N233" s="234"/>
      <c r="O233" s="90"/>
      <c r="P233" s="90"/>
      <c r="Q233" s="90"/>
      <c r="R233" s="90"/>
      <c r="S233" s="90"/>
      <c r="T233" s="91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T233" s="16" t="s">
        <v>170</v>
      </c>
      <c r="AU233" s="16" t="s">
        <v>89</v>
      </c>
    </row>
    <row r="234" spans="1:47" s="2" customFormat="1" ht="12">
      <c r="A234" s="37"/>
      <c r="B234" s="38"/>
      <c r="C234" s="39"/>
      <c r="D234" s="230" t="s">
        <v>172</v>
      </c>
      <c r="E234" s="39"/>
      <c r="F234" s="235" t="s">
        <v>941</v>
      </c>
      <c r="G234" s="39"/>
      <c r="H234" s="39"/>
      <c r="I234" s="232"/>
      <c r="J234" s="39"/>
      <c r="K234" s="39"/>
      <c r="L234" s="43"/>
      <c r="M234" s="233"/>
      <c r="N234" s="234"/>
      <c r="O234" s="90"/>
      <c r="P234" s="90"/>
      <c r="Q234" s="90"/>
      <c r="R234" s="90"/>
      <c r="S234" s="90"/>
      <c r="T234" s="91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  <c r="AT234" s="16" t="s">
        <v>172</v>
      </c>
      <c r="AU234" s="16" t="s">
        <v>89</v>
      </c>
    </row>
    <row r="235" spans="1:51" s="13" customFormat="1" ht="12">
      <c r="A235" s="13"/>
      <c r="B235" s="236"/>
      <c r="C235" s="237"/>
      <c r="D235" s="230" t="s">
        <v>219</v>
      </c>
      <c r="E235" s="238" t="s">
        <v>1</v>
      </c>
      <c r="F235" s="239" t="s">
        <v>998</v>
      </c>
      <c r="G235" s="237"/>
      <c r="H235" s="240">
        <v>4.5</v>
      </c>
      <c r="I235" s="241"/>
      <c r="J235" s="237"/>
      <c r="K235" s="237"/>
      <c r="L235" s="242"/>
      <c r="M235" s="243"/>
      <c r="N235" s="244"/>
      <c r="O235" s="244"/>
      <c r="P235" s="244"/>
      <c r="Q235" s="244"/>
      <c r="R235" s="244"/>
      <c r="S235" s="244"/>
      <c r="T235" s="245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46" t="s">
        <v>219</v>
      </c>
      <c r="AU235" s="246" t="s">
        <v>89</v>
      </c>
      <c r="AV235" s="13" t="s">
        <v>89</v>
      </c>
      <c r="AW235" s="13" t="s">
        <v>36</v>
      </c>
      <c r="AX235" s="13" t="s">
        <v>79</v>
      </c>
      <c r="AY235" s="246" t="s">
        <v>160</v>
      </c>
    </row>
    <row r="236" spans="1:65" s="2" customFormat="1" ht="16.5" customHeight="1">
      <c r="A236" s="37"/>
      <c r="B236" s="38"/>
      <c r="C236" s="251" t="s">
        <v>517</v>
      </c>
      <c r="D236" s="251" t="s">
        <v>452</v>
      </c>
      <c r="E236" s="252" t="s">
        <v>462</v>
      </c>
      <c r="F236" s="253" t="s">
        <v>463</v>
      </c>
      <c r="G236" s="254" t="s">
        <v>362</v>
      </c>
      <c r="H236" s="255">
        <v>3.24</v>
      </c>
      <c r="I236" s="256"/>
      <c r="J236" s="257">
        <f>ROUND(I236*H236,2)</f>
        <v>0</v>
      </c>
      <c r="K236" s="253" t="s">
        <v>167</v>
      </c>
      <c r="L236" s="258"/>
      <c r="M236" s="259" t="s">
        <v>1</v>
      </c>
      <c r="N236" s="260" t="s">
        <v>44</v>
      </c>
      <c r="O236" s="90"/>
      <c r="P236" s="226">
        <f>O236*H236</f>
        <v>0</v>
      </c>
      <c r="Q236" s="226">
        <v>0</v>
      </c>
      <c r="R236" s="226">
        <f>Q236*H236</f>
        <v>0</v>
      </c>
      <c r="S236" s="226">
        <v>0</v>
      </c>
      <c r="T236" s="227">
        <f>S236*H236</f>
        <v>0</v>
      </c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  <c r="AR236" s="228" t="s">
        <v>204</v>
      </c>
      <c r="AT236" s="228" t="s">
        <v>452</v>
      </c>
      <c r="AU236" s="228" t="s">
        <v>89</v>
      </c>
      <c r="AY236" s="16" t="s">
        <v>160</v>
      </c>
      <c r="BE236" s="229">
        <f>IF(N236="základní",J236,0)</f>
        <v>0</v>
      </c>
      <c r="BF236" s="229">
        <f>IF(N236="snížená",J236,0)</f>
        <v>0</v>
      </c>
      <c r="BG236" s="229">
        <f>IF(N236="zákl. přenesená",J236,0)</f>
        <v>0</v>
      </c>
      <c r="BH236" s="229">
        <f>IF(N236="sníž. přenesená",J236,0)</f>
        <v>0</v>
      </c>
      <c r="BI236" s="229">
        <f>IF(N236="nulová",J236,0)</f>
        <v>0</v>
      </c>
      <c r="BJ236" s="16" t="s">
        <v>87</v>
      </c>
      <c r="BK236" s="229">
        <f>ROUND(I236*H236,2)</f>
        <v>0</v>
      </c>
      <c r="BL236" s="16" t="s">
        <v>182</v>
      </c>
      <c r="BM236" s="228" t="s">
        <v>999</v>
      </c>
    </row>
    <row r="237" spans="1:47" s="2" customFormat="1" ht="12">
      <c r="A237" s="37"/>
      <c r="B237" s="38"/>
      <c r="C237" s="39"/>
      <c r="D237" s="230" t="s">
        <v>170</v>
      </c>
      <c r="E237" s="39"/>
      <c r="F237" s="231" t="s">
        <v>463</v>
      </c>
      <c r="G237" s="39"/>
      <c r="H237" s="39"/>
      <c r="I237" s="232"/>
      <c r="J237" s="39"/>
      <c r="K237" s="39"/>
      <c r="L237" s="43"/>
      <c r="M237" s="233"/>
      <c r="N237" s="234"/>
      <c r="O237" s="90"/>
      <c r="P237" s="90"/>
      <c r="Q237" s="90"/>
      <c r="R237" s="90"/>
      <c r="S237" s="90"/>
      <c r="T237" s="91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T237" s="16" t="s">
        <v>170</v>
      </c>
      <c r="AU237" s="16" t="s">
        <v>89</v>
      </c>
    </row>
    <row r="238" spans="1:51" s="13" customFormat="1" ht="12">
      <c r="A238" s="13"/>
      <c r="B238" s="236"/>
      <c r="C238" s="237"/>
      <c r="D238" s="230" t="s">
        <v>219</v>
      </c>
      <c r="E238" s="237"/>
      <c r="F238" s="239" t="s">
        <v>1000</v>
      </c>
      <c r="G238" s="237"/>
      <c r="H238" s="240">
        <v>3.24</v>
      </c>
      <c r="I238" s="241"/>
      <c r="J238" s="237"/>
      <c r="K238" s="237"/>
      <c r="L238" s="242"/>
      <c r="M238" s="243"/>
      <c r="N238" s="244"/>
      <c r="O238" s="244"/>
      <c r="P238" s="244"/>
      <c r="Q238" s="244"/>
      <c r="R238" s="244"/>
      <c r="S238" s="244"/>
      <c r="T238" s="245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46" t="s">
        <v>219</v>
      </c>
      <c r="AU238" s="246" t="s">
        <v>89</v>
      </c>
      <c r="AV238" s="13" t="s">
        <v>89</v>
      </c>
      <c r="AW238" s="13" t="s">
        <v>4</v>
      </c>
      <c r="AX238" s="13" t="s">
        <v>87</v>
      </c>
      <c r="AY238" s="246" t="s">
        <v>160</v>
      </c>
    </row>
    <row r="239" spans="1:65" s="2" customFormat="1" ht="24.15" customHeight="1">
      <c r="A239" s="37"/>
      <c r="B239" s="38"/>
      <c r="C239" s="217" t="s">
        <v>522</v>
      </c>
      <c r="D239" s="217" t="s">
        <v>163</v>
      </c>
      <c r="E239" s="218" t="s">
        <v>1001</v>
      </c>
      <c r="F239" s="219" t="s">
        <v>1002</v>
      </c>
      <c r="G239" s="220" t="s">
        <v>270</v>
      </c>
      <c r="H239" s="221">
        <v>6036.4</v>
      </c>
      <c r="I239" s="222"/>
      <c r="J239" s="223">
        <f>ROUND(I239*H239,2)</f>
        <v>0</v>
      </c>
      <c r="K239" s="219" t="s">
        <v>167</v>
      </c>
      <c r="L239" s="43"/>
      <c r="M239" s="224" t="s">
        <v>1</v>
      </c>
      <c r="N239" s="225" t="s">
        <v>44</v>
      </c>
      <c r="O239" s="90"/>
      <c r="P239" s="226">
        <f>O239*H239</f>
        <v>0</v>
      </c>
      <c r="Q239" s="226">
        <v>0</v>
      </c>
      <c r="R239" s="226">
        <f>Q239*H239</f>
        <v>0</v>
      </c>
      <c r="S239" s="226">
        <v>0</v>
      </c>
      <c r="T239" s="227">
        <f>S239*H239</f>
        <v>0</v>
      </c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R239" s="228" t="s">
        <v>182</v>
      </c>
      <c r="AT239" s="228" t="s">
        <v>163</v>
      </c>
      <c r="AU239" s="228" t="s">
        <v>89</v>
      </c>
      <c r="AY239" s="16" t="s">
        <v>160</v>
      </c>
      <c r="BE239" s="229">
        <f>IF(N239="základní",J239,0)</f>
        <v>0</v>
      </c>
      <c r="BF239" s="229">
        <f>IF(N239="snížená",J239,0)</f>
        <v>0</v>
      </c>
      <c r="BG239" s="229">
        <f>IF(N239="zákl. přenesená",J239,0)</f>
        <v>0</v>
      </c>
      <c r="BH239" s="229">
        <f>IF(N239="sníž. přenesená",J239,0)</f>
        <v>0</v>
      </c>
      <c r="BI239" s="229">
        <f>IF(N239="nulová",J239,0)</f>
        <v>0</v>
      </c>
      <c r="BJ239" s="16" t="s">
        <v>87</v>
      </c>
      <c r="BK239" s="229">
        <f>ROUND(I239*H239,2)</f>
        <v>0</v>
      </c>
      <c r="BL239" s="16" t="s">
        <v>182</v>
      </c>
      <c r="BM239" s="228" t="s">
        <v>1003</v>
      </c>
    </row>
    <row r="240" spans="1:47" s="2" customFormat="1" ht="12">
      <c r="A240" s="37"/>
      <c r="B240" s="38"/>
      <c r="C240" s="39"/>
      <c r="D240" s="230" t="s">
        <v>170</v>
      </c>
      <c r="E240" s="39"/>
      <c r="F240" s="231" t="s">
        <v>1004</v>
      </c>
      <c r="G240" s="39"/>
      <c r="H240" s="39"/>
      <c r="I240" s="232"/>
      <c r="J240" s="39"/>
      <c r="K240" s="39"/>
      <c r="L240" s="43"/>
      <c r="M240" s="233"/>
      <c r="N240" s="234"/>
      <c r="O240" s="90"/>
      <c r="P240" s="90"/>
      <c r="Q240" s="90"/>
      <c r="R240" s="90"/>
      <c r="S240" s="90"/>
      <c r="T240" s="91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  <c r="AE240" s="37"/>
      <c r="AT240" s="16" t="s">
        <v>170</v>
      </c>
      <c r="AU240" s="16" t="s">
        <v>89</v>
      </c>
    </row>
    <row r="241" spans="1:51" s="13" customFormat="1" ht="12">
      <c r="A241" s="13"/>
      <c r="B241" s="236"/>
      <c r="C241" s="237"/>
      <c r="D241" s="230" t="s">
        <v>219</v>
      </c>
      <c r="E241" s="238" t="s">
        <v>1</v>
      </c>
      <c r="F241" s="239" t="s">
        <v>1005</v>
      </c>
      <c r="G241" s="237"/>
      <c r="H241" s="240">
        <v>6036.4</v>
      </c>
      <c r="I241" s="241"/>
      <c r="J241" s="237"/>
      <c r="K241" s="237"/>
      <c r="L241" s="242"/>
      <c r="M241" s="243"/>
      <c r="N241" s="244"/>
      <c r="O241" s="244"/>
      <c r="P241" s="244"/>
      <c r="Q241" s="244"/>
      <c r="R241" s="244"/>
      <c r="S241" s="244"/>
      <c r="T241" s="245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46" t="s">
        <v>219</v>
      </c>
      <c r="AU241" s="246" t="s">
        <v>89</v>
      </c>
      <c r="AV241" s="13" t="s">
        <v>89</v>
      </c>
      <c r="AW241" s="13" t="s">
        <v>36</v>
      </c>
      <c r="AX241" s="13" t="s">
        <v>79</v>
      </c>
      <c r="AY241" s="246" t="s">
        <v>160</v>
      </c>
    </row>
    <row r="242" spans="1:65" s="2" customFormat="1" ht="24.15" customHeight="1">
      <c r="A242" s="37"/>
      <c r="B242" s="38"/>
      <c r="C242" s="217" t="s">
        <v>527</v>
      </c>
      <c r="D242" s="217" t="s">
        <v>163</v>
      </c>
      <c r="E242" s="218" t="s">
        <v>1006</v>
      </c>
      <c r="F242" s="219" t="s">
        <v>1007</v>
      </c>
      <c r="G242" s="220" t="s">
        <v>270</v>
      </c>
      <c r="H242" s="221">
        <v>1373</v>
      </c>
      <c r="I242" s="222"/>
      <c r="J242" s="223">
        <f>ROUND(I242*H242,2)</f>
        <v>0</v>
      </c>
      <c r="K242" s="219" t="s">
        <v>167</v>
      </c>
      <c r="L242" s="43"/>
      <c r="M242" s="224" t="s">
        <v>1</v>
      </c>
      <c r="N242" s="225" t="s">
        <v>44</v>
      </c>
      <c r="O242" s="90"/>
      <c r="P242" s="226">
        <f>O242*H242</f>
        <v>0</v>
      </c>
      <c r="Q242" s="226">
        <v>0</v>
      </c>
      <c r="R242" s="226">
        <f>Q242*H242</f>
        <v>0</v>
      </c>
      <c r="S242" s="226">
        <v>0</v>
      </c>
      <c r="T242" s="227">
        <f>S242*H242</f>
        <v>0</v>
      </c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  <c r="AE242" s="37"/>
      <c r="AR242" s="228" t="s">
        <v>182</v>
      </c>
      <c r="AT242" s="228" t="s">
        <v>163</v>
      </c>
      <c r="AU242" s="228" t="s">
        <v>89</v>
      </c>
      <c r="AY242" s="16" t="s">
        <v>160</v>
      </c>
      <c r="BE242" s="229">
        <f>IF(N242="základní",J242,0)</f>
        <v>0</v>
      </c>
      <c r="BF242" s="229">
        <f>IF(N242="snížená",J242,0)</f>
        <v>0</v>
      </c>
      <c r="BG242" s="229">
        <f>IF(N242="zákl. přenesená",J242,0)</f>
        <v>0</v>
      </c>
      <c r="BH242" s="229">
        <f>IF(N242="sníž. přenesená",J242,0)</f>
        <v>0</v>
      </c>
      <c r="BI242" s="229">
        <f>IF(N242="nulová",J242,0)</f>
        <v>0</v>
      </c>
      <c r="BJ242" s="16" t="s">
        <v>87</v>
      </c>
      <c r="BK242" s="229">
        <f>ROUND(I242*H242,2)</f>
        <v>0</v>
      </c>
      <c r="BL242" s="16" t="s">
        <v>182</v>
      </c>
      <c r="BM242" s="228" t="s">
        <v>1008</v>
      </c>
    </row>
    <row r="243" spans="1:47" s="2" customFormat="1" ht="12">
      <c r="A243" s="37"/>
      <c r="B243" s="38"/>
      <c r="C243" s="39"/>
      <c r="D243" s="230" t="s">
        <v>170</v>
      </c>
      <c r="E243" s="39"/>
      <c r="F243" s="231" t="s">
        <v>1009</v>
      </c>
      <c r="G243" s="39"/>
      <c r="H243" s="39"/>
      <c r="I243" s="232"/>
      <c r="J243" s="39"/>
      <c r="K243" s="39"/>
      <c r="L243" s="43"/>
      <c r="M243" s="233"/>
      <c r="N243" s="234"/>
      <c r="O243" s="90"/>
      <c r="P243" s="90"/>
      <c r="Q243" s="90"/>
      <c r="R243" s="90"/>
      <c r="S243" s="90"/>
      <c r="T243" s="91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T243" s="16" t="s">
        <v>170</v>
      </c>
      <c r="AU243" s="16" t="s">
        <v>89</v>
      </c>
    </row>
    <row r="244" spans="1:47" s="2" customFormat="1" ht="12">
      <c r="A244" s="37"/>
      <c r="B244" s="38"/>
      <c r="C244" s="39"/>
      <c r="D244" s="230" t="s">
        <v>172</v>
      </c>
      <c r="E244" s="39"/>
      <c r="F244" s="235" t="s">
        <v>1010</v>
      </c>
      <c r="G244" s="39"/>
      <c r="H244" s="39"/>
      <c r="I244" s="232"/>
      <c r="J244" s="39"/>
      <c r="K244" s="39"/>
      <c r="L244" s="43"/>
      <c r="M244" s="233"/>
      <c r="N244" s="234"/>
      <c r="O244" s="90"/>
      <c r="P244" s="90"/>
      <c r="Q244" s="90"/>
      <c r="R244" s="90"/>
      <c r="S244" s="90"/>
      <c r="T244" s="91"/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  <c r="AE244" s="37"/>
      <c r="AT244" s="16" t="s">
        <v>172</v>
      </c>
      <c r="AU244" s="16" t="s">
        <v>89</v>
      </c>
    </row>
    <row r="245" spans="1:65" s="2" customFormat="1" ht="24.15" customHeight="1">
      <c r="A245" s="37"/>
      <c r="B245" s="38"/>
      <c r="C245" s="217" t="s">
        <v>531</v>
      </c>
      <c r="D245" s="217" t="s">
        <v>163</v>
      </c>
      <c r="E245" s="218" t="s">
        <v>1011</v>
      </c>
      <c r="F245" s="219" t="s">
        <v>1012</v>
      </c>
      <c r="G245" s="220" t="s">
        <v>270</v>
      </c>
      <c r="H245" s="221">
        <v>92</v>
      </c>
      <c r="I245" s="222"/>
      <c r="J245" s="223">
        <f>ROUND(I245*H245,2)</f>
        <v>0</v>
      </c>
      <c r="K245" s="219" t="s">
        <v>167</v>
      </c>
      <c r="L245" s="43"/>
      <c r="M245" s="224" t="s">
        <v>1</v>
      </c>
      <c r="N245" s="225" t="s">
        <v>44</v>
      </c>
      <c r="O245" s="90"/>
      <c r="P245" s="226">
        <f>O245*H245</f>
        <v>0</v>
      </c>
      <c r="Q245" s="226">
        <v>0</v>
      </c>
      <c r="R245" s="226">
        <f>Q245*H245</f>
        <v>0</v>
      </c>
      <c r="S245" s="226">
        <v>0</v>
      </c>
      <c r="T245" s="227">
        <f>S245*H245</f>
        <v>0</v>
      </c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R245" s="228" t="s">
        <v>182</v>
      </c>
      <c r="AT245" s="228" t="s">
        <v>163</v>
      </c>
      <c r="AU245" s="228" t="s">
        <v>89</v>
      </c>
      <c r="AY245" s="16" t="s">
        <v>160</v>
      </c>
      <c r="BE245" s="229">
        <f>IF(N245="základní",J245,0)</f>
        <v>0</v>
      </c>
      <c r="BF245" s="229">
        <f>IF(N245="snížená",J245,0)</f>
        <v>0</v>
      </c>
      <c r="BG245" s="229">
        <f>IF(N245="zákl. přenesená",J245,0)</f>
        <v>0</v>
      </c>
      <c r="BH245" s="229">
        <f>IF(N245="sníž. přenesená",J245,0)</f>
        <v>0</v>
      </c>
      <c r="BI245" s="229">
        <f>IF(N245="nulová",J245,0)</f>
        <v>0</v>
      </c>
      <c r="BJ245" s="16" t="s">
        <v>87</v>
      </c>
      <c r="BK245" s="229">
        <f>ROUND(I245*H245,2)</f>
        <v>0</v>
      </c>
      <c r="BL245" s="16" t="s">
        <v>182</v>
      </c>
      <c r="BM245" s="228" t="s">
        <v>1013</v>
      </c>
    </row>
    <row r="246" spans="1:47" s="2" customFormat="1" ht="12">
      <c r="A246" s="37"/>
      <c r="B246" s="38"/>
      <c r="C246" s="39"/>
      <c r="D246" s="230" t="s">
        <v>170</v>
      </c>
      <c r="E246" s="39"/>
      <c r="F246" s="231" t="s">
        <v>1014</v>
      </c>
      <c r="G246" s="39"/>
      <c r="H246" s="39"/>
      <c r="I246" s="232"/>
      <c r="J246" s="39"/>
      <c r="K246" s="39"/>
      <c r="L246" s="43"/>
      <c r="M246" s="233"/>
      <c r="N246" s="234"/>
      <c r="O246" s="90"/>
      <c r="P246" s="90"/>
      <c r="Q246" s="90"/>
      <c r="R246" s="90"/>
      <c r="S246" s="90"/>
      <c r="T246" s="91"/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  <c r="AE246" s="37"/>
      <c r="AT246" s="16" t="s">
        <v>170</v>
      </c>
      <c r="AU246" s="16" t="s">
        <v>89</v>
      </c>
    </row>
    <row r="247" spans="1:47" s="2" customFormat="1" ht="12">
      <c r="A247" s="37"/>
      <c r="B247" s="38"/>
      <c r="C247" s="39"/>
      <c r="D247" s="230" t="s">
        <v>172</v>
      </c>
      <c r="E247" s="39"/>
      <c r="F247" s="235" t="s">
        <v>1015</v>
      </c>
      <c r="G247" s="39"/>
      <c r="H247" s="39"/>
      <c r="I247" s="232"/>
      <c r="J247" s="39"/>
      <c r="K247" s="39"/>
      <c r="L247" s="43"/>
      <c r="M247" s="233"/>
      <c r="N247" s="234"/>
      <c r="O247" s="90"/>
      <c r="P247" s="90"/>
      <c r="Q247" s="90"/>
      <c r="R247" s="90"/>
      <c r="S247" s="90"/>
      <c r="T247" s="91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T247" s="16" t="s">
        <v>172</v>
      </c>
      <c r="AU247" s="16" t="s">
        <v>89</v>
      </c>
    </row>
    <row r="248" spans="1:65" s="2" customFormat="1" ht="16.5" customHeight="1">
      <c r="A248" s="37"/>
      <c r="B248" s="38"/>
      <c r="C248" s="217" t="s">
        <v>536</v>
      </c>
      <c r="D248" s="217" t="s">
        <v>163</v>
      </c>
      <c r="E248" s="218" t="s">
        <v>1016</v>
      </c>
      <c r="F248" s="219" t="s">
        <v>1017</v>
      </c>
      <c r="G248" s="220" t="s">
        <v>270</v>
      </c>
      <c r="H248" s="221">
        <v>2746</v>
      </c>
      <c r="I248" s="222"/>
      <c r="J248" s="223">
        <f>ROUND(I248*H248,2)</f>
        <v>0</v>
      </c>
      <c r="K248" s="219" t="s">
        <v>167</v>
      </c>
      <c r="L248" s="43"/>
      <c r="M248" s="224" t="s">
        <v>1</v>
      </c>
      <c r="N248" s="225" t="s">
        <v>44</v>
      </c>
      <c r="O248" s="90"/>
      <c r="P248" s="226">
        <f>O248*H248</f>
        <v>0</v>
      </c>
      <c r="Q248" s="226">
        <v>0</v>
      </c>
      <c r="R248" s="226">
        <f>Q248*H248</f>
        <v>0</v>
      </c>
      <c r="S248" s="226">
        <v>0</v>
      </c>
      <c r="T248" s="227">
        <f>S248*H248</f>
        <v>0</v>
      </c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  <c r="AE248" s="37"/>
      <c r="AR248" s="228" t="s">
        <v>182</v>
      </c>
      <c r="AT248" s="228" t="s">
        <v>163</v>
      </c>
      <c r="AU248" s="228" t="s">
        <v>89</v>
      </c>
      <c r="AY248" s="16" t="s">
        <v>160</v>
      </c>
      <c r="BE248" s="229">
        <f>IF(N248="základní",J248,0)</f>
        <v>0</v>
      </c>
      <c r="BF248" s="229">
        <f>IF(N248="snížená",J248,0)</f>
        <v>0</v>
      </c>
      <c r="BG248" s="229">
        <f>IF(N248="zákl. přenesená",J248,0)</f>
        <v>0</v>
      </c>
      <c r="BH248" s="229">
        <f>IF(N248="sníž. přenesená",J248,0)</f>
        <v>0</v>
      </c>
      <c r="BI248" s="229">
        <f>IF(N248="nulová",J248,0)</f>
        <v>0</v>
      </c>
      <c r="BJ248" s="16" t="s">
        <v>87</v>
      </c>
      <c r="BK248" s="229">
        <f>ROUND(I248*H248,2)</f>
        <v>0</v>
      </c>
      <c r="BL248" s="16" t="s">
        <v>182</v>
      </c>
      <c r="BM248" s="228" t="s">
        <v>1018</v>
      </c>
    </row>
    <row r="249" spans="1:47" s="2" customFormat="1" ht="12">
      <c r="A249" s="37"/>
      <c r="B249" s="38"/>
      <c r="C249" s="39"/>
      <c r="D249" s="230" t="s">
        <v>170</v>
      </c>
      <c r="E249" s="39"/>
      <c r="F249" s="231" t="s">
        <v>1019</v>
      </c>
      <c r="G249" s="39"/>
      <c r="H249" s="39"/>
      <c r="I249" s="232"/>
      <c r="J249" s="39"/>
      <c r="K249" s="39"/>
      <c r="L249" s="43"/>
      <c r="M249" s="233"/>
      <c r="N249" s="234"/>
      <c r="O249" s="90"/>
      <c r="P249" s="90"/>
      <c r="Q249" s="90"/>
      <c r="R249" s="90"/>
      <c r="S249" s="90"/>
      <c r="T249" s="91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T249" s="16" t="s">
        <v>170</v>
      </c>
      <c r="AU249" s="16" t="s">
        <v>89</v>
      </c>
    </row>
    <row r="250" spans="1:65" s="2" customFormat="1" ht="24.15" customHeight="1">
      <c r="A250" s="37"/>
      <c r="B250" s="38"/>
      <c r="C250" s="217" t="s">
        <v>541</v>
      </c>
      <c r="D250" s="217" t="s">
        <v>163</v>
      </c>
      <c r="E250" s="218" t="s">
        <v>1020</v>
      </c>
      <c r="F250" s="219" t="s">
        <v>1021</v>
      </c>
      <c r="G250" s="220" t="s">
        <v>270</v>
      </c>
      <c r="H250" s="221">
        <v>4548</v>
      </c>
      <c r="I250" s="222"/>
      <c r="J250" s="223">
        <f>ROUND(I250*H250,2)</f>
        <v>0</v>
      </c>
      <c r="K250" s="219" t="s">
        <v>167</v>
      </c>
      <c r="L250" s="43"/>
      <c r="M250" s="224" t="s">
        <v>1</v>
      </c>
      <c r="N250" s="225" t="s">
        <v>44</v>
      </c>
      <c r="O250" s="90"/>
      <c r="P250" s="226">
        <f>O250*H250</f>
        <v>0</v>
      </c>
      <c r="Q250" s="226">
        <v>0</v>
      </c>
      <c r="R250" s="226">
        <f>Q250*H250</f>
        <v>0</v>
      </c>
      <c r="S250" s="226">
        <v>0</v>
      </c>
      <c r="T250" s="227">
        <f>S250*H250</f>
        <v>0</v>
      </c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  <c r="AE250" s="37"/>
      <c r="AR250" s="228" t="s">
        <v>182</v>
      </c>
      <c r="AT250" s="228" t="s">
        <v>163</v>
      </c>
      <c r="AU250" s="228" t="s">
        <v>89</v>
      </c>
      <c r="AY250" s="16" t="s">
        <v>160</v>
      </c>
      <c r="BE250" s="229">
        <f>IF(N250="základní",J250,0)</f>
        <v>0</v>
      </c>
      <c r="BF250" s="229">
        <f>IF(N250="snížená",J250,0)</f>
        <v>0</v>
      </c>
      <c r="BG250" s="229">
        <f>IF(N250="zákl. přenesená",J250,0)</f>
        <v>0</v>
      </c>
      <c r="BH250" s="229">
        <f>IF(N250="sníž. přenesená",J250,0)</f>
        <v>0</v>
      </c>
      <c r="BI250" s="229">
        <f>IF(N250="nulová",J250,0)</f>
        <v>0</v>
      </c>
      <c r="BJ250" s="16" t="s">
        <v>87</v>
      </c>
      <c r="BK250" s="229">
        <f>ROUND(I250*H250,2)</f>
        <v>0</v>
      </c>
      <c r="BL250" s="16" t="s">
        <v>182</v>
      </c>
      <c r="BM250" s="228" t="s">
        <v>1022</v>
      </c>
    </row>
    <row r="251" spans="1:47" s="2" customFormat="1" ht="12">
      <c r="A251" s="37"/>
      <c r="B251" s="38"/>
      <c r="C251" s="39"/>
      <c r="D251" s="230" t="s">
        <v>170</v>
      </c>
      <c r="E251" s="39"/>
      <c r="F251" s="231" t="s">
        <v>1023</v>
      </c>
      <c r="G251" s="39"/>
      <c r="H251" s="39"/>
      <c r="I251" s="232"/>
      <c r="J251" s="39"/>
      <c r="K251" s="39"/>
      <c r="L251" s="43"/>
      <c r="M251" s="233"/>
      <c r="N251" s="234"/>
      <c r="O251" s="90"/>
      <c r="P251" s="90"/>
      <c r="Q251" s="90"/>
      <c r="R251" s="90"/>
      <c r="S251" s="90"/>
      <c r="T251" s="91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T251" s="16" t="s">
        <v>170</v>
      </c>
      <c r="AU251" s="16" t="s">
        <v>89</v>
      </c>
    </row>
    <row r="252" spans="1:63" s="12" customFormat="1" ht="22.8" customHeight="1">
      <c r="A252" s="12"/>
      <c r="B252" s="201"/>
      <c r="C252" s="202"/>
      <c r="D252" s="203" t="s">
        <v>78</v>
      </c>
      <c r="E252" s="215" t="s">
        <v>89</v>
      </c>
      <c r="F252" s="215" t="s">
        <v>1024</v>
      </c>
      <c r="G252" s="202"/>
      <c r="H252" s="202"/>
      <c r="I252" s="205"/>
      <c r="J252" s="216">
        <f>BK252</f>
        <v>0</v>
      </c>
      <c r="K252" s="202"/>
      <c r="L252" s="207"/>
      <c r="M252" s="208"/>
      <c r="N252" s="209"/>
      <c r="O252" s="209"/>
      <c r="P252" s="210">
        <f>SUM(P253:P269)</f>
        <v>0</v>
      </c>
      <c r="Q252" s="209"/>
      <c r="R252" s="210">
        <f>SUM(R253:R269)</f>
        <v>187.30131000000003</v>
      </c>
      <c r="S252" s="209"/>
      <c r="T252" s="211">
        <f>SUM(T253:T269)</f>
        <v>0</v>
      </c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R252" s="212" t="s">
        <v>87</v>
      </c>
      <c r="AT252" s="213" t="s">
        <v>78</v>
      </c>
      <c r="AU252" s="213" t="s">
        <v>87</v>
      </c>
      <c r="AY252" s="212" t="s">
        <v>160</v>
      </c>
      <c r="BK252" s="214">
        <f>SUM(BK253:BK269)</f>
        <v>0</v>
      </c>
    </row>
    <row r="253" spans="1:65" s="2" customFormat="1" ht="37.8" customHeight="1">
      <c r="A253" s="37"/>
      <c r="B253" s="38"/>
      <c r="C253" s="217" t="s">
        <v>547</v>
      </c>
      <c r="D253" s="217" t="s">
        <v>163</v>
      </c>
      <c r="E253" s="218" t="s">
        <v>1025</v>
      </c>
      <c r="F253" s="219" t="s">
        <v>1026</v>
      </c>
      <c r="G253" s="220" t="s">
        <v>215</v>
      </c>
      <c r="H253" s="221">
        <v>28</v>
      </c>
      <c r="I253" s="222"/>
      <c r="J253" s="223">
        <f>ROUND(I253*H253,2)</f>
        <v>0</v>
      </c>
      <c r="K253" s="219" t="s">
        <v>167</v>
      </c>
      <c r="L253" s="43"/>
      <c r="M253" s="224" t="s">
        <v>1</v>
      </c>
      <c r="N253" s="225" t="s">
        <v>44</v>
      </c>
      <c r="O253" s="90"/>
      <c r="P253" s="226">
        <f>O253*H253</f>
        <v>0</v>
      </c>
      <c r="Q253" s="226">
        <v>0.20469</v>
      </c>
      <c r="R253" s="226">
        <f>Q253*H253</f>
        <v>5.73132</v>
      </c>
      <c r="S253" s="226">
        <v>0</v>
      </c>
      <c r="T253" s="227">
        <f>S253*H253</f>
        <v>0</v>
      </c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R253" s="228" t="s">
        <v>182</v>
      </c>
      <c r="AT253" s="228" t="s">
        <v>163</v>
      </c>
      <c r="AU253" s="228" t="s">
        <v>89</v>
      </c>
      <c r="AY253" s="16" t="s">
        <v>160</v>
      </c>
      <c r="BE253" s="229">
        <f>IF(N253="základní",J253,0)</f>
        <v>0</v>
      </c>
      <c r="BF253" s="229">
        <f>IF(N253="snížená",J253,0)</f>
        <v>0</v>
      </c>
      <c r="BG253" s="229">
        <f>IF(N253="zákl. přenesená",J253,0)</f>
        <v>0</v>
      </c>
      <c r="BH253" s="229">
        <f>IF(N253="sníž. přenesená",J253,0)</f>
        <v>0</v>
      </c>
      <c r="BI253" s="229">
        <f>IF(N253="nulová",J253,0)</f>
        <v>0</v>
      </c>
      <c r="BJ253" s="16" t="s">
        <v>87</v>
      </c>
      <c r="BK253" s="229">
        <f>ROUND(I253*H253,2)</f>
        <v>0</v>
      </c>
      <c r="BL253" s="16" t="s">
        <v>182</v>
      </c>
      <c r="BM253" s="228" t="s">
        <v>1027</v>
      </c>
    </row>
    <row r="254" spans="1:47" s="2" customFormat="1" ht="12">
      <c r="A254" s="37"/>
      <c r="B254" s="38"/>
      <c r="C254" s="39"/>
      <c r="D254" s="230" t="s">
        <v>170</v>
      </c>
      <c r="E254" s="39"/>
      <c r="F254" s="231" t="s">
        <v>1028</v>
      </c>
      <c r="G254" s="39"/>
      <c r="H254" s="39"/>
      <c r="I254" s="232"/>
      <c r="J254" s="39"/>
      <c r="K254" s="39"/>
      <c r="L254" s="43"/>
      <c r="M254" s="233"/>
      <c r="N254" s="234"/>
      <c r="O254" s="90"/>
      <c r="P254" s="90"/>
      <c r="Q254" s="90"/>
      <c r="R254" s="90"/>
      <c r="S254" s="90"/>
      <c r="T254" s="91"/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  <c r="AE254" s="37"/>
      <c r="AT254" s="16" t="s">
        <v>170</v>
      </c>
      <c r="AU254" s="16" t="s">
        <v>89</v>
      </c>
    </row>
    <row r="255" spans="1:47" s="2" customFormat="1" ht="12">
      <c r="A255" s="37"/>
      <c r="B255" s="38"/>
      <c r="C255" s="39"/>
      <c r="D255" s="230" t="s">
        <v>172</v>
      </c>
      <c r="E255" s="39"/>
      <c r="F255" s="235" t="s">
        <v>1029</v>
      </c>
      <c r="G255" s="39"/>
      <c r="H255" s="39"/>
      <c r="I255" s="232"/>
      <c r="J255" s="39"/>
      <c r="K255" s="39"/>
      <c r="L255" s="43"/>
      <c r="M255" s="233"/>
      <c r="N255" s="234"/>
      <c r="O255" s="90"/>
      <c r="P255" s="90"/>
      <c r="Q255" s="90"/>
      <c r="R255" s="90"/>
      <c r="S255" s="90"/>
      <c r="T255" s="91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T255" s="16" t="s">
        <v>172</v>
      </c>
      <c r="AU255" s="16" t="s">
        <v>89</v>
      </c>
    </row>
    <row r="256" spans="1:51" s="13" customFormat="1" ht="12">
      <c r="A256" s="13"/>
      <c r="B256" s="236"/>
      <c r="C256" s="237"/>
      <c r="D256" s="230" t="s">
        <v>219</v>
      </c>
      <c r="E256" s="238" t="s">
        <v>1</v>
      </c>
      <c r="F256" s="239" t="s">
        <v>1030</v>
      </c>
      <c r="G256" s="237"/>
      <c r="H256" s="240">
        <v>28</v>
      </c>
      <c r="I256" s="241"/>
      <c r="J256" s="237"/>
      <c r="K256" s="237"/>
      <c r="L256" s="242"/>
      <c r="M256" s="243"/>
      <c r="N256" s="244"/>
      <c r="O256" s="244"/>
      <c r="P256" s="244"/>
      <c r="Q256" s="244"/>
      <c r="R256" s="244"/>
      <c r="S256" s="244"/>
      <c r="T256" s="245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46" t="s">
        <v>219</v>
      </c>
      <c r="AU256" s="246" t="s">
        <v>89</v>
      </c>
      <c r="AV256" s="13" t="s">
        <v>89</v>
      </c>
      <c r="AW256" s="13" t="s">
        <v>36</v>
      </c>
      <c r="AX256" s="13" t="s">
        <v>79</v>
      </c>
      <c r="AY256" s="246" t="s">
        <v>160</v>
      </c>
    </row>
    <row r="257" spans="1:65" s="2" customFormat="1" ht="37.8" customHeight="1">
      <c r="A257" s="37"/>
      <c r="B257" s="38"/>
      <c r="C257" s="217" t="s">
        <v>553</v>
      </c>
      <c r="D257" s="217" t="s">
        <v>163</v>
      </c>
      <c r="E257" s="218" t="s">
        <v>1031</v>
      </c>
      <c r="F257" s="219" t="s">
        <v>1032</v>
      </c>
      <c r="G257" s="220" t="s">
        <v>215</v>
      </c>
      <c r="H257" s="221">
        <v>651.5</v>
      </c>
      <c r="I257" s="222"/>
      <c r="J257" s="223">
        <f>ROUND(I257*H257,2)</f>
        <v>0</v>
      </c>
      <c r="K257" s="219" t="s">
        <v>167</v>
      </c>
      <c r="L257" s="43"/>
      <c r="M257" s="224" t="s">
        <v>1</v>
      </c>
      <c r="N257" s="225" t="s">
        <v>44</v>
      </c>
      <c r="O257" s="90"/>
      <c r="P257" s="226">
        <f>O257*H257</f>
        <v>0</v>
      </c>
      <c r="Q257" s="226">
        <v>0.27378</v>
      </c>
      <c r="R257" s="226">
        <f>Q257*H257</f>
        <v>178.36767</v>
      </c>
      <c r="S257" s="226">
        <v>0</v>
      </c>
      <c r="T257" s="227">
        <f>S257*H257</f>
        <v>0</v>
      </c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R257" s="228" t="s">
        <v>182</v>
      </c>
      <c r="AT257" s="228" t="s">
        <v>163</v>
      </c>
      <c r="AU257" s="228" t="s">
        <v>89</v>
      </c>
      <c r="AY257" s="16" t="s">
        <v>160</v>
      </c>
      <c r="BE257" s="229">
        <f>IF(N257="základní",J257,0)</f>
        <v>0</v>
      </c>
      <c r="BF257" s="229">
        <f>IF(N257="snížená",J257,0)</f>
        <v>0</v>
      </c>
      <c r="BG257" s="229">
        <f>IF(N257="zákl. přenesená",J257,0)</f>
        <v>0</v>
      </c>
      <c r="BH257" s="229">
        <f>IF(N257="sníž. přenesená",J257,0)</f>
        <v>0</v>
      </c>
      <c r="BI257" s="229">
        <f>IF(N257="nulová",J257,0)</f>
        <v>0</v>
      </c>
      <c r="BJ257" s="16" t="s">
        <v>87</v>
      </c>
      <c r="BK257" s="229">
        <f>ROUND(I257*H257,2)</f>
        <v>0</v>
      </c>
      <c r="BL257" s="16" t="s">
        <v>182</v>
      </c>
      <c r="BM257" s="228" t="s">
        <v>1033</v>
      </c>
    </row>
    <row r="258" spans="1:47" s="2" customFormat="1" ht="12">
      <c r="A258" s="37"/>
      <c r="B258" s="38"/>
      <c r="C258" s="39"/>
      <c r="D258" s="230" t="s">
        <v>170</v>
      </c>
      <c r="E258" s="39"/>
      <c r="F258" s="231" t="s">
        <v>1034</v>
      </c>
      <c r="G258" s="39"/>
      <c r="H258" s="39"/>
      <c r="I258" s="232"/>
      <c r="J258" s="39"/>
      <c r="K258" s="39"/>
      <c r="L258" s="43"/>
      <c r="M258" s="233"/>
      <c r="N258" s="234"/>
      <c r="O258" s="90"/>
      <c r="P258" s="90"/>
      <c r="Q258" s="90"/>
      <c r="R258" s="90"/>
      <c r="S258" s="90"/>
      <c r="T258" s="91"/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  <c r="AE258" s="37"/>
      <c r="AT258" s="16" t="s">
        <v>170</v>
      </c>
      <c r="AU258" s="16" t="s">
        <v>89</v>
      </c>
    </row>
    <row r="259" spans="1:51" s="13" customFormat="1" ht="12">
      <c r="A259" s="13"/>
      <c r="B259" s="236"/>
      <c r="C259" s="237"/>
      <c r="D259" s="230" t="s">
        <v>219</v>
      </c>
      <c r="E259" s="238" t="s">
        <v>1</v>
      </c>
      <c r="F259" s="239" t="s">
        <v>1035</v>
      </c>
      <c r="G259" s="237"/>
      <c r="H259" s="240">
        <v>651.5</v>
      </c>
      <c r="I259" s="241"/>
      <c r="J259" s="237"/>
      <c r="K259" s="237"/>
      <c r="L259" s="242"/>
      <c r="M259" s="243"/>
      <c r="N259" s="244"/>
      <c r="O259" s="244"/>
      <c r="P259" s="244"/>
      <c r="Q259" s="244"/>
      <c r="R259" s="244"/>
      <c r="S259" s="244"/>
      <c r="T259" s="245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46" t="s">
        <v>219</v>
      </c>
      <c r="AU259" s="246" t="s">
        <v>89</v>
      </c>
      <c r="AV259" s="13" t="s">
        <v>89</v>
      </c>
      <c r="AW259" s="13" t="s">
        <v>36</v>
      </c>
      <c r="AX259" s="13" t="s">
        <v>79</v>
      </c>
      <c r="AY259" s="246" t="s">
        <v>160</v>
      </c>
    </row>
    <row r="260" spans="1:65" s="2" customFormat="1" ht="24.15" customHeight="1">
      <c r="A260" s="37"/>
      <c r="B260" s="38"/>
      <c r="C260" s="217" t="s">
        <v>558</v>
      </c>
      <c r="D260" s="217" t="s">
        <v>163</v>
      </c>
      <c r="E260" s="218" t="s">
        <v>1036</v>
      </c>
      <c r="F260" s="219" t="s">
        <v>1037</v>
      </c>
      <c r="G260" s="220" t="s">
        <v>270</v>
      </c>
      <c r="H260" s="221">
        <v>7278</v>
      </c>
      <c r="I260" s="222"/>
      <c r="J260" s="223">
        <f>ROUND(I260*H260,2)</f>
        <v>0</v>
      </c>
      <c r="K260" s="219" t="s">
        <v>167</v>
      </c>
      <c r="L260" s="43"/>
      <c r="M260" s="224" t="s">
        <v>1</v>
      </c>
      <c r="N260" s="225" t="s">
        <v>44</v>
      </c>
      <c r="O260" s="90"/>
      <c r="P260" s="226">
        <f>O260*H260</f>
        <v>0</v>
      </c>
      <c r="Q260" s="226">
        <v>0.00014</v>
      </c>
      <c r="R260" s="226">
        <f>Q260*H260</f>
        <v>1.0189199999999998</v>
      </c>
      <c r="S260" s="226">
        <v>0</v>
      </c>
      <c r="T260" s="227">
        <f>S260*H260</f>
        <v>0</v>
      </c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  <c r="AE260" s="37"/>
      <c r="AR260" s="228" t="s">
        <v>182</v>
      </c>
      <c r="AT260" s="228" t="s">
        <v>163</v>
      </c>
      <c r="AU260" s="228" t="s">
        <v>89</v>
      </c>
      <c r="AY260" s="16" t="s">
        <v>160</v>
      </c>
      <c r="BE260" s="229">
        <f>IF(N260="základní",J260,0)</f>
        <v>0</v>
      </c>
      <c r="BF260" s="229">
        <f>IF(N260="snížená",J260,0)</f>
        <v>0</v>
      </c>
      <c r="BG260" s="229">
        <f>IF(N260="zákl. přenesená",J260,0)</f>
        <v>0</v>
      </c>
      <c r="BH260" s="229">
        <f>IF(N260="sníž. přenesená",J260,0)</f>
        <v>0</v>
      </c>
      <c r="BI260" s="229">
        <f>IF(N260="nulová",J260,0)</f>
        <v>0</v>
      </c>
      <c r="BJ260" s="16" t="s">
        <v>87</v>
      </c>
      <c r="BK260" s="229">
        <f>ROUND(I260*H260,2)</f>
        <v>0</v>
      </c>
      <c r="BL260" s="16" t="s">
        <v>182</v>
      </c>
      <c r="BM260" s="228" t="s">
        <v>1038</v>
      </c>
    </row>
    <row r="261" spans="1:47" s="2" customFormat="1" ht="12">
      <c r="A261" s="37"/>
      <c r="B261" s="38"/>
      <c r="C261" s="39"/>
      <c r="D261" s="230" t="s">
        <v>170</v>
      </c>
      <c r="E261" s="39"/>
      <c r="F261" s="231" t="s">
        <v>1039</v>
      </c>
      <c r="G261" s="39"/>
      <c r="H261" s="39"/>
      <c r="I261" s="232"/>
      <c r="J261" s="39"/>
      <c r="K261" s="39"/>
      <c r="L261" s="43"/>
      <c r="M261" s="233"/>
      <c r="N261" s="234"/>
      <c r="O261" s="90"/>
      <c r="P261" s="90"/>
      <c r="Q261" s="90"/>
      <c r="R261" s="90"/>
      <c r="S261" s="90"/>
      <c r="T261" s="91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T261" s="16" t="s">
        <v>170</v>
      </c>
      <c r="AU261" s="16" t="s">
        <v>89</v>
      </c>
    </row>
    <row r="262" spans="1:47" s="2" customFormat="1" ht="12">
      <c r="A262" s="37"/>
      <c r="B262" s="38"/>
      <c r="C262" s="39"/>
      <c r="D262" s="230" t="s">
        <v>172</v>
      </c>
      <c r="E262" s="39"/>
      <c r="F262" s="235" t="s">
        <v>1040</v>
      </c>
      <c r="G262" s="39"/>
      <c r="H262" s="39"/>
      <c r="I262" s="232"/>
      <c r="J262" s="39"/>
      <c r="K262" s="39"/>
      <c r="L262" s="43"/>
      <c r="M262" s="233"/>
      <c r="N262" s="234"/>
      <c r="O262" s="90"/>
      <c r="P262" s="90"/>
      <c r="Q262" s="90"/>
      <c r="R262" s="90"/>
      <c r="S262" s="90"/>
      <c r="T262" s="91"/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  <c r="AE262" s="37"/>
      <c r="AT262" s="16" t="s">
        <v>172</v>
      </c>
      <c r="AU262" s="16" t="s">
        <v>89</v>
      </c>
    </row>
    <row r="263" spans="1:51" s="13" customFormat="1" ht="12">
      <c r="A263" s="13"/>
      <c r="B263" s="236"/>
      <c r="C263" s="237"/>
      <c r="D263" s="230" t="s">
        <v>219</v>
      </c>
      <c r="E263" s="238" t="s">
        <v>1</v>
      </c>
      <c r="F263" s="239" t="s">
        <v>1041</v>
      </c>
      <c r="G263" s="237"/>
      <c r="H263" s="240">
        <v>7278</v>
      </c>
      <c r="I263" s="241"/>
      <c r="J263" s="237"/>
      <c r="K263" s="237"/>
      <c r="L263" s="242"/>
      <c r="M263" s="243"/>
      <c r="N263" s="244"/>
      <c r="O263" s="244"/>
      <c r="P263" s="244"/>
      <c r="Q263" s="244"/>
      <c r="R263" s="244"/>
      <c r="S263" s="244"/>
      <c r="T263" s="245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46" t="s">
        <v>219</v>
      </c>
      <c r="AU263" s="246" t="s">
        <v>89</v>
      </c>
      <c r="AV263" s="13" t="s">
        <v>89</v>
      </c>
      <c r="AW263" s="13" t="s">
        <v>36</v>
      </c>
      <c r="AX263" s="13" t="s">
        <v>79</v>
      </c>
      <c r="AY263" s="246" t="s">
        <v>160</v>
      </c>
    </row>
    <row r="264" spans="1:65" s="2" customFormat="1" ht="24.15" customHeight="1">
      <c r="A264" s="37"/>
      <c r="B264" s="38"/>
      <c r="C264" s="251" t="s">
        <v>563</v>
      </c>
      <c r="D264" s="251" t="s">
        <v>452</v>
      </c>
      <c r="E264" s="252" t="s">
        <v>1042</v>
      </c>
      <c r="F264" s="253" t="s">
        <v>1043</v>
      </c>
      <c r="G264" s="254" t="s">
        <v>270</v>
      </c>
      <c r="H264" s="255">
        <v>7278</v>
      </c>
      <c r="I264" s="256"/>
      <c r="J264" s="257">
        <f>ROUND(I264*H264,2)</f>
        <v>0</v>
      </c>
      <c r="K264" s="253" t="s">
        <v>167</v>
      </c>
      <c r="L264" s="258"/>
      <c r="M264" s="259" t="s">
        <v>1</v>
      </c>
      <c r="N264" s="260" t="s">
        <v>44</v>
      </c>
      <c r="O264" s="90"/>
      <c r="P264" s="226">
        <f>O264*H264</f>
        <v>0</v>
      </c>
      <c r="Q264" s="226">
        <v>0.0003</v>
      </c>
      <c r="R264" s="226">
        <f>Q264*H264</f>
        <v>2.1834</v>
      </c>
      <c r="S264" s="226">
        <v>0</v>
      </c>
      <c r="T264" s="227">
        <f>S264*H264</f>
        <v>0</v>
      </c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  <c r="AE264" s="37"/>
      <c r="AR264" s="228" t="s">
        <v>204</v>
      </c>
      <c r="AT264" s="228" t="s">
        <v>452</v>
      </c>
      <c r="AU264" s="228" t="s">
        <v>89</v>
      </c>
      <c r="AY264" s="16" t="s">
        <v>160</v>
      </c>
      <c r="BE264" s="229">
        <f>IF(N264="základní",J264,0)</f>
        <v>0</v>
      </c>
      <c r="BF264" s="229">
        <f>IF(N264="snížená",J264,0)</f>
        <v>0</v>
      </c>
      <c r="BG264" s="229">
        <f>IF(N264="zákl. přenesená",J264,0)</f>
        <v>0</v>
      </c>
      <c r="BH264" s="229">
        <f>IF(N264="sníž. přenesená",J264,0)</f>
        <v>0</v>
      </c>
      <c r="BI264" s="229">
        <f>IF(N264="nulová",J264,0)</f>
        <v>0</v>
      </c>
      <c r="BJ264" s="16" t="s">
        <v>87</v>
      </c>
      <c r="BK264" s="229">
        <f>ROUND(I264*H264,2)</f>
        <v>0</v>
      </c>
      <c r="BL264" s="16" t="s">
        <v>182</v>
      </c>
      <c r="BM264" s="228" t="s">
        <v>1044</v>
      </c>
    </row>
    <row r="265" spans="1:47" s="2" customFormat="1" ht="12">
      <c r="A265" s="37"/>
      <c r="B265" s="38"/>
      <c r="C265" s="39"/>
      <c r="D265" s="230" t="s">
        <v>170</v>
      </c>
      <c r="E265" s="39"/>
      <c r="F265" s="231" t="s">
        <v>1043</v>
      </c>
      <c r="G265" s="39"/>
      <c r="H265" s="39"/>
      <c r="I265" s="232"/>
      <c r="J265" s="39"/>
      <c r="K265" s="39"/>
      <c r="L265" s="43"/>
      <c r="M265" s="233"/>
      <c r="N265" s="234"/>
      <c r="O265" s="90"/>
      <c r="P265" s="90"/>
      <c r="Q265" s="90"/>
      <c r="R265" s="90"/>
      <c r="S265" s="90"/>
      <c r="T265" s="91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T265" s="16" t="s">
        <v>170</v>
      </c>
      <c r="AU265" s="16" t="s">
        <v>89</v>
      </c>
    </row>
    <row r="266" spans="1:51" s="13" customFormat="1" ht="12">
      <c r="A266" s="13"/>
      <c r="B266" s="236"/>
      <c r="C266" s="237"/>
      <c r="D266" s="230" t="s">
        <v>219</v>
      </c>
      <c r="E266" s="237"/>
      <c r="F266" s="239" t="s">
        <v>1045</v>
      </c>
      <c r="G266" s="237"/>
      <c r="H266" s="240">
        <v>7278</v>
      </c>
      <c r="I266" s="241"/>
      <c r="J266" s="237"/>
      <c r="K266" s="237"/>
      <c r="L266" s="242"/>
      <c r="M266" s="243"/>
      <c r="N266" s="244"/>
      <c r="O266" s="244"/>
      <c r="P266" s="244"/>
      <c r="Q266" s="244"/>
      <c r="R266" s="244"/>
      <c r="S266" s="244"/>
      <c r="T266" s="245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46" t="s">
        <v>219</v>
      </c>
      <c r="AU266" s="246" t="s">
        <v>89</v>
      </c>
      <c r="AV266" s="13" t="s">
        <v>89</v>
      </c>
      <c r="AW266" s="13" t="s">
        <v>4</v>
      </c>
      <c r="AX266" s="13" t="s">
        <v>87</v>
      </c>
      <c r="AY266" s="246" t="s">
        <v>160</v>
      </c>
    </row>
    <row r="267" spans="1:65" s="2" customFormat="1" ht="21.75" customHeight="1">
      <c r="A267" s="37"/>
      <c r="B267" s="38"/>
      <c r="C267" s="217" t="s">
        <v>568</v>
      </c>
      <c r="D267" s="217" t="s">
        <v>163</v>
      </c>
      <c r="E267" s="218" t="s">
        <v>1046</v>
      </c>
      <c r="F267" s="219" t="s">
        <v>1047</v>
      </c>
      <c r="G267" s="220" t="s">
        <v>275</v>
      </c>
      <c r="H267" s="221">
        <v>4.8</v>
      </c>
      <c r="I267" s="222"/>
      <c r="J267" s="223">
        <f>ROUND(I267*H267,2)</f>
        <v>0</v>
      </c>
      <c r="K267" s="219" t="s">
        <v>167</v>
      </c>
      <c r="L267" s="43"/>
      <c r="M267" s="224" t="s">
        <v>1</v>
      </c>
      <c r="N267" s="225" t="s">
        <v>44</v>
      </c>
      <c r="O267" s="90"/>
      <c r="P267" s="226">
        <f>O267*H267</f>
        <v>0</v>
      </c>
      <c r="Q267" s="226">
        <v>0</v>
      </c>
      <c r="R267" s="226">
        <f>Q267*H267</f>
        <v>0</v>
      </c>
      <c r="S267" s="226">
        <v>0</v>
      </c>
      <c r="T267" s="227">
        <f>S267*H267</f>
        <v>0</v>
      </c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  <c r="AE267" s="37"/>
      <c r="AR267" s="228" t="s">
        <v>182</v>
      </c>
      <c r="AT267" s="228" t="s">
        <v>163</v>
      </c>
      <c r="AU267" s="228" t="s">
        <v>89</v>
      </c>
      <c r="AY267" s="16" t="s">
        <v>160</v>
      </c>
      <c r="BE267" s="229">
        <f>IF(N267="základní",J267,0)</f>
        <v>0</v>
      </c>
      <c r="BF267" s="229">
        <f>IF(N267="snížená",J267,0)</f>
        <v>0</v>
      </c>
      <c r="BG267" s="229">
        <f>IF(N267="zákl. přenesená",J267,0)</f>
        <v>0</v>
      </c>
      <c r="BH267" s="229">
        <f>IF(N267="sníž. přenesená",J267,0)</f>
        <v>0</v>
      </c>
      <c r="BI267" s="229">
        <f>IF(N267="nulová",J267,0)</f>
        <v>0</v>
      </c>
      <c r="BJ267" s="16" t="s">
        <v>87</v>
      </c>
      <c r="BK267" s="229">
        <f>ROUND(I267*H267,2)</f>
        <v>0</v>
      </c>
      <c r="BL267" s="16" t="s">
        <v>182</v>
      </c>
      <c r="BM267" s="228" t="s">
        <v>1048</v>
      </c>
    </row>
    <row r="268" spans="1:47" s="2" customFormat="1" ht="12">
      <c r="A268" s="37"/>
      <c r="B268" s="38"/>
      <c r="C268" s="39"/>
      <c r="D268" s="230" t="s">
        <v>170</v>
      </c>
      <c r="E268" s="39"/>
      <c r="F268" s="231" t="s">
        <v>1049</v>
      </c>
      <c r="G268" s="39"/>
      <c r="H268" s="39"/>
      <c r="I268" s="232"/>
      <c r="J268" s="39"/>
      <c r="K268" s="39"/>
      <c r="L268" s="43"/>
      <c r="M268" s="233"/>
      <c r="N268" s="234"/>
      <c r="O268" s="90"/>
      <c r="P268" s="90"/>
      <c r="Q268" s="90"/>
      <c r="R268" s="90"/>
      <c r="S268" s="90"/>
      <c r="T268" s="91"/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  <c r="AE268" s="37"/>
      <c r="AT268" s="16" t="s">
        <v>170</v>
      </c>
      <c r="AU268" s="16" t="s">
        <v>89</v>
      </c>
    </row>
    <row r="269" spans="1:51" s="13" customFormat="1" ht="12">
      <c r="A269" s="13"/>
      <c r="B269" s="236"/>
      <c r="C269" s="237"/>
      <c r="D269" s="230" t="s">
        <v>219</v>
      </c>
      <c r="E269" s="238" t="s">
        <v>1</v>
      </c>
      <c r="F269" s="239" t="s">
        <v>1050</v>
      </c>
      <c r="G269" s="237"/>
      <c r="H269" s="240">
        <v>4.8</v>
      </c>
      <c r="I269" s="241"/>
      <c r="J269" s="237"/>
      <c r="K269" s="237"/>
      <c r="L269" s="242"/>
      <c r="M269" s="243"/>
      <c r="N269" s="244"/>
      <c r="O269" s="244"/>
      <c r="P269" s="244"/>
      <c r="Q269" s="244"/>
      <c r="R269" s="244"/>
      <c r="S269" s="244"/>
      <c r="T269" s="245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46" t="s">
        <v>219</v>
      </c>
      <c r="AU269" s="246" t="s">
        <v>89</v>
      </c>
      <c r="AV269" s="13" t="s">
        <v>89</v>
      </c>
      <c r="AW269" s="13" t="s">
        <v>36</v>
      </c>
      <c r="AX269" s="13" t="s">
        <v>79</v>
      </c>
      <c r="AY269" s="246" t="s">
        <v>160</v>
      </c>
    </row>
    <row r="270" spans="1:63" s="12" customFormat="1" ht="22.8" customHeight="1">
      <c r="A270" s="12"/>
      <c r="B270" s="201"/>
      <c r="C270" s="202"/>
      <c r="D270" s="203" t="s">
        <v>78</v>
      </c>
      <c r="E270" s="215" t="s">
        <v>178</v>
      </c>
      <c r="F270" s="215" t="s">
        <v>466</v>
      </c>
      <c r="G270" s="202"/>
      <c r="H270" s="202"/>
      <c r="I270" s="205"/>
      <c r="J270" s="216">
        <f>BK270</f>
        <v>0</v>
      </c>
      <c r="K270" s="202"/>
      <c r="L270" s="207"/>
      <c r="M270" s="208"/>
      <c r="N270" s="209"/>
      <c r="O270" s="209"/>
      <c r="P270" s="210">
        <f>SUM(P271:P292)</f>
        <v>0</v>
      </c>
      <c r="Q270" s="209"/>
      <c r="R270" s="210">
        <f>SUM(R271:R292)</f>
        <v>137.741556</v>
      </c>
      <c r="S270" s="209"/>
      <c r="T270" s="211">
        <f>SUM(T271:T292)</f>
        <v>2.04</v>
      </c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R270" s="212" t="s">
        <v>87</v>
      </c>
      <c r="AT270" s="213" t="s">
        <v>78</v>
      </c>
      <c r="AU270" s="213" t="s">
        <v>87</v>
      </c>
      <c r="AY270" s="212" t="s">
        <v>160</v>
      </c>
      <c r="BK270" s="214">
        <f>SUM(BK271:BK292)</f>
        <v>0</v>
      </c>
    </row>
    <row r="271" spans="1:65" s="2" customFormat="1" ht="16.5" customHeight="1">
      <c r="A271" s="37"/>
      <c r="B271" s="38"/>
      <c r="C271" s="217" t="s">
        <v>573</v>
      </c>
      <c r="D271" s="217" t="s">
        <v>163</v>
      </c>
      <c r="E271" s="218" t="s">
        <v>1051</v>
      </c>
      <c r="F271" s="219" t="s">
        <v>1052</v>
      </c>
      <c r="G271" s="220" t="s">
        <v>275</v>
      </c>
      <c r="H271" s="221">
        <v>2.88</v>
      </c>
      <c r="I271" s="222"/>
      <c r="J271" s="223">
        <f>ROUND(I271*H271,2)</f>
        <v>0</v>
      </c>
      <c r="K271" s="219" t="s">
        <v>167</v>
      </c>
      <c r="L271" s="43"/>
      <c r="M271" s="224" t="s">
        <v>1</v>
      </c>
      <c r="N271" s="225" t="s">
        <v>44</v>
      </c>
      <c r="O271" s="90"/>
      <c r="P271" s="226">
        <f>O271*H271</f>
        <v>0</v>
      </c>
      <c r="Q271" s="226">
        <v>2.4533</v>
      </c>
      <c r="R271" s="226">
        <f>Q271*H271</f>
        <v>7.065504</v>
      </c>
      <c r="S271" s="226">
        <v>0</v>
      </c>
      <c r="T271" s="227">
        <f>S271*H271</f>
        <v>0</v>
      </c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  <c r="AE271" s="37"/>
      <c r="AR271" s="228" t="s">
        <v>182</v>
      </c>
      <c r="AT271" s="228" t="s">
        <v>163</v>
      </c>
      <c r="AU271" s="228" t="s">
        <v>89</v>
      </c>
      <c r="AY271" s="16" t="s">
        <v>160</v>
      </c>
      <c r="BE271" s="229">
        <f>IF(N271="základní",J271,0)</f>
        <v>0</v>
      </c>
      <c r="BF271" s="229">
        <f>IF(N271="snížená",J271,0)</f>
        <v>0</v>
      </c>
      <c r="BG271" s="229">
        <f>IF(N271="zákl. přenesená",J271,0)</f>
        <v>0</v>
      </c>
      <c r="BH271" s="229">
        <f>IF(N271="sníž. přenesená",J271,0)</f>
        <v>0</v>
      </c>
      <c r="BI271" s="229">
        <f>IF(N271="nulová",J271,0)</f>
        <v>0</v>
      </c>
      <c r="BJ271" s="16" t="s">
        <v>87</v>
      </c>
      <c r="BK271" s="229">
        <f>ROUND(I271*H271,2)</f>
        <v>0</v>
      </c>
      <c r="BL271" s="16" t="s">
        <v>182</v>
      </c>
      <c r="BM271" s="228" t="s">
        <v>1053</v>
      </c>
    </row>
    <row r="272" spans="1:47" s="2" customFormat="1" ht="12">
      <c r="A272" s="37"/>
      <c r="B272" s="38"/>
      <c r="C272" s="39"/>
      <c r="D272" s="230" t="s">
        <v>170</v>
      </c>
      <c r="E272" s="39"/>
      <c r="F272" s="231" t="s">
        <v>1054</v>
      </c>
      <c r="G272" s="39"/>
      <c r="H272" s="39"/>
      <c r="I272" s="232"/>
      <c r="J272" s="39"/>
      <c r="K272" s="39"/>
      <c r="L272" s="43"/>
      <c r="M272" s="233"/>
      <c r="N272" s="234"/>
      <c r="O272" s="90"/>
      <c r="P272" s="90"/>
      <c r="Q272" s="90"/>
      <c r="R272" s="90"/>
      <c r="S272" s="90"/>
      <c r="T272" s="91"/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  <c r="AE272" s="37"/>
      <c r="AT272" s="16" t="s">
        <v>170</v>
      </c>
      <c r="AU272" s="16" t="s">
        <v>89</v>
      </c>
    </row>
    <row r="273" spans="1:47" s="2" customFormat="1" ht="12">
      <c r="A273" s="37"/>
      <c r="B273" s="38"/>
      <c r="C273" s="39"/>
      <c r="D273" s="230" t="s">
        <v>172</v>
      </c>
      <c r="E273" s="39"/>
      <c r="F273" s="235" t="s">
        <v>1055</v>
      </c>
      <c r="G273" s="39"/>
      <c r="H273" s="39"/>
      <c r="I273" s="232"/>
      <c r="J273" s="39"/>
      <c r="K273" s="39"/>
      <c r="L273" s="43"/>
      <c r="M273" s="233"/>
      <c r="N273" s="234"/>
      <c r="O273" s="90"/>
      <c r="P273" s="90"/>
      <c r="Q273" s="90"/>
      <c r="R273" s="90"/>
      <c r="S273" s="90"/>
      <c r="T273" s="91"/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  <c r="AE273" s="37"/>
      <c r="AT273" s="16" t="s">
        <v>172</v>
      </c>
      <c r="AU273" s="16" t="s">
        <v>89</v>
      </c>
    </row>
    <row r="274" spans="1:51" s="13" customFormat="1" ht="12">
      <c r="A274" s="13"/>
      <c r="B274" s="236"/>
      <c r="C274" s="237"/>
      <c r="D274" s="230" t="s">
        <v>219</v>
      </c>
      <c r="E274" s="238" t="s">
        <v>1</v>
      </c>
      <c r="F274" s="239" t="s">
        <v>1056</v>
      </c>
      <c r="G274" s="237"/>
      <c r="H274" s="240">
        <v>2.88</v>
      </c>
      <c r="I274" s="241"/>
      <c r="J274" s="237"/>
      <c r="K274" s="237"/>
      <c r="L274" s="242"/>
      <c r="M274" s="243"/>
      <c r="N274" s="244"/>
      <c r="O274" s="244"/>
      <c r="P274" s="244"/>
      <c r="Q274" s="244"/>
      <c r="R274" s="244"/>
      <c r="S274" s="244"/>
      <c r="T274" s="245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46" t="s">
        <v>219</v>
      </c>
      <c r="AU274" s="246" t="s">
        <v>89</v>
      </c>
      <c r="AV274" s="13" t="s">
        <v>89</v>
      </c>
      <c r="AW274" s="13" t="s">
        <v>36</v>
      </c>
      <c r="AX274" s="13" t="s">
        <v>79</v>
      </c>
      <c r="AY274" s="246" t="s">
        <v>160</v>
      </c>
    </row>
    <row r="275" spans="1:65" s="2" customFormat="1" ht="21.75" customHeight="1">
      <c r="A275" s="37"/>
      <c r="B275" s="38"/>
      <c r="C275" s="217" t="s">
        <v>578</v>
      </c>
      <c r="D275" s="217" t="s">
        <v>163</v>
      </c>
      <c r="E275" s="218" t="s">
        <v>1057</v>
      </c>
      <c r="F275" s="219" t="s">
        <v>1058</v>
      </c>
      <c r="G275" s="220" t="s">
        <v>270</v>
      </c>
      <c r="H275" s="221">
        <v>12.2</v>
      </c>
      <c r="I275" s="222"/>
      <c r="J275" s="223">
        <f>ROUND(I275*H275,2)</f>
        <v>0</v>
      </c>
      <c r="K275" s="219" t="s">
        <v>167</v>
      </c>
      <c r="L275" s="43"/>
      <c r="M275" s="224" t="s">
        <v>1</v>
      </c>
      <c r="N275" s="225" t="s">
        <v>44</v>
      </c>
      <c r="O275" s="90"/>
      <c r="P275" s="226">
        <f>O275*H275</f>
        <v>0</v>
      </c>
      <c r="Q275" s="226">
        <v>0.01214</v>
      </c>
      <c r="R275" s="226">
        <f>Q275*H275</f>
        <v>0.148108</v>
      </c>
      <c r="S275" s="226">
        <v>0</v>
      </c>
      <c r="T275" s="227">
        <f>S275*H275</f>
        <v>0</v>
      </c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  <c r="AE275" s="37"/>
      <c r="AR275" s="228" t="s">
        <v>182</v>
      </c>
      <c r="AT275" s="228" t="s">
        <v>163</v>
      </c>
      <c r="AU275" s="228" t="s">
        <v>89</v>
      </c>
      <c r="AY275" s="16" t="s">
        <v>160</v>
      </c>
      <c r="BE275" s="229">
        <f>IF(N275="základní",J275,0)</f>
        <v>0</v>
      </c>
      <c r="BF275" s="229">
        <f>IF(N275="snížená",J275,0)</f>
        <v>0</v>
      </c>
      <c r="BG275" s="229">
        <f>IF(N275="zákl. přenesená",J275,0)</f>
        <v>0</v>
      </c>
      <c r="BH275" s="229">
        <f>IF(N275="sníž. přenesená",J275,0)</f>
        <v>0</v>
      </c>
      <c r="BI275" s="229">
        <f>IF(N275="nulová",J275,0)</f>
        <v>0</v>
      </c>
      <c r="BJ275" s="16" t="s">
        <v>87</v>
      </c>
      <c r="BK275" s="229">
        <f>ROUND(I275*H275,2)</f>
        <v>0</v>
      </c>
      <c r="BL275" s="16" t="s">
        <v>182</v>
      </c>
      <c r="BM275" s="228" t="s">
        <v>1059</v>
      </c>
    </row>
    <row r="276" spans="1:47" s="2" customFormat="1" ht="12">
      <c r="A276" s="37"/>
      <c r="B276" s="38"/>
      <c r="C276" s="39"/>
      <c r="D276" s="230" t="s">
        <v>170</v>
      </c>
      <c r="E276" s="39"/>
      <c r="F276" s="231" t="s">
        <v>1060</v>
      </c>
      <c r="G276" s="39"/>
      <c r="H276" s="39"/>
      <c r="I276" s="232"/>
      <c r="J276" s="39"/>
      <c r="K276" s="39"/>
      <c r="L276" s="43"/>
      <c r="M276" s="233"/>
      <c r="N276" s="234"/>
      <c r="O276" s="90"/>
      <c r="P276" s="90"/>
      <c r="Q276" s="90"/>
      <c r="R276" s="90"/>
      <c r="S276" s="90"/>
      <c r="T276" s="91"/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  <c r="AE276" s="37"/>
      <c r="AT276" s="16" t="s">
        <v>170</v>
      </c>
      <c r="AU276" s="16" t="s">
        <v>89</v>
      </c>
    </row>
    <row r="277" spans="1:51" s="13" customFormat="1" ht="12">
      <c r="A277" s="13"/>
      <c r="B277" s="236"/>
      <c r="C277" s="237"/>
      <c r="D277" s="230" t="s">
        <v>219</v>
      </c>
      <c r="E277" s="238" t="s">
        <v>1</v>
      </c>
      <c r="F277" s="239" t="s">
        <v>1061</v>
      </c>
      <c r="G277" s="237"/>
      <c r="H277" s="240">
        <v>12.2</v>
      </c>
      <c r="I277" s="241"/>
      <c r="J277" s="237"/>
      <c r="K277" s="237"/>
      <c r="L277" s="242"/>
      <c r="M277" s="243"/>
      <c r="N277" s="244"/>
      <c r="O277" s="244"/>
      <c r="P277" s="244"/>
      <c r="Q277" s="244"/>
      <c r="R277" s="244"/>
      <c r="S277" s="244"/>
      <c r="T277" s="245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46" t="s">
        <v>219</v>
      </c>
      <c r="AU277" s="246" t="s">
        <v>89</v>
      </c>
      <c r="AV277" s="13" t="s">
        <v>89</v>
      </c>
      <c r="AW277" s="13" t="s">
        <v>36</v>
      </c>
      <c r="AX277" s="13" t="s">
        <v>79</v>
      </c>
      <c r="AY277" s="246" t="s">
        <v>160</v>
      </c>
    </row>
    <row r="278" spans="1:65" s="2" customFormat="1" ht="21.75" customHeight="1">
      <c r="A278" s="37"/>
      <c r="B278" s="38"/>
      <c r="C278" s="217" t="s">
        <v>582</v>
      </c>
      <c r="D278" s="217" t="s">
        <v>163</v>
      </c>
      <c r="E278" s="218" t="s">
        <v>1062</v>
      </c>
      <c r="F278" s="219" t="s">
        <v>1063</v>
      </c>
      <c r="G278" s="220" t="s">
        <v>270</v>
      </c>
      <c r="H278" s="221">
        <v>12.2</v>
      </c>
      <c r="I278" s="222"/>
      <c r="J278" s="223">
        <f>ROUND(I278*H278,2)</f>
        <v>0</v>
      </c>
      <c r="K278" s="219" t="s">
        <v>167</v>
      </c>
      <c r="L278" s="43"/>
      <c r="M278" s="224" t="s">
        <v>1</v>
      </c>
      <c r="N278" s="225" t="s">
        <v>44</v>
      </c>
      <c r="O278" s="90"/>
      <c r="P278" s="226">
        <f>O278*H278</f>
        <v>0</v>
      </c>
      <c r="Q278" s="226">
        <v>0</v>
      </c>
      <c r="R278" s="226">
        <f>Q278*H278</f>
        <v>0</v>
      </c>
      <c r="S278" s="226">
        <v>0</v>
      </c>
      <c r="T278" s="227">
        <f>S278*H278</f>
        <v>0</v>
      </c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  <c r="AE278" s="37"/>
      <c r="AR278" s="228" t="s">
        <v>182</v>
      </c>
      <c r="AT278" s="228" t="s">
        <v>163</v>
      </c>
      <c r="AU278" s="228" t="s">
        <v>89</v>
      </c>
      <c r="AY278" s="16" t="s">
        <v>160</v>
      </c>
      <c r="BE278" s="229">
        <f>IF(N278="základní",J278,0)</f>
        <v>0</v>
      </c>
      <c r="BF278" s="229">
        <f>IF(N278="snížená",J278,0)</f>
        <v>0</v>
      </c>
      <c r="BG278" s="229">
        <f>IF(N278="zákl. přenesená",J278,0)</f>
        <v>0</v>
      </c>
      <c r="BH278" s="229">
        <f>IF(N278="sníž. přenesená",J278,0)</f>
        <v>0</v>
      </c>
      <c r="BI278" s="229">
        <f>IF(N278="nulová",J278,0)</f>
        <v>0</v>
      </c>
      <c r="BJ278" s="16" t="s">
        <v>87</v>
      </c>
      <c r="BK278" s="229">
        <f>ROUND(I278*H278,2)</f>
        <v>0</v>
      </c>
      <c r="BL278" s="16" t="s">
        <v>182</v>
      </c>
      <c r="BM278" s="228" t="s">
        <v>1064</v>
      </c>
    </row>
    <row r="279" spans="1:47" s="2" customFormat="1" ht="12">
      <c r="A279" s="37"/>
      <c r="B279" s="38"/>
      <c r="C279" s="39"/>
      <c r="D279" s="230" t="s">
        <v>170</v>
      </c>
      <c r="E279" s="39"/>
      <c r="F279" s="231" t="s">
        <v>1065</v>
      </c>
      <c r="G279" s="39"/>
      <c r="H279" s="39"/>
      <c r="I279" s="232"/>
      <c r="J279" s="39"/>
      <c r="K279" s="39"/>
      <c r="L279" s="43"/>
      <c r="M279" s="233"/>
      <c r="N279" s="234"/>
      <c r="O279" s="90"/>
      <c r="P279" s="90"/>
      <c r="Q279" s="90"/>
      <c r="R279" s="90"/>
      <c r="S279" s="90"/>
      <c r="T279" s="91"/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  <c r="AE279" s="37"/>
      <c r="AT279" s="16" t="s">
        <v>170</v>
      </c>
      <c r="AU279" s="16" t="s">
        <v>89</v>
      </c>
    </row>
    <row r="280" spans="1:65" s="2" customFormat="1" ht="21.75" customHeight="1">
      <c r="A280" s="37"/>
      <c r="B280" s="38"/>
      <c r="C280" s="217" t="s">
        <v>587</v>
      </c>
      <c r="D280" s="217" t="s">
        <v>163</v>
      </c>
      <c r="E280" s="218" t="s">
        <v>1066</v>
      </c>
      <c r="F280" s="219" t="s">
        <v>1067</v>
      </c>
      <c r="G280" s="220" t="s">
        <v>362</v>
      </c>
      <c r="H280" s="221">
        <v>0.432</v>
      </c>
      <c r="I280" s="222"/>
      <c r="J280" s="223">
        <f>ROUND(I280*H280,2)</f>
        <v>0</v>
      </c>
      <c r="K280" s="219" t="s">
        <v>167</v>
      </c>
      <c r="L280" s="43"/>
      <c r="M280" s="224" t="s">
        <v>1</v>
      </c>
      <c r="N280" s="225" t="s">
        <v>44</v>
      </c>
      <c r="O280" s="90"/>
      <c r="P280" s="226">
        <f>O280*H280</f>
        <v>0</v>
      </c>
      <c r="Q280" s="226">
        <v>1.04575</v>
      </c>
      <c r="R280" s="226">
        <f>Q280*H280</f>
        <v>0.451764</v>
      </c>
      <c r="S280" s="226">
        <v>0</v>
      </c>
      <c r="T280" s="227">
        <f>S280*H280</f>
        <v>0</v>
      </c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  <c r="AE280" s="37"/>
      <c r="AR280" s="228" t="s">
        <v>182</v>
      </c>
      <c r="AT280" s="228" t="s">
        <v>163</v>
      </c>
      <c r="AU280" s="228" t="s">
        <v>89</v>
      </c>
      <c r="AY280" s="16" t="s">
        <v>160</v>
      </c>
      <c r="BE280" s="229">
        <f>IF(N280="základní",J280,0)</f>
        <v>0</v>
      </c>
      <c r="BF280" s="229">
        <f>IF(N280="snížená",J280,0)</f>
        <v>0</v>
      </c>
      <c r="BG280" s="229">
        <f>IF(N280="zákl. přenesená",J280,0)</f>
        <v>0</v>
      </c>
      <c r="BH280" s="229">
        <f>IF(N280="sníž. přenesená",J280,0)</f>
        <v>0</v>
      </c>
      <c r="BI280" s="229">
        <f>IF(N280="nulová",J280,0)</f>
        <v>0</v>
      </c>
      <c r="BJ280" s="16" t="s">
        <v>87</v>
      </c>
      <c r="BK280" s="229">
        <f>ROUND(I280*H280,2)</f>
        <v>0</v>
      </c>
      <c r="BL280" s="16" t="s">
        <v>182</v>
      </c>
      <c r="BM280" s="228" t="s">
        <v>1068</v>
      </c>
    </row>
    <row r="281" spans="1:47" s="2" customFormat="1" ht="12">
      <c r="A281" s="37"/>
      <c r="B281" s="38"/>
      <c r="C281" s="39"/>
      <c r="D281" s="230" t="s">
        <v>170</v>
      </c>
      <c r="E281" s="39"/>
      <c r="F281" s="231" t="s">
        <v>1069</v>
      </c>
      <c r="G281" s="39"/>
      <c r="H281" s="39"/>
      <c r="I281" s="232"/>
      <c r="J281" s="39"/>
      <c r="K281" s="39"/>
      <c r="L281" s="43"/>
      <c r="M281" s="233"/>
      <c r="N281" s="234"/>
      <c r="O281" s="90"/>
      <c r="P281" s="90"/>
      <c r="Q281" s="90"/>
      <c r="R281" s="90"/>
      <c r="S281" s="90"/>
      <c r="T281" s="91"/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  <c r="AE281" s="37"/>
      <c r="AT281" s="16" t="s">
        <v>170</v>
      </c>
      <c r="AU281" s="16" t="s">
        <v>89</v>
      </c>
    </row>
    <row r="282" spans="1:51" s="13" customFormat="1" ht="12">
      <c r="A282" s="13"/>
      <c r="B282" s="236"/>
      <c r="C282" s="237"/>
      <c r="D282" s="230" t="s">
        <v>219</v>
      </c>
      <c r="E282" s="238" t="s">
        <v>1</v>
      </c>
      <c r="F282" s="239" t="s">
        <v>1070</v>
      </c>
      <c r="G282" s="237"/>
      <c r="H282" s="240">
        <v>0.432</v>
      </c>
      <c r="I282" s="241"/>
      <c r="J282" s="237"/>
      <c r="K282" s="237"/>
      <c r="L282" s="242"/>
      <c r="M282" s="243"/>
      <c r="N282" s="244"/>
      <c r="O282" s="244"/>
      <c r="P282" s="244"/>
      <c r="Q282" s="244"/>
      <c r="R282" s="244"/>
      <c r="S282" s="244"/>
      <c r="T282" s="245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46" t="s">
        <v>219</v>
      </c>
      <c r="AU282" s="246" t="s">
        <v>89</v>
      </c>
      <c r="AV282" s="13" t="s">
        <v>89</v>
      </c>
      <c r="AW282" s="13" t="s">
        <v>36</v>
      </c>
      <c r="AX282" s="13" t="s">
        <v>79</v>
      </c>
      <c r="AY282" s="246" t="s">
        <v>160</v>
      </c>
    </row>
    <row r="283" spans="1:65" s="2" customFormat="1" ht="24.15" customHeight="1">
      <c r="A283" s="37"/>
      <c r="B283" s="38"/>
      <c r="C283" s="217" t="s">
        <v>591</v>
      </c>
      <c r="D283" s="217" t="s">
        <v>163</v>
      </c>
      <c r="E283" s="218" t="s">
        <v>1071</v>
      </c>
      <c r="F283" s="219" t="s">
        <v>1072</v>
      </c>
      <c r="G283" s="220" t="s">
        <v>275</v>
      </c>
      <c r="H283" s="221">
        <v>0.85</v>
      </c>
      <c r="I283" s="222"/>
      <c r="J283" s="223">
        <f>ROUND(I283*H283,2)</f>
        <v>0</v>
      </c>
      <c r="K283" s="219" t="s">
        <v>167</v>
      </c>
      <c r="L283" s="43"/>
      <c r="M283" s="224" t="s">
        <v>1</v>
      </c>
      <c r="N283" s="225" t="s">
        <v>44</v>
      </c>
      <c r="O283" s="90"/>
      <c r="P283" s="226">
        <f>O283*H283</f>
        <v>0</v>
      </c>
      <c r="Q283" s="226">
        <v>0</v>
      </c>
      <c r="R283" s="226">
        <f>Q283*H283</f>
        <v>0</v>
      </c>
      <c r="S283" s="226">
        <v>2.4</v>
      </c>
      <c r="T283" s="227">
        <f>S283*H283</f>
        <v>2.04</v>
      </c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  <c r="AE283" s="37"/>
      <c r="AR283" s="228" t="s">
        <v>182</v>
      </c>
      <c r="AT283" s="228" t="s">
        <v>163</v>
      </c>
      <c r="AU283" s="228" t="s">
        <v>89</v>
      </c>
      <c r="AY283" s="16" t="s">
        <v>160</v>
      </c>
      <c r="BE283" s="229">
        <f>IF(N283="základní",J283,0)</f>
        <v>0</v>
      </c>
      <c r="BF283" s="229">
        <f>IF(N283="snížená",J283,0)</f>
        <v>0</v>
      </c>
      <c r="BG283" s="229">
        <f>IF(N283="zákl. přenesená",J283,0)</f>
        <v>0</v>
      </c>
      <c r="BH283" s="229">
        <f>IF(N283="sníž. přenesená",J283,0)</f>
        <v>0</v>
      </c>
      <c r="BI283" s="229">
        <f>IF(N283="nulová",J283,0)</f>
        <v>0</v>
      </c>
      <c r="BJ283" s="16" t="s">
        <v>87</v>
      </c>
      <c r="BK283" s="229">
        <f>ROUND(I283*H283,2)</f>
        <v>0</v>
      </c>
      <c r="BL283" s="16" t="s">
        <v>182</v>
      </c>
      <c r="BM283" s="228" t="s">
        <v>1073</v>
      </c>
    </row>
    <row r="284" spans="1:47" s="2" customFormat="1" ht="12">
      <c r="A284" s="37"/>
      <c r="B284" s="38"/>
      <c r="C284" s="39"/>
      <c r="D284" s="230" t="s">
        <v>170</v>
      </c>
      <c r="E284" s="39"/>
      <c r="F284" s="231" t="s">
        <v>1074</v>
      </c>
      <c r="G284" s="39"/>
      <c r="H284" s="39"/>
      <c r="I284" s="232"/>
      <c r="J284" s="39"/>
      <c r="K284" s="39"/>
      <c r="L284" s="43"/>
      <c r="M284" s="233"/>
      <c r="N284" s="234"/>
      <c r="O284" s="90"/>
      <c r="P284" s="90"/>
      <c r="Q284" s="90"/>
      <c r="R284" s="90"/>
      <c r="S284" s="90"/>
      <c r="T284" s="91"/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  <c r="AE284" s="37"/>
      <c r="AT284" s="16" t="s">
        <v>170</v>
      </c>
      <c r="AU284" s="16" t="s">
        <v>89</v>
      </c>
    </row>
    <row r="285" spans="1:47" s="2" customFormat="1" ht="12">
      <c r="A285" s="37"/>
      <c r="B285" s="38"/>
      <c r="C285" s="39"/>
      <c r="D285" s="230" t="s">
        <v>172</v>
      </c>
      <c r="E285" s="39"/>
      <c r="F285" s="235" t="s">
        <v>1075</v>
      </c>
      <c r="G285" s="39"/>
      <c r="H285" s="39"/>
      <c r="I285" s="232"/>
      <c r="J285" s="39"/>
      <c r="K285" s="39"/>
      <c r="L285" s="43"/>
      <c r="M285" s="233"/>
      <c r="N285" s="234"/>
      <c r="O285" s="90"/>
      <c r="P285" s="90"/>
      <c r="Q285" s="90"/>
      <c r="R285" s="90"/>
      <c r="S285" s="90"/>
      <c r="T285" s="91"/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  <c r="AE285" s="37"/>
      <c r="AT285" s="16" t="s">
        <v>172</v>
      </c>
      <c r="AU285" s="16" t="s">
        <v>89</v>
      </c>
    </row>
    <row r="286" spans="1:51" s="13" customFormat="1" ht="12">
      <c r="A286" s="13"/>
      <c r="B286" s="236"/>
      <c r="C286" s="237"/>
      <c r="D286" s="230" t="s">
        <v>219</v>
      </c>
      <c r="E286" s="238" t="s">
        <v>1</v>
      </c>
      <c r="F286" s="239" t="s">
        <v>1076</v>
      </c>
      <c r="G286" s="237"/>
      <c r="H286" s="240">
        <v>0.85</v>
      </c>
      <c r="I286" s="241"/>
      <c r="J286" s="237"/>
      <c r="K286" s="237"/>
      <c r="L286" s="242"/>
      <c r="M286" s="243"/>
      <c r="N286" s="244"/>
      <c r="O286" s="244"/>
      <c r="P286" s="244"/>
      <c r="Q286" s="244"/>
      <c r="R286" s="244"/>
      <c r="S286" s="244"/>
      <c r="T286" s="245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46" t="s">
        <v>219</v>
      </c>
      <c r="AU286" s="246" t="s">
        <v>89</v>
      </c>
      <c r="AV286" s="13" t="s">
        <v>89</v>
      </c>
      <c r="AW286" s="13" t="s">
        <v>36</v>
      </c>
      <c r="AX286" s="13" t="s">
        <v>79</v>
      </c>
      <c r="AY286" s="246" t="s">
        <v>160</v>
      </c>
    </row>
    <row r="287" spans="1:65" s="2" customFormat="1" ht="24.15" customHeight="1">
      <c r="A287" s="37"/>
      <c r="B287" s="38"/>
      <c r="C287" s="217" t="s">
        <v>596</v>
      </c>
      <c r="D287" s="217" t="s">
        <v>163</v>
      </c>
      <c r="E287" s="218" t="s">
        <v>1077</v>
      </c>
      <c r="F287" s="219" t="s">
        <v>1078</v>
      </c>
      <c r="G287" s="220" t="s">
        <v>281</v>
      </c>
      <c r="H287" s="221">
        <v>18</v>
      </c>
      <c r="I287" s="222"/>
      <c r="J287" s="223">
        <f>ROUND(I287*H287,2)</f>
        <v>0</v>
      </c>
      <c r="K287" s="219" t="s">
        <v>167</v>
      </c>
      <c r="L287" s="43"/>
      <c r="M287" s="224" t="s">
        <v>1</v>
      </c>
      <c r="N287" s="225" t="s">
        <v>44</v>
      </c>
      <c r="O287" s="90"/>
      <c r="P287" s="226">
        <f>O287*H287</f>
        <v>0</v>
      </c>
      <c r="Q287" s="226">
        <v>0.14401</v>
      </c>
      <c r="R287" s="226">
        <f>Q287*H287</f>
        <v>2.59218</v>
      </c>
      <c r="S287" s="226">
        <v>0</v>
      </c>
      <c r="T287" s="227">
        <f>S287*H287</f>
        <v>0</v>
      </c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  <c r="AE287" s="37"/>
      <c r="AR287" s="228" t="s">
        <v>182</v>
      </c>
      <c r="AT287" s="228" t="s">
        <v>163</v>
      </c>
      <c r="AU287" s="228" t="s">
        <v>89</v>
      </c>
      <c r="AY287" s="16" t="s">
        <v>160</v>
      </c>
      <c r="BE287" s="229">
        <f>IF(N287="základní",J287,0)</f>
        <v>0</v>
      </c>
      <c r="BF287" s="229">
        <f>IF(N287="snížená",J287,0)</f>
        <v>0</v>
      </c>
      <c r="BG287" s="229">
        <f>IF(N287="zákl. přenesená",J287,0)</f>
        <v>0</v>
      </c>
      <c r="BH287" s="229">
        <f>IF(N287="sníž. přenesená",J287,0)</f>
        <v>0</v>
      </c>
      <c r="BI287" s="229">
        <f>IF(N287="nulová",J287,0)</f>
        <v>0</v>
      </c>
      <c r="BJ287" s="16" t="s">
        <v>87</v>
      </c>
      <c r="BK287" s="229">
        <f>ROUND(I287*H287,2)</f>
        <v>0</v>
      </c>
      <c r="BL287" s="16" t="s">
        <v>182</v>
      </c>
      <c r="BM287" s="228" t="s">
        <v>1079</v>
      </c>
    </row>
    <row r="288" spans="1:47" s="2" customFormat="1" ht="12">
      <c r="A288" s="37"/>
      <c r="B288" s="38"/>
      <c r="C288" s="39"/>
      <c r="D288" s="230" t="s">
        <v>170</v>
      </c>
      <c r="E288" s="39"/>
      <c r="F288" s="231" t="s">
        <v>1080</v>
      </c>
      <c r="G288" s="39"/>
      <c r="H288" s="39"/>
      <c r="I288" s="232"/>
      <c r="J288" s="39"/>
      <c r="K288" s="39"/>
      <c r="L288" s="43"/>
      <c r="M288" s="233"/>
      <c r="N288" s="234"/>
      <c r="O288" s="90"/>
      <c r="P288" s="90"/>
      <c r="Q288" s="90"/>
      <c r="R288" s="90"/>
      <c r="S288" s="90"/>
      <c r="T288" s="91"/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  <c r="AE288" s="37"/>
      <c r="AT288" s="16" t="s">
        <v>170</v>
      </c>
      <c r="AU288" s="16" t="s">
        <v>89</v>
      </c>
    </row>
    <row r="289" spans="1:65" s="2" customFormat="1" ht="16.5" customHeight="1">
      <c r="A289" s="37"/>
      <c r="B289" s="38"/>
      <c r="C289" s="251" t="s">
        <v>601</v>
      </c>
      <c r="D289" s="251" t="s">
        <v>452</v>
      </c>
      <c r="E289" s="252" t="s">
        <v>1081</v>
      </c>
      <c r="F289" s="253" t="s">
        <v>1082</v>
      </c>
      <c r="G289" s="254" t="s">
        <v>281</v>
      </c>
      <c r="H289" s="255">
        <v>18</v>
      </c>
      <c r="I289" s="256"/>
      <c r="J289" s="257">
        <f>ROUND(I289*H289,2)</f>
        <v>0</v>
      </c>
      <c r="K289" s="253" t="s">
        <v>1</v>
      </c>
      <c r="L289" s="258"/>
      <c r="M289" s="259" t="s">
        <v>1</v>
      </c>
      <c r="N289" s="260" t="s">
        <v>44</v>
      </c>
      <c r="O289" s="90"/>
      <c r="P289" s="226">
        <f>O289*H289</f>
        <v>0</v>
      </c>
      <c r="Q289" s="226">
        <v>5.938</v>
      </c>
      <c r="R289" s="226">
        <f>Q289*H289</f>
        <v>106.884</v>
      </c>
      <c r="S289" s="226">
        <v>0</v>
      </c>
      <c r="T289" s="227">
        <f>S289*H289</f>
        <v>0</v>
      </c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  <c r="AE289" s="37"/>
      <c r="AR289" s="228" t="s">
        <v>204</v>
      </c>
      <c r="AT289" s="228" t="s">
        <v>452</v>
      </c>
      <c r="AU289" s="228" t="s">
        <v>89</v>
      </c>
      <c r="AY289" s="16" t="s">
        <v>160</v>
      </c>
      <c r="BE289" s="229">
        <f>IF(N289="základní",J289,0)</f>
        <v>0</v>
      </c>
      <c r="BF289" s="229">
        <f>IF(N289="snížená",J289,0)</f>
        <v>0</v>
      </c>
      <c r="BG289" s="229">
        <f>IF(N289="zákl. přenesená",J289,0)</f>
        <v>0</v>
      </c>
      <c r="BH289" s="229">
        <f>IF(N289="sníž. přenesená",J289,0)</f>
        <v>0</v>
      </c>
      <c r="BI289" s="229">
        <f>IF(N289="nulová",J289,0)</f>
        <v>0</v>
      </c>
      <c r="BJ289" s="16" t="s">
        <v>87</v>
      </c>
      <c r="BK289" s="229">
        <f>ROUND(I289*H289,2)</f>
        <v>0</v>
      </c>
      <c r="BL289" s="16" t="s">
        <v>182</v>
      </c>
      <c r="BM289" s="228" t="s">
        <v>1083</v>
      </c>
    </row>
    <row r="290" spans="1:47" s="2" customFormat="1" ht="12">
      <c r="A290" s="37"/>
      <c r="B290" s="38"/>
      <c r="C290" s="39"/>
      <c r="D290" s="230" t="s">
        <v>170</v>
      </c>
      <c r="E290" s="39"/>
      <c r="F290" s="231" t="s">
        <v>1084</v>
      </c>
      <c r="G290" s="39"/>
      <c r="H290" s="39"/>
      <c r="I290" s="232"/>
      <c r="J290" s="39"/>
      <c r="K290" s="39"/>
      <c r="L290" s="43"/>
      <c r="M290" s="233"/>
      <c r="N290" s="234"/>
      <c r="O290" s="90"/>
      <c r="P290" s="90"/>
      <c r="Q290" s="90"/>
      <c r="R290" s="90"/>
      <c r="S290" s="90"/>
      <c r="T290" s="91"/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  <c r="AE290" s="37"/>
      <c r="AT290" s="16" t="s">
        <v>170</v>
      </c>
      <c r="AU290" s="16" t="s">
        <v>89</v>
      </c>
    </row>
    <row r="291" spans="1:65" s="2" customFormat="1" ht="16.5" customHeight="1">
      <c r="A291" s="37"/>
      <c r="B291" s="38"/>
      <c r="C291" s="251" t="s">
        <v>605</v>
      </c>
      <c r="D291" s="251" t="s">
        <v>452</v>
      </c>
      <c r="E291" s="252" t="s">
        <v>1085</v>
      </c>
      <c r="F291" s="253" t="s">
        <v>1086</v>
      </c>
      <c r="G291" s="254" t="s">
        <v>281</v>
      </c>
      <c r="H291" s="255">
        <v>4</v>
      </c>
      <c r="I291" s="256"/>
      <c r="J291" s="257">
        <f>ROUND(I291*H291,2)</f>
        <v>0</v>
      </c>
      <c r="K291" s="253" t="s">
        <v>1</v>
      </c>
      <c r="L291" s="258"/>
      <c r="M291" s="259" t="s">
        <v>1</v>
      </c>
      <c r="N291" s="260" t="s">
        <v>44</v>
      </c>
      <c r="O291" s="90"/>
      <c r="P291" s="226">
        <f>O291*H291</f>
        <v>0</v>
      </c>
      <c r="Q291" s="226">
        <v>5.15</v>
      </c>
      <c r="R291" s="226">
        <f>Q291*H291</f>
        <v>20.6</v>
      </c>
      <c r="S291" s="226">
        <v>0</v>
      </c>
      <c r="T291" s="227">
        <f>S291*H291</f>
        <v>0</v>
      </c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  <c r="AE291" s="37"/>
      <c r="AR291" s="228" t="s">
        <v>204</v>
      </c>
      <c r="AT291" s="228" t="s">
        <v>452</v>
      </c>
      <c r="AU291" s="228" t="s">
        <v>89</v>
      </c>
      <c r="AY291" s="16" t="s">
        <v>160</v>
      </c>
      <c r="BE291" s="229">
        <f>IF(N291="základní",J291,0)</f>
        <v>0</v>
      </c>
      <c r="BF291" s="229">
        <f>IF(N291="snížená",J291,0)</f>
        <v>0</v>
      </c>
      <c r="BG291" s="229">
        <f>IF(N291="zákl. přenesená",J291,0)</f>
        <v>0</v>
      </c>
      <c r="BH291" s="229">
        <f>IF(N291="sníž. přenesená",J291,0)</f>
        <v>0</v>
      </c>
      <c r="BI291" s="229">
        <f>IF(N291="nulová",J291,0)</f>
        <v>0</v>
      </c>
      <c r="BJ291" s="16" t="s">
        <v>87</v>
      </c>
      <c r="BK291" s="229">
        <f>ROUND(I291*H291,2)</f>
        <v>0</v>
      </c>
      <c r="BL291" s="16" t="s">
        <v>182</v>
      </c>
      <c r="BM291" s="228" t="s">
        <v>1087</v>
      </c>
    </row>
    <row r="292" spans="1:47" s="2" customFormat="1" ht="12">
      <c r="A292" s="37"/>
      <c r="B292" s="38"/>
      <c r="C292" s="39"/>
      <c r="D292" s="230" t="s">
        <v>170</v>
      </c>
      <c r="E292" s="39"/>
      <c r="F292" s="231" t="s">
        <v>1088</v>
      </c>
      <c r="G292" s="39"/>
      <c r="H292" s="39"/>
      <c r="I292" s="232"/>
      <c r="J292" s="39"/>
      <c r="K292" s="39"/>
      <c r="L292" s="43"/>
      <c r="M292" s="233"/>
      <c r="N292" s="234"/>
      <c r="O292" s="90"/>
      <c r="P292" s="90"/>
      <c r="Q292" s="90"/>
      <c r="R292" s="90"/>
      <c r="S292" s="90"/>
      <c r="T292" s="91"/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  <c r="AE292" s="37"/>
      <c r="AT292" s="16" t="s">
        <v>170</v>
      </c>
      <c r="AU292" s="16" t="s">
        <v>89</v>
      </c>
    </row>
    <row r="293" spans="1:63" s="12" customFormat="1" ht="22.8" customHeight="1">
      <c r="A293" s="12"/>
      <c r="B293" s="201"/>
      <c r="C293" s="202"/>
      <c r="D293" s="203" t="s">
        <v>78</v>
      </c>
      <c r="E293" s="215" t="s">
        <v>182</v>
      </c>
      <c r="F293" s="215" t="s">
        <v>473</v>
      </c>
      <c r="G293" s="202"/>
      <c r="H293" s="202"/>
      <c r="I293" s="205"/>
      <c r="J293" s="216">
        <f>BK293</f>
        <v>0</v>
      </c>
      <c r="K293" s="202"/>
      <c r="L293" s="207"/>
      <c r="M293" s="208"/>
      <c r="N293" s="209"/>
      <c r="O293" s="209"/>
      <c r="P293" s="210">
        <f>SUM(P294:P311)</f>
        <v>0</v>
      </c>
      <c r="Q293" s="209"/>
      <c r="R293" s="210">
        <f>SUM(R294:R311)</f>
        <v>38.65004</v>
      </c>
      <c r="S293" s="209"/>
      <c r="T293" s="211">
        <f>SUM(T294:T311)</f>
        <v>0</v>
      </c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R293" s="212" t="s">
        <v>87</v>
      </c>
      <c r="AT293" s="213" t="s">
        <v>78</v>
      </c>
      <c r="AU293" s="213" t="s">
        <v>87</v>
      </c>
      <c r="AY293" s="212" t="s">
        <v>160</v>
      </c>
      <c r="BK293" s="214">
        <f>SUM(BK294:BK311)</f>
        <v>0</v>
      </c>
    </row>
    <row r="294" spans="1:65" s="2" customFormat="1" ht="24.15" customHeight="1">
      <c r="A294" s="37"/>
      <c r="B294" s="38"/>
      <c r="C294" s="217" t="s">
        <v>610</v>
      </c>
      <c r="D294" s="217" t="s">
        <v>163</v>
      </c>
      <c r="E294" s="218" t="s">
        <v>1089</v>
      </c>
      <c r="F294" s="219" t="s">
        <v>1090</v>
      </c>
      <c r="G294" s="220" t="s">
        <v>270</v>
      </c>
      <c r="H294" s="221">
        <v>69.16</v>
      </c>
      <c r="I294" s="222"/>
      <c r="J294" s="223">
        <f>ROUND(I294*H294,2)</f>
        <v>0</v>
      </c>
      <c r="K294" s="219" t="s">
        <v>167</v>
      </c>
      <c r="L294" s="43"/>
      <c r="M294" s="224" t="s">
        <v>1</v>
      </c>
      <c r="N294" s="225" t="s">
        <v>44</v>
      </c>
      <c r="O294" s="90"/>
      <c r="P294" s="226">
        <f>O294*H294</f>
        <v>0</v>
      </c>
      <c r="Q294" s="226">
        <v>0</v>
      </c>
      <c r="R294" s="226">
        <f>Q294*H294</f>
        <v>0</v>
      </c>
      <c r="S294" s="226">
        <v>0</v>
      </c>
      <c r="T294" s="227">
        <f>S294*H294</f>
        <v>0</v>
      </c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  <c r="AE294" s="37"/>
      <c r="AR294" s="228" t="s">
        <v>182</v>
      </c>
      <c r="AT294" s="228" t="s">
        <v>163</v>
      </c>
      <c r="AU294" s="228" t="s">
        <v>89</v>
      </c>
      <c r="AY294" s="16" t="s">
        <v>160</v>
      </c>
      <c r="BE294" s="229">
        <f>IF(N294="základní",J294,0)</f>
        <v>0</v>
      </c>
      <c r="BF294" s="229">
        <f>IF(N294="snížená",J294,0)</f>
        <v>0</v>
      </c>
      <c r="BG294" s="229">
        <f>IF(N294="zákl. přenesená",J294,0)</f>
        <v>0</v>
      </c>
      <c r="BH294" s="229">
        <f>IF(N294="sníž. přenesená",J294,0)</f>
        <v>0</v>
      </c>
      <c r="BI294" s="229">
        <f>IF(N294="nulová",J294,0)</f>
        <v>0</v>
      </c>
      <c r="BJ294" s="16" t="s">
        <v>87</v>
      </c>
      <c r="BK294" s="229">
        <f>ROUND(I294*H294,2)</f>
        <v>0</v>
      </c>
      <c r="BL294" s="16" t="s">
        <v>182</v>
      </c>
      <c r="BM294" s="228" t="s">
        <v>1091</v>
      </c>
    </row>
    <row r="295" spans="1:47" s="2" customFormat="1" ht="12">
      <c r="A295" s="37"/>
      <c r="B295" s="38"/>
      <c r="C295" s="39"/>
      <c r="D295" s="230" t="s">
        <v>170</v>
      </c>
      <c r="E295" s="39"/>
      <c r="F295" s="231" t="s">
        <v>1092</v>
      </c>
      <c r="G295" s="39"/>
      <c r="H295" s="39"/>
      <c r="I295" s="232"/>
      <c r="J295" s="39"/>
      <c r="K295" s="39"/>
      <c r="L295" s="43"/>
      <c r="M295" s="233"/>
      <c r="N295" s="234"/>
      <c r="O295" s="90"/>
      <c r="P295" s="90"/>
      <c r="Q295" s="90"/>
      <c r="R295" s="90"/>
      <c r="S295" s="90"/>
      <c r="T295" s="91"/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  <c r="AE295" s="37"/>
      <c r="AT295" s="16" t="s">
        <v>170</v>
      </c>
      <c r="AU295" s="16" t="s">
        <v>89</v>
      </c>
    </row>
    <row r="296" spans="1:51" s="13" customFormat="1" ht="12">
      <c r="A296" s="13"/>
      <c r="B296" s="236"/>
      <c r="C296" s="237"/>
      <c r="D296" s="230" t="s">
        <v>219</v>
      </c>
      <c r="E296" s="238" t="s">
        <v>1</v>
      </c>
      <c r="F296" s="239" t="s">
        <v>1093</v>
      </c>
      <c r="G296" s="237"/>
      <c r="H296" s="240">
        <v>69.16</v>
      </c>
      <c r="I296" s="241"/>
      <c r="J296" s="237"/>
      <c r="K296" s="237"/>
      <c r="L296" s="242"/>
      <c r="M296" s="243"/>
      <c r="N296" s="244"/>
      <c r="O296" s="244"/>
      <c r="P296" s="244"/>
      <c r="Q296" s="244"/>
      <c r="R296" s="244"/>
      <c r="S296" s="244"/>
      <c r="T296" s="245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46" t="s">
        <v>219</v>
      </c>
      <c r="AU296" s="246" t="s">
        <v>89</v>
      </c>
      <c r="AV296" s="13" t="s">
        <v>89</v>
      </c>
      <c r="AW296" s="13" t="s">
        <v>36</v>
      </c>
      <c r="AX296" s="13" t="s">
        <v>79</v>
      </c>
      <c r="AY296" s="246" t="s">
        <v>160</v>
      </c>
    </row>
    <row r="297" spans="1:65" s="2" customFormat="1" ht="16.5" customHeight="1">
      <c r="A297" s="37"/>
      <c r="B297" s="38"/>
      <c r="C297" s="217" t="s">
        <v>615</v>
      </c>
      <c r="D297" s="217" t="s">
        <v>163</v>
      </c>
      <c r="E297" s="218" t="s">
        <v>474</v>
      </c>
      <c r="F297" s="219" t="s">
        <v>475</v>
      </c>
      <c r="G297" s="220" t="s">
        <v>275</v>
      </c>
      <c r="H297" s="221">
        <v>1.5</v>
      </c>
      <c r="I297" s="222"/>
      <c r="J297" s="223">
        <f>ROUND(I297*H297,2)</f>
        <v>0</v>
      </c>
      <c r="K297" s="219" t="s">
        <v>167</v>
      </c>
      <c r="L297" s="43"/>
      <c r="M297" s="224" t="s">
        <v>1</v>
      </c>
      <c r="N297" s="225" t="s">
        <v>44</v>
      </c>
      <c r="O297" s="90"/>
      <c r="P297" s="226">
        <f>O297*H297</f>
        <v>0</v>
      </c>
      <c r="Q297" s="226">
        <v>0</v>
      </c>
      <c r="R297" s="226">
        <f>Q297*H297</f>
        <v>0</v>
      </c>
      <c r="S297" s="226">
        <v>0</v>
      </c>
      <c r="T297" s="227">
        <f>S297*H297</f>
        <v>0</v>
      </c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  <c r="AE297" s="37"/>
      <c r="AR297" s="228" t="s">
        <v>182</v>
      </c>
      <c r="AT297" s="228" t="s">
        <v>163</v>
      </c>
      <c r="AU297" s="228" t="s">
        <v>89</v>
      </c>
      <c r="AY297" s="16" t="s">
        <v>160</v>
      </c>
      <c r="BE297" s="229">
        <f>IF(N297="základní",J297,0)</f>
        <v>0</v>
      </c>
      <c r="BF297" s="229">
        <f>IF(N297="snížená",J297,0)</f>
        <v>0</v>
      </c>
      <c r="BG297" s="229">
        <f>IF(N297="zákl. přenesená",J297,0)</f>
        <v>0</v>
      </c>
      <c r="BH297" s="229">
        <f>IF(N297="sníž. přenesená",J297,0)</f>
        <v>0</v>
      </c>
      <c r="BI297" s="229">
        <f>IF(N297="nulová",J297,0)</f>
        <v>0</v>
      </c>
      <c r="BJ297" s="16" t="s">
        <v>87</v>
      </c>
      <c r="BK297" s="229">
        <f>ROUND(I297*H297,2)</f>
        <v>0</v>
      </c>
      <c r="BL297" s="16" t="s">
        <v>182</v>
      </c>
      <c r="BM297" s="228" t="s">
        <v>1094</v>
      </c>
    </row>
    <row r="298" spans="1:47" s="2" customFormat="1" ht="12">
      <c r="A298" s="37"/>
      <c r="B298" s="38"/>
      <c r="C298" s="39"/>
      <c r="D298" s="230" t="s">
        <v>170</v>
      </c>
      <c r="E298" s="39"/>
      <c r="F298" s="231" t="s">
        <v>477</v>
      </c>
      <c r="G298" s="39"/>
      <c r="H298" s="39"/>
      <c r="I298" s="232"/>
      <c r="J298" s="39"/>
      <c r="K298" s="39"/>
      <c r="L298" s="43"/>
      <c r="M298" s="233"/>
      <c r="N298" s="234"/>
      <c r="O298" s="90"/>
      <c r="P298" s="90"/>
      <c r="Q298" s="90"/>
      <c r="R298" s="90"/>
      <c r="S298" s="90"/>
      <c r="T298" s="91"/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  <c r="AE298" s="37"/>
      <c r="AT298" s="16" t="s">
        <v>170</v>
      </c>
      <c r="AU298" s="16" t="s">
        <v>89</v>
      </c>
    </row>
    <row r="299" spans="1:47" s="2" customFormat="1" ht="12">
      <c r="A299" s="37"/>
      <c r="B299" s="38"/>
      <c r="C299" s="39"/>
      <c r="D299" s="230" t="s">
        <v>172</v>
      </c>
      <c r="E299" s="39"/>
      <c r="F299" s="235" t="s">
        <v>941</v>
      </c>
      <c r="G299" s="39"/>
      <c r="H299" s="39"/>
      <c r="I299" s="232"/>
      <c r="J299" s="39"/>
      <c r="K299" s="39"/>
      <c r="L299" s="43"/>
      <c r="M299" s="233"/>
      <c r="N299" s="234"/>
      <c r="O299" s="90"/>
      <c r="P299" s="90"/>
      <c r="Q299" s="90"/>
      <c r="R299" s="90"/>
      <c r="S299" s="90"/>
      <c r="T299" s="91"/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  <c r="AE299" s="37"/>
      <c r="AT299" s="16" t="s">
        <v>172</v>
      </c>
      <c r="AU299" s="16" t="s">
        <v>89</v>
      </c>
    </row>
    <row r="300" spans="1:51" s="13" customFormat="1" ht="12">
      <c r="A300" s="13"/>
      <c r="B300" s="236"/>
      <c r="C300" s="237"/>
      <c r="D300" s="230" t="s">
        <v>219</v>
      </c>
      <c r="E300" s="238" t="s">
        <v>1</v>
      </c>
      <c r="F300" s="239" t="s">
        <v>1095</v>
      </c>
      <c r="G300" s="237"/>
      <c r="H300" s="240">
        <v>1.5</v>
      </c>
      <c r="I300" s="241"/>
      <c r="J300" s="237"/>
      <c r="K300" s="237"/>
      <c r="L300" s="242"/>
      <c r="M300" s="243"/>
      <c r="N300" s="244"/>
      <c r="O300" s="244"/>
      <c r="P300" s="244"/>
      <c r="Q300" s="244"/>
      <c r="R300" s="244"/>
      <c r="S300" s="244"/>
      <c r="T300" s="245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46" t="s">
        <v>219</v>
      </c>
      <c r="AU300" s="246" t="s">
        <v>89</v>
      </c>
      <c r="AV300" s="13" t="s">
        <v>89</v>
      </c>
      <c r="AW300" s="13" t="s">
        <v>36</v>
      </c>
      <c r="AX300" s="13" t="s">
        <v>79</v>
      </c>
      <c r="AY300" s="246" t="s">
        <v>160</v>
      </c>
    </row>
    <row r="301" spans="1:65" s="2" customFormat="1" ht="24.15" customHeight="1">
      <c r="A301" s="37"/>
      <c r="B301" s="38"/>
      <c r="C301" s="217" t="s">
        <v>620</v>
      </c>
      <c r="D301" s="217" t="s">
        <v>163</v>
      </c>
      <c r="E301" s="218" t="s">
        <v>1096</v>
      </c>
      <c r="F301" s="219" t="s">
        <v>1097</v>
      </c>
      <c r="G301" s="220" t="s">
        <v>270</v>
      </c>
      <c r="H301" s="221">
        <v>98</v>
      </c>
      <c r="I301" s="222"/>
      <c r="J301" s="223">
        <f>ROUND(I301*H301,2)</f>
        <v>0</v>
      </c>
      <c r="K301" s="219" t="s">
        <v>1</v>
      </c>
      <c r="L301" s="43"/>
      <c r="M301" s="224" t="s">
        <v>1</v>
      </c>
      <c r="N301" s="225" t="s">
        <v>44</v>
      </c>
      <c r="O301" s="90"/>
      <c r="P301" s="226">
        <f>O301*H301</f>
        <v>0</v>
      </c>
      <c r="Q301" s="226">
        <v>0</v>
      </c>
      <c r="R301" s="226">
        <f>Q301*H301</f>
        <v>0</v>
      </c>
      <c r="S301" s="226">
        <v>0</v>
      </c>
      <c r="T301" s="227">
        <f>S301*H301</f>
        <v>0</v>
      </c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  <c r="AE301" s="37"/>
      <c r="AR301" s="228" t="s">
        <v>182</v>
      </c>
      <c r="AT301" s="228" t="s">
        <v>163</v>
      </c>
      <c r="AU301" s="228" t="s">
        <v>89</v>
      </c>
      <c r="AY301" s="16" t="s">
        <v>160</v>
      </c>
      <c r="BE301" s="229">
        <f>IF(N301="základní",J301,0)</f>
        <v>0</v>
      </c>
      <c r="BF301" s="229">
        <f>IF(N301="snížená",J301,0)</f>
        <v>0</v>
      </c>
      <c r="BG301" s="229">
        <f>IF(N301="zákl. přenesená",J301,0)</f>
        <v>0</v>
      </c>
      <c r="BH301" s="229">
        <f>IF(N301="sníž. přenesená",J301,0)</f>
        <v>0</v>
      </c>
      <c r="BI301" s="229">
        <f>IF(N301="nulová",J301,0)</f>
        <v>0</v>
      </c>
      <c r="BJ301" s="16" t="s">
        <v>87</v>
      </c>
      <c r="BK301" s="229">
        <f>ROUND(I301*H301,2)</f>
        <v>0</v>
      </c>
      <c r="BL301" s="16" t="s">
        <v>182</v>
      </c>
      <c r="BM301" s="228" t="s">
        <v>1098</v>
      </c>
    </row>
    <row r="302" spans="1:47" s="2" customFormat="1" ht="12">
      <c r="A302" s="37"/>
      <c r="B302" s="38"/>
      <c r="C302" s="39"/>
      <c r="D302" s="230" t="s">
        <v>170</v>
      </c>
      <c r="E302" s="39"/>
      <c r="F302" s="231" t="s">
        <v>1099</v>
      </c>
      <c r="G302" s="39"/>
      <c r="H302" s="39"/>
      <c r="I302" s="232"/>
      <c r="J302" s="39"/>
      <c r="K302" s="39"/>
      <c r="L302" s="43"/>
      <c r="M302" s="233"/>
      <c r="N302" s="234"/>
      <c r="O302" s="90"/>
      <c r="P302" s="90"/>
      <c r="Q302" s="90"/>
      <c r="R302" s="90"/>
      <c r="S302" s="90"/>
      <c r="T302" s="91"/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  <c r="AE302" s="37"/>
      <c r="AT302" s="16" t="s">
        <v>170</v>
      </c>
      <c r="AU302" s="16" t="s">
        <v>89</v>
      </c>
    </row>
    <row r="303" spans="1:47" s="2" customFormat="1" ht="12">
      <c r="A303" s="37"/>
      <c r="B303" s="38"/>
      <c r="C303" s="39"/>
      <c r="D303" s="230" t="s">
        <v>172</v>
      </c>
      <c r="E303" s="39"/>
      <c r="F303" s="235" t="s">
        <v>1100</v>
      </c>
      <c r="G303" s="39"/>
      <c r="H303" s="39"/>
      <c r="I303" s="232"/>
      <c r="J303" s="39"/>
      <c r="K303" s="39"/>
      <c r="L303" s="43"/>
      <c r="M303" s="233"/>
      <c r="N303" s="234"/>
      <c r="O303" s="90"/>
      <c r="P303" s="90"/>
      <c r="Q303" s="90"/>
      <c r="R303" s="90"/>
      <c r="S303" s="90"/>
      <c r="T303" s="91"/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  <c r="AE303" s="37"/>
      <c r="AT303" s="16" t="s">
        <v>172</v>
      </c>
      <c r="AU303" s="16" t="s">
        <v>89</v>
      </c>
    </row>
    <row r="304" spans="1:65" s="2" customFormat="1" ht="24.15" customHeight="1">
      <c r="A304" s="37"/>
      <c r="B304" s="38"/>
      <c r="C304" s="217" t="s">
        <v>625</v>
      </c>
      <c r="D304" s="217" t="s">
        <v>163</v>
      </c>
      <c r="E304" s="218" t="s">
        <v>1101</v>
      </c>
      <c r="F304" s="219" t="s">
        <v>1102</v>
      </c>
      <c r="G304" s="220" t="s">
        <v>275</v>
      </c>
      <c r="H304" s="221">
        <v>2.04</v>
      </c>
      <c r="I304" s="222"/>
      <c r="J304" s="223">
        <f>ROUND(I304*H304,2)</f>
        <v>0</v>
      </c>
      <c r="K304" s="219" t="s">
        <v>167</v>
      </c>
      <c r="L304" s="43"/>
      <c r="M304" s="224" t="s">
        <v>1</v>
      </c>
      <c r="N304" s="225" t="s">
        <v>44</v>
      </c>
      <c r="O304" s="90"/>
      <c r="P304" s="226">
        <f>O304*H304</f>
        <v>0</v>
      </c>
      <c r="Q304" s="226">
        <v>0</v>
      </c>
      <c r="R304" s="226">
        <f>Q304*H304</f>
        <v>0</v>
      </c>
      <c r="S304" s="226">
        <v>0</v>
      </c>
      <c r="T304" s="227">
        <f>S304*H304</f>
        <v>0</v>
      </c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  <c r="AE304" s="37"/>
      <c r="AR304" s="228" t="s">
        <v>182</v>
      </c>
      <c r="AT304" s="228" t="s">
        <v>163</v>
      </c>
      <c r="AU304" s="228" t="s">
        <v>89</v>
      </c>
      <c r="AY304" s="16" t="s">
        <v>160</v>
      </c>
      <c r="BE304" s="229">
        <f>IF(N304="základní",J304,0)</f>
        <v>0</v>
      </c>
      <c r="BF304" s="229">
        <f>IF(N304="snížená",J304,0)</f>
        <v>0</v>
      </c>
      <c r="BG304" s="229">
        <f>IF(N304="zákl. přenesená",J304,0)</f>
        <v>0</v>
      </c>
      <c r="BH304" s="229">
        <f>IF(N304="sníž. přenesená",J304,0)</f>
        <v>0</v>
      </c>
      <c r="BI304" s="229">
        <f>IF(N304="nulová",J304,0)</f>
        <v>0</v>
      </c>
      <c r="BJ304" s="16" t="s">
        <v>87</v>
      </c>
      <c r="BK304" s="229">
        <f>ROUND(I304*H304,2)</f>
        <v>0</v>
      </c>
      <c r="BL304" s="16" t="s">
        <v>182</v>
      </c>
      <c r="BM304" s="228" t="s">
        <v>1103</v>
      </c>
    </row>
    <row r="305" spans="1:47" s="2" customFormat="1" ht="12">
      <c r="A305" s="37"/>
      <c r="B305" s="38"/>
      <c r="C305" s="39"/>
      <c r="D305" s="230" t="s">
        <v>170</v>
      </c>
      <c r="E305" s="39"/>
      <c r="F305" s="231" t="s">
        <v>1104</v>
      </c>
      <c r="G305" s="39"/>
      <c r="H305" s="39"/>
      <c r="I305" s="232"/>
      <c r="J305" s="39"/>
      <c r="K305" s="39"/>
      <c r="L305" s="43"/>
      <c r="M305" s="233"/>
      <c r="N305" s="234"/>
      <c r="O305" s="90"/>
      <c r="P305" s="90"/>
      <c r="Q305" s="90"/>
      <c r="R305" s="90"/>
      <c r="S305" s="90"/>
      <c r="T305" s="91"/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  <c r="AE305" s="37"/>
      <c r="AT305" s="16" t="s">
        <v>170</v>
      </c>
      <c r="AU305" s="16" t="s">
        <v>89</v>
      </c>
    </row>
    <row r="306" spans="1:47" s="2" customFormat="1" ht="12">
      <c r="A306" s="37"/>
      <c r="B306" s="38"/>
      <c r="C306" s="39"/>
      <c r="D306" s="230" t="s">
        <v>172</v>
      </c>
      <c r="E306" s="39"/>
      <c r="F306" s="235" t="s">
        <v>990</v>
      </c>
      <c r="G306" s="39"/>
      <c r="H306" s="39"/>
      <c r="I306" s="232"/>
      <c r="J306" s="39"/>
      <c r="K306" s="39"/>
      <c r="L306" s="43"/>
      <c r="M306" s="233"/>
      <c r="N306" s="234"/>
      <c r="O306" s="90"/>
      <c r="P306" s="90"/>
      <c r="Q306" s="90"/>
      <c r="R306" s="90"/>
      <c r="S306" s="90"/>
      <c r="T306" s="91"/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  <c r="AE306" s="37"/>
      <c r="AT306" s="16" t="s">
        <v>172</v>
      </c>
      <c r="AU306" s="16" t="s">
        <v>89</v>
      </c>
    </row>
    <row r="307" spans="1:51" s="13" customFormat="1" ht="12">
      <c r="A307" s="13"/>
      <c r="B307" s="236"/>
      <c r="C307" s="237"/>
      <c r="D307" s="230" t="s">
        <v>219</v>
      </c>
      <c r="E307" s="238" t="s">
        <v>1</v>
      </c>
      <c r="F307" s="239" t="s">
        <v>1105</v>
      </c>
      <c r="G307" s="237"/>
      <c r="H307" s="240">
        <v>2.04</v>
      </c>
      <c r="I307" s="241"/>
      <c r="J307" s="237"/>
      <c r="K307" s="237"/>
      <c r="L307" s="242"/>
      <c r="M307" s="243"/>
      <c r="N307" s="244"/>
      <c r="O307" s="244"/>
      <c r="P307" s="244"/>
      <c r="Q307" s="244"/>
      <c r="R307" s="244"/>
      <c r="S307" s="244"/>
      <c r="T307" s="245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46" t="s">
        <v>219</v>
      </c>
      <c r="AU307" s="246" t="s">
        <v>89</v>
      </c>
      <c r="AV307" s="13" t="s">
        <v>89</v>
      </c>
      <c r="AW307" s="13" t="s">
        <v>36</v>
      </c>
      <c r="AX307" s="13" t="s">
        <v>79</v>
      </c>
      <c r="AY307" s="246" t="s">
        <v>160</v>
      </c>
    </row>
    <row r="308" spans="1:65" s="2" customFormat="1" ht="24.15" customHeight="1">
      <c r="A308" s="37"/>
      <c r="B308" s="38"/>
      <c r="C308" s="217" t="s">
        <v>630</v>
      </c>
      <c r="D308" s="217" t="s">
        <v>163</v>
      </c>
      <c r="E308" s="218" t="s">
        <v>484</v>
      </c>
      <c r="F308" s="219" t="s">
        <v>485</v>
      </c>
      <c r="G308" s="220" t="s">
        <v>270</v>
      </c>
      <c r="H308" s="221">
        <v>52</v>
      </c>
      <c r="I308" s="222"/>
      <c r="J308" s="223">
        <f>ROUND(I308*H308,2)</f>
        <v>0</v>
      </c>
      <c r="K308" s="219" t="s">
        <v>167</v>
      </c>
      <c r="L308" s="43"/>
      <c r="M308" s="224" t="s">
        <v>1</v>
      </c>
      <c r="N308" s="225" t="s">
        <v>44</v>
      </c>
      <c r="O308" s="90"/>
      <c r="P308" s="226">
        <f>O308*H308</f>
        <v>0</v>
      </c>
      <c r="Q308" s="226">
        <v>0.74327</v>
      </c>
      <c r="R308" s="226">
        <f>Q308*H308</f>
        <v>38.65004</v>
      </c>
      <c r="S308" s="226">
        <v>0</v>
      </c>
      <c r="T308" s="227">
        <f>S308*H308</f>
        <v>0</v>
      </c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  <c r="AE308" s="37"/>
      <c r="AR308" s="228" t="s">
        <v>182</v>
      </c>
      <c r="AT308" s="228" t="s">
        <v>163</v>
      </c>
      <c r="AU308" s="228" t="s">
        <v>89</v>
      </c>
      <c r="AY308" s="16" t="s">
        <v>160</v>
      </c>
      <c r="BE308" s="229">
        <f>IF(N308="základní",J308,0)</f>
        <v>0</v>
      </c>
      <c r="BF308" s="229">
        <f>IF(N308="snížená",J308,0)</f>
        <v>0</v>
      </c>
      <c r="BG308" s="229">
        <f>IF(N308="zákl. přenesená",J308,0)</f>
        <v>0</v>
      </c>
      <c r="BH308" s="229">
        <f>IF(N308="sníž. přenesená",J308,0)</f>
        <v>0</v>
      </c>
      <c r="BI308" s="229">
        <f>IF(N308="nulová",J308,0)</f>
        <v>0</v>
      </c>
      <c r="BJ308" s="16" t="s">
        <v>87</v>
      </c>
      <c r="BK308" s="229">
        <f>ROUND(I308*H308,2)</f>
        <v>0</v>
      </c>
      <c r="BL308" s="16" t="s">
        <v>182</v>
      </c>
      <c r="BM308" s="228" t="s">
        <v>1106</v>
      </c>
    </row>
    <row r="309" spans="1:47" s="2" customFormat="1" ht="12">
      <c r="A309" s="37"/>
      <c r="B309" s="38"/>
      <c r="C309" s="39"/>
      <c r="D309" s="230" t="s">
        <v>170</v>
      </c>
      <c r="E309" s="39"/>
      <c r="F309" s="231" t="s">
        <v>487</v>
      </c>
      <c r="G309" s="39"/>
      <c r="H309" s="39"/>
      <c r="I309" s="232"/>
      <c r="J309" s="39"/>
      <c r="K309" s="39"/>
      <c r="L309" s="43"/>
      <c r="M309" s="233"/>
      <c r="N309" s="234"/>
      <c r="O309" s="90"/>
      <c r="P309" s="90"/>
      <c r="Q309" s="90"/>
      <c r="R309" s="90"/>
      <c r="S309" s="90"/>
      <c r="T309" s="91"/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  <c r="AE309" s="37"/>
      <c r="AT309" s="16" t="s">
        <v>170</v>
      </c>
      <c r="AU309" s="16" t="s">
        <v>89</v>
      </c>
    </row>
    <row r="310" spans="1:47" s="2" customFormat="1" ht="12">
      <c r="A310" s="37"/>
      <c r="B310" s="38"/>
      <c r="C310" s="39"/>
      <c r="D310" s="230" t="s">
        <v>172</v>
      </c>
      <c r="E310" s="39"/>
      <c r="F310" s="235" t="s">
        <v>1107</v>
      </c>
      <c r="G310" s="39"/>
      <c r="H310" s="39"/>
      <c r="I310" s="232"/>
      <c r="J310" s="39"/>
      <c r="K310" s="39"/>
      <c r="L310" s="43"/>
      <c r="M310" s="233"/>
      <c r="N310" s="234"/>
      <c r="O310" s="90"/>
      <c r="P310" s="90"/>
      <c r="Q310" s="90"/>
      <c r="R310" s="90"/>
      <c r="S310" s="90"/>
      <c r="T310" s="91"/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  <c r="AE310" s="37"/>
      <c r="AT310" s="16" t="s">
        <v>172</v>
      </c>
      <c r="AU310" s="16" t="s">
        <v>89</v>
      </c>
    </row>
    <row r="311" spans="1:51" s="13" customFormat="1" ht="12">
      <c r="A311" s="13"/>
      <c r="B311" s="236"/>
      <c r="C311" s="237"/>
      <c r="D311" s="230" t="s">
        <v>219</v>
      </c>
      <c r="E311" s="238" t="s">
        <v>1</v>
      </c>
      <c r="F311" s="239" t="s">
        <v>1108</v>
      </c>
      <c r="G311" s="237"/>
      <c r="H311" s="240">
        <v>52</v>
      </c>
      <c r="I311" s="241"/>
      <c r="J311" s="237"/>
      <c r="K311" s="237"/>
      <c r="L311" s="242"/>
      <c r="M311" s="243"/>
      <c r="N311" s="244"/>
      <c r="O311" s="244"/>
      <c r="P311" s="244"/>
      <c r="Q311" s="244"/>
      <c r="R311" s="244"/>
      <c r="S311" s="244"/>
      <c r="T311" s="245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46" t="s">
        <v>219</v>
      </c>
      <c r="AU311" s="246" t="s">
        <v>89</v>
      </c>
      <c r="AV311" s="13" t="s">
        <v>89</v>
      </c>
      <c r="AW311" s="13" t="s">
        <v>36</v>
      </c>
      <c r="AX311" s="13" t="s">
        <v>79</v>
      </c>
      <c r="AY311" s="246" t="s">
        <v>160</v>
      </c>
    </row>
    <row r="312" spans="1:63" s="12" customFormat="1" ht="22.8" customHeight="1">
      <c r="A312" s="12"/>
      <c r="B312" s="201"/>
      <c r="C312" s="202"/>
      <c r="D312" s="203" t="s">
        <v>78</v>
      </c>
      <c r="E312" s="215" t="s">
        <v>159</v>
      </c>
      <c r="F312" s="215" t="s">
        <v>1109</v>
      </c>
      <c r="G312" s="202"/>
      <c r="H312" s="202"/>
      <c r="I312" s="205"/>
      <c r="J312" s="216">
        <f>BK312</f>
        <v>0</v>
      </c>
      <c r="K312" s="202"/>
      <c r="L312" s="207"/>
      <c r="M312" s="208"/>
      <c r="N312" s="209"/>
      <c r="O312" s="209"/>
      <c r="P312" s="210">
        <f>SUM(P313:P411)</f>
        <v>0</v>
      </c>
      <c r="Q312" s="209"/>
      <c r="R312" s="210">
        <f>SUM(R313:R411)</f>
        <v>450.16632116</v>
      </c>
      <c r="S312" s="209"/>
      <c r="T312" s="211">
        <f>SUM(T313:T411)</f>
        <v>0</v>
      </c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R312" s="212" t="s">
        <v>87</v>
      </c>
      <c r="AT312" s="213" t="s">
        <v>78</v>
      </c>
      <c r="AU312" s="213" t="s">
        <v>87</v>
      </c>
      <c r="AY312" s="212" t="s">
        <v>160</v>
      </c>
      <c r="BK312" s="214">
        <f>SUM(BK313:BK411)</f>
        <v>0</v>
      </c>
    </row>
    <row r="313" spans="1:65" s="2" customFormat="1" ht="21.75" customHeight="1">
      <c r="A313" s="37"/>
      <c r="B313" s="38"/>
      <c r="C313" s="217" t="s">
        <v>635</v>
      </c>
      <c r="D313" s="217" t="s">
        <v>163</v>
      </c>
      <c r="E313" s="218" t="s">
        <v>1110</v>
      </c>
      <c r="F313" s="219" t="s">
        <v>1111</v>
      </c>
      <c r="G313" s="220" t="s">
        <v>270</v>
      </c>
      <c r="H313" s="221">
        <v>164</v>
      </c>
      <c r="I313" s="222"/>
      <c r="J313" s="223">
        <f>ROUND(I313*H313,2)</f>
        <v>0</v>
      </c>
      <c r="K313" s="219" t="s">
        <v>167</v>
      </c>
      <c r="L313" s="43"/>
      <c r="M313" s="224" t="s">
        <v>1</v>
      </c>
      <c r="N313" s="225" t="s">
        <v>44</v>
      </c>
      <c r="O313" s="90"/>
      <c r="P313" s="226">
        <f>O313*H313</f>
        <v>0</v>
      </c>
      <c r="Q313" s="226">
        <v>0</v>
      </c>
      <c r="R313" s="226">
        <f>Q313*H313</f>
        <v>0</v>
      </c>
      <c r="S313" s="226">
        <v>0</v>
      </c>
      <c r="T313" s="227">
        <f>S313*H313</f>
        <v>0</v>
      </c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  <c r="AE313" s="37"/>
      <c r="AR313" s="228" t="s">
        <v>182</v>
      </c>
      <c r="AT313" s="228" t="s">
        <v>163</v>
      </c>
      <c r="AU313" s="228" t="s">
        <v>89</v>
      </c>
      <c r="AY313" s="16" t="s">
        <v>160</v>
      </c>
      <c r="BE313" s="229">
        <f>IF(N313="základní",J313,0)</f>
        <v>0</v>
      </c>
      <c r="BF313" s="229">
        <f>IF(N313="snížená",J313,0)</f>
        <v>0</v>
      </c>
      <c r="BG313" s="229">
        <f>IF(N313="zákl. přenesená",J313,0)</f>
        <v>0</v>
      </c>
      <c r="BH313" s="229">
        <f>IF(N313="sníž. přenesená",J313,0)</f>
        <v>0</v>
      </c>
      <c r="BI313" s="229">
        <f>IF(N313="nulová",J313,0)</f>
        <v>0</v>
      </c>
      <c r="BJ313" s="16" t="s">
        <v>87</v>
      </c>
      <c r="BK313" s="229">
        <f>ROUND(I313*H313,2)</f>
        <v>0</v>
      </c>
      <c r="BL313" s="16" t="s">
        <v>182</v>
      </c>
      <c r="BM313" s="228" t="s">
        <v>1112</v>
      </c>
    </row>
    <row r="314" spans="1:47" s="2" customFormat="1" ht="12">
      <c r="A314" s="37"/>
      <c r="B314" s="38"/>
      <c r="C314" s="39"/>
      <c r="D314" s="230" t="s">
        <v>170</v>
      </c>
      <c r="E314" s="39"/>
      <c r="F314" s="231" t="s">
        <v>1113</v>
      </c>
      <c r="G314" s="39"/>
      <c r="H314" s="39"/>
      <c r="I314" s="232"/>
      <c r="J314" s="39"/>
      <c r="K314" s="39"/>
      <c r="L314" s="43"/>
      <c r="M314" s="233"/>
      <c r="N314" s="234"/>
      <c r="O314" s="90"/>
      <c r="P314" s="90"/>
      <c r="Q314" s="90"/>
      <c r="R314" s="90"/>
      <c r="S314" s="90"/>
      <c r="T314" s="91"/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  <c r="AE314" s="37"/>
      <c r="AT314" s="16" t="s">
        <v>170</v>
      </c>
      <c r="AU314" s="16" t="s">
        <v>89</v>
      </c>
    </row>
    <row r="315" spans="1:47" s="2" customFormat="1" ht="12">
      <c r="A315" s="37"/>
      <c r="B315" s="38"/>
      <c r="C315" s="39"/>
      <c r="D315" s="230" t="s">
        <v>172</v>
      </c>
      <c r="E315" s="39"/>
      <c r="F315" s="235" t="s">
        <v>1114</v>
      </c>
      <c r="G315" s="39"/>
      <c r="H315" s="39"/>
      <c r="I315" s="232"/>
      <c r="J315" s="39"/>
      <c r="K315" s="39"/>
      <c r="L315" s="43"/>
      <c r="M315" s="233"/>
      <c r="N315" s="234"/>
      <c r="O315" s="90"/>
      <c r="P315" s="90"/>
      <c r="Q315" s="90"/>
      <c r="R315" s="90"/>
      <c r="S315" s="90"/>
      <c r="T315" s="91"/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  <c r="AE315" s="37"/>
      <c r="AT315" s="16" t="s">
        <v>172</v>
      </c>
      <c r="AU315" s="16" t="s">
        <v>89</v>
      </c>
    </row>
    <row r="316" spans="1:51" s="13" customFormat="1" ht="12">
      <c r="A316" s="13"/>
      <c r="B316" s="236"/>
      <c r="C316" s="237"/>
      <c r="D316" s="230" t="s">
        <v>219</v>
      </c>
      <c r="E316" s="238" t="s">
        <v>1</v>
      </c>
      <c r="F316" s="239" t="s">
        <v>1115</v>
      </c>
      <c r="G316" s="237"/>
      <c r="H316" s="240">
        <v>164</v>
      </c>
      <c r="I316" s="241"/>
      <c r="J316" s="237"/>
      <c r="K316" s="237"/>
      <c r="L316" s="242"/>
      <c r="M316" s="243"/>
      <c r="N316" s="244"/>
      <c r="O316" s="244"/>
      <c r="P316" s="244"/>
      <c r="Q316" s="244"/>
      <c r="R316" s="244"/>
      <c r="S316" s="244"/>
      <c r="T316" s="245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46" t="s">
        <v>219</v>
      </c>
      <c r="AU316" s="246" t="s">
        <v>89</v>
      </c>
      <c r="AV316" s="13" t="s">
        <v>89</v>
      </c>
      <c r="AW316" s="13" t="s">
        <v>36</v>
      </c>
      <c r="AX316" s="13" t="s">
        <v>79</v>
      </c>
      <c r="AY316" s="246" t="s">
        <v>160</v>
      </c>
    </row>
    <row r="317" spans="1:65" s="2" customFormat="1" ht="24.15" customHeight="1">
      <c r="A317" s="37"/>
      <c r="B317" s="38"/>
      <c r="C317" s="217" t="s">
        <v>639</v>
      </c>
      <c r="D317" s="217" t="s">
        <v>163</v>
      </c>
      <c r="E317" s="218" t="s">
        <v>1116</v>
      </c>
      <c r="F317" s="219" t="s">
        <v>1117</v>
      </c>
      <c r="G317" s="220" t="s">
        <v>270</v>
      </c>
      <c r="H317" s="221">
        <v>9936</v>
      </c>
      <c r="I317" s="222"/>
      <c r="J317" s="223">
        <f>ROUND(I317*H317,2)</f>
        <v>0</v>
      </c>
      <c r="K317" s="219" t="s">
        <v>167</v>
      </c>
      <c r="L317" s="43"/>
      <c r="M317" s="224" t="s">
        <v>1</v>
      </c>
      <c r="N317" s="225" t="s">
        <v>44</v>
      </c>
      <c r="O317" s="90"/>
      <c r="P317" s="226">
        <f>O317*H317</f>
        <v>0</v>
      </c>
      <c r="Q317" s="226">
        <v>0</v>
      </c>
      <c r="R317" s="226">
        <f>Q317*H317</f>
        <v>0</v>
      </c>
      <c r="S317" s="226">
        <v>0</v>
      </c>
      <c r="T317" s="227">
        <f>S317*H317</f>
        <v>0</v>
      </c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  <c r="AE317" s="37"/>
      <c r="AR317" s="228" t="s">
        <v>182</v>
      </c>
      <c r="AT317" s="228" t="s">
        <v>163</v>
      </c>
      <c r="AU317" s="228" t="s">
        <v>89</v>
      </c>
      <c r="AY317" s="16" t="s">
        <v>160</v>
      </c>
      <c r="BE317" s="229">
        <f>IF(N317="základní",J317,0)</f>
        <v>0</v>
      </c>
      <c r="BF317" s="229">
        <f>IF(N317="snížená",J317,0)</f>
        <v>0</v>
      </c>
      <c r="BG317" s="229">
        <f>IF(N317="zákl. přenesená",J317,0)</f>
        <v>0</v>
      </c>
      <c r="BH317" s="229">
        <f>IF(N317="sníž. přenesená",J317,0)</f>
        <v>0</v>
      </c>
      <c r="BI317" s="229">
        <f>IF(N317="nulová",J317,0)</f>
        <v>0</v>
      </c>
      <c r="BJ317" s="16" t="s">
        <v>87</v>
      </c>
      <c r="BK317" s="229">
        <f>ROUND(I317*H317,2)</f>
        <v>0</v>
      </c>
      <c r="BL317" s="16" t="s">
        <v>182</v>
      </c>
      <c r="BM317" s="228" t="s">
        <v>1118</v>
      </c>
    </row>
    <row r="318" spans="1:47" s="2" customFormat="1" ht="12">
      <c r="A318" s="37"/>
      <c r="B318" s="38"/>
      <c r="C318" s="39"/>
      <c r="D318" s="230" t="s">
        <v>170</v>
      </c>
      <c r="E318" s="39"/>
      <c r="F318" s="231" t="s">
        <v>1119</v>
      </c>
      <c r="G318" s="39"/>
      <c r="H318" s="39"/>
      <c r="I318" s="232"/>
      <c r="J318" s="39"/>
      <c r="K318" s="39"/>
      <c r="L318" s="43"/>
      <c r="M318" s="233"/>
      <c r="N318" s="234"/>
      <c r="O318" s="90"/>
      <c r="P318" s="90"/>
      <c r="Q318" s="90"/>
      <c r="R318" s="90"/>
      <c r="S318" s="90"/>
      <c r="T318" s="91"/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  <c r="AE318" s="37"/>
      <c r="AT318" s="16" t="s">
        <v>170</v>
      </c>
      <c r="AU318" s="16" t="s">
        <v>89</v>
      </c>
    </row>
    <row r="319" spans="1:47" s="2" customFormat="1" ht="12">
      <c r="A319" s="37"/>
      <c r="B319" s="38"/>
      <c r="C319" s="39"/>
      <c r="D319" s="230" t="s">
        <v>172</v>
      </c>
      <c r="E319" s="39"/>
      <c r="F319" s="235" t="s">
        <v>1120</v>
      </c>
      <c r="G319" s="39"/>
      <c r="H319" s="39"/>
      <c r="I319" s="232"/>
      <c r="J319" s="39"/>
      <c r="K319" s="39"/>
      <c r="L319" s="43"/>
      <c r="M319" s="233"/>
      <c r="N319" s="234"/>
      <c r="O319" s="90"/>
      <c r="P319" s="90"/>
      <c r="Q319" s="90"/>
      <c r="R319" s="90"/>
      <c r="S319" s="90"/>
      <c r="T319" s="91"/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  <c r="AE319" s="37"/>
      <c r="AT319" s="16" t="s">
        <v>172</v>
      </c>
      <c r="AU319" s="16" t="s">
        <v>89</v>
      </c>
    </row>
    <row r="320" spans="1:51" s="13" customFormat="1" ht="12">
      <c r="A320" s="13"/>
      <c r="B320" s="236"/>
      <c r="C320" s="237"/>
      <c r="D320" s="230" t="s">
        <v>219</v>
      </c>
      <c r="E320" s="238" t="s">
        <v>1</v>
      </c>
      <c r="F320" s="239" t="s">
        <v>1121</v>
      </c>
      <c r="G320" s="237"/>
      <c r="H320" s="240">
        <v>9936</v>
      </c>
      <c r="I320" s="241"/>
      <c r="J320" s="237"/>
      <c r="K320" s="237"/>
      <c r="L320" s="242"/>
      <c r="M320" s="243"/>
      <c r="N320" s="244"/>
      <c r="O320" s="244"/>
      <c r="P320" s="244"/>
      <c r="Q320" s="244"/>
      <c r="R320" s="244"/>
      <c r="S320" s="244"/>
      <c r="T320" s="245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46" t="s">
        <v>219</v>
      </c>
      <c r="AU320" s="246" t="s">
        <v>89</v>
      </c>
      <c r="AV320" s="13" t="s">
        <v>89</v>
      </c>
      <c r="AW320" s="13" t="s">
        <v>36</v>
      </c>
      <c r="AX320" s="13" t="s">
        <v>79</v>
      </c>
      <c r="AY320" s="246" t="s">
        <v>160</v>
      </c>
    </row>
    <row r="321" spans="1:65" s="2" customFormat="1" ht="16.5" customHeight="1">
      <c r="A321" s="37"/>
      <c r="B321" s="38"/>
      <c r="C321" s="217" t="s">
        <v>643</v>
      </c>
      <c r="D321" s="217" t="s">
        <v>163</v>
      </c>
      <c r="E321" s="218" t="s">
        <v>1122</v>
      </c>
      <c r="F321" s="219" t="s">
        <v>1123</v>
      </c>
      <c r="G321" s="220" t="s">
        <v>270</v>
      </c>
      <c r="H321" s="221">
        <v>1203</v>
      </c>
      <c r="I321" s="222"/>
      <c r="J321" s="223">
        <f>ROUND(I321*H321,2)</f>
        <v>0</v>
      </c>
      <c r="K321" s="219" t="s">
        <v>167</v>
      </c>
      <c r="L321" s="43"/>
      <c r="M321" s="224" t="s">
        <v>1</v>
      </c>
      <c r="N321" s="225" t="s">
        <v>44</v>
      </c>
      <c r="O321" s="90"/>
      <c r="P321" s="226">
        <f>O321*H321</f>
        <v>0</v>
      </c>
      <c r="Q321" s="226">
        <v>0</v>
      </c>
      <c r="R321" s="226">
        <f>Q321*H321</f>
        <v>0</v>
      </c>
      <c r="S321" s="226">
        <v>0</v>
      </c>
      <c r="T321" s="227">
        <f>S321*H321</f>
        <v>0</v>
      </c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  <c r="AE321" s="37"/>
      <c r="AR321" s="228" t="s">
        <v>182</v>
      </c>
      <c r="AT321" s="228" t="s">
        <v>163</v>
      </c>
      <c r="AU321" s="228" t="s">
        <v>89</v>
      </c>
      <c r="AY321" s="16" t="s">
        <v>160</v>
      </c>
      <c r="BE321" s="229">
        <f>IF(N321="základní",J321,0)</f>
        <v>0</v>
      </c>
      <c r="BF321" s="229">
        <f>IF(N321="snížená",J321,0)</f>
        <v>0</v>
      </c>
      <c r="BG321" s="229">
        <f>IF(N321="zákl. přenesená",J321,0)</f>
        <v>0</v>
      </c>
      <c r="BH321" s="229">
        <f>IF(N321="sníž. přenesená",J321,0)</f>
        <v>0</v>
      </c>
      <c r="BI321" s="229">
        <f>IF(N321="nulová",J321,0)</f>
        <v>0</v>
      </c>
      <c r="BJ321" s="16" t="s">
        <v>87</v>
      </c>
      <c r="BK321" s="229">
        <f>ROUND(I321*H321,2)</f>
        <v>0</v>
      </c>
      <c r="BL321" s="16" t="s">
        <v>182</v>
      </c>
      <c r="BM321" s="228" t="s">
        <v>1124</v>
      </c>
    </row>
    <row r="322" spans="1:47" s="2" customFormat="1" ht="12">
      <c r="A322" s="37"/>
      <c r="B322" s="38"/>
      <c r="C322" s="39"/>
      <c r="D322" s="230" t="s">
        <v>170</v>
      </c>
      <c r="E322" s="39"/>
      <c r="F322" s="231" t="s">
        <v>1125</v>
      </c>
      <c r="G322" s="39"/>
      <c r="H322" s="39"/>
      <c r="I322" s="232"/>
      <c r="J322" s="39"/>
      <c r="K322" s="39"/>
      <c r="L322" s="43"/>
      <c r="M322" s="233"/>
      <c r="N322" s="234"/>
      <c r="O322" s="90"/>
      <c r="P322" s="90"/>
      <c r="Q322" s="90"/>
      <c r="R322" s="90"/>
      <c r="S322" s="90"/>
      <c r="T322" s="91"/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  <c r="AE322" s="37"/>
      <c r="AT322" s="16" t="s">
        <v>170</v>
      </c>
      <c r="AU322" s="16" t="s">
        <v>89</v>
      </c>
    </row>
    <row r="323" spans="1:47" s="2" customFormat="1" ht="12">
      <c r="A323" s="37"/>
      <c r="B323" s="38"/>
      <c r="C323" s="39"/>
      <c r="D323" s="230" t="s">
        <v>172</v>
      </c>
      <c r="E323" s="39"/>
      <c r="F323" s="235" t="s">
        <v>1126</v>
      </c>
      <c r="G323" s="39"/>
      <c r="H323" s="39"/>
      <c r="I323" s="232"/>
      <c r="J323" s="39"/>
      <c r="K323" s="39"/>
      <c r="L323" s="43"/>
      <c r="M323" s="233"/>
      <c r="N323" s="234"/>
      <c r="O323" s="90"/>
      <c r="P323" s="90"/>
      <c r="Q323" s="90"/>
      <c r="R323" s="90"/>
      <c r="S323" s="90"/>
      <c r="T323" s="91"/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  <c r="AE323" s="37"/>
      <c r="AT323" s="16" t="s">
        <v>172</v>
      </c>
      <c r="AU323" s="16" t="s">
        <v>89</v>
      </c>
    </row>
    <row r="324" spans="1:51" s="13" customFormat="1" ht="12">
      <c r="A324" s="13"/>
      <c r="B324" s="236"/>
      <c r="C324" s="237"/>
      <c r="D324" s="230" t="s">
        <v>219</v>
      </c>
      <c r="E324" s="238" t="s">
        <v>1</v>
      </c>
      <c r="F324" s="239" t="s">
        <v>1127</v>
      </c>
      <c r="G324" s="237"/>
      <c r="H324" s="240">
        <v>1203</v>
      </c>
      <c r="I324" s="241"/>
      <c r="J324" s="237"/>
      <c r="K324" s="237"/>
      <c r="L324" s="242"/>
      <c r="M324" s="243"/>
      <c r="N324" s="244"/>
      <c r="O324" s="244"/>
      <c r="P324" s="244"/>
      <c r="Q324" s="244"/>
      <c r="R324" s="244"/>
      <c r="S324" s="244"/>
      <c r="T324" s="245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T324" s="246" t="s">
        <v>219</v>
      </c>
      <c r="AU324" s="246" t="s">
        <v>89</v>
      </c>
      <c r="AV324" s="13" t="s">
        <v>89</v>
      </c>
      <c r="AW324" s="13" t="s">
        <v>36</v>
      </c>
      <c r="AX324" s="13" t="s">
        <v>79</v>
      </c>
      <c r="AY324" s="246" t="s">
        <v>160</v>
      </c>
    </row>
    <row r="325" spans="1:65" s="2" customFormat="1" ht="16.5" customHeight="1">
      <c r="A325" s="37"/>
      <c r="B325" s="38"/>
      <c r="C325" s="217" t="s">
        <v>648</v>
      </c>
      <c r="D325" s="217" t="s">
        <v>163</v>
      </c>
      <c r="E325" s="218" t="s">
        <v>1128</v>
      </c>
      <c r="F325" s="219" t="s">
        <v>1123</v>
      </c>
      <c r="G325" s="220" t="s">
        <v>270</v>
      </c>
      <c r="H325" s="221">
        <v>98</v>
      </c>
      <c r="I325" s="222"/>
      <c r="J325" s="223">
        <f>ROUND(I325*H325,2)</f>
        <v>0</v>
      </c>
      <c r="K325" s="219" t="s">
        <v>167</v>
      </c>
      <c r="L325" s="43"/>
      <c r="M325" s="224" t="s">
        <v>1</v>
      </c>
      <c r="N325" s="225" t="s">
        <v>44</v>
      </c>
      <c r="O325" s="90"/>
      <c r="P325" s="226">
        <f>O325*H325</f>
        <v>0</v>
      </c>
      <c r="Q325" s="226">
        <v>0</v>
      </c>
      <c r="R325" s="226">
        <f>Q325*H325</f>
        <v>0</v>
      </c>
      <c r="S325" s="226">
        <v>0</v>
      </c>
      <c r="T325" s="227">
        <f>S325*H325</f>
        <v>0</v>
      </c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  <c r="AE325" s="37"/>
      <c r="AR325" s="228" t="s">
        <v>182</v>
      </c>
      <c r="AT325" s="228" t="s">
        <v>163</v>
      </c>
      <c r="AU325" s="228" t="s">
        <v>89</v>
      </c>
      <c r="AY325" s="16" t="s">
        <v>160</v>
      </c>
      <c r="BE325" s="229">
        <f>IF(N325="základní",J325,0)</f>
        <v>0</v>
      </c>
      <c r="BF325" s="229">
        <f>IF(N325="snížená",J325,0)</f>
        <v>0</v>
      </c>
      <c r="BG325" s="229">
        <f>IF(N325="zákl. přenesená",J325,0)</f>
        <v>0</v>
      </c>
      <c r="BH325" s="229">
        <f>IF(N325="sníž. přenesená",J325,0)</f>
        <v>0</v>
      </c>
      <c r="BI325" s="229">
        <f>IF(N325="nulová",J325,0)</f>
        <v>0</v>
      </c>
      <c r="BJ325" s="16" t="s">
        <v>87</v>
      </c>
      <c r="BK325" s="229">
        <f>ROUND(I325*H325,2)</f>
        <v>0</v>
      </c>
      <c r="BL325" s="16" t="s">
        <v>182</v>
      </c>
      <c r="BM325" s="228" t="s">
        <v>1129</v>
      </c>
    </row>
    <row r="326" spans="1:47" s="2" customFormat="1" ht="12">
      <c r="A326" s="37"/>
      <c r="B326" s="38"/>
      <c r="C326" s="39"/>
      <c r="D326" s="230" t="s">
        <v>170</v>
      </c>
      <c r="E326" s="39"/>
      <c r="F326" s="231" t="s">
        <v>1125</v>
      </c>
      <c r="G326" s="39"/>
      <c r="H326" s="39"/>
      <c r="I326" s="232"/>
      <c r="J326" s="39"/>
      <c r="K326" s="39"/>
      <c r="L326" s="43"/>
      <c r="M326" s="233"/>
      <c r="N326" s="234"/>
      <c r="O326" s="90"/>
      <c r="P326" s="90"/>
      <c r="Q326" s="90"/>
      <c r="R326" s="90"/>
      <c r="S326" s="90"/>
      <c r="T326" s="91"/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  <c r="AE326" s="37"/>
      <c r="AT326" s="16" t="s">
        <v>170</v>
      </c>
      <c r="AU326" s="16" t="s">
        <v>89</v>
      </c>
    </row>
    <row r="327" spans="1:47" s="2" customFormat="1" ht="12">
      <c r="A327" s="37"/>
      <c r="B327" s="38"/>
      <c r="C327" s="39"/>
      <c r="D327" s="230" t="s">
        <v>172</v>
      </c>
      <c r="E327" s="39"/>
      <c r="F327" s="235" t="s">
        <v>1130</v>
      </c>
      <c r="G327" s="39"/>
      <c r="H327" s="39"/>
      <c r="I327" s="232"/>
      <c r="J327" s="39"/>
      <c r="K327" s="39"/>
      <c r="L327" s="43"/>
      <c r="M327" s="233"/>
      <c r="N327" s="234"/>
      <c r="O327" s="90"/>
      <c r="P327" s="90"/>
      <c r="Q327" s="90"/>
      <c r="R327" s="90"/>
      <c r="S327" s="90"/>
      <c r="T327" s="91"/>
      <c r="U327" s="37"/>
      <c r="V327" s="37"/>
      <c r="W327" s="37"/>
      <c r="X327" s="37"/>
      <c r="Y327" s="37"/>
      <c r="Z327" s="37"/>
      <c r="AA327" s="37"/>
      <c r="AB327" s="37"/>
      <c r="AC327" s="37"/>
      <c r="AD327" s="37"/>
      <c r="AE327" s="37"/>
      <c r="AT327" s="16" t="s">
        <v>172</v>
      </c>
      <c r="AU327" s="16" t="s">
        <v>89</v>
      </c>
    </row>
    <row r="328" spans="1:51" s="13" customFormat="1" ht="12">
      <c r="A328" s="13"/>
      <c r="B328" s="236"/>
      <c r="C328" s="237"/>
      <c r="D328" s="230" t="s">
        <v>219</v>
      </c>
      <c r="E328" s="238" t="s">
        <v>1</v>
      </c>
      <c r="F328" s="239" t="s">
        <v>1131</v>
      </c>
      <c r="G328" s="237"/>
      <c r="H328" s="240">
        <v>98</v>
      </c>
      <c r="I328" s="241"/>
      <c r="J328" s="237"/>
      <c r="K328" s="237"/>
      <c r="L328" s="242"/>
      <c r="M328" s="243"/>
      <c r="N328" s="244"/>
      <c r="O328" s="244"/>
      <c r="P328" s="244"/>
      <c r="Q328" s="244"/>
      <c r="R328" s="244"/>
      <c r="S328" s="244"/>
      <c r="T328" s="245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246" t="s">
        <v>219</v>
      </c>
      <c r="AU328" s="246" t="s">
        <v>89</v>
      </c>
      <c r="AV328" s="13" t="s">
        <v>89</v>
      </c>
      <c r="AW328" s="13" t="s">
        <v>36</v>
      </c>
      <c r="AX328" s="13" t="s">
        <v>79</v>
      </c>
      <c r="AY328" s="246" t="s">
        <v>160</v>
      </c>
    </row>
    <row r="329" spans="1:65" s="2" customFormat="1" ht="16.5" customHeight="1">
      <c r="A329" s="37"/>
      <c r="B329" s="38"/>
      <c r="C329" s="217" t="s">
        <v>652</v>
      </c>
      <c r="D329" s="217" t="s">
        <v>163</v>
      </c>
      <c r="E329" s="218" t="s">
        <v>1132</v>
      </c>
      <c r="F329" s="219" t="s">
        <v>1133</v>
      </c>
      <c r="G329" s="220" t="s">
        <v>270</v>
      </c>
      <c r="H329" s="221">
        <v>4579.3</v>
      </c>
      <c r="I329" s="222"/>
      <c r="J329" s="223">
        <f>ROUND(I329*H329,2)</f>
        <v>0</v>
      </c>
      <c r="K329" s="219" t="s">
        <v>167</v>
      </c>
      <c r="L329" s="43"/>
      <c r="M329" s="224" t="s">
        <v>1</v>
      </c>
      <c r="N329" s="225" t="s">
        <v>44</v>
      </c>
      <c r="O329" s="90"/>
      <c r="P329" s="226">
        <f>O329*H329</f>
        <v>0</v>
      </c>
      <c r="Q329" s="226">
        <v>0</v>
      </c>
      <c r="R329" s="226">
        <f>Q329*H329</f>
        <v>0</v>
      </c>
      <c r="S329" s="226">
        <v>0</v>
      </c>
      <c r="T329" s="227">
        <f>S329*H329</f>
        <v>0</v>
      </c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  <c r="AE329" s="37"/>
      <c r="AR329" s="228" t="s">
        <v>182</v>
      </c>
      <c r="AT329" s="228" t="s">
        <v>163</v>
      </c>
      <c r="AU329" s="228" t="s">
        <v>89</v>
      </c>
      <c r="AY329" s="16" t="s">
        <v>160</v>
      </c>
      <c r="BE329" s="229">
        <f>IF(N329="základní",J329,0)</f>
        <v>0</v>
      </c>
      <c r="BF329" s="229">
        <f>IF(N329="snížená",J329,0)</f>
        <v>0</v>
      </c>
      <c r="BG329" s="229">
        <f>IF(N329="zákl. přenesená",J329,0)</f>
        <v>0</v>
      </c>
      <c r="BH329" s="229">
        <f>IF(N329="sníž. přenesená",J329,0)</f>
        <v>0</v>
      </c>
      <c r="BI329" s="229">
        <f>IF(N329="nulová",J329,0)</f>
        <v>0</v>
      </c>
      <c r="BJ329" s="16" t="s">
        <v>87</v>
      </c>
      <c r="BK329" s="229">
        <f>ROUND(I329*H329,2)</f>
        <v>0</v>
      </c>
      <c r="BL329" s="16" t="s">
        <v>182</v>
      </c>
      <c r="BM329" s="228" t="s">
        <v>1134</v>
      </c>
    </row>
    <row r="330" spans="1:47" s="2" customFormat="1" ht="12">
      <c r="A330" s="37"/>
      <c r="B330" s="38"/>
      <c r="C330" s="39"/>
      <c r="D330" s="230" t="s">
        <v>170</v>
      </c>
      <c r="E330" s="39"/>
      <c r="F330" s="231" t="s">
        <v>1135</v>
      </c>
      <c r="G330" s="39"/>
      <c r="H330" s="39"/>
      <c r="I330" s="232"/>
      <c r="J330" s="39"/>
      <c r="K330" s="39"/>
      <c r="L330" s="43"/>
      <c r="M330" s="233"/>
      <c r="N330" s="234"/>
      <c r="O330" s="90"/>
      <c r="P330" s="90"/>
      <c r="Q330" s="90"/>
      <c r="R330" s="90"/>
      <c r="S330" s="90"/>
      <c r="T330" s="91"/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  <c r="AE330" s="37"/>
      <c r="AT330" s="16" t="s">
        <v>170</v>
      </c>
      <c r="AU330" s="16" t="s">
        <v>89</v>
      </c>
    </row>
    <row r="331" spans="1:47" s="2" customFormat="1" ht="12">
      <c r="A331" s="37"/>
      <c r="B331" s="38"/>
      <c r="C331" s="39"/>
      <c r="D331" s="230" t="s">
        <v>172</v>
      </c>
      <c r="E331" s="39"/>
      <c r="F331" s="235" t="s">
        <v>1136</v>
      </c>
      <c r="G331" s="39"/>
      <c r="H331" s="39"/>
      <c r="I331" s="232"/>
      <c r="J331" s="39"/>
      <c r="K331" s="39"/>
      <c r="L331" s="43"/>
      <c r="M331" s="233"/>
      <c r="N331" s="234"/>
      <c r="O331" s="90"/>
      <c r="P331" s="90"/>
      <c r="Q331" s="90"/>
      <c r="R331" s="90"/>
      <c r="S331" s="90"/>
      <c r="T331" s="91"/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  <c r="AE331" s="37"/>
      <c r="AT331" s="16" t="s">
        <v>172</v>
      </c>
      <c r="AU331" s="16" t="s">
        <v>89</v>
      </c>
    </row>
    <row r="332" spans="1:51" s="13" customFormat="1" ht="12">
      <c r="A332" s="13"/>
      <c r="B332" s="236"/>
      <c r="C332" s="237"/>
      <c r="D332" s="230" t="s">
        <v>219</v>
      </c>
      <c r="E332" s="238" t="s">
        <v>1</v>
      </c>
      <c r="F332" s="239" t="s">
        <v>1137</v>
      </c>
      <c r="G332" s="237"/>
      <c r="H332" s="240">
        <v>4579.3</v>
      </c>
      <c r="I332" s="241"/>
      <c r="J332" s="237"/>
      <c r="K332" s="237"/>
      <c r="L332" s="242"/>
      <c r="M332" s="243"/>
      <c r="N332" s="244"/>
      <c r="O332" s="244"/>
      <c r="P332" s="244"/>
      <c r="Q332" s="244"/>
      <c r="R332" s="244"/>
      <c r="S332" s="244"/>
      <c r="T332" s="245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T332" s="246" t="s">
        <v>219</v>
      </c>
      <c r="AU332" s="246" t="s">
        <v>89</v>
      </c>
      <c r="AV332" s="13" t="s">
        <v>89</v>
      </c>
      <c r="AW332" s="13" t="s">
        <v>36</v>
      </c>
      <c r="AX332" s="13" t="s">
        <v>79</v>
      </c>
      <c r="AY332" s="246" t="s">
        <v>160</v>
      </c>
    </row>
    <row r="333" spans="1:65" s="2" customFormat="1" ht="16.5" customHeight="1">
      <c r="A333" s="37"/>
      <c r="B333" s="38"/>
      <c r="C333" s="217" t="s">
        <v>656</v>
      </c>
      <c r="D333" s="217" t="s">
        <v>163</v>
      </c>
      <c r="E333" s="218" t="s">
        <v>1138</v>
      </c>
      <c r="F333" s="219" t="s">
        <v>1133</v>
      </c>
      <c r="G333" s="220" t="s">
        <v>270</v>
      </c>
      <c r="H333" s="221">
        <v>4371.15</v>
      </c>
      <c r="I333" s="222"/>
      <c r="J333" s="223">
        <f>ROUND(I333*H333,2)</f>
        <v>0</v>
      </c>
      <c r="K333" s="219" t="s">
        <v>167</v>
      </c>
      <c r="L333" s="43"/>
      <c r="M333" s="224" t="s">
        <v>1</v>
      </c>
      <c r="N333" s="225" t="s">
        <v>44</v>
      </c>
      <c r="O333" s="90"/>
      <c r="P333" s="226">
        <f>O333*H333</f>
        <v>0</v>
      </c>
      <c r="Q333" s="226">
        <v>0</v>
      </c>
      <c r="R333" s="226">
        <f>Q333*H333</f>
        <v>0</v>
      </c>
      <c r="S333" s="226">
        <v>0</v>
      </c>
      <c r="T333" s="227">
        <f>S333*H333</f>
        <v>0</v>
      </c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  <c r="AE333" s="37"/>
      <c r="AR333" s="228" t="s">
        <v>182</v>
      </c>
      <c r="AT333" s="228" t="s">
        <v>163</v>
      </c>
      <c r="AU333" s="228" t="s">
        <v>89</v>
      </c>
      <c r="AY333" s="16" t="s">
        <v>160</v>
      </c>
      <c r="BE333" s="229">
        <f>IF(N333="základní",J333,0)</f>
        <v>0</v>
      </c>
      <c r="BF333" s="229">
        <f>IF(N333="snížená",J333,0)</f>
        <v>0</v>
      </c>
      <c r="BG333" s="229">
        <f>IF(N333="zákl. přenesená",J333,0)</f>
        <v>0</v>
      </c>
      <c r="BH333" s="229">
        <f>IF(N333="sníž. přenesená",J333,0)</f>
        <v>0</v>
      </c>
      <c r="BI333" s="229">
        <f>IF(N333="nulová",J333,0)</f>
        <v>0</v>
      </c>
      <c r="BJ333" s="16" t="s">
        <v>87</v>
      </c>
      <c r="BK333" s="229">
        <f>ROUND(I333*H333,2)</f>
        <v>0</v>
      </c>
      <c r="BL333" s="16" t="s">
        <v>182</v>
      </c>
      <c r="BM333" s="228" t="s">
        <v>1139</v>
      </c>
    </row>
    <row r="334" spans="1:47" s="2" customFormat="1" ht="12">
      <c r="A334" s="37"/>
      <c r="B334" s="38"/>
      <c r="C334" s="39"/>
      <c r="D334" s="230" t="s">
        <v>170</v>
      </c>
      <c r="E334" s="39"/>
      <c r="F334" s="231" t="s">
        <v>1135</v>
      </c>
      <c r="G334" s="39"/>
      <c r="H334" s="39"/>
      <c r="I334" s="232"/>
      <c r="J334" s="39"/>
      <c r="K334" s="39"/>
      <c r="L334" s="43"/>
      <c r="M334" s="233"/>
      <c r="N334" s="234"/>
      <c r="O334" s="90"/>
      <c r="P334" s="90"/>
      <c r="Q334" s="90"/>
      <c r="R334" s="90"/>
      <c r="S334" s="90"/>
      <c r="T334" s="91"/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  <c r="AE334" s="37"/>
      <c r="AT334" s="16" t="s">
        <v>170</v>
      </c>
      <c r="AU334" s="16" t="s">
        <v>89</v>
      </c>
    </row>
    <row r="335" spans="1:47" s="2" customFormat="1" ht="12">
      <c r="A335" s="37"/>
      <c r="B335" s="38"/>
      <c r="C335" s="39"/>
      <c r="D335" s="230" t="s">
        <v>172</v>
      </c>
      <c r="E335" s="39"/>
      <c r="F335" s="235" t="s">
        <v>1140</v>
      </c>
      <c r="G335" s="39"/>
      <c r="H335" s="39"/>
      <c r="I335" s="232"/>
      <c r="J335" s="39"/>
      <c r="K335" s="39"/>
      <c r="L335" s="43"/>
      <c r="M335" s="233"/>
      <c r="N335" s="234"/>
      <c r="O335" s="90"/>
      <c r="P335" s="90"/>
      <c r="Q335" s="90"/>
      <c r="R335" s="90"/>
      <c r="S335" s="90"/>
      <c r="T335" s="91"/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  <c r="AE335" s="37"/>
      <c r="AT335" s="16" t="s">
        <v>172</v>
      </c>
      <c r="AU335" s="16" t="s">
        <v>89</v>
      </c>
    </row>
    <row r="336" spans="1:51" s="13" customFormat="1" ht="12">
      <c r="A336" s="13"/>
      <c r="B336" s="236"/>
      <c r="C336" s="237"/>
      <c r="D336" s="230" t="s">
        <v>219</v>
      </c>
      <c r="E336" s="238" t="s">
        <v>1</v>
      </c>
      <c r="F336" s="239" t="s">
        <v>1141</v>
      </c>
      <c r="G336" s="237"/>
      <c r="H336" s="240">
        <v>4371.15</v>
      </c>
      <c r="I336" s="241"/>
      <c r="J336" s="237"/>
      <c r="K336" s="237"/>
      <c r="L336" s="242"/>
      <c r="M336" s="243"/>
      <c r="N336" s="244"/>
      <c r="O336" s="244"/>
      <c r="P336" s="244"/>
      <c r="Q336" s="244"/>
      <c r="R336" s="244"/>
      <c r="S336" s="244"/>
      <c r="T336" s="245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T336" s="246" t="s">
        <v>219</v>
      </c>
      <c r="AU336" s="246" t="s">
        <v>89</v>
      </c>
      <c r="AV336" s="13" t="s">
        <v>89</v>
      </c>
      <c r="AW336" s="13" t="s">
        <v>36</v>
      </c>
      <c r="AX336" s="13" t="s">
        <v>79</v>
      </c>
      <c r="AY336" s="246" t="s">
        <v>160</v>
      </c>
    </row>
    <row r="337" spans="1:65" s="2" customFormat="1" ht="16.5" customHeight="1">
      <c r="A337" s="37"/>
      <c r="B337" s="38"/>
      <c r="C337" s="217" t="s">
        <v>661</v>
      </c>
      <c r="D337" s="217" t="s">
        <v>163</v>
      </c>
      <c r="E337" s="218" t="s">
        <v>1142</v>
      </c>
      <c r="F337" s="219" t="s">
        <v>1143</v>
      </c>
      <c r="G337" s="220" t="s">
        <v>270</v>
      </c>
      <c r="H337" s="221">
        <v>23</v>
      </c>
      <c r="I337" s="222"/>
      <c r="J337" s="223">
        <f>ROUND(I337*H337,2)</f>
        <v>0</v>
      </c>
      <c r="K337" s="219" t="s">
        <v>167</v>
      </c>
      <c r="L337" s="43"/>
      <c r="M337" s="224" t="s">
        <v>1</v>
      </c>
      <c r="N337" s="225" t="s">
        <v>44</v>
      </c>
      <c r="O337" s="90"/>
      <c r="P337" s="226">
        <f>O337*H337</f>
        <v>0</v>
      </c>
      <c r="Q337" s="226">
        <v>0</v>
      </c>
      <c r="R337" s="226">
        <f>Q337*H337</f>
        <v>0</v>
      </c>
      <c r="S337" s="226">
        <v>0</v>
      </c>
      <c r="T337" s="227">
        <f>S337*H337</f>
        <v>0</v>
      </c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  <c r="AE337" s="37"/>
      <c r="AR337" s="228" t="s">
        <v>182</v>
      </c>
      <c r="AT337" s="228" t="s">
        <v>163</v>
      </c>
      <c r="AU337" s="228" t="s">
        <v>89</v>
      </c>
      <c r="AY337" s="16" t="s">
        <v>160</v>
      </c>
      <c r="BE337" s="229">
        <f>IF(N337="základní",J337,0)</f>
        <v>0</v>
      </c>
      <c r="BF337" s="229">
        <f>IF(N337="snížená",J337,0)</f>
        <v>0</v>
      </c>
      <c r="BG337" s="229">
        <f>IF(N337="zákl. přenesená",J337,0)</f>
        <v>0</v>
      </c>
      <c r="BH337" s="229">
        <f>IF(N337="sníž. přenesená",J337,0)</f>
        <v>0</v>
      </c>
      <c r="BI337" s="229">
        <f>IF(N337="nulová",J337,0)</f>
        <v>0</v>
      </c>
      <c r="BJ337" s="16" t="s">
        <v>87</v>
      </c>
      <c r="BK337" s="229">
        <f>ROUND(I337*H337,2)</f>
        <v>0</v>
      </c>
      <c r="BL337" s="16" t="s">
        <v>182</v>
      </c>
      <c r="BM337" s="228" t="s">
        <v>1144</v>
      </c>
    </row>
    <row r="338" spans="1:47" s="2" customFormat="1" ht="12">
      <c r="A338" s="37"/>
      <c r="B338" s="38"/>
      <c r="C338" s="39"/>
      <c r="D338" s="230" t="s">
        <v>170</v>
      </c>
      <c r="E338" s="39"/>
      <c r="F338" s="231" t="s">
        <v>1145</v>
      </c>
      <c r="G338" s="39"/>
      <c r="H338" s="39"/>
      <c r="I338" s="232"/>
      <c r="J338" s="39"/>
      <c r="K338" s="39"/>
      <c r="L338" s="43"/>
      <c r="M338" s="233"/>
      <c r="N338" s="234"/>
      <c r="O338" s="90"/>
      <c r="P338" s="90"/>
      <c r="Q338" s="90"/>
      <c r="R338" s="90"/>
      <c r="S338" s="90"/>
      <c r="T338" s="91"/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  <c r="AE338" s="37"/>
      <c r="AT338" s="16" t="s">
        <v>170</v>
      </c>
      <c r="AU338" s="16" t="s">
        <v>89</v>
      </c>
    </row>
    <row r="339" spans="1:47" s="2" customFormat="1" ht="12">
      <c r="A339" s="37"/>
      <c r="B339" s="38"/>
      <c r="C339" s="39"/>
      <c r="D339" s="230" t="s">
        <v>172</v>
      </c>
      <c r="E339" s="39"/>
      <c r="F339" s="235" t="s">
        <v>1146</v>
      </c>
      <c r="G339" s="39"/>
      <c r="H339" s="39"/>
      <c r="I339" s="232"/>
      <c r="J339" s="39"/>
      <c r="K339" s="39"/>
      <c r="L339" s="43"/>
      <c r="M339" s="233"/>
      <c r="N339" s="234"/>
      <c r="O339" s="90"/>
      <c r="P339" s="90"/>
      <c r="Q339" s="90"/>
      <c r="R339" s="90"/>
      <c r="S339" s="90"/>
      <c r="T339" s="91"/>
      <c r="U339" s="37"/>
      <c r="V339" s="37"/>
      <c r="W339" s="37"/>
      <c r="X339" s="37"/>
      <c r="Y339" s="37"/>
      <c r="Z339" s="37"/>
      <c r="AA339" s="37"/>
      <c r="AB339" s="37"/>
      <c r="AC339" s="37"/>
      <c r="AD339" s="37"/>
      <c r="AE339" s="37"/>
      <c r="AT339" s="16" t="s">
        <v>172</v>
      </c>
      <c r="AU339" s="16" t="s">
        <v>89</v>
      </c>
    </row>
    <row r="340" spans="1:65" s="2" customFormat="1" ht="16.5" customHeight="1">
      <c r="A340" s="37"/>
      <c r="B340" s="38"/>
      <c r="C340" s="217" t="s">
        <v>667</v>
      </c>
      <c r="D340" s="217" t="s">
        <v>163</v>
      </c>
      <c r="E340" s="218" t="s">
        <v>1147</v>
      </c>
      <c r="F340" s="219" t="s">
        <v>1148</v>
      </c>
      <c r="G340" s="220" t="s">
        <v>270</v>
      </c>
      <c r="H340" s="221">
        <v>23</v>
      </c>
      <c r="I340" s="222"/>
      <c r="J340" s="223">
        <f>ROUND(I340*H340,2)</f>
        <v>0</v>
      </c>
      <c r="K340" s="219" t="s">
        <v>167</v>
      </c>
      <c r="L340" s="43"/>
      <c r="M340" s="224" t="s">
        <v>1</v>
      </c>
      <c r="N340" s="225" t="s">
        <v>44</v>
      </c>
      <c r="O340" s="90"/>
      <c r="P340" s="226">
        <f>O340*H340</f>
        <v>0</v>
      </c>
      <c r="Q340" s="226">
        <v>0</v>
      </c>
      <c r="R340" s="226">
        <f>Q340*H340</f>
        <v>0</v>
      </c>
      <c r="S340" s="226">
        <v>0</v>
      </c>
      <c r="T340" s="227">
        <f>S340*H340</f>
        <v>0</v>
      </c>
      <c r="U340" s="37"/>
      <c r="V340" s="37"/>
      <c r="W340" s="37"/>
      <c r="X340" s="37"/>
      <c r="Y340" s="37"/>
      <c r="Z340" s="37"/>
      <c r="AA340" s="37"/>
      <c r="AB340" s="37"/>
      <c r="AC340" s="37"/>
      <c r="AD340" s="37"/>
      <c r="AE340" s="37"/>
      <c r="AR340" s="228" t="s">
        <v>182</v>
      </c>
      <c r="AT340" s="228" t="s">
        <v>163</v>
      </c>
      <c r="AU340" s="228" t="s">
        <v>89</v>
      </c>
      <c r="AY340" s="16" t="s">
        <v>160</v>
      </c>
      <c r="BE340" s="229">
        <f>IF(N340="základní",J340,0)</f>
        <v>0</v>
      </c>
      <c r="BF340" s="229">
        <f>IF(N340="snížená",J340,0)</f>
        <v>0</v>
      </c>
      <c r="BG340" s="229">
        <f>IF(N340="zákl. přenesená",J340,0)</f>
        <v>0</v>
      </c>
      <c r="BH340" s="229">
        <f>IF(N340="sníž. přenesená",J340,0)</f>
        <v>0</v>
      </c>
      <c r="BI340" s="229">
        <f>IF(N340="nulová",J340,0)</f>
        <v>0</v>
      </c>
      <c r="BJ340" s="16" t="s">
        <v>87</v>
      </c>
      <c r="BK340" s="229">
        <f>ROUND(I340*H340,2)</f>
        <v>0</v>
      </c>
      <c r="BL340" s="16" t="s">
        <v>182</v>
      </c>
      <c r="BM340" s="228" t="s">
        <v>1149</v>
      </c>
    </row>
    <row r="341" spans="1:47" s="2" customFormat="1" ht="12">
      <c r="A341" s="37"/>
      <c r="B341" s="38"/>
      <c r="C341" s="39"/>
      <c r="D341" s="230" t="s">
        <v>170</v>
      </c>
      <c r="E341" s="39"/>
      <c r="F341" s="231" t="s">
        <v>1150</v>
      </c>
      <c r="G341" s="39"/>
      <c r="H341" s="39"/>
      <c r="I341" s="232"/>
      <c r="J341" s="39"/>
      <c r="K341" s="39"/>
      <c r="L341" s="43"/>
      <c r="M341" s="233"/>
      <c r="N341" s="234"/>
      <c r="O341" s="90"/>
      <c r="P341" s="90"/>
      <c r="Q341" s="90"/>
      <c r="R341" s="90"/>
      <c r="S341" s="90"/>
      <c r="T341" s="91"/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  <c r="AE341" s="37"/>
      <c r="AT341" s="16" t="s">
        <v>170</v>
      </c>
      <c r="AU341" s="16" t="s">
        <v>89</v>
      </c>
    </row>
    <row r="342" spans="1:65" s="2" customFormat="1" ht="24.15" customHeight="1">
      <c r="A342" s="37"/>
      <c r="B342" s="38"/>
      <c r="C342" s="217" t="s">
        <v>671</v>
      </c>
      <c r="D342" s="217" t="s">
        <v>163</v>
      </c>
      <c r="E342" s="218" t="s">
        <v>1151</v>
      </c>
      <c r="F342" s="219" t="s">
        <v>1152</v>
      </c>
      <c r="G342" s="220" t="s">
        <v>270</v>
      </c>
      <c r="H342" s="221">
        <v>4163</v>
      </c>
      <c r="I342" s="222"/>
      <c r="J342" s="223">
        <f>ROUND(I342*H342,2)</f>
        <v>0</v>
      </c>
      <c r="K342" s="219" t="s">
        <v>167</v>
      </c>
      <c r="L342" s="43"/>
      <c r="M342" s="224" t="s">
        <v>1</v>
      </c>
      <c r="N342" s="225" t="s">
        <v>44</v>
      </c>
      <c r="O342" s="90"/>
      <c r="P342" s="226">
        <f>O342*H342</f>
        <v>0</v>
      </c>
      <c r="Q342" s="226">
        <v>0</v>
      </c>
      <c r="R342" s="226">
        <f>Q342*H342</f>
        <v>0</v>
      </c>
      <c r="S342" s="226">
        <v>0</v>
      </c>
      <c r="T342" s="227">
        <f>S342*H342</f>
        <v>0</v>
      </c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  <c r="AE342" s="37"/>
      <c r="AR342" s="228" t="s">
        <v>182</v>
      </c>
      <c r="AT342" s="228" t="s">
        <v>163</v>
      </c>
      <c r="AU342" s="228" t="s">
        <v>89</v>
      </c>
      <c r="AY342" s="16" t="s">
        <v>160</v>
      </c>
      <c r="BE342" s="229">
        <f>IF(N342="základní",J342,0)</f>
        <v>0</v>
      </c>
      <c r="BF342" s="229">
        <f>IF(N342="snížená",J342,0)</f>
        <v>0</v>
      </c>
      <c r="BG342" s="229">
        <f>IF(N342="zákl. přenesená",J342,0)</f>
        <v>0</v>
      </c>
      <c r="BH342" s="229">
        <f>IF(N342="sníž. přenesená",J342,0)</f>
        <v>0</v>
      </c>
      <c r="BI342" s="229">
        <f>IF(N342="nulová",J342,0)</f>
        <v>0</v>
      </c>
      <c r="BJ342" s="16" t="s">
        <v>87</v>
      </c>
      <c r="BK342" s="229">
        <f>ROUND(I342*H342,2)</f>
        <v>0</v>
      </c>
      <c r="BL342" s="16" t="s">
        <v>182</v>
      </c>
      <c r="BM342" s="228" t="s">
        <v>1153</v>
      </c>
    </row>
    <row r="343" spans="1:47" s="2" customFormat="1" ht="12">
      <c r="A343" s="37"/>
      <c r="B343" s="38"/>
      <c r="C343" s="39"/>
      <c r="D343" s="230" t="s">
        <v>170</v>
      </c>
      <c r="E343" s="39"/>
      <c r="F343" s="231" t="s">
        <v>1154</v>
      </c>
      <c r="G343" s="39"/>
      <c r="H343" s="39"/>
      <c r="I343" s="232"/>
      <c r="J343" s="39"/>
      <c r="K343" s="39"/>
      <c r="L343" s="43"/>
      <c r="M343" s="233"/>
      <c r="N343" s="234"/>
      <c r="O343" s="90"/>
      <c r="P343" s="90"/>
      <c r="Q343" s="90"/>
      <c r="R343" s="90"/>
      <c r="S343" s="90"/>
      <c r="T343" s="91"/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  <c r="AE343" s="37"/>
      <c r="AT343" s="16" t="s">
        <v>170</v>
      </c>
      <c r="AU343" s="16" t="s">
        <v>89</v>
      </c>
    </row>
    <row r="344" spans="1:65" s="2" customFormat="1" ht="24.15" customHeight="1">
      <c r="A344" s="37"/>
      <c r="B344" s="38"/>
      <c r="C344" s="217" t="s">
        <v>675</v>
      </c>
      <c r="D344" s="217" t="s">
        <v>163</v>
      </c>
      <c r="E344" s="218" t="s">
        <v>1155</v>
      </c>
      <c r="F344" s="219" t="s">
        <v>1156</v>
      </c>
      <c r="G344" s="220" t="s">
        <v>270</v>
      </c>
      <c r="H344" s="221">
        <v>1203</v>
      </c>
      <c r="I344" s="222"/>
      <c r="J344" s="223">
        <f>ROUND(I344*H344,2)</f>
        <v>0</v>
      </c>
      <c r="K344" s="219" t="s">
        <v>167</v>
      </c>
      <c r="L344" s="43"/>
      <c r="M344" s="224" t="s">
        <v>1</v>
      </c>
      <c r="N344" s="225" t="s">
        <v>44</v>
      </c>
      <c r="O344" s="90"/>
      <c r="P344" s="226">
        <f>O344*H344</f>
        <v>0</v>
      </c>
      <c r="Q344" s="226">
        <v>0</v>
      </c>
      <c r="R344" s="226">
        <f>Q344*H344</f>
        <v>0</v>
      </c>
      <c r="S344" s="226">
        <v>0</v>
      </c>
      <c r="T344" s="227">
        <f>S344*H344</f>
        <v>0</v>
      </c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  <c r="AE344" s="37"/>
      <c r="AR344" s="228" t="s">
        <v>182</v>
      </c>
      <c r="AT344" s="228" t="s">
        <v>163</v>
      </c>
      <c r="AU344" s="228" t="s">
        <v>89</v>
      </c>
      <c r="AY344" s="16" t="s">
        <v>160</v>
      </c>
      <c r="BE344" s="229">
        <f>IF(N344="základní",J344,0)</f>
        <v>0</v>
      </c>
      <c r="BF344" s="229">
        <f>IF(N344="snížená",J344,0)</f>
        <v>0</v>
      </c>
      <c r="BG344" s="229">
        <f>IF(N344="zákl. přenesená",J344,0)</f>
        <v>0</v>
      </c>
      <c r="BH344" s="229">
        <f>IF(N344="sníž. přenesená",J344,0)</f>
        <v>0</v>
      </c>
      <c r="BI344" s="229">
        <f>IF(N344="nulová",J344,0)</f>
        <v>0</v>
      </c>
      <c r="BJ344" s="16" t="s">
        <v>87</v>
      </c>
      <c r="BK344" s="229">
        <f>ROUND(I344*H344,2)</f>
        <v>0</v>
      </c>
      <c r="BL344" s="16" t="s">
        <v>182</v>
      </c>
      <c r="BM344" s="228" t="s">
        <v>1157</v>
      </c>
    </row>
    <row r="345" spans="1:47" s="2" customFormat="1" ht="12">
      <c r="A345" s="37"/>
      <c r="B345" s="38"/>
      <c r="C345" s="39"/>
      <c r="D345" s="230" t="s">
        <v>170</v>
      </c>
      <c r="E345" s="39"/>
      <c r="F345" s="231" t="s">
        <v>1158</v>
      </c>
      <c r="G345" s="39"/>
      <c r="H345" s="39"/>
      <c r="I345" s="232"/>
      <c r="J345" s="39"/>
      <c r="K345" s="39"/>
      <c r="L345" s="43"/>
      <c r="M345" s="233"/>
      <c r="N345" s="234"/>
      <c r="O345" s="90"/>
      <c r="P345" s="90"/>
      <c r="Q345" s="90"/>
      <c r="R345" s="90"/>
      <c r="S345" s="90"/>
      <c r="T345" s="91"/>
      <c r="U345" s="37"/>
      <c r="V345" s="37"/>
      <c r="W345" s="37"/>
      <c r="X345" s="37"/>
      <c r="Y345" s="37"/>
      <c r="Z345" s="37"/>
      <c r="AA345" s="37"/>
      <c r="AB345" s="37"/>
      <c r="AC345" s="37"/>
      <c r="AD345" s="37"/>
      <c r="AE345" s="37"/>
      <c r="AT345" s="16" t="s">
        <v>170</v>
      </c>
      <c r="AU345" s="16" t="s">
        <v>89</v>
      </c>
    </row>
    <row r="346" spans="1:47" s="2" customFormat="1" ht="12">
      <c r="A346" s="37"/>
      <c r="B346" s="38"/>
      <c r="C346" s="39"/>
      <c r="D346" s="230" t="s">
        <v>172</v>
      </c>
      <c r="E346" s="39"/>
      <c r="F346" s="235" t="s">
        <v>1159</v>
      </c>
      <c r="G346" s="39"/>
      <c r="H346" s="39"/>
      <c r="I346" s="232"/>
      <c r="J346" s="39"/>
      <c r="K346" s="39"/>
      <c r="L346" s="43"/>
      <c r="M346" s="233"/>
      <c r="N346" s="234"/>
      <c r="O346" s="90"/>
      <c r="P346" s="90"/>
      <c r="Q346" s="90"/>
      <c r="R346" s="90"/>
      <c r="S346" s="90"/>
      <c r="T346" s="91"/>
      <c r="U346" s="37"/>
      <c r="V346" s="37"/>
      <c r="W346" s="37"/>
      <c r="X346" s="37"/>
      <c r="Y346" s="37"/>
      <c r="Z346" s="37"/>
      <c r="AA346" s="37"/>
      <c r="AB346" s="37"/>
      <c r="AC346" s="37"/>
      <c r="AD346" s="37"/>
      <c r="AE346" s="37"/>
      <c r="AT346" s="16" t="s">
        <v>172</v>
      </c>
      <c r="AU346" s="16" t="s">
        <v>89</v>
      </c>
    </row>
    <row r="347" spans="1:65" s="2" customFormat="1" ht="24.15" customHeight="1">
      <c r="A347" s="37"/>
      <c r="B347" s="38"/>
      <c r="C347" s="217" t="s">
        <v>680</v>
      </c>
      <c r="D347" s="217" t="s">
        <v>163</v>
      </c>
      <c r="E347" s="218" t="s">
        <v>1160</v>
      </c>
      <c r="F347" s="219" t="s">
        <v>1161</v>
      </c>
      <c r="G347" s="220" t="s">
        <v>270</v>
      </c>
      <c r="H347" s="221">
        <v>164</v>
      </c>
      <c r="I347" s="222"/>
      <c r="J347" s="223">
        <f>ROUND(I347*H347,2)</f>
        <v>0</v>
      </c>
      <c r="K347" s="219" t="s">
        <v>167</v>
      </c>
      <c r="L347" s="43"/>
      <c r="M347" s="224" t="s">
        <v>1</v>
      </c>
      <c r="N347" s="225" t="s">
        <v>44</v>
      </c>
      <c r="O347" s="90"/>
      <c r="P347" s="226">
        <f>O347*H347</f>
        <v>0</v>
      </c>
      <c r="Q347" s="226">
        <v>0</v>
      </c>
      <c r="R347" s="226">
        <f>Q347*H347</f>
        <v>0</v>
      </c>
      <c r="S347" s="226">
        <v>0</v>
      </c>
      <c r="T347" s="227">
        <f>S347*H347</f>
        <v>0</v>
      </c>
      <c r="U347" s="37"/>
      <c r="V347" s="37"/>
      <c r="W347" s="37"/>
      <c r="X347" s="37"/>
      <c r="Y347" s="37"/>
      <c r="Z347" s="37"/>
      <c r="AA347" s="37"/>
      <c r="AB347" s="37"/>
      <c r="AC347" s="37"/>
      <c r="AD347" s="37"/>
      <c r="AE347" s="37"/>
      <c r="AR347" s="228" t="s">
        <v>182</v>
      </c>
      <c r="AT347" s="228" t="s">
        <v>163</v>
      </c>
      <c r="AU347" s="228" t="s">
        <v>89</v>
      </c>
      <c r="AY347" s="16" t="s">
        <v>160</v>
      </c>
      <c r="BE347" s="229">
        <f>IF(N347="základní",J347,0)</f>
        <v>0</v>
      </c>
      <c r="BF347" s="229">
        <f>IF(N347="snížená",J347,0)</f>
        <v>0</v>
      </c>
      <c r="BG347" s="229">
        <f>IF(N347="zákl. přenesená",J347,0)</f>
        <v>0</v>
      </c>
      <c r="BH347" s="229">
        <f>IF(N347="sníž. přenesená",J347,0)</f>
        <v>0</v>
      </c>
      <c r="BI347" s="229">
        <f>IF(N347="nulová",J347,0)</f>
        <v>0</v>
      </c>
      <c r="BJ347" s="16" t="s">
        <v>87</v>
      </c>
      <c r="BK347" s="229">
        <f>ROUND(I347*H347,2)</f>
        <v>0</v>
      </c>
      <c r="BL347" s="16" t="s">
        <v>182</v>
      </c>
      <c r="BM347" s="228" t="s">
        <v>1162</v>
      </c>
    </row>
    <row r="348" spans="1:47" s="2" customFormat="1" ht="12">
      <c r="A348" s="37"/>
      <c r="B348" s="38"/>
      <c r="C348" s="39"/>
      <c r="D348" s="230" t="s">
        <v>170</v>
      </c>
      <c r="E348" s="39"/>
      <c r="F348" s="231" t="s">
        <v>1163</v>
      </c>
      <c r="G348" s="39"/>
      <c r="H348" s="39"/>
      <c r="I348" s="232"/>
      <c r="J348" s="39"/>
      <c r="K348" s="39"/>
      <c r="L348" s="43"/>
      <c r="M348" s="233"/>
      <c r="N348" s="234"/>
      <c r="O348" s="90"/>
      <c r="P348" s="90"/>
      <c r="Q348" s="90"/>
      <c r="R348" s="90"/>
      <c r="S348" s="90"/>
      <c r="T348" s="91"/>
      <c r="U348" s="37"/>
      <c r="V348" s="37"/>
      <c r="W348" s="37"/>
      <c r="X348" s="37"/>
      <c r="Y348" s="37"/>
      <c r="Z348" s="37"/>
      <c r="AA348" s="37"/>
      <c r="AB348" s="37"/>
      <c r="AC348" s="37"/>
      <c r="AD348" s="37"/>
      <c r="AE348" s="37"/>
      <c r="AT348" s="16" t="s">
        <v>170</v>
      </c>
      <c r="AU348" s="16" t="s">
        <v>89</v>
      </c>
    </row>
    <row r="349" spans="1:47" s="2" customFormat="1" ht="12">
      <c r="A349" s="37"/>
      <c r="B349" s="38"/>
      <c r="C349" s="39"/>
      <c r="D349" s="230" t="s">
        <v>172</v>
      </c>
      <c r="E349" s="39"/>
      <c r="F349" s="235" t="s">
        <v>1164</v>
      </c>
      <c r="G349" s="39"/>
      <c r="H349" s="39"/>
      <c r="I349" s="232"/>
      <c r="J349" s="39"/>
      <c r="K349" s="39"/>
      <c r="L349" s="43"/>
      <c r="M349" s="233"/>
      <c r="N349" s="234"/>
      <c r="O349" s="90"/>
      <c r="P349" s="90"/>
      <c r="Q349" s="90"/>
      <c r="R349" s="90"/>
      <c r="S349" s="90"/>
      <c r="T349" s="91"/>
      <c r="U349" s="37"/>
      <c r="V349" s="37"/>
      <c r="W349" s="37"/>
      <c r="X349" s="37"/>
      <c r="Y349" s="37"/>
      <c r="Z349" s="37"/>
      <c r="AA349" s="37"/>
      <c r="AB349" s="37"/>
      <c r="AC349" s="37"/>
      <c r="AD349" s="37"/>
      <c r="AE349" s="37"/>
      <c r="AT349" s="16" t="s">
        <v>172</v>
      </c>
      <c r="AU349" s="16" t="s">
        <v>89</v>
      </c>
    </row>
    <row r="350" spans="1:65" s="2" customFormat="1" ht="16.5" customHeight="1">
      <c r="A350" s="37"/>
      <c r="B350" s="38"/>
      <c r="C350" s="217" t="s">
        <v>685</v>
      </c>
      <c r="D350" s="217" t="s">
        <v>163</v>
      </c>
      <c r="E350" s="218" t="s">
        <v>1165</v>
      </c>
      <c r="F350" s="219" t="s">
        <v>1166</v>
      </c>
      <c r="G350" s="220" t="s">
        <v>275</v>
      </c>
      <c r="H350" s="221">
        <v>18.2</v>
      </c>
      <c r="I350" s="222"/>
      <c r="J350" s="223">
        <f>ROUND(I350*H350,2)</f>
        <v>0</v>
      </c>
      <c r="K350" s="219" t="s">
        <v>167</v>
      </c>
      <c r="L350" s="43"/>
      <c r="M350" s="224" t="s">
        <v>1</v>
      </c>
      <c r="N350" s="225" t="s">
        <v>44</v>
      </c>
      <c r="O350" s="90"/>
      <c r="P350" s="226">
        <f>O350*H350</f>
        <v>0</v>
      </c>
      <c r="Q350" s="226">
        <v>0</v>
      </c>
      <c r="R350" s="226">
        <f>Q350*H350</f>
        <v>0</v>
      </c>
      <c r="S350" s="226">
        <v>0</v>
      </c>
      <c r="T350" s="227">
        <f>S350*H350</f>
        <v>0</v>
      </c>
      <c r="U350" s="37"/>
      <c r="V350" s="37"/>
      <c r="W350" s="37"/>
      <c r="X350" s="37"/>
      <c r="Y350" s="37"/>
      <c r="Z350" s="37"/>
      <c r="AA350" s="37"/>
      <c r="AB350" s="37"/>
      <c r="AC350" s="37"/>
      <c r="AD350" s="37"/>
      <c r="AE350" s="37"/>
      <c r="AR350" s="228" t="s">
        <v>182</v>
      </c>
      <c r="AT350" s="228" t="s">
        <v>163</v>
      </c>
      <c r="AU350" s="228" t="s">
        <v>89</v>
      </c>
      <c r="AY350" s="16" t="s">
        <v>160</v>
      </c>
      <c r="BE350" s="229">
        <f>IF(N350="základní",J350,0)</f>
        <v>0</v>
      </c>
      <c r="BF350" s="229">
        <f>IF(N350="snížená",J350,0)</f>
        <v>0</v>
      </c>
      <c r="BG350" s="229">
        <f>IF(N350="zákl. přenesená",J350,0)</f>
        <v>0</v>
      </c>
      <c r="BH350" s="229">
        <f>IF(N350="sníž. přenesená",J350,0)</f>
        <v>0</v>
      </c>
      <c r="BI350" s="229">
        <f>IF(N350="nulová",J350,0)</f>
        <v>0</v>
      </c>
      <c r="BJ350" s="16" t="s">
        <v>87</v>
      </c>
      <c r="BK350" s="229">
        <f>ROUND(I350*H350,2)</f>
        <v>0</v>
      </c>
      <c r="BL350" s="16" t="s">
        <v>182</v>
      </c>
      <c r="BM350" s="228" t="s">
        <v>1167</v>
      </c>
    </row>
    <row r="351" spans="1:47" s="2" customFormat="1" ht="12">
      <c r="A351" s="37"/>
      <c r="B351" s="38"/>
      <c r="C351" s="39"/>
      <c r="D351" s="230" t="s">
        <v>170</v>
      </c>
      <c r="E351" s="39"/>
      <c r="F351" s="231" t="s">
        <v>1168</v>
      </c>
      <c r="G351" s="39"/>
      <c r="H351" s="39"/>
      <c r="I351" s="232"/>
      <c r="J351" s="39"/>
      <c r="K351" s="39"/>
      <c r="L351" s="43"/>
      <c r="M351" s="233"/>
      <c r="N351" s="234"/>
      <c r="O351" s="90"/>
      <c r="P351" s="90"/>
      <c r="Q351" s="90"/>
      <c r="R351" s="90"/>
      <c r="S351" s="90"/>
      <c r="T351" s="91"/>
      <c r="U351" s="37"/>
      <c r="V351" s="37"/>
      <c r="W351" s="37"/>
      <c r="X351" s="37"/>
      <c r="Y351" s="37"/>
      <c r="Z351" s="37"/>
      <c r="AA351" s="37"/>
      <c r="AB351" s="37"/>
      <c r="AC351" s="37"/>
      <c r="AD351" s="37"/>
      <c r="AE351" s="37"/>
      <c r="AT351" s="16" t="s">
        <v>170</v>
      </c>
      <c r="AU351" s="16" t="s">
        <v>89</v>
      </c>
    </row>
    <row r="352" spans="1:51" s="13" customFormat="1" ht="12">
      <c r="A352" s="13"/>
      <c r="B352" s="236"/>
      <c r="C352" s="237"/>
      <c r="D352" s="230" t="s">
        <v>219</v>
      </c>
      <c r="E352" s="238" t="s">
        <v>1</v>
      </c>
      <c r="F352" s="239" t="s">
        <v>1169</v>
      </c>
      <c r="G352" s="237"/>
      <c r="H352" s="240">
        <v>18.2</v>
      </c>
      <c r="I352" s="241"/>
      <c r="J352" s="237"/>
      <c r="K352" s="237"/>
      <c r="L352" s="242"/>
      <c r="M352" s="243"/>
      <c r="N352" s="244"/>
      <c r="O352" s="244"/>
      <c r="P352" s="244"/>
      <c r="Q352" s="244"/>
      <c r="R352" s="244"/>
      <c r="S352" s="244"/>
      <c r="T352" s="245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T352" s="246" t="s">
        <v>219</v>
      </c>
      <c r="AU352" s="246" t="s">
        <v>89</v>
      </c>
      <c r="AV352" s="13" t="s">
        <v>89</v>
      </c>
      <c r="AW352" s="13" t="s">
        <v>36</v>
      </c>
      <c r="AX352" s="13" t="s">
        <v>87</v>
      </c>
      <c r="AY352" s="246" t="s">
        <v>160</v>
      </c>
    </row>
    <row r="353" spans="1:65" s="2" customFormat="1" ht="21.75" customHeight="1">
      <c r="A353" s="37"/>
      <c r="B353" s="38"/>
      <c r="C353" s="217" t="s">
        <v>689</v>
      </c>
      <c r="D353" s="217" t="s">
        <v>163</v>
      </c>
      <c r="E353" s="218" t="s">
        <v>1170</v>
      </c>
      <c r="F353" s="219" t="s">
        <v>1171</v>
      </c>
      <c r="G353" s="220" t="s">
        <v>270</v>
      </c>
      <c r="H353" s="221">
        <v>45.5</v>
      </c>
      <c r="I353" s="222"/>
      <c r="J353" s="223">
        <f>ROUND(I353*H353,2)</f>
        <v>0</v>
      </c>
      <c r="K353" s="219" t="s">
        <v>167</v>
      </c>
      <c r="L353" s="43"/>
      <c r="M353" s="224" t="s">
        <v>1</v>
      </c>
      <c r="N353" s="225" t="s">
        <v>44</v>
      </c>
      <c r="O353" s="90"/>
      <c r="P353" s="226">
        <f>O353*H353</f>
        <v>0</v>
      </c>
      <c r="Q353" s="226">
        <v>0.324</v>
      </c>
      <c r="R353" s="226">
        <f>Q353*H353</f>
        <v>14.742</v>
      </c>
      <c r="S353" s="226">
        <v>0</v>
      </c>
      <c r="T353" s="227">
        <f>S353*H353</f>
        <v>0</v>
      </c>
      <c r="U353" s="37"/>
      <c r="V353" s="37"/>
      <c r="W353" s="37"/>
      <c r="X353" s="37"/>
      <c r="Y353" s="37"/>
      <c r="Z353" s="37"/>
      <c r="AA353" s="37"/>
      <c r="AB353" s="37"/>
      <c r="AC353" s="37"/>
      <c r="AD353" s="37"/>
      <c r="AE353" s="37"/>
      <c r="AR353" s="228" t="s">
        <v>182</v>
      </c>
      <c r="AT353" s="228" t="s">
        <v>163</v>
      </c>
      <c r="AU353" s="228" t="s">
        <v>89</v>
      </c>
      <c r="AY353" s="16" t="s">
        <v>160</v>
      </c>
      <c r="BE353" s="229">
        <f>IF(N353="základní",J353,0)</f>
        <v>0</v>
      </c>
      <c r="BF353" s="229">
        <f>IF(N353="snížená",J353,0)</f>
        <v>0</v>
      </c>
      <c r="BG353" s="229">
        <f>IF(N353="zákl. přenesená",J353,0)</f>
        <v>0</v>
      </c>
      <c r="BH353" s="229">
        <f>IF(N353="sníž. přenesená",J353,0)</f>
        <v>0</v>
      </c>
      <c r="BI353" s="229">
        <f>IF(N353="nulová",J353,0)</f>
        <v>0</v>
      </c>
      <c r="BJ353" s="16" t="s">
        <v>87</v>
      </c>
      <c r="BK353" s="229">
        <f>ROUND(I353*H353,2)</f>
        <v>0</v>
      </c>
      <c r="BL353" s="16" t="s">
        <v>182</v>
      </c>
      <c r="BM353" s="228" t="s">
        <v>1172</v>
      </c>
    </row>
    <row r="354" spans="1:47" s="2" customFormat="1" ht="12">
      <c r="A354" s="37"/>
      <c r="B354" s="38"/>
      <c r="C354" s="39"/>
      <c r="D354" s="230" t="s">
        <v>170</v>
      </c>
      <c r="E354" s="39"/>
      <c r="F354" s="231" t="s">
        <v>1173</v>
      </c>
      <c r="G354" s="39"/>
      <c r="H354" s="39"/>
      <c r="I354" s="232"/>
      <c r="J354" s="39"/>
      <c r="K354" s="39"/>
      <c r="L354" s="43"/>
      <c r="M354" s="233"/>
      <c r="N354" s="234"/>
      <c r="O354" s="90"/>
      <c r="P354" s="90"/>
      <c r="Q354" s="90"/>
      <c r="R354" s="90"/>
      <c r="S354" s="90"/>
      <c r="T354" s="91"/>
      <c r="U354" s="37"/>
      <c r="V354" s="37"/>
      <c r="W354" s="37"/>
      <c r="X354" s="37"/>
      <c r="Y354" s="37"/>
      <c r="Z354" s="37"/>
      <c r="AA354" s="37"/>
      <c r="AB354" s="37"/>
      <c r="AC354" s="37"/>
      <c r="AD354" s="37"/>
      <c r="AE354" s="37"/>
      <c r="AT354" s="16" t="s">
        <v>170</v>
      </c>
      <c r="AU354" s="16" t="s">
        <v>89</v>
      </c>
    </row>
    <row r="355" spans="1:51" s="13" customFormat="1" ht="12">
      <c r="A355" s="13"/>
      <c r="B355" s="236"/>
      <c r="C355" s="237"/>
      <c r="D355" s="230" t="s">
        <v>219</v>
      </c>
      <c r="E355" s="238" t="s">
        <v>1</v>
      </c>
      <c r="F355" s="239" t="s">
        <v>1174</v>
      </c>
      <c r="G355" s="237"/>
      <c r="H355" s="240">
        <v>45.5</v>
      </c>
      <c r="I355" s="241"/>
      <c r="J355" s="237"/>
      <c r="K355" s="237"/>
      <c r="L355" s="242"/>
      <c r="M355" s="243"/>
      <c r="N355" s="244"/>
      <c r="O355" s="244"/>
      <c r="P355" s="244"/>
      <c r="Q355" s="244"/>
      <c r="R355" s="244"/>
      <c r="S355" s="244"/>
      <c r="T355" s="245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T355" s="246" t="s">
        <v>219</v>
      </c>
      <c r="AU355" s="246" t="s">
        <v>89</v>
      </c>
      <c r="AV355" s="13" t="s">
        <v>89</v>
      </c>
      <c r="AW355" s="13" t="s">
        <v>36</v>
      </c>
      <c r="AX355" s="13" t="s">
        <v>79</v>
      </c>
      <c r="AY355" s="246" t="s">
        <v>160</v>
      </c>
    </row>
    <row r="356" spans="1:65" s="2" customFormat="1" ht="24.15" customHeight="1">
      <c r="A356" s="37"/>
      <c r="B356" s="38"/>
      <c r="C356" s="217" t="s">
        <v>696</v>
      </c>
      <c r="D356" s="217" t="s">
        <v>163</v>
      </c>
      <c r="E356" s="218" t="s">
        <v>1175</v>
      </c>
      <c r="F356" s="219" t="s">
        <v>1176</v>
      </c>
      <c r="G356" s="220" t="s">
        <v>270</v>
      </c>
      <c r="H356" s="221">
        <v>4371</v>
      </c>
      <c r="I356" s="222"/>
      <c r="J356" s="223">
        <f>ROUND(I356*H356,2)</f>
        <v>0</v>
      </c>
      <c r="K356" s="219" t="s">
        <v>1</v>
      </c>
      <c r="L356" s="43"/>
      <c r="M356" s="224" t="s">
        <v>1</v>
      </c>
      <c r="N356" s="225" t="s">
        <v>44</v>
      </c>
      <c r="O356" s="90"/>
      <c r="P356" s="226">
        <f>O356*H356</f>
        <v>0</v>
      </c>
      <c r="Q356" s="226">
        <v>0</v>
      </c>
      <c r="R356" s="226">
        <f>Q356*H356</f>
        <v>0</v>
      </c>
      <c r="S356" s="226">
        <v>0</v>
      </c>
      <c r="T356" s="227">
        <f>S356*H356</f>
        <v>0</v>
      </c>
      <c r="U356" s="37"/>
      <c r="V356" s="37"/>
      <c r="W356" s="37"/>
      <c r="X356" s="37"/>
      <c r="Y356" s="37"/>
      <c r="Z356" s="37"/>
      <c r="AA356" s="37"/>
      <c r="AB356" s="37"/>
      <c r="AC356" s="37"/>
      <c r="AD356" s="37"/>
      <c r="AE356" s="37"/>
      <c r="AR356" s="228" t="s">
        <v>182</v>
      </c>
      <c r="AT356" s="228" t="s">
        <v>163</v>
      </c>
      <c r="AU356" s="228" t="s">
        <v>89</v>
      </c>
      <c r="AY356" s="16" t="s">
        <v>160</v>
      </c>
      <c r="BE356" s="229">
        <f>IF(N356="základní",J356,0)</f>
        <v>0</v>
      </c>
      <c r="BF356" s="229">
        <f>IF(N356="snížená",J356,0)</f>
        <v>0</v>
      </c>
      <c r="BG356" s="229">
        <f>IF(N356="zákl. přenesená",J356,0)</f>
        <v>0</v>
      </c>
      <c r="BH356" s="229">
        <f>IF(N356="sníž. přenesená",J356,0)</f>
        <v>0</v>
      </c>
      <c r="BI356" s="229">
        <f>IF(N356="nulová",J356,0)</f>
        <v>0</v>
      </c>
      <c r="BJ356" s="16" t="s">
        <v>87</v>
      </c>
      <c r="BK356" s="229">
        <f>ROUND(I356*H356,2)</f>
        <v>0</v>
      </c>
      <c r="BL356" s="16" t="s">
        <v>182</v>
      </c>
      <c r="BM356" s="228" t="s">
        <v>1177</v>
      </c>
    </row>
    <row r="357" spans="1:47" s="2" customFormat="1" ht="12">
      <c r="A357" s="37"/>
      <c r="B357" s="38"/>
      <c r="C357" s="39"/>
      <c r="D357" s="230" t="s">
        <v>170</v>
      </c>
      <c r="E357" s="39"/>
      <c r="F357" s="231" t="s">
        <v>1178</v>
      </c>
      <c r="G357" s="39"/>
      <c r="H357" s="39"/>
      <c r="I357" s="232"/>
      <c r="J357" s="39"/>
      <c r="K357" s="39"/>
      <c r="L357" s="43"/>
      <c r="M357" s="233"/>
      <c r="N357" s="234"/>
      <c r="O357" s="90"/>
      <c r="P357" s="90"/>
      <c r="Q357" s="90"/>
      <c r="R357" s="90"/>
      <c r="S357" s="90"/>
      <c r="T357" s="91"/>
      <c r="U357" s="37"/>
      <c r="V357" s="37"/>
      <c r="W357" s="37"/>
      <c r="X357" s="37"/>
      <c r="Y357" s="37"/>
      <c r="Z357" s="37"/>
      <c r="AA357" s="37"/>
      <c r="AB357" s="37"/>
      <c r="AC357" s="37"/>
      <c r="AD357" s="37"/>
      <c r="AE357" s="37"/>
      <c r="AT357" s="16" t="s">
        <v>170</v>
      </c>
      <c r="AU357" s="16" t="s">
        <v>89</v>
      </c>
    </row>
    <row r="358" spans="1:65" s="2" customFormat="1" ht="33" customHeight="1">
      <c r="A358" s="37"/>
      <c r="B358" s="38"/>
      <c r="C358" s="217" t="s">
        <v>705</v>
      </c>
      <c r="D358" s="217" t="s">
        <v>163</v>
      </c>
      <c r="E358" s="218" t="s">
        <v>1179</v>
      </c>
      <c r="F358" s="219" t="s">
        <v>1180</v>
      </c>
      <c r="G358" s="220" t="s">
        <v>270</v>
      </c>
      <c r="H358" s="221">
        <v>8326</v>
      </c>
      <c r="I358" s="222"/>
      <c r="J358" s="223">
        <f>ROUND(I358*H358,2)</f>
        <v>0</v>
      </c>
      <c r="K358" s="219" t="s">
        <v>1</v>
      </c>
      <c r="L358" s="43"/>
      <c r="M358" s="224" t="s">
        <v>1</v>
      </c>
      <c r="N358" s="225" t="s">
        <v>44</v>
      </c>
      <c r="O358" s="90"/>
      <c r="P358" s="226">
        <f>O358*H358</f>
        <v>0</v>
      </c>
      <c r="Q358" s="226">
        <v>0</v>
      </c>
      <c r="R358" s="226">
        <f>Q358*H358</f>
        <v>0</v>
      </c>
      <c r="S358" s="226">
        <v>0</v>
      </c>
      <c r="T358" s="227">
        <f>S358*H358</f>
        <v>0</v>
      </c>
      <c r="U358" s="37"/>
      <c r="V358" s="37"/>
      <c r="W358" s="37"/>
      <c r="X358" s="37"/>
      <c r="Y358" s="37"/>
      <c r="Z358" s="37"/>
      <c r="AA358" s="37"/>
      <c r="AB358" s="37"/>
      <c r="AC358" s="37"/>
      <c r="AD358" s="37"/>
      <c r="AE358" s="37"/>
      <c r="AR358" s="228" t="s">
        <v>182</v>
      </c>
      <c r="AT358" s="228" t="s">
        <v>163</v>
      </c>
      <c r="AU358" s="228" t="s">
        <v>89</v>
      </c>
      <c r="AY358" s="16" t="s">
        <v>160</v>
      </c>
      <c r="BE358" s="229">
        <f>IF(N358="základní",J358,0)</f>
        <v>0</v>
      </c>
      <c r="BF358" s="229">
        <f>IF(N358="snížená",J358,0)</f>
        <v>0</v>
      </c>
      <c r="BG358" s="229">
        <f>IF(N358="zákl. přenesená",J358,0)</f>
        <v>0</v>
      </c>
      <c r="BH358" s="229">
        <f>IF(N358="sníž. přenesená",J358,0)</f>
        <v>0</v>
      </c>
      <c r="BI358" s="229">
        <f>IF(N358="nulová",J358,0)</f>
        <v>0</v>
      </c>
      <c r="BJ358" s="16" t="s">
        <v>87</v>
      </c>
      <c r="BK358" s="229">
        <f>ROUND(I358*H358,2)</f>
        <v>0</v>
      </c>
      <c r="BL358" s="16" t="s">
        <v>182</v>
      </c>
      <c r="BM358" s="228" t="s">
        <v>1181</v>
      </c>
    </row>
    <row r="359" spans="1:47" s="2" customFormat="1" ht="12">
      <c r="A359" s="37"/>
      <c r="B359" s="38"/>
      <c r="C359" s="39"/>
      <c r="D359" s="230" t="s">
        <v>170</v>
      </c>
      <c r="E359" s="39"/>
      <c r="F359" s="231" t="s">
        <v>1182</v>
      </c>
      <c r="G359" s="39"/>
      <c r="H359" s="39"/>
      <c r="I359" s="232"/>
      <c r="J359" s="39"/>
      <c r="K359" s="39"/>
      <c r="L359" s="43"/>
      <c r="M359" s="233"/>
      <c r="N359" s="234"/>
      <c r="O359" s="90"/>
      <c r="P359" s="90"/>
      <c r="Q359" s="90"/>
      <c r="R359" s="90"/>
      <c r="S359" s="90"/>
      <c r="T359" s="91"/>
      <c r="U359" s="37"/>
      <c r="V359" s="37"/>
      <c r="W359" s="37"/>
      <c r="X359" s="37"/>
      <c r="Y359" s="37"/>
      <c r="Z359" s="37"/>
      <c r="AA359" s="37"/>
      <c r="AB359" s="37"/>
      <c r="AC359" s="37"/>
      <c r="AD359" s="37"/>
      <c r="AE359" s="37"/>
      <c r="AT359" s="16" t="s">
        <v>170</v>
      </c>
      <c r="AU359" s="16" t="s">
        <v>89</v>
      </c>
    </row>
    <row r="360" spans="1:51" s="13" customFormat="1" ht="12">
      <c r="A360" s="13"/>
      <c r="B360" s="236"/>
      <c r="C360" s="237"/>
      <c r="D360" s="230" t="s">
        <v>219</v>
      </c>
      <c r="E360" s="238" t="s">
        <v>1</v>
      </c>
      <c r="F360" s="239" t="s">
        <v>1183</v>
      </c>
      <c r="G360" s="237"/>
      <c r="H360" s="240">
        <v>8326</v>
      </c>
      <c r="I360" s="241"/>
      <c r="J360" s="237"/>
      <c r="K360" s="237"/>
      <c r="L360" s="242"/>
      <c r="M360" s="243"/>
      <c r="N360" s="244"/>
      <c r="O360" s="244"/>
      <c r="P360" s="244"/>
      <c r="Q360" s="244"/>
      <c r="R360" s="244"/>
      <c r="S360" s="244"/>
      <c r="T360" s="245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T360" s="246" t="s">
        <v>219</v>
      </c>
      <c r="AU360" s="246" t="s">
        <v>89</v>
      </c>
      <c r="AV360" s="13" t="s">
        <v>89</v>
      </c>
      <c r="AW360" s="13" t="s">
        <v>36</v>
      </c>
      <c r="AX360" s="13" t="s">
        <v>79</v>
      </c>
      <c r="AY360" s="246" t="s">
        <v>160</v>
      </c>
    </row>
    <row r="361" spans="1:65" s="2" customFormat="1" ht="24.15" customHeight="1">
      <c r="A361" s="37"/>
      <c r="B361" s="38"/>
      <c r="C361" s="217" t="s">
        <v>710</v>
      </c>
      <c r="D361" s="217" t="s">
        <v>163</v>
      </c>
      <c r="E361" s="218" t="s">
        <v>1184</v>
      </c>
      <c r="F361" s="219" t="s">
        <v>1185</v>
      </c>
      <c r="G361" s="220" t="s">
        <v>270</v>
      </c>
      <c r="H361" s="221">
        <v>23</v>
      </c>
      <c r="I361" s="222"/>
      <c r="J361" s="223">
        <f>ROUND(I361*H361,2)</f>
        <v>0</v>
      </c>
      <c r="K361" s="219" t="s">
        <v>167</v>
      </c>
      <c r="L361" s="43"/>
      <c r="M361" s="224" t="s">
        <v>1</v>
      </c>
      <c r="N361" s="225" t="s">
        <v>44</v>
      </c>
      <c r="O361" s="90"/>
      <c r="P361" s="226">
        <f>O361*H361</f>
        <v>0</v>
      </c>
      <c r="Q361" s="226">
        <v>0</v>
      </c>
      <c r="R361" s="226">
        <f>Q361*H361</f>
        <v>0</v>
      </c>
      <c r="S361" s="226">
        <v>0</v>
      </c>
      <c r="T361" s="227">
        <f>S361*H361</f>
        <v>0</v>
      </c>
      <c r="U361" s="37"/>
      <c r="V361" s="37"/>
      <c r="W361" s="37"/>
      <c r="X361" s="37"/>
      <c r="Y361" s="37"/>
      <c r="Z361" s="37"/>
      <c r="AA361" s="37"/>
      <c r="AB361" s="37"/>
      <c r="AC361" s="37"/>
      <c r="AD361" s="37"/>
      <c r="AE361" s="37"/>
      <c r="AR361" s="228" t="s">
        <v>182</v>
      </c>
      <c r="AT361" s="228" t="s">
        <v>163</v>
      </c>
      <c r="AU361" s="228" t="s">
        <v>89</v>
      </c>
      <c r="AY361" s="16" t="s">
        <v>160</v>
      </c>
      <c r="BE361" s="229">
        <f>IF(N361="základní",J361,0)</f>
        <v>0</v>
      </c>
      <c r="BF361" s="229">
        <f>IF(N361="snížená",J361,0)</f>
        <v>0</v>
      </c>
      <c r="BG361" s="229">
        <f>IF(N361="zákl. přenesená",J361,0)</f>
        <v>0</v>
      </c>
      <c r="BH361" s="229">
        <f>IF(N361="sníž. přenesená",J361,0)</f>
        <v>0</v>
      </c>
      <c r="BI361" s="229">
        <f>IF(N361="nulová",J361,0)</f>
        <v>0</v>
      </c>
      <c r="BJ361" s="16" t="s">
        <v>87</v>
      </c>
      <c r="BK361" s="229">
        <f>ROUND(I361*H361,2)</f>
        <v>0</v>
      </c>
      <c r="BL361" s="16" t="s">
        <v>182</v>
      </c>
      <c r="BM361" s="228" t="s">
        <v>1186</v>
      </c>
    </row>
    <row r="362" spans="1:47" s="2" customFormat="1" ht="12">
      <c r="A362" s="37"/>
      <c r="B362" s="38"/>
      <c r="C362" s="39"/>
      <c r="D362" s="230" t="s">
        <v>170</v>
      </c>
      <c r="E362" s="39"/>
      <c r="F362" s="231" t="s">
        <v>1187</v>
      </c>
      <c r="G362" s="39"/>
      <c r="H362" s="39"/>
      <c r="I362" s="232"/>
      <c r="J362" s="39"/>
      <c r="K362" s="39"/>
      <c r="L362" s="43"/>
      <c r="M362" s="233"/>
      <c r="N362" s="234"/>
      <c r="O362" s="90"/>
      <c r="P362" s="90"/>
      <c r="Q362" s="90"/>
      <c r="R362" s="90"/>
      <c r="S362" s="90"/>
      <c r="T362" s="91"/>
      <c r="U362" s="37"/>
      <c r="V362" s="37"/>
      <c r="W362" s="37"/>
      <c r="X362" s="37"/>
      <c r="Y362" s="37"/>
      <c r="Z362" s="37"/>
      <c r="AA362" s="37"/>
      <c r="AB362" s="37"/>
      <c r="AC362" s="37"/>
      <c r="AD362" s="37"/>
      <c r="AE362" s="37"/>
      <c r="AT362" s="16" t="s">
        <v>170</v>
      </c>
      <c r="AU362" s="16" t="s">
        <v>89</v>
      </c>
    </row>
    <row r="363" spans="1:65" s="2" customFormat="1" ht="33" customHeight="1">
      <c r="A363" s="37"/>
      <c r="B363" s="38"/>
      <c r="C363" s="217" t="s">
        <v>718</v>
      </c>
      <c r="D363" s="217" t="s">
        <v>163</v>
      </c>
      <c r="E363" s="218" t="s">
        <v>1188</v>
      </c>
      <c r="F363" s="219" t="s">
        <v>1189</v>
      </c>
      <c r="G363" s="220" t="s">
        <v>270</v>
      </c>
      <c r="H363" s="221">
        <v>4323.65</v>
      </c>
      <c r="I363" s="222"/>
      <c r="J363" s="223">
        <f>ROUND(I363*H363,2)</f>
        <v>0</v>
      </c>
      <c r="K363" s="219" t="s">
        <v>167</v>
      </c>
      <c r="L363" s="43"/>
      <c r="M363" s="224" t="s">
        <v>1</v>
      </c>
      <c r="N363" s="225" t="s">
        <v>44</v>
      </c>
      <c r="O363" s="90"/>
      <c r="P363" s="226">
        <f>O363*H363</f>
        <v>0</v>
      </c>
      <c r="Q363" s="226">
        <v>0</v>
      </c>
      <c r="R363" s="226">
        <f>Q363*H363</f>
        <v>0</v>
      </c>
      <c r="S363" s="226">
        <v>0</v>
      </c>
      <c r="T363" s="227">
        <f>S363*H363</f>
        <v>0</v>
      </c>
      <c r="U363" s="37"/>
      <c r="V363" s="37"/>
      <c r="W363" s="37"/>
      <c r="X363" s="37"/>
      <c r="Y363" s="37"/>
      <c r="Z363" s="37"/>
      <c r="AA363" s="37"/>
      <c r="AB363" s="37"/>
      <c r="AC363" s="37"/>
      <c r="AD363" s="37"/>
      <c r="AE363" s="37"/>
      <c r="AR363" s="228" t="s">
        <v>182</v>
      </c>
      <c r="AT363" s="228" t="s">
        <v>163</v>
      </c>
      <c r="AU363" s="228" t="s">
        <v>89</v>
      </c>
      <c r="AY363" s="16" t="s">
        <v>160</v>
      </c>
      <c r="BE363" s="229">
        <f>IF(N363="základní",J363,0)</f>
        <v>0</v>
      </c>
      <c r="BF363" s="229">
        <f>IF(N363="snížená",J363,0)</f>
        <v>0</v>
      </c>
      <c r="BG363" s="229">
        <f>IF(N363="zákl. přenesená",J363,0)</f>
        <v>0</v>
      </c>
      <c r="BH363" s="229">
        <f>IF(N363="sníž. přenesená",J363,0)</f>
        <v>0</v>
      </c>
      <c r="BI363" s="229">
        <f>IF(N363="nulová",J363,0)</f>
        <v>0</v>
      </c>
      <c r="BJ363" s="16" t="s">
        <v>87</v>
      </c>
      <c r="BK363" s="229">
        <f>ROUND(I363*H363,2)</f>
        <v>0</v>
      </c>
      <c r="BL363" s="16" t="s">
        <v>182</v>
      </c>
      <c r="BM363" s="228" t="s">
        <v>1190</v>
      </c>
    </row>
    <row r="364" spans="1:47" s="2" customFormat="1" ht="12">
      <c r="A364" s="37"/>
      <c r="B364" s="38"/>
      <c r="C364" s="39"/>
      <c r="D364" s="230" t="s">
        <v>170</v>
      </c>
      <c r="E364" s="39"/>
      <c r="F364" s="231" t="s">
        <v>1191</v>
      </c>
      <c r="G364" s="39"/>
      <c r="H364" s="39"/>
      <c r="I364" s="232"/>
      <c r="J364" s="39"/>
      <c r="K364" s="39"/>
      <c r="L364" s="43"/>
      <c r="M364" s="233"/>
      <c r="N364" s="234"/>
      <c r="O364" s="90"/>
      <c r="P364" s="90"/>
      <c r="Q364" s="90"/>
      <c r="R364" s="90"/>
      <c r="S364" s="90"/>
      <c r="T364" s="91"/>
      <c r="U364" s="37"/>
      <c r="V364" s="37"/>
      <c r="W364" s="37"/>
      <c r="X364" s="37"/>
      <c r="Y364" s="37"/>
      <c r="Z364" s="37"/>
      <c r="AA364" s="37"/>
      <c r="AB364" s="37"/>
      <c r="AC364" s="37"/>
      <c r="AD364" s="37"/>
      <c r="AE364" s="37"/>
      <c r="AT364" s="16" t="s">
        <v>170</v>
      </c>
      <c r="AU364" s="16" t="s">
        <v>89</v>
      </c>
    </row>
    <row r="365" spans="1:51" s="13" customFormat="1" ht="12">
      <c r="A365" s="13"/>
      <c r="B365" s="236"/>
      <c r="C365" s="237"/>
      <c r="D365" s="230" t="s">
        <v>219</v>
      </c>
      <c r="E365" s="238" t="s">
        <v>1</v>
      </c>
      <c r="F365" s="239" t="s">
        <v>1192</v>
      </c>
      <c r="G365" s="237"/>
      <c r="H365" s="240">
        <v>4323.65</v>
      </c>
      <c r="I365" s="241"/>
      <c r="J365" s="237"/>
      <c r="K365" s="237"/>
      <c r="L365" s="242"/>
      <c r="M365" s="243"/>
      <c r="N365" s="244"/>
      <c r="O365" s="244"/>
      <c r="P365" s="244"/>
      <c r="Q365" s="244"/>
      <c r="R365" s="244"/>
      <c r="S365" s="244"/>
      <c r="T365" s="245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T365" s="246" t="s">
        <v>219</v>
      </c>
      <c r="AU365" s="246" t="s">
        <v>89</v>
      </c>
      <c r="AV365" s="13" t="s">
        <v>89</v>
      </c>
      <c r="AW365" s="13" t="s">
        <v>36</v>
      </c>
      <c r="AX365" s="13" t="s">
        <v>79</v>
      </c>
      <c r="AY365" s="246" t="s">
        <v>160</v>
      </c>
    </row>
    <row r="366" spans="1:65" s="2" customFormat="1" ht="24.15" customHeight="1">
      <c r="A366" s="37"/>
      <c r="B366" s="38"/>
      <c r="C366" s="217" t="s">
        <v>1193</v>
      </c>
      <c r="D366" s="217" t="s">
        <v>163</v>
      </c>
      <c r="E366" s="218" t="s">
        <v>1194</v>
      </c>
      <c r="F366" s="219" t="s">
        <v>1195</v>
      </c>
      <c r="G366" s="220" t="s">
        <v>270</v>
      </c>
      <c r="H366" s="221">
        <v>4163</v>
      </c>
      <c r="I366" s="222"/>
      <c r="J366" s="223">
        <f>ROUND(I366*H366,2)</f>
        <v>0</v>
      </c>
      <c r="K366" s="219" t="s">
        <v>167</v>
      </c>
      <c r="L366" s="43"/>
      <c r="M366" s="224" t="s">
        <v>1</v>
      </c>
      <c r="N366" s="225" t="s">
        <v>44</v>
      </c>
      <c r="O366" s="90"/>
      <c r="P366" s="226">
        <f>O366*H366</f>
        <v>0</v>
      </c>
      <c r="Q366" s="226">
        <v>0</v>
      </c>
      <c r="R366" s="226">
        <f>Q366*H366</f>
        <v>0</v>
      </c>
      <c r="S366" s="226">
        <v>0</v>
      </c>
      <c r="T366" s="227">
        <f>S366*H366</f>
        <v>0</v>
      </c>
      <c r="U366" s="37"/>
      <c r="V366" s="37"/>
      <c r="W366" s="37"/>
      <c r="X366" s="37"/>
      <c r="Y366" s="37"/>
      <c r="Z366" s="37"/>
      <c r="AA366" s="37"/>
      <c r="AB366" s="37"/>
      <c r="AC366" s="37"/>
      <c r="AD366" s="37"/>
      <c r="AE366" s="37"/>
      <c r="AR366" s="228" t="s">
        <v>182</v>
      </c>
      <c r="AT366" s="228" t="s">
        <v>163</v>
      </c>
      <c r="AU366" s="228" t="s">
        <v>89</v>
      </c>
      <c r="AY366" s="16" t="s">
        <v>160</v>
      </c>
      <c r="BE366" s="229">
        <f>IF(N366="základní",J366,0)</f>
        <v>0</v>
      </c>
      <c r="BF366" s="229">
        <f>IF(N366="snížená",J366,0)</f>
        <v>0</v>
      </c>
      <c r="BG366" s="229">
        <f>IF(N366="zákl. přenesená",J366,0)</f>
        <v>0</v>
      </c>
      <c r="BH366" s="229">
        <f>IF(N366="sníž. přenesená",J366,0)</f>
        <v>0</v>
      </c>
      <c r="BI366" s="229">
        <f>IF(N366="nulová",J366,0)</f>
        <v>0</v>
      </c>
      <c r="BJ366" s="16" t="s">
        <v>87</v>
      </c>
      <c r="BK366" s="229">
        <f>ROUND(I366*H366,2)</f>
        <v>0</v>
      </c>
      <c r="BL366" s="16" t="s">
        <v>182</v>
      </c>
      <c r="BM366" s="228" t="s">
        <v>1196</v>
      </c>
    </row>
    <row r="367" spans="1:47" s="2" customFormat="1" ht="12">
      <c r="A367" s="37"/>
      <c r="B367" s="38"/>
      <c r="C367" s="39"/>
      <c r="D367" s="230" t="s">
        <v>170</v>
      </c>
      <c r="E367" s="39"/>
      <c r="F367" s="231" t="s">
        <v>1197</v>
      </c>
      <c r="G367" s="39"/>
      <c r="H367" s="39"/>
      <c r="I367" s="232"/>
      <c r="J367" s="39"/>
      <c r="K367" s="39"/>
      <c r="L367" s="43"/>
      <c r="M367" s="233"/>
      <c r="N367" s="234"/>
      <c r="O367" s="90"/>
      <c r="P367" s="90"/>
      <c r="Q367" s="90"/>
      <c r="R367" s="90"/>
      <c r="S367" s="90"/>
      <c r="T367" s="91"/>
      <c r="U367" s="37"/>
      <c r="V367" s="37"/>
      <c r="W367" s="37"/>
      <c r="X367" s="37"/>
      <c r="Y367" s="37"/>
      <c r="Z367" s="37"/>
      <c r="AA367" s="37"/>
      <c r="AB367" s="37"/>
      <c r="AC367" s="37"/>
      <c r="AD367" s="37"/>
      <c r="AE367" s="37"/>
      <c r="AT367" s="16" t="s">
        <v>170</v>
      </c>
      <c r="AU367" s="16" t="s">
        <v>89</v>
      </c>
    </row>
    <row r="368" spans="1:65" s="2" customFormat="1" ht="24.15" customHeight="1">
      <c r="A368" s="37"/>
      <c r="B368" s="38"/>
      <c r="C368" s="217" t="s">
        <v>1198</v>
      </c>
      <c r="D368" s="217" t="s">
        <v>163</v>
      </c>
      <c r="E368" s="218" t="s">
        <v>1199</v>
      </c>
      <c r="F368" s="219" t="s">
        <v>1200</v>
      </c>
      <c r="G368" s="220" t="s">
        <v>270</v>
      </c>
      <c r="H368" s="221">
        <v>42.74</v>
      </c>
      <c r="I368" s="222"/>
      <c r="J368" s="223">
        <f>ROUND(I368*H368,2)</f>
        <v>0</v>
      </c>
      <c r="K368" s="219" t="s">
        <v>167</v>
      </c>
      <c r="L368" s="43"/>
      <c r="M368" s="224" t="s">
        <v>1</v>
      </c>
      <c r="N368" s="225" t="s">
        <v>44</v>
      </c>
      <c r="O368" s="90"/>
      <c r="P368" s="226">
        <f>O368*H368</f>
        <v>0</v>
      </c>
      <c r="Q368" s="226">
        <v>0.0835</v>
      </c>
      <c r="R368" s="226">
        <f>Q368*H368</f>
        <v>3.5687900000000004</v>
      </c>
      <c r="S368" s="226">
        <v>0</v>
      </c>
      <c r="T368" s="227">
        <f>S368*H368</f>
        <v>0</v>
      </c>
      <c r="U368" s="37"/>
      <c r="V368" s="37"/>
      <c r="W368" s="37"/>
      <c r="X368" s="37"/>
      <c r="Y368" s="37"/>
      <c r="Z368" s="37"/>
      <c r="AA368" s="37"/>
      <c r="AB368" s="37"/>
      <c r="AC368" s="37"/>
      <c r="AD368" s="37"/>
      <c r="AE368" s="37"/>
      <c r="AR368" s="228" t="s">
        <v>182</v>
      </c>
      <c r="AT368" s="228" t="s">
        <v>163</v>
      </c>
      <c r="AU368" s="228" t="s">
        <v>89</v>
      </c>
      <c r="AY368" s="16" t="s">
        <v>160</v>
      </c>
      <c r="BE368" s="229">
        <f>IF(N368="základní",J368,0)</f>
        <v>0</v>
      </c>
      <c r="BF368" s="229">
        <f>IF(N368="snížená",J368,0)</f>
        <v>0</v>
      </c>
      <c r="BG368" s="229">
        <f>IF(N368="zákl. přenesená",J368,0)</f>
        <v>0</v>
      </c>
      <c r="BH368" s="229">
        <f>IF(N368="sníž. přenesená",J368,0)</f>
        <v>0</v>
      </c>
      <c r="BI368" s="229">
        <f>IF(N368="nulová",J368,0)</f>
        <v>0</v>
      </c>
      <c r="BJ368" s="16" t="s">
        <v>87</v>
      </c>
      <c r="BK368" s="229">
        <f>ROUND(I368*H368,2)</f>
        <v>0</v>
      </c>
      <c r="BL368" s="16" t="s">
        <v>182</v>
      </c>
      <c r="BM368" s="228" t="s">
        <v>1201</v>
      </c>
    </row>
    <row r="369" spans="1:47" s="2" customFormat="1" ht="12">
      <c r="A369" s="37"/>
      <c r="B369" s="38"/>
      <c r="C369" s="39"/>
      <c r="D369" s="230" t="s">
        <v>170</v>
      </c>
      <c r="E369" s="39"/>
      <c r="F369" s="231" t="s">
        <v>1202</v>
      </c>
      <c r="G369" s="39"/>
      <c r="H369" s="39"/>
      <c r="I369" s="232"/>
      <c r="J369" s="39"/>
      <c r="K369" s="39"/>
      <c r="L369" s="43"/>
      <c r="M369" s="233"/>
      <c r="N369" s="234"/>
      <c r="O369" s="90"/>
      <c r="P369" s="90"/>
      <c r="Q369" s="90"/>
      <c r="R369" s="90"/>
      <c r="S369" s="90"/>
      <c r="T369" s="91"/>
      <c r="U369" s="37"/>
      <c r="V369" s="37"/>
      <c r="W369" s="37"/>
      <c r="X369" s="37"/>
      <c r="Y369" s="37"/>
      <c r="Z369" s="37"/>
      <c r="AA369" s="37"/>
      <c r="AB369" s="37"/>
      <c r="AC369" s="37"/>
      <c r="AD369" s="37"/>
      <c r="AE369" s="37"/>
      <c r="AT369" s="16" t="s">
        <v>170</v>
      </c>
      <c r="AU369" s="16" t="s">
        <v>89</v>
      </c>
    </row>
    <row r="370" spans="1:47" s="2" customFormat="1" ht="12">
      <c r="A370" s="37"/>
      <c r="B370" s="38"/>
      <c r="C370" s="39"/>
      <c r="D370" s="230" t="s">
        <v>172</v>
      </c>
      <c r="E370" s="39"/>
      <c r="F370" s="235" t="s">
        <v>1203</v>
      </c>
      <c r="G370" s="39"/>
      <c r="H370" s="39"/>
      <c r="I370" s="232"/>
      <c r="J370" s="39"/>
      <c r="K370" s="39"/>
      <c r="L370" s="43"/>
      <c r="M370" s="233"/>
      <c r="N370" s="234"/>
      <c r="O370" s="90"/>
      <c r="P370" s="90"/>
      <c r="Q370" s="90"/>
      <c r="R370" s="90"/>
      <c r="S370" s="90"/>
      <c r="T370" s="91"/>
      <c r="U370" s="37"/>
      <c r="V370" s="37"/>
      <c r="W370" s="37"/>
      <c r="X370" s="37"/>
      <c r="Y370" s="37"/>
      <c r="Z370" s="37"/>
      <c r="AA370" s="37"/>
      <c r="AB370" s="37"/>
      <c r="AC370" s="37"/>
      <c r="AD370" s="37"/>
      <c r="AE370" s="37"/>
      <c r="AT370" s="16" t="s">
        <v>172</v>
      </c>
      <c r="AU370" s="16" t="s">
        <v>89</v>
      </c>
    </row>
    <row r="371" spans="1:51" s="13" customFormat="1" ht="12">
      <c r="A371" s="13"/>
      <c r="B371" s="236"/>
      <c r="C371" s="237"/>
      <c r="D371" s="230" t="s">
        <v>219</v>
      </c>
      <c r="E371" s="238" t="s">
        <v>1</v>
      </c>
      <c r="F371" s="239" t="s">
        <v>1204</v>
      </c>
      <c r="G371" s="237"/>
      <c r="H371" s="240">
        <v>42.74</v>
      </c>
      <c r="I371" s="241"/>
      <c r="J371" s="237"/>
      <c r="K371" s="237"/>
      <c r="L371" s="242"/>
      <c r="M371" s="243"/>
      <c r="N371" s="244"/>
      <c r="O371" s="244"/>
      <c r="P371" s="244"/>
      <c r="Q371" s="244"/>
      <c r="R371" s="244"/>
      <c r="S371" s="244"/>
      <c r="T371" s="245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T371" s="246" t="s">
        <v>219</v>
      </c>
      <c r="AU371" s="246" t="s">
        <v>89</v>
      </c>
      <c r="AV371" s="13" t="s">
        <v>89</v>
      </c>
      <c r="AW371" s="13" t="s">
        <v>36</v>
      </c>
      <c r="AX371" s="13" t="s">
        <v>79</v>
      </c>
      <c r="AY371" s="246" t="s">
        <v>160</v>
      </c>
    </row>
    <row r="372" spans="1:65" s="2" customFormat="1" ht="24.15" customHeight="1">
      <c r="A372" s="37"/>
      <c r="B372" s="38"/>
      <c r="C372" s="251" t="s">
        <v>1205</v>
      </c>
      <c r="D372" s="251" t="s">
        <v>452</v>
      </c>
      <c r="E372" s="252" t="s">
        <v>1206</v>
      </c>
      <c r="F372" s="253" t="s">
        <v>1207</v>
      </c>
      <c r="G372" s="254" t="s">
        <v>281</v>
      </c>
      <c r="H372" s="255">
        <v>3</v>
      </c>
      <c r="I372" s="256"/>
      <c r="J372" s="257">
        <f>ROUND(I372*H372,2)</f>
        <v>0</v>
      </c>
      <c r="K372" s="253" t="s">
        <v>1</v>
      </c>
      <c r="L372" s="258"/>
      <c r="M372" s="259" t="s">
        <v>1</v>
      </c>
      <c r="N372" s="260" t="s">
        <v>44</v>
      </c>
      <c r="O372" s="90"/>
      <c r="P372" s="226">
        <f>O372*H372</f>
        <v>0</v>
      </c>
      <c r="Q372" s="226">
        <v>0.75</v>
      </c>
      <c r="R372" s="226">
        <f>Q372*H372</f>
        <v>2.25</v>
      </c>
      <c r="S372" s="226">
        <v>0</v>
      </c>
      <c r="T372" s="227">
        <f>S372*H372</f>
        <v>0</v>
      </c>
      <c r="U372" s="37"/>
      <c r="V372" s="37"/>
      <c r="W372" s="37"/>
      <c r="X372" s="37"/>
      <c r="Y372" s="37"/>
      <c r="Z372" s="37"/>
      <c r="AA372" s="37"/>
      <c r="AB372" s="37"/>
      <c r="AC372" s="37"/>
      <c r="AD372" s="37"/>
      <c r="AE372" s="37"/>
      <c r="AR372" s="228" t="s">
        <v>204</v>
      </c>
      <c r="AT372" s="228" t="s">
        <v>452</v>
      </c>
      <c r="AU372" s="228" t="s">
        <v>89</v>
      </c>
      <c r="AY372" s="16" t="s">
        <v>160</v>
      </c>
      <c r="BE372" s="229">
        <f>IF(N372="základní",J372,0)</f>
        <v>0</v>
      </c>
      <c r="BF372" s="229">
        <f>IF(N372="snížená",J372,0)</f>
        <v>0</v>
      </c>
      <c r="BG372" s="229">
        <f>IF(N372="zákl. přenesená",J372,0)</f>
        <v>0</v>
      </c>
      <c r="BH372" s="229">
        <f>IF(N372="sníž. přenesená",J372,0)</f>
        <v>0</v>
      </c>
      <c r="BI372" s="229">
        <f>IF(N372="nulová",J372,0)</f>
        <v>0</v>
      </c>
      <c r="BJ372" s="16" t="s">
        <v>87</v>
      </c>
      <c r="BK372" s="229">
        <f>ROUND(I372*H372,2)</f>
        <v>0</v>
      </c>
      <c r="BL372" s="16" t="s">
        <v>182</v>
      </c>
      <c r="BM372" s="228" t="s">
        <v>1208</v>
      </c>
    </row>
    <row r="373" spans="1:47" s="2" customFormat="1" ht="12">
      <c r="A373" s="37"/>
      <c r="B373" s="38"/>
      <c r="C373" s="39"/>
      <c r="D373" s="230" t="s">
        <v>170</v>
      </c>
      <c r="E373" s="39"/>
      <c r="F373" s="231" t="s">
        <v>1209</v>
      </c>
      <c r="G373" s="39"/>
      <c r="H373" s="39"/>
      <c r="I373" s="232"/>
      <c r="J373" s="39"/>
      <c r="K373" s="39"/>
      <c r="L373" s="43"/>
      <c r="M373" s="233"/>
      <c r="N373" s="234"/>
      <c r="O373" s="90"/>
      <c r="P373" s="90"/>
      <c r="Q373" s="90"/>
      <c r="R373" s="90"/>
      <c r="S373" s="90"/>
      <c r="T373" s="91"/>
      <c r="U373" s="37"/>
      <c r="V373" s="37"/>
      <c r="W373" s="37"/>
      <c r="X373" s="37"/>
      <c r="Y373" s="37"/>
      <c r="Z373" s="37"/>
      <c r="AA373" s="37"/>
      <c r="AB373" s="37"/>
      <c r="AC373" s="37"/>
      <c r="AD373" s="37"/>
      <c r="AE373" s="37"/>
      <c r="AT373" s="16" t="s">
        <v>170</v>
      </c>
      <c r="AU373" s="16" t="s">
        <v>89</v>
      </c>
    </row>
    <row r="374" spans="1:51" s="13" customFormat="1" ht="12">
      <c r="A374" s="13"/>
      <c r="B374" s="236"/>
      <c r="C374" s="237"/>
      <c r="D374" s="230" t="s">
        <v>219</v>
      </c>
      <c r="E374" s="237"/>
      <c r="F374" s="239" t="s">
        <v>1210</v>
      </c>
      <c r="G374" s="237"/>
      <c r="H374" s="240">
        <v>3</v>
      </c>
      <c r="I374" s="241"/>
      <c r="J374" s="237"/>
      <c r="K374" s="237"/>
      <c r="L374" s="242"/>
      <c r="M374" s="243"/>
      <c r="N374" s="244"/>
      <c r="O374" s="244"/>
      <c r="P374" s="244"/>
      <c r="Q374" s="244"/>
      <c r="R374" s="244"/>
      <c r="S374" s="244"/>
      <c r="T374" s="245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T374" s="246" t="s">
        <v>219</v>
      </c>
      <c r="AU374" s="246" t="s">
        <v>89</v>
      </c>
      <c r="AV374" s="13" t="s">
        <v>89</v>
      </c>
      <c r="AW374" s="13" t="s">
        <v>4</v>
      </c>
      <c r="AX374" s="13" t="s">
        <v>87</v>
      </c>
      <c r="AY374" s="246" t="s">
        <v>160</v>
      </c>
    </row>
    <row r="375" spans="1:65" s="2" customFormat="1" ht="24.15" customHeight="1">
      <c r="A375" s="37"/>
      <c r="B375" s="38"/>
      <c r="C375" s="251" t="s">
        <v>1211</v>
      </c>
      <c r="D375" s="251" t="s">
        <v>452</v>
      </c>
      <c r="E375" s="252" t="s">
        <v>1212</v>
      </c>
      <c r="F375" s="253" t="s">
        <v>1213</v>
      </c>
      <c r="G375" s="254" t="s">
        <v>281</v>
      </c>
      <c r="H375" s="255">
        <v>1</v>
      </c>
      <c r="I375" s="256"/>
      <c r="J375" s="257">
        <f>ROUND(I375*H375,2)</f>
        <v>0</v>
      </c>
      <c r="K375" s="253" t="s">
        <v>1</v>
      </c>
      <c r="L375" s="258"/>
      <c r="M375" s="259" t="s">
        <v>1</v>
      </c>
      <c r="N375" s="260" t="s">
        <v>44</v>
      </c>
      <c r="O375" s="90"/>
      <c r="P375" s="226">
        <f>O375*H375</f>
        <v>0</v>
      </c>
      <c r="Q375" s="226">
        <v>1.12</v>
      </c>
      <c r="R375" s="226">
        <f>Q375*H375</f>
        <v>1.12</v>
      </c>
      <c r="S375" s="226">
        <v>0</v>
      </c>
      <c r="T375" s="227">
        <f>S375*H375</f>
        <v>0</v>
      </c>
      <c r="U375" s="37"/>
      <c r="V375" s="37"/>
      <c r="W375" s="37"/>
      <c r="X375" s="37"/>
      <c r="Y375" s="37"/>
      <c r="Z375" s="37"/>
      <c r="AA375" s="37"/>
      <c r="AB375" s="37"/>
      <c r="AC375" s="37"/>
      <c r="AD375" s="37"/>
      <c r="AE375" s="37"/>
      <c r="AR375" s="228" t="s">
        <v>204</v>
      </c>
      <c r="AT375" s="228" t="s">
        <v>452</v>
      </c>
      <c r="AU375" s="228" t="s">
        <v>89</v>
      </c>
      <c r="AY375" s="16" t="s">
        <v>160</v>
      </c>
      <c r="BE375" s="229">
        <f>IF(N375="základní",J375,0)</f>
        <v>0</v>
      </c>
      <c r="BF375" s="229">
        <f>IF(N375="snížená",J375,0)</f>
        <v>0</v>
      </c>
      <c r="BG375" s="229">
        <f>IF(N375="zákl. přenesená",J375,0)</f>
        <v>0</v>
      </c>
      <c r="BH375" s="229">
        <f>IF(N375="sníž. přenesená",J375,0)</f>
        <v>0</v>
      </c>
      <c r="BI375" s="229">
        <f>IF(N375="nulová",J375,0)</f>
        <v>0</v>
      </c>
      <c r="BJ375" s="16" t="s">
        <v>87</v>
      </c>
      <c r="BK375" s="229">
        <f>ROUND(I375*H375,2)</f>
        <v>0</v>
      </c>
      <c r="BL375" s="16" t="s">
        <v>182</v>
      </c>
      <c r="BM375" s="228" t="s">
        <v>1214</v>
      </c>
    </row>
    <row r="376" spans="1:47" s="2" customFormat="1" ht="12">
      <c r="A376" s="37"/>
      <c r="B376" s="38"/>
      <c r="C376" s="39"/>
      <c r="D376" s="230" t="s">
        <v>170</v>
      </c>
      <c r="E376" s="39"/>
      <c r="F376" s="231" t="s">
        <v>1215</v>
      </c>
      <c r="G376" s="39"/>
      <c r="H376" s="39"/>
      <c r="I376" s="232"/>
      <c r="J376" s="39"/>
      <c r="K376" s="39"/>
      <c r="L376" s="43"/>
      <c r="M376" s="233"/>
      <c r="N376" s="234"/>
      <c r="O376" s="90"/>
      <c r="P376" s="90"/>
      <c r="Q376" s="90"/>
      <c r="R376" s="90"/>
      <c r="S376" s="90"/>
      <c r="T376" s="91"/>
      <c r="U376" s="37"/>
      <c r="V376" s="37"/>
      <c r="W376" s="37"/>
      <c r="X376" s="37"/>
      <c r="Y376" s="37"/>
      <c r="Z376" s="37"/>
      <c r="AA376" s="37"/>
      <c r="AB376" s="37"/>
      <c r="AC376" s="37"/>
      <c r="AD376" s="37"/>
      <c r="AE376" s="37"/>
      <c r="AT376" s="16" t="s">
        <v>170</v>
      </c>
      <c r="AU376" s="16" t="s">
        <v>89</v>
      </c>
    </row>
    <row r="377" spans="1:51" s="13" customFormat="1" ht="12">
      <c r="A377" s="13"/>
      <c r="B377" s="236"/>
      <c r="C377" s="237"/>
      <c r="D377" s="230" t="s">
        <v>219</v>
      </c>
      <c r="E377" s="237"/>
      <c r="F377" s="239" t="s">
        <v>1216</v>
      </c>
      <c r="G377" s="237"/>
      <c r="H377" s="240">
        <v>1</v>
      </c>
      <c r="I377" s="241"/>
      <c r="J377" s="237"/>
      <c r="K377" s="237"/>
      <c r="L377" s="242"/>
      <c r="M377" s="243"/>
      <c r="N377" s="244"/>
      <c r="O377" s="244"/>
      <c r="P377" s="244"/>
      <c r="Q377" s="244"/>
      <c r="R377" s="244"/>
      <c r="S377" s="244"/>
      <c r="T377" s="245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T377" s="246" t="s">
        <v>219</v>
      </c>
      <c r="AU377" s="246" t="s">
        <v>89</v>
      </c>
      <c r="AV377" s="13" t="s">
        <v>89</v>
      </c>
      <c r="AW377" s="13" t="s">
        <v>4</v>
      </c>
      <c r="AX377" s="13" t="s">
        <v>87</v>
      </c>
      <c r="AY377" s="246" t="s">
        <v>160</v>
      </c>
    </row>
    <row r="378" spans="1:65" s="2" customFormat="1" ht="24.15" customHeight="1">
      <c r="A378" s="37"/>
      <c r="B378" s="38"/>
      <c r="C378" s="251" t="s">
        <v>1217</v>
      </c>
      <c r="D378" s="251" t="s">
        <v>452</v>
      </c>
      <c r="E378" s="252" t="s">
        <v>1218</v>
      </c>
      <c r="F378" s="253" t="s">
        <v>1219</v>
      </c>
      <c r="G378" s="254" t="s">
        <v>281</v>
      </c>
      <c r="H378" s="255">
        <v>1</v>
      </c>
      <c r="I378" s="256"/>
      <c r="J378" s="257">
        <f>ROUND(I378*H378,2)</f>
        <v>0</v>
      </c>
      <c r="K378" s="253" t="s">
        <v>1</v>
      </c>
      <c r="L378" s="258"/>
      <c r="M378" s="259" t="s">
        <v>1</v>
      </c>
      <c r="N378" s="260" t="s">
        <v>44</v>
      </c>
      <c r="O378" s="90"/>
      <c r="P378" s="226">
        <f>O378*H378</f>
        <v>0</v>
      </c>
      <c r="Q378" s="226">
        <v>1.31</v>
      </c>
      <c r="R378" s="226">
        <f>Q378*H378</f>
        <v>1.31</v>
      </c>
      <c r="S378" s="226">
        <v>0</v>
      </c>
      <c r="T378" s="227">
        <f>S378*H378</f>
        <v>0</v>
      </c>
      <c r="U378" s="37"/>
      <c r="V378" s="37"/>
      <c r="W378" s="37"/>
      <c r="X378" s="37"/>
      <c r="Y378" s="37"/>
      <c r="Z378" s="37"/>
      <c r="AA378" s="37"/>
      <c r="AB378" s="37"/>
      <c r="AC378" s="37"/>
      <c r="AD378" s="37"/>
      <c r="AE378" s="37"/>
      <c r="AR378" s="228" t="s">
        <v>204</v>
      </c>
      <c r="AT378" s="228" t="s">
        <v>452</v>
      </c>
      <c r="AU378" s="228" t="s">
        <v>89</v>
      </c>
      <c r="AY378" s="16" t="s">
        <v>160</v>
      </c>
      <c r="BE378" s="229">
        <f>IF(N378="základní",J378,0)</f>
        <v>0</v>
      </c>
      <c r="BF378" s="229">
        <f>IF(N378="snížená",J378,0)</f>
        <v>0</v>
      </c>
      <c r="BG378" s="229">
        <f>IF(N378="zákl. přenesená",J378,0)</f>
        <v>0</v>
      </c>
      <c r="BH378" s="229">
        <f>IF(N378="sníž. přenesená",J378,0)</f>
        <v>0</v>
      </c>
      <c r="BI378" s="229">
        <f>IF(N378="nulová",J378,0)</f>
        <v>0</v>
      </c>
      <c r="BJ378" s="16" t="s">
        <v>87</v>
      </c>
      <c r="BK378" s="229">
        <f>ROUND(I378*H378,2)</f>
        <v>0</v>
      </c>
      <c r="BL378" s="16" t="s">
        <v>182</v>
      </c>
      <c r="BM378" s="228" t="s">
        <v>1220</v>
      </c>
    </row>
    <row r="379" spans="1:47" s="2" customFormat="1" ht="12">
      <c r="A379" s="37"/>
      <c r="B379" s="38"/>
      <c r="C379" s="39"/>
      <c r="D379" s="230" t="s">
        <v>170</v>
      </c>
      <c r="E379" s="39"/>
      <c r="F379" s="231" t="s">
        <v>1221</v>
      </c>
      <c r="G379" s="39"/>
      <c r="H379" s="39"/>
      <c r="I379" s="232"/>
      <c r="J379" s="39"/>
      <c r="K379" s="39"/>
      <c r="L379" s="43"/>
      <c r="M379" s="233"/>
      <c r="N379" s="234"/>
      <c r="O379" s="90"/>
      <c r="P379" s="90"/>
      <c r="Q379" s="90"/>
      <c r="R379" s="90"/>
      <c r="S379" s="90"/>
      <c r="T379" s="91"/>
      <c r="U379" s="37"/>
      <c r="V379" s="37"/>
      <c r="W379" s="37"/>
      <c r="X379" s="37"/>
      <c r="Y379" s="37"/>
      <c r="Z379" s="37"/>
      <c r="AA379" s="37"/>
      <c r="AB379" s="37"/>
      <c r="AC379" s="37"/>
      <c r="AD379" s="37"/>
      <c r="AE379" s="37"/>
      <c r="AT379" s="16" t="s">
        <v>170</v>
      </c>
      <c r="AU379" s="16" t="s">
        <v>89</v>
      </c>
    </row>
    <row r="380" spans="1:51" s="13" customFormat="1" ht="12">
      <c r="A380" s="13"/>
      <c r="B380" s="236"/>
      <c r="C380" s="237"/>
      <c r="D380" s="230" t="s">
        <v>219</v>
      </c>
      <c r="E380" s="237"/>
      <c r="F380" s="239" t="s">
        <v>1216</v>
      </c>
      <c r="G380" s="237"/>
      <c r="H380" s="240">
        <v>1</v>
      </c>
      <c r="I380" s="241"/>
      <c r="J380" s="237"/>
      <c r="K380" s="237"/>
      <c r="L380" s="242"/>
      <c r="M380" s="243"/>
      <c r="N380" s="244"/>
      <c r="O380" s="244"/>
      <c r="P380" s="244"/>
      <c r="Q380" s="244"/>
      <c r="R380" s="244"/>
      <c r="S380" s="244"/>
      <c r="T380" s="245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T380" s="246" t="s">
        <v>219</v>
      </c>
      <c r="AU380" s="246" t="s">
        <v>89</v>
      </c>
      <c r="AV380" s="13" t="s">
        <v>89</v>
      </c>
      <c r="AW380" s="13" t="s">
        <v>4</v>
      </c>
      <c r="AX380" s="13" t="s">
        <v>87</v>
      </c>
      <c r="AY380" s="246" t="s">
        <v>160</v>
      </c>
    </row>
    <row r="381" spans="1:65" s="2" customFormat="1" ht="16.5" customHeight="1">
      <c r="A381" s="37"/>
      <c r="B381" s="38"/>
      <c r="C381" s="251" t="s">
        <v>1222</v>
      </c>
      <c r="D381" s="251" t="s">
        <v>452</v>
      </c>
      <c r="E381" s="252" t="s">
        <v>1223</v>
      </c>
      <c r="F381" s="253" t="s">
        <v>1224</v>
      </c>
      <c r="G381" s="254" t="s">
        <v>281</v>
      </c>
      <c r="H381" s="255">
        <v>7</v>
      </c>
      <c r="I381" s="256"/>
      <c r="J381" s="257">
        <f>ROUND(I381*H381,2)</f>
        <v>0</v>
      </c>
      <c r="K381" s="253" t="s">
        <v>1</v>
      </c>
      <c r="L381" s="258"/>
      <c r="M381" s="259" t="s">
        <v>1</v>
      </c>
      <c r="N381" s="260" t="s">
        <v>44</v>
      </c>
      <c r="O381" s="90"/>
      <c r="P381" s="226">
        <f>O381*H381</f>
        <v>0</v>
      </c>
      <c r="Q381" s="226">
        <v>1.516</v>
      </c>
      <c r="R381" s="226">
        <f>Q381*H381</f>
        <v>10.612</v>
      </c>
      <c r="S381" s="226">
        <v>0</v>
      </c>
      <c r="T381" s="227">
        <f>S381*H381</f>
        <v>0</v>
      </c>
      <c r="U381" s="37"/>
      <c r="V381" s="37"/>
      <c r="W381" s="37"/>
      <c r="X381" s="37"/>
      <c r="Y381" s="37"/>
      <c r="Z381" s="37"/>
      <c r="AA381" s="37"/>
      <c r="AB381" s="37"/>
      <c r="AC381" s="37"/>
      <c r="AD381" s="37"/>
      <c r="AE381" s="37"/>
      <c r="AR381" s="228" t="s">
        <v>204</v>
      </c>
      <c r="AT381" s="228" t="s">
        <v>452</v>
      </c>
      <c r="AU381" s="228" t="s">
        <v>89</v>
      </c>
      <c r="AY381" s="16" t="s">
        <v>160</v>
      </c>
      <c r="BE381" s="229">
        <f>IF(N381="základní",J381,0)</f>
        <v>0</v>
      </c>
      <c r="BF381" s="229">
        <f>IF(N381="snížená",J381,0)</f>
        <v>0</v>
      </c>
      <c r="BG381" s="229">
        <f>IF(N381="zákl. přenesená",J381,0)</f>
        <v>0</v>
      </c>
      <c r="BH381" s="229">
        <f>IF(N381="sníž. přenesená",J381,0)</f>
        <v>0</v>
      </c>
      <c r="BI381" s="229">
        <f>IF(N381="nulová",J381,0)</f>
        <v>0</v>
      </c>
      <c r="BJ381" s="16" t="s">
        <v>87</v>
      </c>
      <c r="BK381" s="229">
        <f>ROUND(I381*H381,2)</f>
        <v>0</v>
      </c>
      <c r="BL381" s="16" t="s">
        <v>182</v>
      </c>
      <c r="BM381" s="228" t="s">
        <v>1225</v>
      </c>
    </row>
    <row r="382" spans="1:47" s="2" customFormat="1" ht="12">
      <c r="A382" s="37"/>
      <c r="B382" s="38"/>
      <c r="C382" s="39"/>
      <c r="D382" s="230" t="s">
        <v>170</v>
      </c>
      <c r="E382" s="39"/>
      <c r="F382" s="231" t="s">
        <v>1226</v>
      </c>
      <c r="G382" s="39"/>
      <c r="H382" s="39"/>
      <c r="I382" s="232"/>
      <c r="J382" s="39"/>
      <c r="K382" s="39"/>
      <c r="L382" s="43"/>
      <c r="M382" s="233"/>
      <c r="N382" s="234"/>
      <c r="O382" s="90"/>
      <c r="P382" s="90"/>
      <c r="Q382" s="90"/>
      <c r="R382" s="90"/>
      <c r="S382" s="90"/>
      <c r="T382" s="91"/>
      <c r="U382" s="37"/>
      <c r="V382" s="37"/>
      <c r="W382" s="37"/>
      <c r="X382" s="37"/>
      <c r="Y382" s="37"/>
      <c r="Z382" s="37"/>
      <c r="AA382" s="37"/>
      <c r="AB382" s="37"/>
      <c r="AC382" s="37"/>
      <c r="AD382" s="37"/>
      <c r="AE382" s="37"/>
      <c r="AT382" s="16" t="s">
        <v>170</v>
      </c>
      <c r="AU382" s="16" t="s">
        <v>89</v>
      </c>
    </row>
    <row r="383" spans="1:51" s="13" customFormat="1" ht="12">
      <c r="A383" s="13"/>
      <c r="B383" s="236"/>
      <c r="C383" s="237"/>
      <c r="D383" s="230" t="s">
        <v>219</v>
      </c>
      <c r="E383" s="237"/>
      <c r="F383" s="239" t="s">
        <v>1227</v>
      </c>
      <c r="G383" s="237"/>
      <c r="H383" s="240">
        <v>7</v>
      </c>
      <c r="I383" s="241"/>
      <c r="J383" s="237"/>
      <c r="K383" s="237"/>
      <c r="L383" s="242"/>
      <c r="M383" s="243"/>
      <c r="N383" s="244"/>
      <c r="O383" s="244"/>
      <c r="P383" s="244"/>
      <c r="Q383" s="244"/>
      <c r="R383" s="244"/>
      <c r="S383" s="244"/>
      <c r="T383" s="245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T383" s="246" t="s">
        <v>219</v>
      </c>
      <c r="AU383" s="246" t="s">
        <v>89</v>
      </c>
      <c r="AV383" s="13" t="s">
        <v>89</v>
      </c>
      <c r="AW383" s="13" t="s">
        <v>4</v>
      </c>
      <c r="AX383" s="13" t="s">
        <v>87</v>
      </c>
      <c r="AY383" s="246" t="s">
        <v>160</v>
      </c>
    </row>
    <row r="384" spans="1:65" s="2" customFormat="1" ht="24.15" customHeight="1">
      <c r="A384" s="37"/>
      <c r="B384" s="38"/>
      <c r="C384" s="217" t="s">
        <v>1228</v>
      </c>
      <c r="D384" s="217" t="s">
        <v>163</v>
      </c>
      <c r="E384" s="218" t="s">
        <v>1229</v>
      </c>
      <c r="F384" s="219" t="s">
        <v>1230</v>
      </c>
      <c r="G384" s="220" t="s">
        <v>270</v>
      </c>
      <c r="H384" s="221">
        <v>164</v>
      </c>
      <c r="I384" s="222"/>
      <c r="J384" s="223">
        <f>ROUND(I384*H384,2)</f>
        <v>0</v>
      </c>
      <c r="K384" s="219" t="s">
        <v>167</v>
      </c>
      <c r="L384" s="43"/>
      <c r="M384" s="224" t="s">
        <v>1</v>
      </c>
      <c r="N384" s="225" t="s">
        <v>44</v>
      </c>
      <c r="O384" s="90"/>
      <c r="P384" s="226">
        <f>O384*H384</f>
        <v>0</v>
      </c>
      <c r="Q384" s="226">
        <v>0.19536</v>
      </c>
      <c r="R384" s="226">
        <f>Q384*H384</f>
        <v>32.03904</v>
      </c>
      <c r="S384" s="226">
        <v>0</v>
      </c>
      <c r="T384" s="227">
        <f>S384*H384</f>
        <v>0</v>
      </c>
      <c r="U384" s="37"/>
      <c r="V384" s="37"/>
      <c r="W384" s="37"/>
      <c r="X384" s="37"/>
      <c r="Y384" s="37"/>
      <c r="Z384" s="37"/>
      <c r="AA384" s="37"/>
      <c r="AB384" s="37"/>
      <c r="AC384" s="37"/>
      <c r="AD384" s="37"/>
      <c r="AE384" s="37"/>
      <c r="AR384" s="228" t="s">
        <v>182</v>
      </c>
      <c r="AT384" s="228" t="s">
        <v>163</v>
      </c>
      <c r="AU384" s="228" t="s">
        <v>89</v>
      </c>
      <c r="AY384" s="16" t="s">
        <v>160</v>
      </c>
      <c r="BE384" s="229">
        <f>IF(N384="základní",J384,0)</f>
        <v>0</v>
      </c>
      <c r="BF384" s="229">
        <f>IF(N384="snížená",J384,0)</f>
        <v>0</v>
      </c>
      <c r="BG384" s="229">
        <f>IF(N384="zákl. přenesená",J384,0)</f>
        <v>0</v>
      </c>
      <c r="BH384" s="229">
        <f>IF(N384="sníž. přenesená",J384,0)</f>
        <v>0</v>
      </c>
      <c r="BI384" s="229">
        <f>IF(N384="nulová",J384,0)</f>
        <v>0</v>
      </c>
      <c r="BJ384" s="16" t="s">
        <v>87</v>
      </c>
      <c r="BK384" s="229">
        <f>ROUND(I384*H384,2)</f>
        <v>0</v>
      </c>
      <c r="BL384" s="16" t="s">
        <v>182</v>
      </c>
      <c r="BM384" s="228" t="s">
        <v>1231</v>
      </c>
    </row>
    <row r="385" spans="1:47" s="2" customFormat="1" ht="12">
      <c r="A385" s="37"/>
      <c r="B385" s="38"/>
      <c r="C385" s="39"/>
      <c r="D385" s="230" t="s">
        <v>170</v>
      </c>
      <c r="E385" s="39"/>
      <c r="F385" s="231" t="s">
        <v>1232</v>
      </c>
      <c r="G385" s="39"/>
      <c r="H385" s="39"/>
      <c r="I385" s="232"/>
      <c r="J385" s="39"/>
      <c r="K385" s="39"/>
      <c r="L385" s="43"/>
      <c r="M385" s="233"/>
      <c r="N385" s="234"/>
      <c r="O385" s="90"/>
      <c r="P385" s="90"/>
      <c r="Q385" s="90"/>
      <c r="R385" s="90"/>
      <c r="S385" s="90"/>
      <c r="T385" s="91"/>
      <c r="U385" s="37"/>
      <c r="V385" s="37"/>
      <c r="W385" s="37"/>
      <c r="X385" s="37"/>
      <c r="Y385" s="37"/>
      <c r="Z385" s="37"/>
      <c r="AA385" s="37"/>
      <c r="AB385" s="37"/>
      <c r="AC385" s="37"/>
      <c r="AD385" s="37"/>
      <c r="AE385" s="37"/>
      <c r="AT385" s="16" t="s">
        <v>170</v>
      </c>
      <c r="AU385" s="16" t="s">
        <v>89</v>
      </c>
    </row>
    <row r="386" spans="1:47" s="2" customFormat="1" ht="12">
      <c r="A386" s="37"/>
      <c r="B386" s="38"/>
      <c r="C386" s="39"/>
      <c r="D386" s="230" t="s">
        <v>172</v>
      </c>
      <c r="E386" s="39"/>
      <c r="F386" s="235" t="s">
        <v>1233</v>
      </c>
      <c r="G386" s="39"/>
      <c r="H386" s="39"/>
      <c r="I386" s="232"/>
      <c r="J386" s="39"/>
      <c r="K386" s="39"/>
      <c r="L386" s="43"/>
      <c r="M386" s="233"/>
      <c r="N386" s="234"/>
      <c r="O386" s="90"/>
      <c r="P386" s="90"/>
      <c r="Q386" s="90"/>
      <c r="R386" s="90"/>
      <c r="S386" s="90"/>
      <c r="T386" s="91"/>
      <c r="U386" s="37"/>
      <c r="V386" s="37"/>
      <c r="W386" s="37"/>
      <c r="X386" s="37"/>
      <c r="Y386" s="37"/>
      <c r="Z386" s="37"/>
      <c r="AA386" s="37"/>
      <c r="AB386" s="37"/>
      <c r="AC386" s="37"/>
      <c r="AD386" s="37"/>
      <c r="AE386" s="37"/>
      <c r="AT386" s="16" t="s">
        <v>172</v>
      </c>
      <c r="AU386" s="16" t="s">
        <v>89</v>
      </c>
    </row>
    <row r="387" spans="1:51" s="13" customFormat="1" ht="12">
      <c r="A387" s="13"/>
      <c r="B387" s="236"/>
      <c r="C387" s="237"/>
      <c r="D387" s="230" t="s">
        <v>219</v>
      </c>
      <c r="E387" s="238" t="s">
        <v>1</v>
      </c>
      <c r="F387" s="239" t="s">
        <v>1234</v>
      </c>
      <c r="G387" s="237"/>
      <c r="H387" s="240">
        <v>164</v>
      </c>
      <c r="I387" s="241"/>
      <c r="J387" s="237"/>
      <c r="K387" s="237"/>
      <c r="L387" s="242"/>
      <c r="M387" s="243"/>
      <c r="N387" s="244"/>
      <c r="O387" s="244"/>
      <c r="P387" s="244"/>
      <c r="Q387" s="244"/>
      <c r="R387" s="244"/>
      <c r="S387" s="244"/>
      <c r="T387" s="245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T387" s="246" t="s">
        <v>219</v>
      </c>
      <c r="AU387" s="246" t="s">
        <v>89</v>
      </c>
      <c r="AV387" s="13" t="s">
        <v>89</v>
      </c>
      <c r="AW387" s="13" t="s">
        <v>36</v>
      </c>
      <c r="AX387" s="13" t="s">
        <v>79</v>
      </c>
      <c r="AY387" s="246" t="s">
        <v>160</v>
      </c>
    </row>
    <row r="388" spans="1:65" s="2" customFormat="1" ht="16.5" customHeight="1">
      <c r="A388" s="37"/>
      <c r="B388" s="38"/>
      <c r="C388" s="251" t="s">
        <v>1235</v>
      </c>
      <c r="D388" s="251" t="s">
        <v>452</v>
      </c>
      <c r="E388" s="252" t="s">
        <v>1236</v>
      </c>
      <c r="F388" s="253" t="s">
        <v>1237</v>
      </c>
      <c r="G388" s="254" t="s">
        <v>270</v>
      </c>
      <c r="H388" s="255">
        <v>55.121</v>
      </c>
      <c r="I388" s="256"/>
      <c r="J388" s="257">
        <f>ROUND(I388*H388,2)</f>
        <v>0</v>
      </c>
      <c r="K388" s="253" t="s">
        <v>167</v>
      </c>
      <c r="L388" s="258"/>
      <c r="M388" s="259" t="s">
        <v>1</v>
      </c>
      <c r="N388" s="260" t="s">
        <v>44</v>
      </c>
      <c r="O388" s="90"/>
      <c r="P388" s="226">
        <f>O388*H388</f>
        <v>0</v>
      </c>
      <c r="Q388" s="226">
        <v>0.417</v>
      </c>
      <c r="R388" s="226">
        <f>Q388*H388</f>
        <v>22.985457</v>
      </c>
      <c r="S388" s="226">
        <v>0</v>
      </c>
      <c r="T388" s="227">
        <f>S388*H388</f>
        <v>0</v>
      </c>
      <c r="U388" s="37"/>
      <c r="V388" s="37"/>
      <c r="W388" s="37"/>
      <c r="X388" s="37"/>
      <c r="Y388" s="37"/>
      <c r="Z388" s="37"/>
      <c r="AA388" s="37"/>
      <c r="AB388" s="37"/>
      <c r="AC388" s="37"/>
      <c r="AD388" s="37"/>
      <c r="AE388" s="37"/>
      <c r="AR388" s="228" t="s">
        <v>204</v>
      </c>
      <c r="AT388" s="228" t="s">
        <v>452</v>
      </c>
      <c r="AU388" s="228" t="s">
        <v>89</v>
      </c>
      <c r="AY388" s="16" t="s">
        <v>160</v>
      </c>
      <c r="BE388" s="229">
        <f>IF(N388="základní",J388,0)</f>
        <v>0</v>
      </c>
      <c r="BF388" s="229">
        <f>IF(N388="snížená",J388,0)</f>
        <v>0</v>
      </c>
      <c r="BG388" s="229">
        <f>IF(N388="zákl. přenesená",J388,0)</f>
        <v>0</v>
      </c>
      <c r="BH388" s="229">
        <f>IF(N388="sníž. přenesená",J388,0)</f>
        <v>0</v>
      </c>
      <c r="BI388" s="229">
        <f>IF(N388="nulová",J388,0)</f>
        <v>0</v>
      </c>
      <c r="BJ388" s="16" t="s">
        <v>87</v>
      </c>
      <c r="BK388" s="229">
        <f>ROUND(I388*H388,2)</f>
        <v>0</v>
      </c>
      <c r="BL388" s="16" t="s">
        <v>182</v>
      </c>
      <c r="BM388" s="228" t="s">
        <v>1238</v>
      </c>
    </row>
    <row r="389" spans="1:47" s="2" customFormat="1" ht="12">
      <c r="A389" s="37"/>
      <c r="B389" s="38"/>
      <c r="C389" s="39"/>
      <c r="D389" s="230" t="s">
        <v>170</v>
      </c>
      <c r="E389" s="39"/>
      <c r="F389" s="231" t="s">
        <v>1237</v>
      </c>
      <c r="G389" s="39"/>
      <c r="H389" s="39"/>
      <c r="I389" s="232"/>
      <c r="J389" s="39"/>
      <c r="K389" s="39"/>
      <c r="L389" s="43"/>
      <c r="M389" s="233"/>
      <c r="N389" s="234"/>
      <c r="O389" s="90"/>
      <c r="P389" s="90"/>
      <c r="Q389" s="90"/>
      <c r="R389" s="90"/>
      <c r="S389" s="90"/>
      <c r="T389" s="91"/>
      <c r="U389" s="37"/>
      <c r="V389" s="37"/>
      <c r="W389" s="37"/>
      <c r="X389" s="37"/>
      <c r="Y389" s="37"/>
      <c r="Z389" s="37"/>
      <c r="AA389" s="37"/>
      <c r="AB389" s="37"/>
      <c r="AC389" s="37"/>
      <c r="AD389" s="37"/>
      <c r="AE389" s="37"/>
      <c r="AT389" s="16" t="s">
        <v>170</v>
      </c>
      <c r="AU389" s="16" t="s">
        <v>89</v>
      </c>
    </row>
    <row r="390" spans="1:51" s="13" customFormat="1" ht="12">
      <c r="A390" s="13"/>
      <c r="B390" s="236"/>
      <c r="C390" s="237"/>
      <c r="D390" s="230" t="s">
        <v>219</v>
      </c>
      <c r="E390" s="237"/>
      <c r="F390" s="239" t="s">
        <v>1239</v>
      </c>
      <c r="G390" s="237"/>
      <c r="H390" s="240">
        <v>55.121</v>
      </c>
      <c r="I390" s="241"/>
      <c r="J390" s="237"/>
      <c r="K390" s="237"/>
      <c r="L390" s="242"/>
      <c r="M390" s="243"/>
      <c r="N390" s="244"/>
      <c r="O390" s="244"/>
      <c r="P390" s="244"/>
      <c r="Q390" s="244"/>
      <c r="R390" s="244"/>
      <c r="S390" s="244"/>
      <c r="T390" s="245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T390" s="246" t="s">
        <v>219</v>
      </c>
      <c r="AU390" s="246" t="s">
        <v>89</v>
      </c>
      <c r="AV390" s="13" t="s">
        <v>89</v>
      </c>
      <c r="AW390" s="13" t="s">
        <v>4</v>
      </c>
      <c r="AX390" s="13" t="s">
        <v>87</v>
      </c>
      <c r="AY390" s="246" t="s">
        <v>160</v>
      </c>
    </row>
    <row r="391" spans="1:65" s="2" customFormat="1" ht="24.15" customHeight="1">
      <c r="A391" s="37"/>
      <c r="B391" s="38"/>
      <c r="C391" s="217" t="s">
        <v>1240</v>
      </c>
      <c r="D391" s="217" t="s">
        <v>163</v>
      </c>
      <c r="E391" s="218" t="s">
        <v>1241</v>
      </c>
      <c r="F391" s="219" t="s">
        <v>1242</v>
      </c>
      <c r="G391" s="220" t="s">
        <v>270</v>
      </c>
      <c r="H391" s="221">
        <v>54.006</v>
      </c>
      <c r="I391" s="222"/>
      <c r="J391" s="223">
        <f>ROUND(I391*H391,2)</f>
        <v>0</v>
      </c>
      <c r="K391" s="219" t="s">
        <v>167</v>
      </c>
      <c r="L391" s="43"/>
      <c r="M391" s="224" t="s">
        <v>1</v>
      </c>
      <c r="N391" s="225" t="s">
        <v>44</v>
      </c>
      <c r="O391" s="90"/>
      <c r="P391" s="226">
        <f>O391*H391</f>
        <v>0</v>
      </c>
      <c r="Q391" s="226">
        <v>0.19536</v>
      </c>
      <c r="R391" s="226">
        <f>Q391*H391</f>
        <v>10.55061216</v>
      </c>
      <c r="S391" s="226">
        <v>0</v>
      </c>
      <c r="T391" s="227">
        <f>S391*H391</f>
        <v>0</v>
      </c>
      <c r="U391" s="37"/>
      <c r="V391" s="37"/>
      <c r="W391" s="37"/>
      <c r="X391" s="37"/>
      <c r="Y391" s="37"/>
      <c r="Z391" s="37"/>
      <c r="AA391" s="37"/>
      <c r="AB391" s="37"/>
      <c r="AC391" s="37"/>
      <c r="AD391" s="37"/>
      <c r="AE391" s="37"/>
      <c r="AR391" s="228" t="s">
        <v>182</v>
      </c>
      <c r="AT391" s="228" t="s">
        <v>163</v>
      </c>
      <c r="AU391" s="228" t="s">
        <v>89</v>
      </c>
      <c r="AY391" s="16" t="s">
        <v>160</v>
      </c>
      <c r="BE391" s="229">
        <f>IF(N391="základní",J391,0)</f>
        <v>0</v>
      </c>
      <c r="BF391" s="229">
        <f>IF(N391="snížená",J391,0)</f>
        <v>0</v>
      </c>
      <c r="BG391" s="229">
        <f>IF(N391="zákl. přenesená",J391,0)</f>
        <v>0</v>
      </c>
      <c r="BH391" s="229">
        <f>IF(N391="sníž. přenesená",J391,0)</f>
        <v>0</v>
      </c>
      <c r="BI391" s="229">
        <f>IF(N391="nulová",J391,0)</f>
        <v>0</v>
      </c>
      <c r="BJ391" s="16" t="s">
        <v>87</v>
      </c>
      <c r="BK391" s="229">
        <f>ROUND(I391*H391,2)</f>
        <v>0</v>
      </c>
      <c r="BL391" s="16" t="s">
        <v>182</v>
      </c>
      <c r="BM391" s="228" t="s">
        <v>1243</v>
      </c>
    </row>
    <row r="392" spans="1:47" s="2" customFormat="1" ht="12">
      <c r="A392" s="37"/>
      <c r="B392" s="38"/>
      <c r="C392" s="39"/>
      <c r="D392" s="230" t="s">
        <v>170</v>
      </c>
      <c r="E392" s="39"/>
      <c r="F392" s="231" t="s">
        <v>1244</v>
      </c>
      <c r="G392" s="39"/>
      <c r="H392" s="39"/>
      <c r="I392" s="232"/>
      <c r="J392" s="39"/>
      <c r="K392" s="39"/>
      <c r="L392" s="43"/>
      <c r="M392" s="233"/>
      <c r="N392" s="234"/>
      <c r="O392" s="90"/>
      <c r="P392" s="90"/>
      <c r="Q392" s="90"/>
      <c r="R392" s="90"/>
      <c r="S392" s="90"/>
      <c r="T392" s="91"/>
      <c r="U392" s="37"/>
      <c r="V392" s="37"/>
      <c r="W392" s="37"/>
      <c r="X392" s="37"/>
      <c r="Y392" s="37"/>
      <c r="Z392" s="37"/>
      <c r="AA392" s="37"/>
      <c r="AB392" s="37"/>
      <c r="AC392" s="37"/>
      <c r="AD392" s="37"/>
      <c r="AE392" s="37"/>
      <c r="AT392" s="16" t="s">
        <v>170</v>
      </c>
      <c r="AU392" s="16" t="s">
        <v>89</v>
      </c>
    </row>
    <row r="393" spans="1:47" s="2" customFormat="1" ht="12">
      <c r="A393" s="37"/>
      <c r="B393" s="38"/>
      <c r="C393" s="39"/>
      <c r="D393" s="230" t="s">
        <v>172</v>
      </c>
      <c r="E393" s="39"/>
      <c r="F393" s="235" t="s">
        <v>1245</v>
      </c>
      <c r="G393" s="39"/>
      <c r="H393" s="39"/>
      <c r="I393" s="232"/>
      <c r="J393" s="39"/>
      <c r="K393" s="39"/>
      <c r="L393" s="43"/>
      <c r="M393" s="233"/>
      <c r="N393" s="234"/>
      <c r="O393" s="90"/>
      <c r="P393" s="90"/>
      <c r="Q393" s="90"/>
      <c r="R393" s="90"/>
      <c r="S393" s="90"/>
      <c r="T393" s="91"/>
      <c r="U393" s="37"/>
      <c r="V393" s="37"/>
      <c r="W393" s="37"/>
      <c r="X393" s="37"/>
      <c r="Y393" s="37"/>
      <c r="Z393" s="37"/>
      <c r="AA393" s="37"/>
      <c r="AB393" s="37"/>
      <c r="AC393" s="37"/>
      <c r="AD393" s="37"/>
      <c r="AE393" s="37"/>
      <c r="AT393" s="16" t="s">
        <v>172</v>
      </c>
      <c r="AU393" s="16" t="s">
        <v>89</v>
      </c>
    </row>
    <row r="394" spans="1:51" s="13" customFormat="1" ht="12">
      <c r="A394" s="13"/>
      <c r="B394" s="236"/>
      <c r="C394" s="237"/>
      <c r="D394" s="230" t="s">
        <v>219</v>
      </c>
      <c r="E394" s="238" t="s">
        <v>1</v>
      </c>
      <c r="F394" s="239" t="s">
        <v>1246</v>
      </c>
      <c r="G394" s="237"/>
      <c r="H394" s="240">
        <v>54.006</v>
      </c>
      <c r="I394" s="241"/>
      <c r="J394" s="237"/>
      <c r="K394" s="237"/>
      <c r="L394" s="242"/>
      <c r="M394" s="243"/>
      <c r="N394" s="244"/>
      <c r="O394" s="244"/>
      <c r="P394" s="244"/>
      <c r="Q394" s="244"/>
      <c r="R394" s="244"/>
      <c r="S394" s="244"/>
      <c r="T394" s="245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T394" s="246" t="s">
        <v>219</v>
      </c>
      <c r="AU394" s="246" t="s">
        <v>89</v>
      </c>
      <c r="AV394" s="13" t="s">
        <v>89</v>
      </c>
      <c r="AW394" s="13" t="s">
        <v>36</v>
      </c>
      <c r="AX394" s="13" t="s">
        <v>79</v>
      </c>
      <c r="AY394" s="246" t="s">
        <v>160</v>
      </c>
    </row>
    <row r="395" spans="1:65" s="2" customFormat="1" ht="16.5" customHeight="1">
      <c r="A395" s="37"/>
      <c r="B395" s="38"/>
      <c r="C395" s="251" t="s">
        <v>1247</v>
      </c>
      <c r="D395" s="251" t="s">
        <v>452</v>
      </c>
      <c r="E395" s="252" t="s">
        <v>1248</v>
      </c>
      <c r="F395" s="253" t="s">
        <v>1249</v>
      </c>
      <c r="G395" s="254" t="s">
        <v>270</v>
      </c>
      <c r="H395" s="255">
        <v>55.086</v>
      </c>
      <c r="I395" s="256"/>
      <c r="J395" s="257">
        <f>ROUND(I395*H395,2)</f>
        <v>0</v>
      </c>
      <c r="K395" s="253" t="s">
        <v>167</v>
      </c>
      <c r="L395" s="258"/>
      <c r="M395" s="259" t="s">
        <v>1</v>
      </c>
      <c r="N395" s="260" t="s">
        <v>44</v>
      </c>
      <c r="O395" s="90"/>
      <c r="P395" s="226">
        <f>O395*H395</f>
        <v>0</v>
      </c>
      <c r="Q395" s="226">
        <v>0.222</v>
      </c>
      <c r="R395" s="226">
        <f>Q395*H395</f>
        <v>12.229092</v>
      </c>
      <c r="S395" s="226">
        <v>0</v>
      </c>
      <c r="T395" s="227">
        <f>S395*H395</f>
        <v>0</v>
      </c>
      <c r="U395" s="37"/>
      <c r="V395" s="37"/>
      <c r="W395" s="37"/>
      <c r="X395" s="37"/>
      <c r="Y395" s="37"/>
      <c r="Z395" s="37"/>
      <c r="AA395" s="37"/>
      <c r="AB395" s="37"/>
      <c r="AC395" s="37"/>
      <c r="AD395" s="37"/>
      <c r="AE395" s="37"/>
      <c r="AR395" s="228" t="s">
        <v>204</v>
      </c>
      <c r="AT395" s="228" t="s">
        <v>452</v>
      </c>
      <c r="AU395" s="228" t="s">
        <v>89</v>
      </c>
      <c r="AY395" s="16" t="s">
        <v>160</v>
      </c>
      <c r="BE395" s="229">
        <f>IF(N395="základní",J395,0)</f>
        <v>0</v>
      </c>
      <c r="BF395" s="229">
        <f>IF(N395="snížená",J395,0)</f>
        <v>0</v>
      </c>
      <c r="BG395" s="229">
        <f>IF(N395="zákl. přenesená",J395,0)</f>
        <v>0</v>
      </c>
      <c r="BH395" s="229">
        <f>IF(N395="sníž. přenesená",J395,0)</f>
        <v>0</v>
      </c>
      <c r="BI395" s="229">
        <f>IF(N395="nulová",J395,0)</f>
        <v>0</v>
      </c>
      <c r="BJ395" s="16" t="s">
        <v>87</v>
      </c>
      <c r="BK395" s="229">
        <f>ROUND(I395*H395,2)</f>
        <v>0</v>
      </c>
      <c r="BL395" s="16" t="s">
        <v>182</v>
      </c>
      <c r="BM395" s="228" t="s">
        <v>1250</v>
      </c>
    </row>
    <row r="396" spans="1:47" s="2" customFormat="1" ht="12">
      <c r="A396" s="37"/>
      <c r="B396" s="38"/>
      <c r="C396" s="39"/>
      <c r="D396" s="230" t="s">
        <v>170</v>
      </c>
      <c r="E396" s="39"/>
      <c r="F396" s="231" t="s">
        <v>1249</v>
      </c>
      <c r="G396" s="39"/>
      <c r="H396" s="39"/>
      <c r="I396" s="232"/>
      <c r="J396" s="39"/>
      <c r="K396" s="39"/>
      <c r="L396" s="43"/>
      <c r="M396" s="233"/>
      <c r="N396" s="234"/>
      <c r="O396" s="90"/>
      <c r="P396" s="90"/>
      <c r="Q396" s="90"/>
      <c r="R396" s="90"/>
      <c r="S396" s="90"/>
      <c r="T396" s="91"/>
      <c r="U396" s="37"/>
      <c r="V396" s="37"/>
      <c r="W396" s="37"/>
      <c r="X396" s="37"/>
      <c r="Y396" s="37"/>
      <c r="Z396" s="37"/>
      <c r="AA396" s="37"/>
      <c r="AB396" s="37"/>
      <c r="AC396" s="37"/>
      <c r="AD396" s="37"/>
      <c r="AE396" s="37"/>
      <c r="AT396" s="16" t="s">
        <v>170</v>
      </c>
      <c r="AU396" s="16" t="s">
        <v>89</v>
      </c>
    </row>
    <row r="397" spans="1:51" s="13" customFormat="1" ht="12">
      <c r="A397" s="13"/>
      <c r="B397" s="236"/>
      <c r="C397" s="237"/>
      <c r="D397" s="230" t="s">
        <v>219</v>
      </c>
      <c r="E397" s="238" t="s">
        <v>1</v>
      </c>
      <c r="F397" s="239" t="s">
        <v>1251</v>
      </c>
      <c r="G397" s="237"/>
      <c r="H397" s="240">
        <v>54.006</v>
      </c>
      <c r="I397" s="241"/>
      <c r="J397" s="237"/>
      <c r="K397" s="237"/>
      <c r="L397" s="242"/>
      <c r="M397" s="243"/>
      <c r="N397" s="244"/>
      <c r="O397" s="244"/>
      <c r="P397" s="244"/>
      <c r="Q397" s="244"/>
      <c r="R397" s="244"/>
      <c r="S397" s="244"/>
      <c r="T397" s="245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T397" s="246" t="s">
        <v>219</v>
      </c>
      <c r="AU397" s="246" t="s">
        <v>89</v>
      </c>
      <c r="AV397" s="13" t="s">
        <v>89</v>
      </c>
      <c r="AW397" s="13" t="s">
        <v>36</v>
      </c>
      <c r="AX397" s="13" t="s">
        <v>79</v>
      </c>
      <c r="AY397" s="246" t="s">
        <v>160</v>
      </c>
    </row>
    <row r="398" spans="1:51" s="13" customFormat="1" ht="12">
      <c r="A398" s="13"/>
      <c r="B398" s="236"/>
      <c r="C398" s="237"/>
      <c r="D398" s="230" t="s">
        <v>219</v>
      </c>
      <c r="E398" s="237"/>
      <c r="F398" s="239" t="s">
        <v>1252</v>
      </c>
      <c r="G398" s="237"/>
      <c r="H398" s="240">
        <v>55.086</v>
      </c>
      <c r="I398" s="241"/>
      <c r="J398" s="237"/>
      <c r="K398" s="237"/>
      <c r="L398" s="242"/>
      <c r="M398" s="243"/>
      <c r="N398" s="244"/>
      <c r="O398" s="244"/>
      <c r="P398" s="244"/>
      <c r="Q398" s="244"/>
      <c r="R398" s="244"/>
      <c r="S398" s="244"/>
      <c r="T398" s="245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T398" s="246" t="s">
        <v>219</v>
      </c>
      <c r="AU398" s="246" t="s">
        <v>89</v>
      </c>
      <c r="AV398" s="13" t="s">
        <v>89</v>
      </c>
      <c r="AW398" s="13" t="s">
        <v>4</v>
      </c>
      <c r="AX398" s="13" t="s">
        <v>87</v>
      </c>
      <c r="AY398" s="246" t="s">
        <v>160</v>
      </c>
    </row>
    <row r="399" spans="1:65" s="2" customFormat="1" ht="24.15" customHeight="1">
      <c r="A399" s="37"/>
      <c r="B399" s="38"/>
      <c r="C399" s="217" t="s">
        <v>1253</v>
      </c>
      <c r="D399" s="217" t="s">
        <v>163</v>
      </c>
      <c r="E399" s="218" t="s">
        <v>1254</v>
      </c>
      <c r="F399" s="219" t="s">
        <v>1255</v>
      </c>
      <c r="G399" s="220" t="s">
        <v>270</v>
      </c>
      <c r="H399" s="221">
        <v>1204.6</v>
      </c>
      <c r="I399" s="222"/>
      <c r="J399" s="223">
        <f>ROUND(I399*H399,2)</f>
        <v>0</v>
      </c>
      <c r="K399" s="219" t="s">
        <v>167</v>
      </c>
      <c r="L399" s="43"/>
      <c r="M399" s="224" t="s">
        <v>1</v>
      </c>
      <c r="N399" s="225" t="s">
        <v>44</v>
      </c>
      <c r="O399" s="90"/>
      <c r="P399" s="226">
        <f>O399*H399</f>
        <v>0</v>
      </c>
      <c r="Q399" s="226">
        <v>0.10362</v>
      </c>
      <c r="R399" s="226">
        <f>Q399*H399</f>
        <v>124.820652</v>
      </c>
      <c r="S399" s="226">
        <v>0</v>
      </c>
      <c r="T399" s="227">
        <f>S399*H399</f>
        <v>0</v>
      </c>
      <c r="U399" s="37"/>
      <c r="V399" s="37"/>
      <c r="W399" s="37"/>
      <c r="X399" s="37"/>
      <c r="Y399" s="37"/>
      <c r="Z399" s="37"/>
      <c r="AA399" s="37"/>
      <c r="AB399" s="37"/>
      <c r="AC399" s="37"/>
      <c r="AD399" s="37"/>
      <c r="AE399" s="37"/>
      <c r="AR399" s="228" t="s">
        <v>182</v>
      </c>
      <c r="AT399" s="228" t="s">
        <v>163</v>
      </c>
      <c r="AU399" s="228" t="s">
        <v>89</v>
      </c>
      <c r="AY399" s="16" t="s">
        <v>160</v>
      </c>
      <c r="BE399" s="229">
        <f>IF(N399="základní",J399,0)</f>
        <v>0</v>
      </c>
      <c r="BF399" s="229">
        <f>IF(N399="snížená",J399,0)</f>
        <v>0</v>
      </c>
      <c r="BG399" s="229">
        <f>IF(N399="zákl. přenesená",J399,0)</f>
        <v>0</v>
      </c>
      <c r="BH399" s="229">
        <f>IF(N399="sníž. přenesená",J399,0)</f>
        <v>0</v>
      </c>
      <c r="BI399" s="229">
        <f>IF(N399="nulová",J399,0)</f>
        <v>0</v>
      </c>
      <c r="BJ399" s="16" t="s">
        <v>87</v>
      </c>
      <c r="BK399" s="229">
        <f>ROUND(I399*H399,2)</f>
        <v>0</v>
      </c>
      <c r="BL399" s="16" t="s">
        <v>182</v>
      </c>
      <c r="BM399" s="228" t="s">
        <v>1256</v>
      </c>
    </row>
    <row r="400" spans="1:47" s="2" customFormat="1" ht="12">
      <c r="A400" s="37"/>
      <c r="B400" s="38"/>
      <c r="C400" s="39"/>
      <c r="D400" s="230" t="s">
        <v>170</v>
      </c>
      <c r="E400" s="39"/>
      <c r="F400" s="231" t="s">
        <v>1257</v>
      </c>
      <c r="G400" s="39"/>
      <c r="H400" s="39"/>
      <c r="I400" s="232"/>
      <c r="J400" s="39"/>
      <c r="K400" s="39"/>
      <c r="L400" s="43"/>
      <c r="M400" s="233"/>
      <c r="N400" s="234"/>
      <c r="O400" s="90"/>
      <c r="P400" s="90"/>
      <c r="Q400" s="90"/>
      <c r="R400" s="90"/>
      <c r="S400" s="90"/>
      <c r="T400" s="91"/>
      <c r="U400" s="37"/>
      <c r="V400" s="37"/>
      <c r="W400" s="37"/>
      <c r="X400" s="37"/>
      <c r="Y400" s="37"/>
      <c r="Z400" s="37"/>
      <c r="AA400" s="37"/>
      <c r="AB400" s="37"/>
      <c r="AC400" s="37"/>
      <c r="AD400" s="37"/>
      <c r="AE400" s="37"/>
      <c r="AT400" s="16" t="s">
        <v>170</v>
      </c>
      <c r="AU400" s="16" t="s">
        <v>89</v>
      </c>
    </row>
    <row r="401" spans="1:51" s="13" customFormat="1" ht="12">
      <c r="A401" s="13"/>
      <c r="B401" s="236"/>
      <c r="C401" s="237"/>
      <c r="D401" s="230" t="s">
        <v>219</v>
      </c>
      <c r="E401" s="238" t="s">
        <v>1</v>
      </c>
      <c r="F401" s="239" t="s">
        <v>1258</v>
      </c>
      <c r="G401" s="237"/>
      <c r="H401" s="240">
        <v>1204.6</v>
      </c>
      <c r="I401" s="241"/>
      <c r="J401" s="237"/>
      <c r="K401" s="237"/>
      <c r="L401" s="242"/>
      <c r="M401" s="243"/>
      <c r="N401" s="244"/>
      <c r="O401" s="244"/>
      <c r="P401" s="244"/>
      <c r="Q401" s="244"/>
      <c r="R401" s="244"/>
      <c r="S401" s="244"/>
      <c r="T401" s="245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T401" s="246" t="s">
        <v>219</v>
      </c>
      <c r="AU401" s="246" t="s">
        <v>89</v>
      </c>
      <c r="AV401" s="13" t="s">
        <v>89</v>
      </c>
      <c r="AW401" s="13" t="s">
        <v>36</v>
      </c>
      <c r="AX401" s="13" t="s">
        <v>79</v>
      </c>
      <c r="AY401" s="246" t="s">
        <v>160</v>
      </c>
    </row>
    <row r="402" spans="1:65" s="2" customFormat="1" ht="21.75" customHeight="1">
      <c r="A402" s="37"/>
      <c r="B402" s="38"/>
      <c r="C402" s="251" t="s">
        <v>1259</v>
      </c>
      <c r="D402" s="251" t="s">
        <v>452</v>
      </c>
      <c r="E402" s="252" t="s">
        <v>1260</v>
      </c>
      <c r="F402" s="253" t="s">
        <v>1261</v>
      </c>
      <c r="G402" s="254" t="s">
        <v>270</v>
      </c>
      <c r="H402" s="255">
        <v>1114.878</v>
      </c>
      <c r="I402" s="256"/>
      <c r="J402" s="257">
        <f>ROUND(I402*H402,2)</f>
        <v>0</v>
      </c>
      <c r="K402" s="253" t="s">
        <v>167</v>
      </c>
      <c r="L402" s="258"/>
      <c r="M402" s="259" t="s">
        <v>1</v>
      </c>
      <c r="N402" s="260" t="s">
        <v>44</v>
      </c>
      <c r="O402" s="90"/>
      <c r="P402" s="226">
        <f>O402*H402</f>
        <v>0</v>
      </c>
      <c r="Q402" s="226">
        <v>0.176</v>
      </c>
      <c r="R402" s="226">
        <f>Q402*H402</f>
        <v>196.21852799999996</v>
      </c>
      <c r="S402" s="226">
        <v>0</v>
      </c>
      <c r="T402" s="227">
        <f>S402*H402</f>
        <v>0</v>
      </c>
      <c r="U402" s="37"/>
      <c r="V402" s="37"/>
      <c r="W402" s="37"/>
      <c r="X402" s="37"/>
      <c r="Y402" s="37"/>
      <c r="Z402" s="37"/>
      <c r="AA402" s="37"/>
      <c r="AB402" s="37"/>
      <c r="AC402" s="37"/>
      <c r="AD402" s="37"/>
      <c r="AE402" s="37"/>
      <c r="AR402" s="228" t="s">
        <v>204</v>
      </c>
      <c r="AT402" s="228" t="s">
        <v>452</v>
      </c>
      <c r="AU402" s="228" t="s">
        <v>89</v>
      </c>
      <c r="AY402" s="16" t="s">
        <v>160</v>
      </c>
      <c r="BE402" s="229">
        <f>IF(N402="základní",J402,0)</f>
        <v>0</v>
      </c>
      <c r="BF402" s="229">
        <f>IF(N402="snížená",J402,0)</f>
        <v>0</v>
      </c>
      <c r="BG402" s="229">
        <f>IF(N402="zákl. přenesená",J402,0)</f>
        <v>0</v>
      </c>
      <c r="BH402" s="229">
        <f>IF(N402="sníž. přenesená",J402,0)</f>
        <v>0</v>
      </c>
      <c r="BI402" s="229">
        <f>IF(N402="nulová",J402,0)</f>
        <v>0</v>
      </c>
      <c r="BJ402" s="16" t="s">
        <v>87</v>
      </c>
      <c r="BK402" s="229">
        <f>ROUND(I402*H402,2)</f>
        <v>0</v>
      </c>
      <c r="BL402" s="16" t="s">
        <v>182</v>
      </c>
      <c r="BM402" s="228" t="s">
        <v>1262</v>
      </c>
    </row>
    <row r="403" spans="1:47" s="2" customFormat="1" ht="12">
      <c r="A403" s="37"/>
      <c r="B403" s="38"/>
      <c r="C403" s="39"/>
      <c r="D403" s="230" t="s">
        <v>170</v>
      </c>
      <c r="E403" s="39"/>
      <c r="F403" s="231" t="s">
        <v>1261</v>
      </c>
      <c r="G403" s="39"/>
      <c r="H403" s="39"/>
      <c r="I403" s="232"/>
      <c r="J403" s="39"/>
      <c r="K403" s="39"/>
      <c r="L403" s="43"/>
      <c r="M403" s="233"/>
      <c r="N403" s="234"/>
      <c r="O403" s="90"/>
      <c r="P403" s="90"/>
      <c r="Q403" s="90"/>
      <c r="R403" s="90"/>
      <c r="S403" s="90"/>
      <c r="T403" s="91"/>
      <c r="U403" s="37"/>
      <c r="V403" s="37"/>
      <c r="W403" s="37"/>
      <c r="X403" s="37"/>
      <c r="Y403" s="37"/>
      <c r="Z403" s="37"/>
      <c r="AA403" s="37"/>
      <c r="AB403" s="37"/>
      <c r="AC403" s="37"/>
      <c r="AD403" s="37"/>
      <c r="AE403" s="37"/>
      <c r="AT403" s="16" t="s">
        <v>170</v>
      </c>
      <c r="AU403" s="16" t="s">
        <v>89</v>
      </c>
    </row>
    <row r="404" spans="1:51" s="13" customFormat="1" ht="12">
      <c r="A404" s="13"/>
      <c r="B404" s="236"/>
      <c r="C404" s="237"/>
      <c r="D404" s="230" t="s">
        <v>219</v>
      </c>
      <c r="E404" s="237"/>
      <c r="F404" s="239" t="s">
        <v>1263</v>
      </c>
      <c r="G404" s="237"/>
      <c r="H404" s="240">
        <v>1114.878</v>
      </c>
      <c r="I404" s="241"/>
      <c r="J404" s="237"/>
      <c r="K404" s="237"/>
      <c r="L404" s="242"/>
      <c r="M404" s="243"/>
      <c r="N404" s="244"/>
      <c r="O404" s="244"/>
      <c r="P404" s="244"/>
      <c r="Q404" s="244"/>
      <c r="R404" s="244"/>
      <c r="S404" s="244"/>
      <c r="T404" s="245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T404" s="246" t="s">
        <v>219</v>
      </c>
      <c r="AU404" s="246" t="s">
        <v>89</v>
      </c>
      <c r="AV404" s="13" t="s">
        <v>89</v>
      </c>
      <c r="AW404" s="13" t="s">
        <v>4</v>
      </c>
      <c r="AX404" s="13" t="s">
        <v>87</v>
      </c>
      <c r="AY404" s="246" t="s">
        <v>160</v>
      </c>
    </row>
    <row r="405" spans="1:65" s="2" customFormat="1" ht="24.15" customHeight="1">
      <c r="A405" s="37"/>
      <c r="B405" s="38"/>
      <c r="C405" s="251" t="s">
        <v>1264</v>
      </c>
      <c r="D405" s="251" t="s">
        <v>452</v>
      </c>
      <c r="E405" s="252" t="s">
        <v>1265</v>
      </c>
      <c r="F405" s="253" t="s">
        <v>1266</v>
      </c>
      <c r="G405" s="254" t="s">
        <v>270</v>
      </c>
      <c r="H405" s="255">
        <v>50.298</v>
      </c>
      <c r="I405" s="256"/>
      <c r="J405" s="257">
        <f>ROUND(I405*H405,2)</f>
        <v>0</v>
      </c>
      <c r="K405" s="253" t="s">
        <v>1</v>
      </c>
      <c r="L405" s="258"/>
      <c r="M405" s="259" t="s">
        <v>1</v>
      </c>
      <c r="N405" s="260" t="s">
        <v>44</v>
      </c>
      <c r="O405" s="90"/>
      <c r="P405" s="226">
        <f>O405*H405</f>
        <v>0</v>
      </c>
      <c r="Q405" s="226">
        <v>0.175</v>
      </c>
      <c r="R405" s="226">
        <f>Q405*H405</f>
        <v>8.80215</v>
      </c>
      <c r="S405" s="226">
        <v>0</v>
      </c>
      <c r="T405" s="227">
        <f>S405*H405</f>
        <v>0</v>
      </c>
      <c r="U405" s="37"/>
      <c r="V405" s="37"/>
      <c r="W405" s="37"/>
      <c r="X405" s="37"/>
      <c r="Y405" s="37"/>
      <c r="Z405" s="37"/>
      <c r="AA405" s="37"/>
      <c r="AB405" s="37"/>
      <c r="AC405" s="37"/>
      <c r="AD405" s="37"/>
      <c r="AE405" s="37"/>
      <c r="AR405" s="228" t="s">
        <v>204</v>
      </c>
      <c r="AT405" s="228" t="s">
        <v>452</v>
      </c>
      <c r="AU405" s="228" t="s">
        <v>89</v>
      </c>
      <c r="AY405" s="16" t="s">
        <v>160</v>
      </c>
      <c r="BE405" s="229">
        <f>IF(N405="základní",J405,0)</f>
        <v>0</v>
      </c>
      <c r="BF405" s="229">
        <f>IF(N405="snížená",J405,0)</f>
        <v>0</v>
      </c>
      <c r="BG405" s="229">
        <f>IF(N405="zákl. přenesená",J405,0)</f>
        <v>0</v>
      </c>
      <c r="BH405" s="229">
        <f>IF(N405="sníž. přenesená",J405,0)</f>
        <v>0</v>
      </c>
      <c r="BI405" s="229">
        <f>IF(N405="nulová",J405,0)</f>
        <v>0</v>
      </c>
      <c r="BJ405" s="16" t="s">
        <v>87</v>
      </c>
      <c r="BK405" s="229">
        <f>ROUND(I405*H405,2)</f>
        <v>0</v>
      </c>
      <c r="BL405" s="16" t="s">
        <v>182</v>
      </c>
      <c r="BM405" s="228" t="s">
        <v>1267</v>
      </c>
    </row>
    <row r="406" spans="1:47" s="2" customFormat="1" ht="12">
      <c r="A406" s="37"/>
      <c r="B406" s="38"/>
      <c r="C406" s="39"/>
      <c r="D406" s="230" t="s">
        <v>170</v>
      </c>
      <c r="E406" s="39"/>
      <c r="F406" s="231" t="s">
        <v>1268</v>
      </c>
      <c r="G406" s="39"/>
      <c r="H406" s="39"/>
      <c r="I406" s="232"/>
      <c r="J406" s="39"/>
      <c r="K406" s="39"/>
      <c r="L406" s="43"/>
      <c r="M406" s="233"/>
      <c r="N406" s="234"/>
      <c r="O406" s="90"/>
      <c r="P406" s="90"/>
      <c r="Q406" s="90"/>
      <c r="R406" s="90"/>
      <c r="S406" s="90"/>
      <c r="T406" s="91"/>
      <c r="U406" s="37"/>
      <c r="V406" s="37"/>
      <c r="W406" s="37"/>
      <c r="X406" s="37"/>
      <c r="Y406" s="37"/>
      <c r="Z406" s="37"/>
      <c r="AA406" s="37"/>
      <c r="AB406" s="37"/>
      <c r="AC406" s="37"/>
      <c r="AD406" s="37"/>
      <c r="AE406" s="37"/>
      <c r="AT406" s="16" t="s">
        <v>170</v>
      </c>
      <c r="AU406" s="16" t="s">
        <v>89</v>
      </c>
    </row>
    <row r="407" spans="1:51" s="13" customFormat="1" ht="12">
      <c r="A407" s="13"/>
      <c r="B407" s="236"/>
      <c r="C407" s="237"/>
      <c r="D407" s="230" t="s">
        <v>219</v>
      </c>
      <c r="E407" s="238" t="s">
        <v>1</v>
      </c>
      <c r="F407" s="239" t="s">
        <v>1269</v>
      </c>
      <c r="G407" s="237"/>
      <c r="H407" s="240">
        <v>49.8</v>
      </c>
      <c r="I407" s="241"/>
      <c r="J407" s="237"/>
      <c r="K407" s="237"/>
      <c r="L407" s="242"/>
      <c r="M407" s="243"/>
      <c r="N407" s="244"/>
      <c r="O407" s="244"/>
      <c r="P407" s="244"/>
      <c r="Q407" s="244"/>
      <c r="R407" s="244"/>
      <c r="S407" s="244"/>
      <c r="T407" s="245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T407" s="246" t="s">
        <v>219</v>
      </c>
      <c r="AU407" s="246" t="s">
        <v>89</v>
      </c>
      <c r="AV407" s="13" t="s">
        <v>89</v>
      </c>
      <c r="AW407" s="13" t="s">
        <v>36</v>
      </c>
      <c r="AX407" s="13" t="s">
        <v>79</v>
      </c>
      <c r="AY407" s="246" t="s">
        <v>160</v>
      </c>
    </row>
    <row r="408" spans="1:51" s="13" customFormat="1" ht="12">
      <c r="A408" s="13"/>
      <c r="B408" s="236"/>
      <c r="C408" s="237"/>
      <c r="D408" s="230" t="s">
        <v>219</v>
      </c>
      <c r="E408" s="237"/>
      <c r="F408" s="239" t="s">
        <v>1270</v>
      </c>
      <c r="G408" s="237"/>
      <c r="H408" s="240">
        <v>50.298</v>
      </c>
      <c r="I408" s="241"/>
      <c r="J408" s="237"/>
      <c r="K408" s="237"/>
      <c r="L408" s="242"/>
      <c r="M408" s="243"/>
      <c r="N408" s="244"/>
      <c r="O408" s="244"/>
      <c r="P408" s="244"/>
      <c r="Q408" s="244"/>
      <c r="R408" s="244"/>
      <c r="S408" s="244"/>
      <c r="T408" s="245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T408" s="246" t="s">
        <v>219</v>
      </c>
      <c r="AU408" s="246" t="s">
        <v>89</v>
      </c>
      <c r="AV408" s="13" t="s">
        <v>89</v>
      </c>
      <c r="AW408" s="13" t="s">
        <v>4</v>
      </c>
      <c r="AX408" s="13" t="s">
        <v>87</v>
      </c>
      <c r="AY408" s="246" t="s">
        <v>160</v>
      </c>
    </row>
    <row r="409" spans="1:65" s="2" customFormat="1" ht="24.15" customHeight="1">
      <c r="A409" s="37"/>
      <c r="B409" s="38"/>
      <c r="C409" s="251" t="s">
        <v>1271</v>
      </c>
      <c r="D409" s="251" t="s">
        <v>452</v>
      </c>
      <c r="E409" s="252" t="s">
        <v>1272</v>
      </c>
      <c r="F409" s="253" t="s">
        <v>1273</v>
      </c>
      <c r="G409" s="254" t="s">
        <v>270</v>
      </c>
      <c r="H409" s="255">
        <v>50.96</v>
      </c>
      <c r="I409" s="256"/>
      <c r="J409" s="257">
        <f>ROUND(I409*H409,2)</f>
        <v>0</v>
      </c>
      <c r="K409" s="253" t="s">
        <v>167</v>
      </c>
      <c r="L409" s="258"/>
      <c r="M409" s="259" t="s">
        <v>1</v>
      </c>
      <c r="N409" s="260" t="s">
        <v>44</v>
      </c>
      <c r="O409" s="90"/>
      <c r="P409" s="226">
        <f>O409*H409</f>
        <v>0</v>
      </c>
      <c r="Q409" s="226">
        <v>0.175</v>
      </c>
      <c r="R409" s="226">
        <f>Q409*H409</f>
        <v>8.918</v>
      </c>
      <c r="S409" s="226">
        <v>0</v>
      </c>
      <c r="T409" s="227">
        <f>S409*H409</f>
        <v>0</v>
      </c>
      <c r="U409" s="37"/>
      <c r="V409" s="37"/>
      <c r="W409" s="37"/>
      <c r="X409" s="37"/>
      <c r="Y409" s="37"/>
      <c r="Z409" s="37"/>
      <c r="AA409" s="37"/>
      <c r="AB409" s="37"/>
      <c r="AC409" s="37"/>
      <c r="AD409" s="37"/>
      <c r="AE409" s="37"/>
      <c r="AR409" s="228" t="s">
        <v>204</v>
      </c>
      <c r="AT409" s="228" t="s">
        <v>452</v>
      </c>
      <c r="AU409" s="228" t="s">
        <v>89</v>
      </c>
      <c r="AY409" s="16" t="s">
        <v>160</v>
      </c>
      <c r="BE409" s="229">
        <f>IF(N409="základní",J409,0)</f>
        <v>0</v>
      </c>
      <c r="BF409" s="229">
        <f>IF(N409="snížená",J409,0)</f>
        <v>0</v>
      </c>
      <c r="BG409" s="229">
        <f>IF(N409="zákl. přenesená",J409,0)</f>
        <v>0</v>
      </c>
      <c r="BH409" s="229">
        <f>IF(N409="sníž. přenesená",J409,0)</f>
        <v>0</v>
      </c>
      <c r="BI409" s="229">
        <f>IF(N409="nulová",J409,0)</f>
        <v>0</v>
      </c>
      <c r="BJ409" s="16" t="s">
        <v>87</v>
      </c>
      <c r="BK409" s="229">
        <f>ROUND(I409*H409,2)</f>
        <v>0</v>
      </c>
      <c r="BL409" s="16" t="s">
        <v>182</v>
      </c>
      <c r="BM409" s="228" t="s">
        <v>1274</v>
      </c>
    </row>
    <row r="410" spans="1:47" s="2" customFormat="1" ht="12">
      <c r="A410" s="37"/>
      <c r="B410" s="38"/>
      <c r="C410" s="39"/>
      <c r="D410" s="230" t="s">
        <v>170</v>
      </c>
      <c r="E410" s="39"/>
      <c r="F410" s="231" t="s">
        <v>1273</v>
      </c>
      <c r="G410" s="39"/>
      <c r="H410" s="39"/>
      <c r="I410" s="232"/>
      <c r="J410" s="39"/>
      <c r="K410" s="39"/>
      <c r="L410" s="43"/>
      <c r="M410" s="233"/>
      <c r="N410" s="234"/>
      <c r="O410" s="90"/>
      <c r="P410" s="90"/>
      <c r="Q410" s="90"/>
      <c r="R410" s="90"/>
      <c r="S410" s="90"/>
      <c r="T410" s="91"/>
      <c r="U410" s="37"/>
      <c r="V410" s="37"/>
      <c r="W410" s="37"/>
      <c r="X410" s="37"/>
      <c r="Y410" s="37"/>
      <c r="Z410" s="37"/>
      <c r="AA410" s="37"/>
      <c r="AB410" s="37"/>
      <c r="AC410" s="37"/>
      <c r="AD410" s="37"/>
      <c r="AE410" s="37"/>
      <c r="AT410" s="16" t="s">
        <v>170</v>
      </c>
      <c r="AU410" s="16" t="s">
        <v>89</v>
      </c>
    </row>
    <row r="411" spans="1:51" s="13" customFormat="1" ht="12">
      <c r="A411" s="13"/>
      <c r="B411" s="236"/>
      <c r="C411" s="237"/>
      <c r="D411" s="230" t="s">
        <v>219</v>
      </c>
      <c r="E411" s="238" t="s">
        <v>1</v>
      </c>
      <c r="F411" s="239" t="s">
        <v>1275</v>
      </c>
      <c r="G411" s="237"/>
      <c r="H411" s="240">
        <v>50.96</v>
      </c>
      <c r="I411" s="241"/>
      <c r="J411" s="237"/>
      <c r="K411" s="237"/>
      <c r="L411" s="242"/>
      <c r="M411" s="243"/>
      <c r="N411" s="244"/>
      <c r="O411" s="244"/>
      <c r="P411" s="244"/>
      <c r="Q411" s="244"/>
      <c r="R411" s="244"/>
      <c r="S411" s="244"/>
      <c r="T411" s="245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T411" s="246" t="s">
        <v>219</v>
      </c>
      <c r="AU411" s="246" t="s">
        <v>89</v>
      </c>
      <c r="AV411" s="13" t="s">
        <v>89</v>
      </c>
      <c r="AW411" s="13" t="s">
        <v>36</v>
      </c>
      <c r="AX411" s="13" t="s">
        <v>79</v>
      </c>
      <c r="AY411" s="246" t="s">
        <v>160</v>
      </c>
    </row>
    <row r="412" spans="1:63" s="12" customFormat="1" ht="22.8" customHeight="1">
      <c r="A412" s="12"/>
      <c r="B412" s="201"/>
      <c r="C412" s="202"/>
      <c r="D412" s="203" t="s">
        <v>78</v>
      </c>
      <c r="E412" s="215" t="s">
        <v>192</v>
      </c>
      <c r="F412" s="215" t="s">
        <v>1276</v>
      </c>
      <c r="G412" s="202"/>
      <c r="H412" s="202"/>
      <c r="I412" s="205"/>
      <c r="J412" s="216">
        <f>BK412</f>
        <v>0</v>
      </c>
      <c r="K412" s="202"/>
      <c r="L412" s="207"/>
      <c r="M412" s="208"/>
      <c r="N412" s="209"/>
      <c r="O412" s="209"/>
      <c r="P412" s="210">
        <f>SUM(P413:P415)</f>
        <v>0</v>
      </c>
      <c r="Q412" s="209"/>
      <c r="R412" s="210">
        <f>SUM(R413:R415)</f>
        <v>0.00600336</v>
      </c>
      <c r="S412" s="209"/>
      <c r="T412" s="211">
        <f>SUM(T413:T415)</f>
        <v>0</v>
      </c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R412" s="212" t="s">
        <v>87</v>
      </c>
      <c r="AT412" s="213" t="s">
        <v>78</v>
      </c>
      <c r="AU412" s="213" t="s">
        <v>87</v>
      </c>
      <c r="AY412" s="212" t="s">
        <v>160</v>
      </c>
      <c r="BK412" s="214">
        <f>SUM(BK413:BK415)</f>
        <v>0</v>
      </c>
    </row>
    <row r="413" spans="1:65" s="2" customFormat="1" ht="16.5" customHeight="1">
      <c r="A413" s="37"/>
      <c r="B413" s="38"/>
      <c r="C413" s="217" t="s">
        <v>1277</v>
      </c>
      <c r="D413" s="217" t="s">
        <v>163</v>
      </c>
      <c r="E413" s="218" t="s">
        <v>1278</v>
      </c>
      <c r="F413" s="219" t="s">
        <v>1279</v>
      </c>
      <c r="G413" s="220" t="s">
        <v>270</v>
      </c>
      <c r="H413" s="221">
        <v>18.192</v>
      </c>
      <c r="I413" s="222"/>
      <c r="J413" s="223">
        <f>ROUND(I413*H413,2)</f>
        <v>0</v>
      </c>
      <c r="K413" s="219" t="s">
        <v>1280</v>
      </c>
      <c r="L413" s="43"/>
      <c r="M413" s="224" t="s">
        <v>1</v>
      </c>
      <c r="N413" s="225" t="s">
        <v>44</v>
      </c>
      <c r="O413" s="90"/>
      <c r="P413" s="226">
        <f>O413*H413</f>
        <v>0</v>
      </c>
      <c r="Q413" s="226">
        <v>0.00033</v>
      </c>
      <c r="R413" s="226">
        <f>Q413*H413</f>
        <v>0.00600336</v>
      </c>
      <c r="S413" s="226">
        <v>0</v>
      </c>
      <c r="T413" s="227">
        <f>S413*H413</f>
        <v>0</v>
      </c>
      <c r="U413" s="37"/>
      <c r="V413" s="37"/>
      <c r="W413" s="37"/>
      <c r="X413" s="37"/>
      <c r="Y413" s="37"/>
      <c r="Z413" s="37"/>
      <c r="AA413" s="37"/>
      <c r="AB413" s="37"/>
      <c r="AC413" s="37"/>
      <c r="AD413" s="37"/>
      <c r="AE413" s="37"/>
      <c r="AR413" s="228" t="s">
        <v>182</v>
      </c>
      <c r="AT413" s="228" t="s">
        <v>163</v>
      </c>
      <c r="AU413" s="228" t="s">
        <v>89</v>
      </c>
      <c r="AY413" s="16" t="s">
        <v>160</v>
      </c>
      <c r="BE413" s="229">
        <f>IF(N413="základní",J413,0)</f>
        <v>0</v>
      </c>
      <c r="BF413" s="229">
        <f>IF(N413="snížená",J413,0)</f>
        <v>0</v>
      </c>
      <c r="BG413" s="229">
        <f>IF(N413="zákl. přenesená",J413,0)</f>
        <v>0</v>
      </c>
      <c r="BH413" s="229">
        <f>IF(N413="sníž. přenesená",J413,0)</f>
        <v>0</v>
      </c>
      <c r="BI413" s="229">
        <f>IF(N413="nulová",J413,0)</f>
        <v>0</v>
      </c>
      <c r="BJ413" s="16" t="s">
        <v>87</v>
      </c>
      <c r="BK413" s="229">
        <f>ROUND(I413*H413,2)</f>
        <v>0</v>
      </c>
      <c r="BL413" s="16" t="s">
        <v>182</v>
      </c>
      <c r="BM413" s="228" t="s">
        <v>1281</v>
      </c>
    </row>
    <row r="414" spans="1:47" s="2" customFormat="1" ht="12">
      <c r="A414" s="37"/>
      <c r="B414" s="38"/>
      <c r="C414" s="39"/>
      <c r="D414" s="230" t="s">
        <v>170</v>
      </c>
      <c r="E414" s="39"/>
      <c r="F414" s="231" t="s">
        <v>1282</v>
      </c>
      <c r="G414" s="39"/>
      <c r="H414" s="39"/>
      <c r="I414" s="232"/>
      <c r="J414" s="39"/>
      <c r="K414" s="39"/>
      <c r="L414" s="43"/>
      <c r="M414" s="233"/>
      <c r="N414" s="234"/>
      <c r="O414" s="90"/>
      <c r="P414" s="90"/>
      <c r="Q414" s="90"/>
      <c r="R414" s="90"/>
      <c r="S414" s="90"/>
      <c r="T414" s="91"/>
      <c r="U414" s="37"/>
      <c r="V414" s="37"/>
      <c r="W414" s="37"/>
      <c r="X414" s="37"/>
      <c r="Y414" s="37"/>
      <c r="Z414" s="37"/>
      <c r="AA414" s="37"/>
      <c r="AB414" s="37"/>
      <c r="AC414" s="37"/>
      <c r="AD414" s="37"/>
      <c r="AE414" s="37"/>
      <c r="AT414" s="16" t="s">
        <v>170</v>
      </c>
      <c r="AU414" s="16" t="s">
        <v>89</v>
      </c>
    </row>
    <row r="415" spans="1:51" s="13" customFormat="1" ht="12">
      <c r="A415" s="13"/>
      <c r="B415" s="236"/>
      <c r="C415" s="237"/>
      <c r="D415" s="230" t="s">
        <v>219</v>
      </c>
      <c r="E415" s="238" t="s">
        <v>1</v>
      </c>
      <c r="F415" s="239" t="s">
        <v>1283</v>
      </c>
      <c r="G415" s="237"/>
      <c r="H415" s="240">
        <v>18.192</v>
      </c>
      <c r="I415" s="241"/>
      <c r="J415" s="237"/>
      <c r="K415" s="237"/>
      <c r="L415" s="242"/>
      <c r="M415" s="243"/>
      <c r="N415" s="244"/>
      <c r="O415" s="244"/>
      <c r="P415" s="244"/>
      <c r="Q415" s="244"/>
      <c r="R415" s="244"/>
      <c r="S415" s="244"/>
      <c r="T415" s="245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T415" s="246" t="s">
        <v>219</v>
      </c>
      <c r="AU415" s="246" t="s">
        <v>89</v>
      </c>
      <c r="AV415" s="13" t="s">
        <v>89</v>
      </c>
      <c r="AW415" s="13" t="s">
        <v>36</v>
      </c>
      <c r="AX415" s="13" t="s">
        <v>87</v>
      </c>
      <c r="AY415" s="246" t="s">
        <v>160</v>
      </c>
    </row>
    <row r="416" spans="1:63" s="12" customFormat="1" ht="22.8" customHeight="1">
      <c r="A416" s="12"/>
      <c r="B416" s="201"/>
      <c r="C416" s="202"/>
      <c r="D416" s="203" t="s">
        <v>78</v>
      </c>
      <c r="E416" s="215" t="s">
        <v>204</v>
      </c>
      <c r="F416" s="215" t="s">
        <v>489</v>
      </c>
      <c r="G416" s="202"/>
      <c r="H416" s="202"/>
      <c r="I416" s="205"/>
      <c r="J416" s="216">
        <f>BK416</f>
        <v>0</v>
      </c>
      <c r="K416" s="202"/>
      <c r="L416" s="207"/>
      <c r="M416" s="208"/>
      <c r="N416" s="209"/>
      <c r="O416" s="209"/>
      <c r="P416" s="210">
        <f>SUM(P417:P484)</f>
        <v>0</v>
      </c>
      <c r="Q416" s="209"/>
      <c r="R416" s="210">
        <f>SUM(R417:R484)</f>
        <v>30.699257</v>
      </c>
      <c r="S416" s="209"/>
      <c r="T416" s="211">
        <f>SUM(T417:T484)</f>
        <v>2</v>
      </c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R416" s="212" t="s">
        <v>87</v>
      </c>
      <c r="AT416" s="213" t="s">
        <v>78</v>
      </c>
      <c r="AU416" s="213" t="s">
        <v>87</v>
      </c>
      <c r="AY416" s="212" t="s">
        <v>160</v>
      </c>
      <c r="BK416" s="214">
        <f>SUM(BK417:BK484)</f>
        <v>0</v>
      </c>
    </row>
    <row r="417" spans="1:65" s="2" customFormat="1" ht="24.15" customHeight="1">
      <c r="A417" s="37"/>
      <c r="B417" s="38"/>
      <c r="C417" s="217" t="s">
        <v>1284</v>
      </c>
      <c r="D417" s="217" t="s">
        <v>163</v>
      </c>
      <c r="E417" s="218" t="s">
        <v>1285</v>
      </c>
      <c r="F417" s="219" t="s">
        <v>1286</v>
      </c>
      <c r="G417" s="220" t="s">
        <v>215</v>
      </c>
      <c r="H417" s="221">
        <v>1</v>
      </c>
      <c r="I417" s="222"/>
      <c r="J417" s="223">
        <f>ROUND(I417*H417,2)</f>
        <v>0</v>
      </c>
      <c r="K417" s="219" t="s">
        <v>167</v>
      </c>
      <c r="L417" s="43"/>
      <c r="M417" s="224" t="s">
        <v>1</v>
      </c>
      <c r="N417" s="225" t="s">
        <v>44</v>
      </c>
      <c r="O417" s="90"/>
      <c r="P417" s="226">
        <f>O417*H417</f>
        <v>0</v>
      </c>
      <c r="Q417" s="226">
        <v>0</v>
      </c>
      <c r="R417" s="226">
        <f>Q417*H417</f>
        <v>0</v>
      </c>
      <c r="S417" s="226">
        <v>0.7</v>
      </c>
      <c r="T417" s="227">
        <f>S417*H417</f>
        <v>0.7</v>
      </c>
      <c r="U417" s="37"/>
      <c r="V417" s="37"/>
      <c r="W417" s="37"/>
      <c r="X417" s="37"/>
      <c r="Y417" s="37"/>
      <c r="Z417" s="37"/>
      <c r="AA417" s="37"/>
      <c r="AB417" s="37"/>
      <c r="AC417" s="37"/>
      <c r="AD417" s="37"/>
      <c r="AE417" s="37"/>
      <c r="AR417" s="228" t="s">
        <v>182</v>
      </c>
      <c r="AT417" s="228" t="s">
        <v>163</v>
      </c>
      <c r="AU417" s="228" t="s">
        <v>89</v>
      </c>
      <c r="AY417" s="16" t="s">
        <v>160</v>
      </c>
      <c r="BE417" s="229">
        <f>IF(N417="základní",J417,0)</f>
        <v>0</v>
      </c>
      <c r="BF417" s="229">
        <f>IF(N417="snížená",J417,0)</f>
        <v>0</v>
      </c>
      <c r="BG417" s="229">
        <f>IF(N417="zákl. přenesená",J417,0)</f>
        <v>0</v>
      </c>
      <c r="BH417" s="229">
        <f>IF(N417="sníž. přenesená",J417,0)</f>
        <v>0</v>
      </c>
      <c r="BI417" s="229">
        <f>IF(N417="nulová",J417,0)</f>
        <v>0</v>
      </c>
      <c r="BJ417" s="16" t="s">
        <v>87</v>
      </c>
      <c r="BK417" s="229">
        <f>ROUND(I417*H417,2)</f>
        <v>0</v>
      </c>
      <c r="BL417" s="16" t="s">
        <v>182</v>
      </c>
      <c r="BM417" s="228" t="s">
        <v>1287</v>
      </c>
    </row>
    <row r="418" spans="1:47" s="2" customFormat="1" ht="12">
      <c r="A418" s="37"/>
      <c r="B418" s="38"/>
      <c r="C418" s="39"/>
      <c r="D418" s="230" t="s">
        <v>170</v>
      </c>
      <c r="E418" s="39"/>
      <c r="F418" s="231" t="s">
        <v>1288</v>
      </c>
      <c r="G418" s="39"/>
      <c r="H418" s="39"/>
      <c r="I418" s="232"/>
      <c r="J418" s="39"/>
      <c r="K418" s="39"/>
      <c r="L418" s="43"/>
      <c r="M418" s="233"/>
      <c r="N418" s="234"/>
      <c r="O418" s="90"/>
      <c r="P418" s="90"/>
      <c r="Q418" s="90"/>
      <c r="R418" s="90"/>
      <c r="S418" s="90"/>
      <c r="T418" s="91"/>
      <c r="U418" s="37"/>
      <c r="V418" s="37"/>
      <c r="W418" s="37"/>
      <c r="X418" s="37"/>
      <c r="Y418" s="37"/>
      <c r="Z418" s="37"/>
      <c r="AA418" s="37"/>
      <c r="AB418" s="37"/>
      <c r="AC418" s="37"/>
      <c r="AD418" s="37"/>
      <c r="AE418" s="37"/>
      <c r="AT418" s="16" t="s">
        <v>170</v>
      </c>
      <c r="AU418" s="16" t="s">
        <v>89</v>
      </c>
    </row>
    <row r="419" spans="1:51" s="13" customFormat="1" ht="12">
      <c r="A419" s="13"/>
      <c r="B419" s="236"/>
      <c r="C419" s="237"/>
      <c r="D419" s="230" t="s">
        <v>219</v>
      </c>
      <c r="E419" s="238" t="s">
        <v>1</v>
      </c>
      <c r="F419" s="239" t="s">
        <v>1289</v>
      </c>
      <c r="G419" s="237"/>
      <c r="H419" s="240">
        <v>1</v>
      </c>
      <c r="I419" s="241"/>
      <c r="J419" s="237"/>
      <c r="K419" s="237"/>
      <c r="L419" s="242"/>
      <c r="M419" s="243"/>
      <c r="N419" s="244"/>
      <c r="O419" s="244"/>
      <c r="P419" s="244"/>
      <c r="Q419" s="244"/>
      <c r="R419" s="244"/>
      <c r="S419" s="244"/>
      <c r="T419" s="245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T419" s="246" t="s">
        <v>219</v>
      </c>
      <c r="AU419" s="246" t="s">
        <v>89</v>
      </c>
      <c r="AV419" s="13" t="s">
        <v>89</v>
      </c>
      <c r="AW419" s="13" t="s">
        <v>36</v>
      </c>
      <c r="AX419" s="13" t="s">
        <v>79</v>
      </c>
      <c r="AY419" s="246" t="s">
        <v>160</v>
      </c>
    </row>
    <row r="420" spans="1:65" s="2" customFormat="1" ht="24.15" customHeight="1">
      <c r="A420" s="37"/>
      <c r="B420" s="38"/>
      <c r="C420" s="217" t="s">
        <v>1290</v>
      </c>
      <c r="D420" s="217" t="s">
        <v>163</v>
      </c>
      <c r="E420" s="218" t="s">
        <v>1291</v>
      </c>
      <c r="F420" s="219" t="s">
        <v>1292</v>
      </c>
      <c r="G420" s="220" t="s">
        <v>215</v>
      </c>
      <c r="H420" s="221">
        <v>1</v>
      </c>
      <c r="I420" s="222"/>
      <c r="J420" s="223">
        <f>ROUND(I420*H420,2)</f>
        <v>0</v>
      </c>
      <c r="K420" s="219" t="s">
        <v>167</v>
      </c>
      <c r="L420" s="43"/>
      <c r="M420" s="224" t="s">
        <v>1</v>
      </c>
      <c r="N420" s="225" t="s">
        <v>44</v>
      </c>
      <c r="O420" s="90"/>
      <c r="P420" s="226">
        <f>O420*H420</f>
        <v>0</v>
      </c>
      <c r="Q420" s="226">
        <v>0</v>
      </c>
      <c r="R420" s="226">
        <f>Q420*H420</f>
        <v>0</v>
      </c>
      <c r="S420" s="226">
        <v>1.3</v>
      </c>
      <c r="T420" s="227">
        <f>S420*H420</f>
        <v>1.3</v>
      </c>
      <c r="U420" s="37"/>
      <c r="V420" s="37"/>
      <c r="W420" s="37"/>
      <c r="X420" s="37"/>
      <c r="Y420" s="37"/>
      <c r="Z420" s="37"/>
      <c r="AA420" s="37"/>
      <c r="AB420" s="37"/>
      <c r="AC420" s="37"/>
      <c r="AD420" s="37"/>
      <c r="AE420" s="37"/>
      <c r="AR420" s="228" t="s">
        <v>182</v>
      </c>
      <c r="AT420" s="228" t="s">
        <v>163</v>
      </c>
      <c r="AU420" s="228" t="s">
        <v>89</v>
      </c>
      <c r="AY420" s="16" t="s">
        <v>160</v>
      </c>
      <c r="BE420" s="229">
        <f>IF(N420="základní",J420,0)</f>
        <v>0</v>
      </c>
      <c r="BF420" s="229">
        <f>IF(N420="snížená",J420,0)</f>
        <v>0</v>
      </c>
      <c r="BG420" s="229">
        <f>IF(N420="zákl. přenesená",J420,0)</f>
        <v>0</v>
      </c>
      <c r="BH420" s="229">
        <f>IF(N420="sníž. přenesená",J420,0)</f>
        <v>0</v>
      </c>
      <c r="BI420" s="229">
        <f>IF(N420="nulová",J420,0)</f>
        <v>0</v>
      </c>
      <c r="BJ420" s="16" t="s">
        <v>87</v>
      </c>
      <c r="BK420" s="229">
        <f>ROUND(I420*H420,2)</f>
        <v>0</v>
      </c>
      <c r="BL420" s="16" t="s">
        <v>182</v>
      </c>
      <c r="BM420" s="228" t="s">
        <v>1293</v>
      </c>
    </row>
    <row r="421" spans="1:47" s="2" customFormat="1" ht="12">
      <c r="A421" s="37"/>
      <c r="B421" s="38"/>
      <c r="C421" s="39"/>
      <c r="D421" s="230" t="s">
        <v>170</v>
      </c>
      <c r="E421" s="39"/>
      <c r="F421" s="231" t="s">
        <v>1294</v>
      </c>
      <c r="G421" s="39"/>
      <c r="H421" s="39"/>
      <c r="I421" s="232"/>
      <c r="J421" s="39"/>
      <c r="K421" s="39"/>
      <c r="L421" s="43"/>
      <c r="M421" s="233"/>
      <c r="N421" s="234"/>
      <c r="O421" s="90"/>
      <c r="P421" s="90"/>
      <c r="Q421" s="90"/>
      <c r="R421" s="90"/>
      <c r="S421" s="90"/>
      <c r="T421" s="91"/>
      <c r="U421" s="37"/>
      <c r="V421" s="37"/>
      <c r="W421" s="37"/>
      <c r="X421" s="37"/>
      <c r="Y421" s="37"/>
      <c r="Z421" s="37"/>
      <c r="AA421" s="37"/>
      <c r="AB421" s="37"/>
      <c r="AC421" s="37"/>
      <c r="AD421" s="37"/>
      <c r="AE421" s="37"/>
      <c r="AT421" s="16" t="s">
        <v>170</v>
      </c>
      <c r="AU421" s="16" t="s">
        <v>89</v>
      </c>
    </row>
    <row r="422" spans="1:51" s="13" customFormat="1" ht="12">
      <c r="A422" s="13"/>
      <c r="B422" s="236"/>
      <c r="C422" s="237"/>
      <c r="D422" s="230" t="s">
        <v>219</v>
      </c>
      <c r="E422" s="238" t="s">
        <v>1</v>
      </c>
      <c r="F422" s="239" t="s">
        <v>1295</v>
      </c>
      <c r="G422" s="237"/>
      <c r="H422" s="240">
        <v>1</v>
      </c>
      <c r="I422" s="241"/>
      <c r="J422" s="237"/>
      <c r="K422" s="237"/>
      <c r="L422" s="242"/>
      <c r="M422" s="243"/>
      <c r="N422" s="244"/>
      <c r="O422" s="244"/>
      <c r="P422" s="244"/>
      <c r="Q422" s="244"/>
      <c r="R422" s="244"/>
      <c r="S422" s="244"/>
      <c r="T422" s="245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T422" s="246" t="s">
        <v>219</v>
      </c>
      <c r="AU422" s="246" t="s">
        <v>89</v>
      </c>
      <c r="AV422" s="13" t="s">
        <v>89</v>
      </c>
      <c r="AW422" s="13" t="s">
        <v>36</v>
      </c>
      <c r="AX422" s="13" t="s">
        <v>79</v>
      </c>
      <c r="AY422" s="246" t="s">
        <v>160</v>
      </c>
    </row>
    <row r="423" spans="1:65" s="2" customFormat="1" ht="24.15" customHeight="1">
      <c r="A423" s="37"/>
      <c r="B423" s="38"/>
      <c r="C423" s="217" t="s">
        <v>1296</v>
      </c>
      <c r="D423" s="217" t="s">
        <v>163</v>
      </c>
      <c r="E423" s="218" t="s">
        <v>1297</v>
      </c>
      <c r="F423" s="219" t="s">
        <v>1298</v>
      </c>
      <c r="G423" s="220" t="s">
        <v>215</v>
      </c>
      <c r="H423" s="221">
        <v>3</v>
      </c>
      <c r="I423" s="222"/>
      <c r="J423" s="223">
        <f>ROUND(I423*H423,2)</f>
        <v>0</v>
      </c>
      <c r="K423" s="219" t="s">
        <v>167</v>
      </c>
      <c r="L423" s="43"/>
      <c r="M423" s="224" t="s">
        <v>1</v>
      </c>
      <c r="N423" s="225" t="s">
        <v>44</v>
      </c>
      <c r="O423" s="90"/>
      <c r="P423" s="226">
        <f>O423*H423</f>
        <v>0</v>
      </c>
      <c r="Q423" s="226">
        <v>1E-05</v>
      </c>
      <c r="R423" s="226">
        <f>Q423*H423</f>
        <v>3.0000000000000004E-05</v>
      </c>
      <c r="S423" s="226">
        <v>0</v>
      </c>
      <c r="T423" s="227">
        <f>S423*H423</f>
        <v>0</v>
      </c>
      <c r="U423" s="37"/>
      <c r="V423" s="37"/>
      <c r="W423" s="37"/>
      <c r="X423" s="37"/>
      <c r="Y423" s="37"/>
      <c r="Z423" s="37"/>
      <c r="AA423" s="37"/>
      <c r="AB423" s="37"/>
      <c r="AC423" s="37"/>
      <c r="AD423" s="37"/>
      <c r="AE423" s="37"/>
      <c r="AR423" s="228" t="s">
        <v>182</v>
      </c>
      <c r="AT423" s="228" t="s">
        <v>163</v>
      </c>
      <c r="AU423" s="228" t="s">
        <v>89</v>
      </c>
      <c r="AY423" s="16" t="s">
        <v>160</v>
      </c>
      <c r="BE423" s="229">
        <f>IF(N423="základní",J423,0)</f>
        <v>0</v>
      </c>
      <c r="BF423" s="229">
        <f>IF(N423="snížená",J423,0)</f>
        <v>0</v>
      </c>
      <c r="BG423" s="229">
        <f>IF(N423="zákl. přenesená",J423,0)</f>
        <v>0</v>
      </c>
      <c r="BH423" s="229">
        <f>IF(N423="sníž. přenesená",J423,0)</f>
        <v>0</v>
      </c>
      <c r="BI423" s="229">
        <f>IF(N423="nulová",J423,0)</f>
        <v>0</v>
      </c>
      <c r="BJ423" s="16" t="s">
        <v>87</v>
      </c>
      <c r="BK423" s="229">
        <f>ROUND(I423*H423,2)</f>
        <v>0</v>
      </c>
      <c r="BL423" s="16" t="s">
        <v>182</v>
      </c>
      <c r="BM423" s="228" t="s">
        <v>1299</v>
      </c>
    </row>
    <row r="424" spans="1:47" s="2" customFormat="1" ht="12">
      <c r="A424" s="37"/>
      <c r="B424" s="38"/>
      <c r="C424" s="39"/>
      <c r="D424" s="230" t="s">
        <v>170</v>
      </c>
      <c r="E424" s="39"/>
      <c r="F424" s="231" t="s">
        <v>1300</v>
      </c>
      <c r="G424" s="39"/>
      <c r="H424" s="39"/>
      <c r="I424" s="232"/>
      <c r="J424" s="39"/>
      <c r="K424" s="39"/>
      <c r="L424" s="43"/>
      <c r="M424" s="233"/>
      <c r="N424" s="234"/>
      <c r="O424" s="90"/>
      <c r="P424" s="90"/>
      <c r="Q424" s="90"/>
      <c r="R424" s="90"/>
      <c r="S424" s="90"/>
      <c r="T424" s="91"/>
      <c r="U424" s="37"/>
      <c r="V424" s="37"/>
      <c r="W424" s="37"/>
      <c r="X424" s="37"/>
      <c r="Y424" s="37"/>
      <c r="Z424" s="37"/>
      <c r="AA424" s="37"/>
      <c r="AB424" s="37"/>
      <c r="AC424" s="37"/>
      <c r="AD424" s="37"/>
      <c r="AE424" s="37"/>
      <c r="AT424" s="16" t="s">
        <v>170</v>
      </c>
      <c r="AU424" s="16" t="s">
        <v>89</v>
      </c>
    </row>
    <row r="425" spans="1:47" s="2" customFormat="1" ht="12">
      <c r="A425" s="37"/>
      <c r="B425" s="38"/>
      <c r="C425" s="39"/>
      <c r="D425" s="230" t="s">
        <v>172</v>
      </c>
      <c r="E425" s="39"/>
      <c r="F425" s="235" t="s">
        <v>990</v>
      </c>
      <c r="G425" s="39"/>
      <c r="H425" s="39"/>
      <c r="I425" s="232"/>
      <c r="J425" s="39"/>
      <c r="K425" s="39"/>
      <c r="L425" s="43"/>
      <c r="M425" s="233"/>
      <c r="N425" s="234"/>
      <c r="O425" s="90"/>
      <c r="P425" s="90"/>
      <c r="Q425" s="90"/>
      <c r="R425" s="90"/>
      <c r="S425" s="90"/>
      <c r="T425" s="91"/>
      <c r="U425" s="37"/>
      <c r="V425" s="37"/>
      <c r="W425" s="37"/>
      <c r="X425" s="37"/>
      <c r="Y425" s="37"/>
      <c r="Z425" s="37"/>
      <c r="AA425" s="37"/>
      <c r="AB425" s="37"/>
      <c r="AC425" s="37"/>
      <c r="AD425" s="37"/>
      <c r="AE425" s="37"/>
      <c r="AT425" s="16" t="s">
        <v>172</v>
      </c>
      <c r="AU425" s="16" t="s">
        <v>89</v>
      </c>
    </row>
    <row r="426" spans="1:51" s="13" customFormat="1" ht="12">
      <c r="A426" s="13"/>
      <c r="B426" s="236"/>
      <c r="C426" s="237"/>
      <c r="D426" s="230" t="s">
        <v>219</v>
      </c>
      <c r="E426" s="238" t="s">
        <v>1</v>
      </c>
      <c r="F426" s="239" t="s">
        <v>178</v>
      </c>
      <c r="G426" s="237"/>
      <c r="H426" s="240">
        <v>3</v>
      </c>
      <c r="I426" s="241"/>
      <c r="J426" s="237"/>
      <c r="K426" s="237"/>
      <c r="L426" s="242"/>
      <c r="M426" s="243"/>
      <c r="N426" s="244"/>
      <c r="O426" s="244"/>
      <c r="P426" s="244"/>
      <c r="Q426" s="244"/>
      <c r="R426" s="244"/>
      <c r="S426" s="244"/>
      <c r="T426" s="245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T426" s="246" t="s">
        <v>219</v>
      </c>
      <c r="AU426" s="246" t="s">
        <v>89</v>
      </c>
      <c r="AV426" s="13" t="s">
        <v>89</v>
      </c>
      <c r="AW426" s="13" t="s">
        <v>36</v>
      </c>
      <c r="AX426" s="13" t="s">
        <v>79</v>
      </c>
      <c r="AY426" s="246" t="s">
        <v>160</v>
      </c>
    </row>
    <row r="427" spans="1:65" s="2" customFormat="1" ht="16.5" customHeight="1">
      <c r="A427" s="37"/>
      <c r="B427" s="38"/>
      <c r="C427" s="251" t="s">
        <v>1301</v>
      </c>
      <c r="D427" s="251" t="s">
        <v>452</v>
      </c>
      <c r="E427" s="252" t="s">
        <v>1302</v>
      </c>
      <c r="F427" s="253" t="s">
        <v>1303</v>
      </c>
      <c r="G427" s="254" t="s">
        <v>215</v>
      </c>
      <c r="H427" s="255">
        <v>2.02</v>
      </c>
      <c r="I427" s="256"/>
      <c r="J427" s="257">
        <f>ROUND(I427*H427,2)</f>
        <v>0</v>
      </c>
      <c r="K427" s="253" t="s">
        <v>167</v>
      </c>
      <c r="L427" s="258"/>
      <c r="M427" s="259" t="s">
        <v>1</v>
      </c>
      <c r="N427" s="260" t="s">
        <v>44</v>
      </c>
      <c r="O427" s="90"/>
      <c r="P427" s="226">
        <f>O427*H427</f>
        <v>0</v>
      </c>
      <c r="Q427" s="226">
        <v>0.3716</v>
      </c>
      <c r="R427" s="226">
        <f>Q427*H427</f>
        <v>0.750632</v>
      </c>
      <c r="S427" s="226">
        <v>0</v>
      </c>
      <c r="T427" s="227">
        <f>S427*H427</f>
        <v>0</v>
      </c>
      <c r="U427" s="37"/>
      <c r="V427" s="37"/>
      <c r="W427" s="37"/>
      <c r="X427" s="37"/>
      <c r="Y427" s="37"/>
      <c r="Z427" s="37"/>
      <c r="AA427" s="37"/>
      <c r="AB427" s="37"/>
      <c r="AC427" s="37"/>
      <c r="AD427" s="37"/>
      <c r="AE427" s="37"/>
      <c r="AR427" s="228" t="s">
        <v>204</v>
      </c>
      <c r="AT427" s="228" t="s">
        <v>452</v>
      </c>
      <c r="AU427" s="228" t="s">
        <v>89</v>
      </c>
      <c r="AY427" s="16" t="s">
        <v>160</v>
      </c>
      <c r="BE427" s="229">
        <f>IF(N427="základní",J427,0)</f>
        <v>0</v>
      </c>
      <c r="BF427" s="229">
        <f>IF(N427="snížená",J427,0)</f>
        <v>0</v>
      </c>
      <c r="BG427" s="229">
        <f>IF(N427="zákl. přenesená",J427,0)</f>
        <v>0</v>
      </c>
      <c r="BH427" s="229">
        <f>IF(N427="sníž. přenesená",J427,0)</f>
        <v>0</v>
      </c>
      <c r="BI427" s="229">
        <f>IF(N427="nulová",J427,0)</f>
        <v>0</v>
      </c>
      <c r="BJ427" s="16" t="s">
        <v>87</v>
      </c>
      <c r="BK427" s="229">
        <f>ROUND(I427*H427,2)</f>
        <v>0</v>
      </c>
      <c r="BL427" s="16" t="s">
        <v>182</v>
      </c>
      <c r="BM427" s="228" t="s">
        <v>1304</v>
      </c>
    </row>
    <row r="428" spans="1:47" s="2" customFormat="1" ht="12">
      <c r="A428" s="37"/>
      <c r="B428" s="38"/>
      <c r="C428" s="39"/>
      <c r="D428" s="230" t="s">
        <v>170</v>
      </c>
      <c r="E428" s="39"/>
      <c r="F428" s="231" t="s">
        <v>1303</v>
      </c>
      <c r="G428" s="39"/>
      <c r="H428" s="39"/>
      <c r="I428" s="232"/>
      <c r="J428" s="39"/>
      <c r="K428" s="39"/>
      <c r="L428" s="43"/>
      <c r="M428" s="233"/>
      <c r="N428" s="234"/>
      <c r="O428" s="90"/>
      <c r="P428" s="90"/>
      <c r="Q428" s="90"/>
      <c r="R428" s="90"/>
      <c r="S428" s="90"/>
      <c r="T428" s="91"/>
      <c r="U428" s="37"/>
      <c r="V428" s="37"/>
      <c r="W428" s="37"/>
      <c r="X428" s="37"/>
      <c r="Y428" s="37"/>
      <c r="Z428" s="37"/>
      <c r="AA428" s="37"/>
      <c r="AB428" s="37"/>
      <c r="AC428" s="37"/>
      <c r="AD428" s="37"/>
      <c r="AE428" s="37"/>
      <c r="AT428" s="16" t="s">
        <v>170</v>
      </c>
      <c r="AU428" s="16" t="s">
        <v>89</v>
      </c>
    </row>
    <row r="429" spans="1:51" s="13" customFormat="1" ht="12">
      <c r="A429" s="13"/>
      <c r="B429" s="236"/>
      <c r="C429" s="237"/>
      <c r="D429" s="230" t="s">
        <v>219</v>
      </c>
      <c r="E429" s="237"/>
      <c r="F429" s="239" t="s">
        <v>1305</v>
      </c>
      <c r="G429" s="237"/>
      <c r="H429" s="240">
        <v>2.02</v>
      </c>
      <c r="I429" s="241"/>
      <c r="J429" s="237"/>
      <c r="K429" s="237"/>
      <c r="L429" s="242"/>
      <c r="M429" s="243"/>
      <c r="N429" s="244"/>
      <c r="O429" s="244"/>
      <c r="P429" s="244"/>
      <c r="Q429" s="244"/>
      <c r="R429" s="244"/>
      <c r="S429" s="244"/>
      <c r="T429" s="245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T429" s="246" t="s">
        <v>219</v>
      </c>
      <c r="AU429" s="246" t="s">
        <v>89</v>
      </c>
      <c r="AV429" s="13" t="s">
        <v>89</v>
      </c>
      <c r="AW429" s="13" t="s">
        <v>4</v>
      </c>
      <c r="AX429" s="13" t="s">
        <v>87</v>
      </c>
      <c r="AY429" s="246" t="s">
        <v>160</v>
      </c>
    </row>
    <row r="430" spans="1:65" s="2" customFormat="1" ht="33" customHeight="1">
      <c r="A430" s="37"/>
      <c r="B430" s="38"/>
      <c r="C430" s="217" t="s">
        <v>1306</v>
      </c>
      <c r="D430" s="217" t="s">
        <v>163</v>
      </c>
      <c r="E430" s="218" t="s">
        <v>1307</v>
      </c>
      <c r="F430" s="219" t="s">
        <v>1308</v>
      </c>
      <c r="G430" s="220" t="s">
        <v>215</v>
      </c>
      <c r="H430" s="221">
        <v>4</v>
      </c>
      <c r="I430" s="222"/>
      <c r="J430" s="223">
        <f>ROUND(I430*H430,2)</f>
        <v>0</v>
      </c>
      <c r="K430" s="219" t="s">
        <v>167</v>
      </c>
      <c r="L430" s="43"/>
      <c r="M430" s="224" t="s">
        <v>1</v>
      </c>
      <c r="N430" s="225" t="s">
        <v>44</v>
      </c>
      <c r="O430" s="90"/>
      <c r="P430" s="226">
        <f>O430*H430</f>
        <v>0</v>
      </c>
      <c r="Q430" s="226">
        <v>3E-05</v>
      </c>
      <c r="R430" s="226">
        <f>Q430*H430</f>
        <v>0.00012</v>
      </c>
      <c r="S430" s="226">
        <v>0</v>
      </c>
      <c r="T430" s="227">
        <f>S430*H430</f>
        <v>0</v>
      </c>
      <c r="U430" s="37"/>
      <c r="V430" s="37"/>
      <c r="W430" s="37"/>
      <c r="X430" s="37"/>
      <c r="Y430" s="37"/>
      <c r="Z430" s="37"/>
      <c r="AA430" s="37"/>
      <c r="AB430" s="37"/>
      <c r="AC430" s="37"/>
      <c r="AD430" s="37"/>
      <c r="AE430" s="37"/>
      <c r="AR430" s="228" t="s">
        <v>182</v>
      </c>
      <c r="AT430" s="228" t="s">
        <v>163</v>
      </c>
      <c r="AU430" s="228" t="s">
        <v>89</v>
      </c>
      <c r="AY430" s="16" t="s">
        <v>160</v>
      </c>
      <c r="BE430" s="229">
        <f>IF(N430="základní",J430,0)</f>
        <v>0</v>
      </c>
      <c r="BF430" s="229">
        <f>IF(N430="snížená",J430,0)</f>
        <v>0</v>
      </c>
      <c r="BG430" s="229">
        <f>IF(N430="zákl. přenesená",J430,0)</f>
        <v>0</v>
      </c>
      <c r="BH430" s="229">
        <f>IF(N430="sníž. přenesená",J430,0)</f>
        <v>0</v>
      </c>
      <c r="BI430" s="229">
        <f>IF(N430="nulová",J430,0)</f>
        <v>0</v>
      </c>
      <c r="BJ430" s="16" t="s">
        <v>87</v>
      </c>
      <c r="BK430" s="229">
        <f>ROUND(I430*H430,2)</f>
        <v>0</v>
      </c>
      <c r="BL430" s="16" t="s">
        <v>182</v>
      </c>
      <c r="BM430" s="228" t="s">
        <v>1309</v>
      </c>
    </row>
    <row r="431" spans="1:47" s="2" customFormat="1" ht="12">
      <c r="A431" s="37"/>
      <c r="B431" s="38"/>
      <c r="C431" s="39"/>
      <c r="D431" s="230" t="s">
        <v>170</v>
      </c>
      <c r="E431" s="39"/>
      <c r="F431" s="231" t="s">
        <v>1310</v>
      </c>
      <c r="G431" s="39"/>
      <c r="H431" s="39"/>
      <c r="I431" s="232"/>
      <c r="J431" s="39"/>
      <c r="K431" s="39"/>
      <c r="L431" s="43"/>
      <c r="M431" s="233"/>
      <c r="N431" s="234"/>
      <c r="O431" s="90"/>
      <c r="P431" s="90"/>
      <c r="Q431" s="90"/>
      <c r="R431" s="90"/>
      <c r="S431" s="90"/>
      <c r="T431" s="91"/>
      <c r="U431" s="37"/>
      <c r="V431" s="37"/>
      <c r="W431" s="37"/>
      <c r="X431" s="37"/>
      <c r="Y431" s="37"/>
      <c r="Z431" s="37"/>
      <c r="AA431" s="37"/>
      <c r="AB431" s="37"/>
      <c r="AC431" s="37"/>
      <c r="AD431" s="37"/>
      <c r="AE431" s="37"/>
      <c r="AT431" s="16" t="s">
        <v>170</v>
      </c>
      <c r="AU431" s="16" t="s">
        <v>89</v>
      </c>
    </row>
    <row r="432" spans="1:47" s="2" customFormat="1" ht="12">
      <c r="A432" s="37"/>
      <c r="B432" s="38"/>
      <c r="C432" s="39"/>
      <c r="D432" s="230" t="s">
        <v>172</v>
      </c>
      <c r="E432" s="39"/>
      <c r="F432" s="235" t="s">
        <v>990</v>
      </c>
      <c r="G432" s="39"/>
      <c r="H432" s="39"/>
      <c r="I432" s="232"/>
      <c r="J432" s="39"/>
      <c r="K432" s="39"/>
      <c r="L432" s="43"/>
      <c r="M432" s="233"/>
      <c r="N432" s="234"/>
      <c r="O432" s="90"/>
      <c r="P432" s="90"/>
      <c r="Q432" s="90"/>
      <c r="R432" s="90"/>
      <c r="S432" s="90"/>
      <c r="T432" s="91"/>
      <c r="U432" s="37"/>
      <c r="V432" s="37"/>
      <c r="W432" s="37"/>
      <c r="X432" s="37"/>
      <c r="Y432" s="37"/>
      <c r="Z432" s="37"/>
      <c r="AA432" s="37"/>
      <c r="AB432" s="37"/>
      <c r="AC432" s="37"/>
      <c r="AD432" s="37"/>
      <c r="AE432" s="37"/>
      <c r="AT432" s="16" t="s">
        <v>172</v>
      </c>
      <c r="AU432" s="16" t="s">
        <v>89</v>
      </c>
    </row>
    <row r="433" spans="1:51" s="13" customFormat="1" ht="12">
      <c r="A433" s="13"/>
      <c r="B433" s="236"/>
      <c r="C433" s="237"/>
      <c r="D433" s="230" t="s">
        <v>219</v>
      </c>
      <c r="E433" s="238" t="s">
        <v>1</v>
      </c>
      <c r="F433" s="239" t="s">
        <v>182</v>
      </c>
      <c r="G433" s="237"/>
      <c r="H433" s="240">
        <v>4</v>
      </c>
      <c r="I433" s="241"/>
      <c r="J433" s="237"/>
      <c r="K433" s="237"/>
      <c r="L433" s="242"/>
      <c r="M433" s="243"/>
      <c r="N433" s="244"/>
      <c r="O433" s="244"/>
      <c r="P433" s="244"/>
      <c r="Q433" s="244"/>
      <c r="R433" s="244"/>
      <c r="S433" s="244"/>
      <c r="T433" s="245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T433" s="246" t="s">
        <v>219</v>
      </c>
      <c r="AU433" s="246" t="s">
        <v>89</v>
      </c>
      <c r="AV433" s="13" t="s">
        <v>89</v>
      </c>
      <c r="AW433" s="13" t="s">
        <v>36</v>
      </c>
      <c r="AX433" s="13" t="s">
        <v>79</v>
      </c>
      <c r="AY433" s="246" t="s">
        <v>160</v>
      </c>
    </row>
    <row r="434" spans="1:65" s="2" customFormat="1" ht="16.5" customHeight="1">
      <c r="A434" s="37"/>
      <c r="B434" s="38"/>
      <c r="C434" s="251" t="s">
        <v>1311</v>
      </c>
      <c r="D434" s="251" t="s">
        <v>452</v>
      </c>
      <c r="E434" s="252" t="s">
        <v>1312</v>
      </c>
      <c r="F434" s="253" t="s">
        <v>1313</v>
      </c>
      <c r="G434" s="254" t="s">
        <v>215</v>
      </c>
      <c r="H434" s="255">
        <v>4.04</v>
      </c>
      <c r="I434" s="256"/>
      <c r="J434" s="257">
        <f>ROUND(I434*H434,2)</f>
        <v>0</v>
      </c>
      <c r="K434" s="253" t="s">
        <v>167</v>
      </c>
      <c r="L434" s="258"/>
      <c r="M434" s="259" t="s">
        <v>1</v>
      </c>
      <c r="N434" s="260" t="s">
        <v>44</v>
      </c>
      <c r="O434" s="90"/>
      <c r="P434" s="226">
        <f>O434*H434</f>
        <v>0</v>
      </c>
      <c r="Q434" s="226">
        <v>1.53</v>
      </c>
      <c r="R434" s="226">
        <f>Q434*H434</f>
        <v>6.1812000000000005</v>
      </c>
      <c r="S434" s="226">
        <v>0</v>
      </c>
      <c r="T434" s="227">
        <f>S434*H434</f>
        <v>0</v>
      </c>
      <c r="U434" s="37"/>
      <c r="V434" s="37"/>
      <c r="W434" s="37"/>
      <c r="X434" s="37"/>
      <c r="Y434" s="37"/>
      <c r="Z434" s="37"/>
      <c r="AA434" s="37"/>
      <c r="AB434" s="37"/>
      <c r="AC434" s="37"/>
      <c r="AD434" s="37"/>
      <c r="AE434" s="37"/>
      <c r="AR434" s="228" t="s">
        <v>204</v>
      </c>
      <c r="AT434" s="228" t="s">
        <v>452</v>
      </c>
      <c r="AU434" s="228" t="s">
        <v>89</v>
      </c>
      <c r="AY434" s="16" t="s">
        <v>160</v>
      </c>
      <c r="BE434" s="229">
        <f>IF(N434="základní",J434,0)</f>
        <v>0</v>
      </c>
      <c r="BF434" s="229">
        <f>IF(N434="snížená",J434,0)</f>
        <v>0</v>
      </c>
      <c r="BG434" s="229">
        <f>IF(N434="zákl. přenesená",J434,0)</f>
        <v>0</v>
      </c>
      <c r="BH434" s="229">
        <f>IF(N434="sníž. přenesená",J434,0)</f>
        <v>0</v>
      </c>
      <c r="BI434" s="229">
        <f>IF(N434="nulová",J434,0)</f>
        <v>0</v>
      </c>
      <c r="BJ434" s="16" t="s">
        <v>87</v>
      </c>
      <c r="BK434" s="229">
        <f>ROUND(I434*H434,2)</f>
        <v>0</v>
      </c>
      <c r="BL434" s="16" t="s">
        <v>182</v>
      </c>
      <c r="BM434" s="228" t="s">
        <v>1314</v>
      </c>
    </row>
    <row r="435" spans="1:47" s="2" customFormat="1" ht="12">
      <c r="A435" s="37"/>
      <c r="B435" s="38"/>
      <c r="C435" s="39"/>
      <c r="D435" s="230" t="s">
        <v>170</v>
      </c>
      <c r="E435" s="39"/>
      <c r="F435" s="231" t="s">
        <v>1313</v>
      </c>
      <c r="G435" s="39"/>
      <c r="H435" s="39"/>
      <c r="I435" s="232"/>
      <c r="J435" s="39"/>
      <c r="K435" s="39"/>
      <c r="L435" s="43"/>
      <c r="M435" s="233"/>
      <c r="N435" s="234"/>
      <c r="O435" s="90"/>
      <c r="P435" s="90"/>
      <c r="Q435" s="90"/>
      <c r="R435" s="90"/>
      <c r="S435" s="90"/>
      <c r="T435" s="91"/>
      <c r="U435" s="37"/>
      <c r="V435" s="37"/>
      <c r="W435" s="37"/>
      <c r="X435" s="37"/>
      <c r="Y435" s="37"/>
      <c r="Z435" s="37"/>
      <c r="AA435" s="37"/>
      <c r="AB435" s="37"/>
      <c r="AC435" s="37"/>
      <c r="AD435" s="37"/>
      <c r="AE435" s="37"/>
      <c r="AT435" s="16" t="s">
        <v>170</v>
      </c>
      <c r="AU435" s="16" t="s">
        <v>89</v>
      </c>
    </row>
    <row r="436" spans="1:51" s="13" customFormat="1" ht="12">
      <c r="A436" s="13"/>
      <c r="B436" s="236"/>
      <c r="C436" s="237"/>
      <c r="D436" s="230" t="s">
        <v>219</v>
      </c>
      <c r="E436" s="237"/>
      <c r="F436" s="239" t="s">
        <v>1315</v>
      </c>
      <c r="G436" s="237"/>
      <c r="H436" s="240">
        <v>4.04</v>
      </c>
      <c r="I436" s="241"/>
      <c r="J436" s="237"/>
      <c r="K436" s="237"/>
      <c r="L436" s="242"/>
      <c r="M436" s="243"/>
      <c r="N436" s="244"/>
      <c r="O436" s="244"/>
      <c r="P436" s="244"/>
      <c r="Q436" s="244"/>
      <c r="R436" s="244"/>
      <c r="S436" s="244"/>
      <c r="T436" s="245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T436" s="246" t="s">
        <v>219</v>
      </c>
      <c r="AU436" s="246" t="s">
        <v>89</v>
      </c>
      <c r="AV436" s="13" t="s">
        <v>89</v>
      </c>
      <c r="AW436" s="13" t="s">
        <v>4</v>
      </c>
      <c r="AX436" s="13" t="s">
        <v>87</v>
      </c>
      <c r="AY436" s="246" t="s">
        <v>160</v>
      </c>
    </row>
    <row r="437" spans="1:65" s="2" customFormat="1" ht="16.5" customHeight="1">
      <c r="A437" s="37"/>
      <c r="B437" s="38"/>
      <c r="C437" s="217" t="s">
        <v>1316</v>
      </c>
      <c r="D437" s="217" t="s">
        <v>163</v>
      </c>
      <c r="E437" s="218" t="s">
        <v>1317</v>
      </c>
      <c r="F437" s="219" t="s">
        <v>1318</v>
      </c>
      <c r="G437" s="220" t="s">
        <v>281</v>
      </c>
      <c r="H437" s="221">
        <v>4</v>
      </c>
      <c r="I437" s="222"/>
      <c r="J437" s="223">
        <f>ROUND(I437*H437,2)</f>
        <v>0</v>
      </c>
      <c r="K437" s="219" t="s">
        <v>1</v>
      </c>
      <c r="L437" s="43"/>
      <c r="M437" s="224" t="s">
        <v>1</v>
      </c>
      <c r="N437" s="225" t="s">
        <v>44</v>
      </c>
      <c r="O437" s="90"/>
      <c r="P437" s="226">
        <f>O437*H437</f>
        <v>0</v>
      </c>
      <c r="Q437" s="226">
        <v>0.00273</v>
      </c>
      <c r="R437" s="226">
        <f>Q437*H437</f>
        <v>0.01092</v>
      </c>
      <c r="S437" s="226">
        <v>0</v>
      </c>
      <c r="T437" s="227">
        <f>S437*H437</f>
        <v>0</v>
      </c>
      <c r="U437" s="37"/>
      <c r="V437" s="37"/>
      <c r="W437" s="37"/>
      <c r="X437" s="37"/>
      <c r="Y437" s="37"/>
      <c r="Z437" s="37"/>
      <c r="AA437" s="37"/>
      <c r="AB437" s="37"/>
      <c r="AC437" s="37"/>
      <c r="AD437" s="37"/>
      <c r="AE437" s="37"/>
      <c r="AR437" s="228" t="s">
        <v>182</v>
      </c>
      <c r="AT437" s="228" t="s">
        <v>163</v>
      </c>
      <c r="AU437" s="228" t="s">
        <v>89</v>
      </c>
      <c r="AY437" s="16" t="s">
        <v>160</v>
      </c>
      <c r="BE437" s="229">
        <f>IF(N437="základní",J437,0)</f>
        <v>0</v>
      </c>
      <c r="BF437" s="229">
        <f>IF(N437="snížená",J437,0)</f>
        <v>0</v>
      </c>
      <c r="BG437" s="229">
        <f>IF(N437="zákl. přenesená",J437,0)</f>
        <v>0</v>
      </c>
      <c r="BH437" s="229">
        <f>IF(N437="sníž. přenesená",J437,0)</f>
        <v>0</v>
      </c>
      <c r="BI437" s="229">
        <f>IF(N437="nulová",J437,0)</f>
        <v>0</v>
      </c>
      <c r="BJ437" s="16" t="s">
        <v>87</v>
      </c>
      <c r="BK437" s="229">
        <f>ROUND(I437*H437,2)</f>
        <v>0</v>
      </c>
      <c r="BL437" s="16" t="s">
        <v>182</v>
      </c>
      <c r="BM437" s="228" t="s">
        <v>1319</v>
      </c>
    </row>
    <row r="438" spans="1:47" s="2" customFormat="1" ht="12">
      <c r="A438" s="37"/>
      <c r="B438" s="38"/>
      <c r="C438" s="39"/>
      <c r="D438" s="230" t="s">
        <v>170</v>
      </c>
      <c r="E438" s="39"/>
      <c r="F438" s="231" t="s">
        <v>1320</v>
      </c>
      <c r="G438" s="39"/>
      <c r="H438" s="39"/>
      <c r="I438" s="232"/>
      <c r="J438" s="39"/>
      <c r="K438" s="39"/>
      <c r="L438" s="43"/>
      <c r="M438" s="233"/>
      <c r="N438" s="234"/>
      <c r="O438" s="90"/>
      <c r="P438" s="90"/>
      <c r="Q438" s="90"/>
      <c r="R438" s="90"/>
      <c r="S438" s="90"/>
      <c r="T438" s="91"/>
      <c r="U438" s="37"/>
      <c r="V438" s="37"/>
      <c r="W438" s="37"/>
      <c r="X438" s="37"/>
      <c r="Y438" s="37"/>
      <c r="Z438" s="37"/>
      <c r="AA438" s="37"/>
      <c r="AB438" s="37"/>
      <c r="AC438" s="37"/>
      <c r="AD438" s="37"/>
      <c r="AE438" s="37"/>
      <c r="AT438" s="16" t="s">
        <v>170</v>
      </c>
      <c r="AU438" s="16" t="s">
        <v>89</v>
      </c>
    </row>
    <row r="439" spans="1:47" s="2" customFormat="1" ht="12">
      <c r="A439" s="37"/>
      <c r="B439" s="38"/>
      <c r="C439" s="39"/>
      <c r="D439" s="230" t="s">
        <v>172</v>
      </c>
      <c r="E439" s="39"/>
      <c r="F439" s="235" t="s">
        <v>1321</v>
      </c>
      <c r="G439" s="39"/>
      <c r="H439" s="39"/>
      <c r="I439" s="232"/>
      <c r="J439" s="39"/>
      <c r="K439" s="39"/>
      <c r="L439" s="43"/>
      <c r="M439" s="233"/>
      <c r="N439" s="234"/>
      <c r="O439" s="90"/>
      <c r="P439" s="90"/>
      <c r="Q439" s="90"/>
      <c r="R439" s="90"/>
      <c r="S439" s="90"/>
      <c r="T439" s="91"/>
      <c r="U439" s="37"/>
      <c r="V439" s="37"/>
      <c r="W439" s="37"/>
      <c r="X439" s="37"/>
      <c r="Y439" s="37"/>
      <c r="Z439" s="37"/>
      <c r="AA439" s="37"/>
      <c r="AB439" s="37"/>
      <c r="AC439" s="37"/>
      <c r="AD439" s="37"/>
      <c r="AE439" s="37"/>
      <c r="AT439" s="16" t="s">
        <v>172</v>
      </c>
      <c r="AU439" s="16" t="s">
        <v>89</v>
      </c>
    </row>
    <row r="440" spans="1:65" s="2" customFormat="1" ht="24.15" customHeight="1">
      <c r="A440" s="37"/>
      <c r="B440" s="38"/>
      <c r="C440" s="217" t="s">
        <v>1322</v>
      </c>
      <c r="D440" s="217" t="s">
        <v>163</v>
      </c>
      <c r="E440" s="218" t="s">
        <v>1323</v>
      </c>
      <c r="F440" s="219" t="s">
        <v>1324</v>
      </c>
      <c r="G440" s="220" t="s">
        <v>215</v>
      </c>
      <c r="H440" s="221">
        <v>12.5</v>
      </c>
      <c r="I440" s="222"/>
      <c r="J440" s="223">
        <f>ROUND(I440*H440,2)</f>
        <v>0</v>
      </c>
      <c r="K440" s="219" t="s">
        <v>167</v>
      </c>
      <c r="L440" s="43"/>
      <c r="M440" s="224" t="s">
        <v>1</v>
      </c>
      <c r="N440" s="225" t="s">
        <v>44</v>
      </c>
      <c r="O440" s="90"/>
      <c r="P440" s="226">
        <f>O440*H440</f>
        <v>0</v>
      </c>
      <c r="Q440" s="226">
        <v>0.00276</v>
      </c>
      <c r="R440" s="226">
        <f>Q440*H440</f>
        <v>0.034499999999999996</v>
      </c>
      <c r="S440" s="226">
        <v>0</v>
      </c>
      <c r="T440" s="227">
        <f>S440*H440</f>
        <v>0</v>
      </c>
      <c r="U440" s="37"/>
      <c r="V440" s="37"/>
      <c r="W440" s="37"/>
      <c r="X440" s="37"/>
      <c r="Y440" s="37"/>
      <c r="Z440" s="37"/>
      <c r="AA440" s="37"/>
      <c r="AB440" s="37"/>
      <c r="AC440" s="37"/>
      <c r="AD440" s="37"/>
      <c r="AE440" s="37"/>
      <c r="AR440" s="228" t="s">
        <v>182</v>
      </c>
      <c r="AT440" s="228" t="s">
        <v>163</v>
      </c>
      <c r="AU440" s="228" t="s">
        <v>89</v>
      </c>
      <c r="AY440" s="16" t="s">
        <v>160</v>
      </c>
      <c r="BE440" s="229">
        <f>IF(N440="základní",J440,0)</f>
        <v>0</v>
      </c>
      <c r="BF440" s="229">
        <f>IF(N440="snížená",J440,0)</f>
        <v>0</v>
      </c>
      <c r="BG440" s="229">
        <f>IF(N440="zákl. přenesená",J440,0)</f>
        <v>0</v>
      </c>
      <c r="BH440" s="229">
        <f>IF(N440="sníž. přenesená",J440,0)</f>
        <v>0</v>
      </c>
      <c r="BI440" s="229">
        <f>IF(N440="nulová",J440,0)</f>
        <v>0</v>
      </c>
      <c r="BJ440" s="16" t="s">
        <v>87</v>
      </c>
      <c r="BK440" s="229">
        <f>ROUND(I440*H440,2)</f>
        <v>0</v>
      </c>
      <c r="BL440" s="16" t="s">
        <v>182</v>
      </c>
      <c r="BM440" s="228" t="s">
        <v>1325</v>
      </c>
    </row>
    <row r="441" spans="1:47" s="2" customFormat="1" ht="12">
      <c r="A441" s="37"/>
      <c r="B441" s="38"/>
      <c r="C441" s="39"/>
      <c r="D441" s="230" t="s">
        <v>170</v>
      </c>
      <c r="E441" s="39"/>
      <c r="F441" s="231" t="s">
        <v>1326</v>
      </c>
      <c r="G441" s="39"/>
      <c r="H441" s="39"/>
      <c r="I441" s="232"/>
      <c r="J441" s="39"/>
      <c r="K441" s="39"/>
      <c r="L441" s="43"/>
      <c r="M441" s="233"/>
      <c r="N441" s="234"/>
      <c r="O441" s="90"/>
      <c r="P441" s="90"/>
      <c r="Q441" s="90"/>
      <c r="R441" s="90"/>
      <c r="S441" s="90"/>
      <c r="T441" s="91"/>
      <c r="U441" s="37"/>
      <c r="V441" s="37"/>
      <c r="W441" s="37"/>
      <c r="X441" s="37"/>
      <c r="Y441" s="37"/>
      <c r="Z441" s="37"/>
      <c r="AA441" s="37"/>
      <c r="AB441" s="37"/>
      <c r="AC441" s="37"/>
      <c r="AD441" s="37"/>
      <c r="AE441" s="37"/>
      <c r="AT441" s="16" t="s">
        <v>170</v>
      </c>
      <c r="AU441" s="16" t="s">
        <v>89</v>
      </c>
    </row>
    <row r="442" spans="1:47" s="2" customFormat="1" ht="12">
      <c r="A442" s="37"/>
      <c r="B442" s="38"/>
      <c r="C442" s="39"/>
      <c r="D442" s="230" t="s">
        <v>172</v>
      </c>
      <c r="E442" s="39"/>
      <c r="F442" s="235" t="s">
        <v>941</v>
      </c>
      <c r="G442" s="39"/>
      <c r="H442" s="39"/>
      <c r="I442" s="232"/>
      <c r="J442" s="39"/>
      <c r="K442" s="39"/>
      <c r="L442" s="43"/>
      <c r="M442" s="233"/>
      <c r="N442" s="234"/>
      <c r="O442" s="90"/>
      <c r="P442" s="90"/>
      <c r="Q442" s="90"/>
      <c r="R442" s="90"/>
      <c r="S442" s="90"/>
      <c r="T442" s="91"/>
      <c r="U442" s="37"/>
      <c r="V442" s="37"/>
      <c r="W442" s="37"/>
      <c r="X442" s="37"/>
      <c r="Y442" s="37"/>
      <c r="Z442" s="37"/>
      <c r="AA442" s="37"/>
      <c r="AB442" s="37"/>
      <c r="AC442" s="37"/>
      <c r="AD442" s="37"/>
      <c r="AE442" s="37"/>
      <c r="AT442" s="16" t="s">
        <v>172</v>
      </c>
      <c r="AU442" s="16" t="s">
        <v>89</v>
      </c>
    </row>
    <row r="443" spans="1:51" s="13" customFormat="1" ht="12">
      <c r="A443" s="13"/>
      <c r="B443" s="236"/>
      <c r="C443" s="237"/>
      <c r="D443" s="230" t="s">
        <v>219</v>
      </c>
      <c r="E443" s="238" t="s">
        <v>1</v>
      </c>
      <c r="F443" s="239" t="s">
        <v>1327</v>
      </c>
      <c r="G443" s="237"/>
      <c r="H443" s="240">
        <v>12.5</v>
      </c>
      <c r="I443" s="241"/>
      <c r="J443" s="237"/>
      <c r="K443" s="237"/>
      <c r="L443" s="242"/>
      <c r="M443" s="243"/>
      <c r="N443" s="244"/>
      <c r="O443" s="244"/>
      <c r="P443" s="244"/>
      <c r="Q443" s="244"/>
      <c r="R443" s="244"/>
      <c r="S443" s="244"/>
      <c r="T443" s="245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T443" s="246" t="s">
        <v>219</v>
      </c>
      <c r="AU443" s="246" t="s">
        <v>89</v>
      </c>
      <c r="AV443" s="13" t="s">
        <v>89</v>
      </c>
      <c r="AW443" s="13" t="s">
        <v>36</v>
      </c>
      <c r="AX443" s="13" t="s">
        <v>79</v>
      </c>
      <c r="AY443" s="246" t="s">
        <v>160</v>
      </c>
    </row>
    <row r="444" spans="1:65" s="2" customFormat="1" ht="16.5" customHeight="1">
      <c r="A444" s="37"/>
      <c r="B444" s="38"/>
      <c r="C444" s="251" t="s">
        <v>1328</v>
      </c>
      <c r="D444" s="251" t="s">
        <v>452</v>
      </c>
      <c r="E444" s="252" t="s">
        <v>1329</v>
      </c>
      <c r="F444" s="253" t="s">
        <v>1330</v>
      </c>
      <c r="G444" s="254" t="s">
        <v>215</v>
      </c>
      <c r="H444" s="255">
        <v>12.5</v>
      </c>
      <c r="I444" s="256"/>
      <c r="J444" s="257">
        <f>ROUND(I444*H444,2)</f>
        <v>0</v>
      </c>
      <c r="K444" s="253" t="s">
        <v>167</v>
      </c>
      <c r="L444" s="258"/>
      <c r="M444" s="259" t="s">
        <v>1</v>
      </c>
      <c r="N444" s="260" t="s">
        <v>44</v>
      </c>
      <c r="O444" s="90"/>
      <c r="P444" s="226">
        <f>O444*H444</f>
        <v>0</v>
      </c>
      <c r="Q444" s="226">
        <v>0.00241</v>
      </c>
      <c r="R444" s="226">
        <f>Q444*H444</f>
        <v>0.030125</v>
      </c>
      <c r="S444" s="226">
        <v>0</v>
      </c>
      <c r="T444" s="227">
        <f>S444*H444</f>
        <v>0</v>
      </c>
      <c r="U444" s="37"/>
      <c r="V444" s="37"/>
      <c r="W444" s="37"/>
      <c r="X444" s="37"/>
      <c r="Y444" s="37"/>
      <c r="Z444" s="37"/>
      <c r="AA444" s="37"/>
      <c r="AB444" s="37"/>
      <c r="AC444" s="37"/>
      <c r="AD444" s="37"/>
      <c r="AE444" s="37"/>
      <c r="AR444" s="228" t="s">
        <v>204</v>
      </c>
      <c r="AT444" s="228" t="s">
        <v>452</v>
      </c>
      <c r="AU444" s="228" t="s">
        <v>89</v>
      </c>
      <c r="AY444" s="16" t="s">
        <v>160</v>
      </c>
      <c r="BE444" s="229">
        <f>IF(N444="základní",J444,0)</f>
        <v>0</v>
      </c>
      <c r="BF444" s="229">
        <f>IF(N444="snížená",J444,0)</f>
        <v>0</v>
      </c>
      <c r="BG444" s="229">
        <f>IF(N444="zákl. přenesená",J444,0)</f>
        <v>0</v>
      </c>
      <c r="BH444" s="229">
        <f>IF(N444="sníž. přenesená",J444,0)</f>
        <v>0</v>
      </c>
      <c r="BI444" s="229">
        <f>IF(N444="nulová",J444,0)</f>
        <v>0</v>
      </c>
      <c r="BJ444" s="16" t="s">
        <v>87</v>
      </c>
      <c r="BK444" s="229">
        <f>ROUND(I444*H444,2)</f>
        <v>0</v>
      </c>
      <c r="BL444" s="16" t="s">
        <v>182</v>
      </c>
      <c r="BM444" s="228" t="s">
        <v>1331</v>
      </c>
    </row>
    <row r="445" spans="1:47" s="2" customFormat="1" ht="12">
      <c r="A445" s="37"/>
      <c r="B445" s="38"/>
      <c r="C445" s="39"/>
      <c r="D445" s="230" t="s">
        <v>170</v>
      </c>
      <c r="E445" s="39"/>
      <c r="F445" s="231" t="s">
        <v>1330</v>
      </c>
      <c r="G445" s="39"/>
      <c r="H445" s="39"/>
      <c r="I445" s="232"/>
      <c r="J445" s="39"/>
      <c r="K445" s="39"/>
      <c r="L445" s="43"/>
      <c r="M445" s="233"/>
      <c r="N445" s="234"/>
      <c r="O445" s="90"/>
      <c r="P445" s="90"/>
      <c r="Q445" s="90"/>
      <c r="R445" s="90"/>
      <c r="S445" s="90"/>
      <c r="T445" s="91"/>
      <c r="U445" s="37"/>
      <c r="V445" s="37"/>
      <c r="W445" s="37"/>
      <c r="X445" s="37"/>
      <c r="Y445" s="37"/>
      <c r="Z445" s="37"/>
      <c r="AA445" s="37"/>
      <c r="AB445" s="37"/>
      <c r="AC445" s="37"/>
      <c r="AD445" s="37"/>
      <c r="AE445" s="37"/>
      <c r="AT445" s="16" t="s">
        <v>170</v>
      </c>
      <c r="AU445" s="16" t="s">
        <v>89</v>
      </c>
    </row>
    <row r="446" spans="1:65" s="2" customFormat="1" ht="33" customHeight="1">
      <c r="A446" s="37"/>
      <c r="B446" s="38"/>
      <c r="C446" s="217" t="s">
        <v>1332</v>
      </c>
      <c r="D446" s="217" t="s">
        <v>163</v>
      </c>
      <c r="E446" s="218" t="s">
        <v>1333</v>
      </c>
      <c r="F446" s="219" t="s">
        <v>1334</v>
      </c>
      <c r="G446" s="220" t="s">
        <v>281</v>
      </c>
      <c r="H446" s="221">
        <v>3</v>
      </c>
      <c r="I446" s="222"/>
      <c r="J446" s="223">
        <f>ROUND(I446*H446,2)</f>
        <v>0</v>
      </c>
      <c r="K446" s="219" t="s">
        <v>167</v>
      </c>
      <c r="L446" s="43"/>
      <c r="M446" s="224" t="s">
        <v>1</v>
      </c>
      <c r="N446" s="225" t="s">
        <v>44</v>
      </c>
      <c r="O446" s="90"/>
      <c r="P446" s="226">
        <f>O446*H446</f>
        <v>0</v>
      </c>
      <c r="Q446" s="226">
        <v>2.11676</v>
      </c>
      <c r="R446" s="226">
        <f>Q446*H446</f>
        <v>6.350280000000001</v>
      </c>
      <c r="S446" s="226">
        <v>0</v>
      </c>
      <c r="T446" s="227">
        <f>S446*H446</f>
        <v>0</v>
      </c>
      <c r="U446" s="37"/>
      <c r="V446" s="37"/>
      <c r="W446" s="37"/>
      <c r="X446" s="37"/>
      <c r="Y446" s="37"/>
      <c r="Z446" s="37"/>
      <c r="AA446" s="37"/>
      <c r="AB446" s="37"/>
      <c r="AC446" s="37"/>
      <c r="AD446" s="37"/>
      <c r="AE446" s="37"/>
      <c r="AR446" s="228" t="s">
        <v>182</v>
      </c>
      <c r="AT446" s="228" t="s">
        <v>163</v>
      </c>
      <c r="AU446" s="228" t="s">
        <v>89</v>
      </c>
      <c r="AY446" s="16" t="s">
        <v>160</v>
      </c>
      <c r="BE446" s="229">
        <f>IF(N446="základní",J446,0)</f>
        <v>0</v>
      </c>
      <c r="BF446" s="229">
        <f>IF(N446="snížená",J446,0)</f>
        <v>0</v>
      </c>
      <c r="BG446" s="229">
        <f>IF(N446="zákl. přenesená",J446,0)</f>
        <v>0</v>
      </c>
      <c r="BH446" s="229">
        <f>IF(N446="sníž. přenesená",J446,0)</f>
        <v>0</v>
      </c>
      <c r="BI446" s="229">
        <f>IF(N446="nulová",J446,0)</f>
        <v>0</v>
      </c>
      <c r="BJ446" s="16" t="s">
        <v>87</v>
      </c>
      <c r="BK446" s="229">
        <f>ROUND(I446*H446,2)</f>
        <v>0</v>
      </c>
      <c r="BL446" s="16" t="s">
        <v>182</v>
      </c>
      <c r="BM446" s="228" t="s">
        <v>1335</v>
      </c>
    </row>
    <row r="447" spans="1:47" s="2" customFormat="1" ht="12">
      <c r="A447" s="37"/>
      <c r="B447" s="38"/>
      <c r="C447" s="39"/>
      <c r="D447" s="230" t="s">
        <v>170</v>
      </c>
      <c r="E447" s="39"/>
      <c r="F447" s="231" t="s">
        <v>1336</v>
      </c>
      <c r="G447" s="39"/>
      <c r="H447" s="39"/>
      <c r="I447" s="232"/>
      <c r="J447" s="39"/>
      <c r="K447" s="39"/>
      <c r="L447" s="43"/>
      <c r="M447" s="233"/>
      <c r="N447" s="234"/>
      <c r="O447" s="90"/>
      <c r="P447" s="90"/>
      <c r="Q447" s="90"/>
      <c r="R447" s="90"/>
      <c r="S447" s="90"/>
      <c r="T447" s="91"/>
      <c r="U447" s="37"/>
      <c r="V447" s="37"/>
      <c r="W447" s="37"/>
      <c r="X447" s="37"/>
      <c r="Y447" s="37"/>
      <c r="Z447" s="37"/>
      <c r="AA447" s="37"/>
      <c r="AB447" s="37"/>
      <c r="AC447" s="37"/>
      <c r="AD447" s="37"/>
      <c r="AE447" s="37"/>
      <c r="AT447" s="16" t="s">
        <v>170</v>
      </c>
      <c r="AU447" s="16" t="s">
        <v>89</v>
      </c>
    </row>
    <row r="448" spans="1:47" s="2" customFormat="1" ht="12">
      <c r="A448" s="37"/>
      <c r="B448" s="38"/>
      <c r="C448" s="39"/>
      <c r="D448" s="230" t="s">
        <v>172</v>
      </c>
      <c r="E448" s="39"/>
      <c r="F448" s="235" t="s">
        <v>1337</v>
      </c>
      <c r="G448" s="39"/>
      <c r="H448" s="39"/>
      <c r="I448" s="232"/>
      <c r="J448" s="39"/>
      <c r="K448" s="39"/>
      <c r="L448" s="43"/>
      <c r="M448" s="233"/>
      <c r="N448" s="234"/>
      <c r="O448" s="90"/>
      <c r="P448" s="90"/>
      <c r="Q448" s="90"/>
      <c r="R448" s="90"/>
      <c r="S448" s="90"/>
      <c r="T448" s="91"/>
      <c r="U448" s="37"/>
      <c r="V448" s="37"/>
      <c r="W448" s="37"/>
      <c r="X448" s="37"/>
      <c r="Y448" s="37"/>
      <c r="Z448" s="37"/>
      <c r="AA448" s="37"/>
      <c r="AB448" s="37"/>
      <c r="AC448" s="37"/>
      <c r="AD448" s="37"/>
      <c r="AE448" s="37"/>
      <c r="AT448" s="16" t="s">
        <v>172</v>
      </c>
      <c r="AU448" s="16" t="s">
        <v>89</v>
      </c>
    </row>
    <row r="449" spans="1:65" s="2" customFormat="1" ht="33" customHeight="1">
      <c r="A449" s="37"/>
      <c r="B449" s="38"/>
      <c r="C449" s="217" t="s">
        <v>1338</v>
      </c>
      <c r="D449" s="217" t="s">
        <v>163</v>
      </c>
      <c r="E449" s="218" t="s">
        <v>1339</v>
      </c>
      <c r="F449" s="219" t="s">
        <v>1340</v>
      </c>
      <c r="G449" s="220" t="s">
        <v>281</v>
      </c>
      <c r="H449" s="221">
        <v>1</v>
      </c>
      <c r="I449" s="222"/>
      <c r="J449" s="223">
        <f>ROUND(I449*H449,2)</f>
        <v>0</v>
      </c>
      <c r="K449" s="219" t="s">
        <v>167</v>
      </c>
      <c r="L449" s="43"/>
      <c r="M449" s="224" t="s">
        <v>1</v>
      </c>
      <c r="N449" s="225" t="s">
        <v>44</v>
      </c>
      <c r="O449" s="90"/>
      <c r="P449" s="226">
        <f>O449*H449</f>
        <v>0</v>
      </c>
      <c r="Q449" s="226">
        <v>2.25689</v>
      </c>
      <c r="R449" s="226">
        <f>Q449*H449</f>
        <v>2.25689</v>
      </c>
      <c r="S449" s="226">
        <v>0</v>
      </c>
      <c r="T449" s="227">
        <f>S449*H449</f>
        <v>0</v>
      </c>
      <c r="U449" s="37"/>
      <c r="V449" s="37"/>
      <c r="W449" s="37"/>
      <c r="X449" s="37"/>
      <c r="Y449" s="37"/>
      <c r="Z449" s="37"/>
      <c r="AA449" s="37"/>
      <c r="AB449" s="37"/>
      <c r="AC449" s="37"/>
      <c r="AD449" s="37"/>
      <c r="AE449" s="37"/>
      <c r="AR449" s="228" t="s">
        <v>182</v>
      </c>
      <c r="AT449" s="228" t="s">
        <v>163</v>
      </c>
      <c r="AU449" s="228" t="s">
        <v>89</v>
      </c>
      <c r="AY449" s="16" t="s">
        <v>160</v>
      </c>
      <c r="BE449" s="229">
        <f>IF(N449="základní",J449,0)</f>
        <v>0</v>
      </c>
      <c r="BF449" s="229">
        <f>IF(N449="snížená",J449,0)</f>
        <v>0</v>
      </c>
      <c r="BG449" s="229">
        <f>IF(N449="zákl. přenesená",J449,0)</f>
        <v>0</v>
      </c>
      <c r="BH449" s="229">
        <f>IF(N449="sníž. přenesená",J449,0)</f>
        <v>0</v>
      </c>
      <c r="BI449" s="229">
        <f>IF(N449="nulová",J449,0)</f>
        <v>0</v>
      </c>
      <c r="BJ449" s="16" t="s">
        <v>87</v>
      </c>
      <c r="BK449" s="229">
        <f>ROUND(I449*H449,2)</f>
        <v>0</v>
      </c>
      <c r="BL449" s="16" t="s">
        <v>182</v>
      </c>
      <c r="BM449" s="228" t="s">
        <v>1341</v>
      </c>
    </row>
    <row r="450" spans="1:47" s="2" customFormat="1" ht="12">
      <c r="A450" s="37"/>
      <c r="B450" s="38"/>
      <c r="C450" s="39"/>
      <c r="D450" s="230" t="s">
        <v>170</v>
      </c>
      <c r="E450" s="39"/>
      <c r="F450" s="231" t="s">
        <v>1342</v>
      </c>
      <c r="G450" s="39"/>
      <c r="H450" s="39"/>
      <c r="I450" s="232"/>
      <c r="J450" s="39"/>
      <c r="K450" s="39"/>
      <c r="L450" s="43"/>
      <c r="M450" s="233"/>
      <c r="N450" s="234"/>
      <c r="O450" s="90"/>
      <c r="P450" s="90"/>
      <c r="Q450" s="90"/>
      <c r="R450" s="90"/>
      <c r="S450" s="90"/>
      <c r="T450" s="91"/>
      <c r="U450" s="37"/>
      <c r="V450" s="37"/>
      <c r="W450" s="37"/>
      <c r="X450" s="37"/>
      <c r="Y450" s="37"/>
      <c r="Z450" s="37"/>
      <c r="AA450" s="37"/>
      <c r="AB450" s="37"/>
      <c r="AC450" s="37"/>
      <c r="AD450" s="37"/>
      <c r="AE450" s="37"/>
      <c r="AT450" s="16" t="s">
        <v>170</v>
      </c>
      <c r="AU450" s="16" t="s">
        <v>89</v>
      </c>
    </row>
    <row r="451" spans="1:47" s="2" customFormat="1" ht="12">
      <c r="A451" s="37"/>
      <c r="B451" s="38"/>
      <c r="C451" s="39"/>
      <c r="D451" s="230" t="s">
        <v>172</v>
      </c>
      <c r="E451" s="39"/>
      <c r="F451" s="235" t="s">
        <v>1337</v>
      </c>
      <c r="G451" s="39"/>
      <c r="H451" s="39"/>
      <c r="I451" s="232"/>
      <c r="J451" s="39"/>
      <c r="K451" s="39"/>
      <c r="L451" s="43"/>
      <c r="M451" s="233"/>
      <c r="N451" s="234"/>
      <c r="O451" s="90"/>
      <c r="P451" s="90"/>
      <c r="Q451" s="90"/>
      <c r="R451" s="90"/>
      <c r="S451" s="90"/>
      <c r="T451" s="91"/>
      <c r="U451" s="37"/>
      <c r="V451" s="37"/>
      <c r="W451" s="37"/>
      <c r="X451" s="37"/>
      <c r="Y451" s="37"/>
      <c r="Z451" s="37"/>
      <c r="AA451" s="37"/>
      <c r="AB451" s="37"/>
      <c r="AC451" s="37"/>
      <c r="AD451" s="37"/>
      <c r="AE451" s="37"/>
      <c r="AT451" s="16" t="s">
        <v>172</v>
      </c>
      <c r="AU451" s="16" t="s">
        <v>89</v>
      </c>
    </row>
    <row r="452" spans="1:65" s="2" customFormat="1" ht="24.15" customHeight="1">
      <c r="A452" s="37"/>
      <c r="B452" s="38"/>
      <c r="C452" s="217" t="s">
        <v>1343</v>
      </c>
      <c r="D452" s="217" t="s">
        <v>163</v>
      </c>
      <c r="E452" s="218" t="s">
        <v>1344</v>
      </c>
      <c r="F452" s="219" t="s">
        <v>1345</v>
      </c>
      <c r="G452" s="220" t="s">
        <v>281</v>
      </c>
      <c r="H452" s="221">
        <v>1</v>
      </c>
      <c r="I452" s="222"/>
      <c r="J452" s="223">
        <f>ROUND(I452*H452,2)</f>
        <v>0</v>
      </c>
      <c r="K452" s="219" t="s">
        <v>167</v>
      </c>
      <c r="L452" s="43"/>
      <c r="M452" s="224" t="s">
        <v>1</v>
      </c>
      <c r="N452" s="225" t="s">
        <v>44</v>
      </c>
      <c r="O452" s="90"/>
      <c r="P452" s="226">
        <f>O452*H452</f>
        <v>0</v>
      </c>
      <c r="Q452" s="226">
        <v>2.42093</v>
      </c>
      <c r="R452" s="226">
        <f>Q452*H452</f>
        <v>2.42093</v>
      </c>
      <c r="S452" s="226">
        <v>0</v>
      </c>
      <c r="T452" s="227">
        <f>S452*H452</f>
        <v>0</v>
      </c>
      <c r="U452" s="37"/>
      <c r="V452" s="37"/>
      <c r="W452" s="37"/>
      <c r="X452" s="37"/>
      <c r="Y452" s="37"/>
      <c r="Z452" s="37"/>
      <c r="AA452" s="37"/>
      <c r="AB452" s="37"/>
      <c r="AC452" s="37"/>
      <c r="AD452" s="37"/>
      <c r="AE452" s="37"/>
      <c r="AR452" s="228" t="s">
        <v>182</v>
      </c>
      <c r="AT452" s="228" t="s">
        <v>163</v>
      </c>
      <c r="AU452" s="228" t="s">
        <v>89</v>
      </c>
      <c r="AY452" s="16" t="s">
        <v>160</v>
      </c>
      <c r="BE452" s="229">
        <f>IF(N452="základní",J452,0)</f>
        <v>0</v>
      </c>
      <c r="BF452" s="229">
        <f>IF(N452="snížená",J452,0)</f>
        <v>0</v>
      </c>
      <c r="BG452" s="229">
        <f>IF(N452="zákl. přenesená",J452,0)</f>
        <v>0</v>
      </c>
      <c r="BH452" s="229">
        <f>IF(N452="sníž. přenesená",J452,0)</f>
        <v>0</v>
      </c>
      <c r="BI452" s="229">
        <f>IF(N452="nulová",J452,0)</f>
        <v>0</v>
      </c>
      <c r="BJ452" s="16" t="s">
        <v>87</v>
      </c>
      <c r="BK452" s="229">
        <f>ROUND(I452*H452,2)</f>
        <v>0</v>
      </c>
      <c r="BL452" s="16" t="s">
        <v>182</v>
      </c>
      <c r="BM452" s="228" t="s">
        <v>1346</v>
      </c>
    </row>
    <row r="453" spans="1:47" s="2" customFormat="1" ht="12">
      <c r="A453" s="37"/>
      <c r="B453" s="38"/>
      <c r="C453" s="39"/>
      <c r="D453" s="230" t="s">
        <v>170</v>
      </c>
      <c r="E453" s="39"/>
      <c r="F453" s="231" t="s">
        <v>1347</v>
      </c>
      <c r="G453" s="39"/>
      <c r="H453" s="39"/>
      <c r="I453" s="232"/>
      <c r="J453" s="39"/>
      <c r="K453" s="39"/>
      <c r="L453" s="43"/>
      <c r="M453" s="233"/>
      <c r="N453" s="234"/>
      <c r="O453" s="90"/>
      <c r="P453" s="90"/>
      <c r="Q453" s="90"/>
      <c r="R453" s="90"/>
      <c r="S453" s="90"/>
      <c r="T453" s="91"/>
      <c r="U453" s="37"/>
      <c r="V453" s="37"/>
      <c r="W453" s="37"/>
      <c r="X453" s="37"/>
      <c r="Y453" s="37"/>
      <c r="Z453" s="37"/>
      <c r="AA453" s="37"/>
      <c r="AB453" s="37"/>
      <c r="AC453" s="37"/>
      <c r="AD453" s="37"/>
      <c r="AE453" s="37"/>
      <c r="AT453" s="16" t="s">
        <v>170</v>
      </c>
      <c r="AU453" s="16" t="s">
        <v>89</v>
      </c>
    </row>
    <row r="454" spans="1:47" s="2" customFormat="1" ht="12">
      <c r="A454" s="37"/>
      <c r="B454" s="38"/>
      <c r="C454" s="39"/>
      <c r="D454" s="230" t="s">
        <v>172</v>
      </c>
      <c r="E454" s="39"/>
      <c r="F454" s="235" t="s">
        <v>1348</v>
      </c>
      <c r="G454" s="39"/>
      <c r="H454" s="39"/>
      <c r="I454" s="232"/>
      <c r="J454" s="39"/>
      <c r="K454" s="39"/>
      <c r="L454" s="43"/>
      <c r="M454" s="233"/>
      <c r="N454" s="234"/>
      <c r="O454" s="90"/>
      <c r="P454" s="90"/>
      <c r="Q454" s="90"/>
      <c r="R454" s="90"/>
      <c r="S454" s="90"/>
      <c r="T454" s="91"/>
      <c r="U454" s="37"/>
      <c r="V454" s="37"/>
      <c r="W454" s="37"/>
      <c r="X454" s="37"/>
      <c r="Y454" s="37"/>
      <c r="Z454" s="37"/>
      <c r="AA454" s="37"/>
      <c r="AB454" s="37"/>
      <c r="AC454" s="37"/>
      <c r="AD454" s="37"/>
      <c r="AE454" s="37"/>
      <c r="AT454" s="16" t="s">
        <v>172</v>
      </c>
      <c r="AU454" s="16" t="s">
        <v>89</v>
      </c>
    </row>
    <row r="455" spans="1:65" s="2" customFormat="1" ht="16.5" customHeight="1">
      <c r="A455" s="37"/>
      <c r="B455" s="38"/>
      <c r="C455" s="251" t="s">
        <v>1349</v>
      </c>
      <c r="D455" s="251" t="s">
        <v>452</v>
      </c>
      <c r="E455" s="252" t="s">
        <v>1350</v>
      </c>
      <c r="F455" s="253" t="s">
        <v>1351</v>
      </c>
      <c r="G455" s="254" t="s">
        <v>281</v>
      </c>
      <c r="H455" s="255">
        <v>4</v>
      </c>
      <c r="I455" s="256"/>
      <c r="J455" s="257">
        <f>ROUND(I455*H455,2)</f>
        <v>0</v>
      </c>
      <c r="K455" s="253" t="s">
        <v>167</v>
      </c>
      <c r="L455" s="258"/>
      <c r="M455" s="259" t="s">
        <v>1</v>
      </c>
      <c r="N455" s="260" t="s">
        <v>44</v>
      </c>
      <c r="O455" s="90"/>
      <c r="P455" s="226">
        <f>O455*H455</f>
        <v>0</v>
      </c>
      <c r="Q455" s="226">
        <v>0.262</v>
      </c>
      <c r="R455" s="226">
        <f>Q455*H455</f>
        <v>1.048</v>
      </c>
      <c r="S455" s="226">
        <v>0</v>
      </c>
      <c r="T455" s="227">
        <f>S455*H455</f>
        <v>0</v>
      </c>
      <c r="U455" s="37"/>
      <c r="V455" s="37"/>
      <c r="W455" s="37"/>
      <c r="X455" s="37"/>
      <c r="Y455" s="37"/>
      <c r="Z455" s="37"/>
      <c r="AA455" s="37"/>
      <c r="AB455" s="37"/>
      <c r="AC455" s="37"/>
      <c r="AD455" s="37"/>
      <c r="AE455" s="37"/>
      <c r="AR455" s="228" t="s">
        <v>204</v>
      </c>
      <c r="AT455" s="228" t="s">
        <v>452</v>
      </c>
      <c r="AU455" s="228" t="s">
        <v>89</v>
      </c>
      <c r="AY455" s="16" t="s">
        <v>160</v>
      </c>
      <c r="BE455" s="229">
        <f>IF(N455="základní",J455,0)</f>
        <v>0</v>
      </c>
      <c r="BF455" s="229">
        <f>IF(N455="snížená",J455,0)</f>
        <v>0</v>
      </c>
      <c r="BG455" s="229">
        <f>IF(N455="zákl. přenesená",J455,0)</f>
        <v>0</v>
      </c>
      <c r="BH455" s="229">
        <f>IF(N455="sníž. přenesená",J455,0)</f>
        <v>0</v>
      </c>
      <c r="BI455" s="229">
        <f>IF(N455="nulová",J455,0)</f>
        <v>0</v>
      </c>
      <c r="BJ455" s="16" t="s">
        <v>87</v>
      </c>
      <c r="BK455" s="229">
        <f>ROUND(I455*H455,2)</f>
        <v>0</v>
      </c>
      <c r="BL455" s="16" t="s">
        <v>182</v>
      </c>
      <c r="BM455" s="228" t="s">
        <v>1352</v>
      </c>
    </row>
    <row r="456" spans="1:47" s="2" customFormat="1" ht="12">
      <c r="A456" s="37"/>
      <c r="B456" s="38"/>
      <c r="C456" s="39"/>
      <c r="D456" s="230" t="s">
        <v>170</v>
      </c>
      <c r="E456" s="39"/>
      <c r="F456" s="231" t="s">
        <v>1351</v>
      </c>
      <c r="G456" s="39"/>
      <c r="H456" s="39"/>
      <c r="I456" s="232"/>
      <c r="J456" s="39"/>
      <c r="K456" s="39"/>
      <c r="L456" s="43"/>
      <c r="M456" s="233"/>
      <c r="N456" s="234"/>
      <c r="O456" s="90"/>
      <c r="P456" s="90"/>
      <c r="Q456" s="90"/>
      <c r="R456" s="90"/>
      <c r="S456" s="90"/>
      <c r="T456" s="91"/>
      <c r="U456" s="37"/>
      <c r="V456" s="37"/>
      <c r="W456" s="37"/>
      <c r="X456" s="37"/>
      <c r="Y456" s="37"/>
      <c r="Z456" s="37"/>
      <c r="AA456" s="37"/>
      <c r="AB456" s="37"/>
      <c r="AC456" s="37"/>
      <c r="AD456" s="37"/>
      <c r="AE456" s="37"/>
      <c r="AT456" s="16" t="s">
        <v>170</v>
      </c>
      <c r="AU456" s="16" t="s">
        <v>89</v>
      </c>
    </row>
    <row r="457" spans="1:65" s="2" customFormat="1" ht="24.15" customHeight="1">
      <c r="A457" s="37"/>
      <c r="B457" s="38"/>
      <c r="C457" s="251" t="s">
        <v>1353</v>
      </c>
      <c r="D457" s="251" t="s">
        <v>452</v>
      </c>
      <c r="E457" s="252" t="s">
        <v>1354</v>
      </c>
      <c r="F457" s="253" t="s">
        <v>1355</v>
      </c>
      <c r="G457" s="254" t="s">
        <v>281</v>
      </c>
      <c r="H457" s="255">
        <v>5</v>
      </c>
      <c r="I457" s="256"/>
      <c r="J457" s="257">
        <f>ROUND(I457*H457,2)</f>
        <v>0</v>
      </c>
      <c r="K457" s="253" t="s">
        <v>167</v>
      </c>
      <c r="L457" s="258"/>
      <c r="M457" s="259" t="s">
        <v>1</v>
      </c>
      <c r="N457" s="260" t="s">
        <v>44</v>
      </c>
      <c r="O457" s="90"/>
      <c r="P457" s="226">
        <f>O457*H457</f>
        <v>0</v>
      </c>
      <c r="Q457" s="226">
        <v>0.57</v>
      </c>
      <c r="R457" s="226">
        <f>Q457*H457</f>
        <v>2.8499999999999996</v>
      </c>
      <c r="S457" s="226">
        <v>0</v>
      </c>
      <c r="T457" s="227">
        <f>S457*H457</f>
        <v>0</v>
      </c>
      <c r="U457" s="37"/>
      <c r="V457" s="37"/>
      <c r="W457" s="37"/>
      <c r="X457" s="37"/>
      <c r="Y457" s="37"/>
      <c r="Z457" s="37"/>
      <c r="AA457" s="37"/>
      <c r="AB457" s="37"/>
      <c r="AC457" s="37"/>
      <c r="AD457" s="37"/>
      <c r="AE457" s="37"/>
      <c r="AR457" s="228" t="s">
        <v>204</v>
      </c>
      <c r="AT457" s="228" t="s">
        <v>452</v>
      </c>
      <c r="AU457" s="228" t="s">
        <v>89</v>
      </c>
      <c r="AY457" s="16" t="s">
        <v>160</v>
      </c>
      <c r="BE457" s="229">
        <f>IF(N457="základní",J457,0)</f>
        <v>0</v>
      </c>
      <c r="BF457" s="229">
        <f>IF(N457="snížená",J457,0)</f>
        <v>0</v>
      </c>
      <c r="BG457" s="229">
        <f>IF(N457="zákl. přenesená",J457,0)</f>
        <v>0</v>
      </c>
      <c r="BH457" s="229">
        <f>IF(N457="sníž. přenesená",J457,0)</f>
        <v>0</v>
      </c>
      <c r="BI457" s="229">
        <f>IF(N457="nulová",J457,0)</f>
        <v>0</v>
      </c>
      <c r="BJ457" s="16" t="s">
        <v>87</v>
      </c>
      <c r="BK457" s="229">
        <f>ROUND(I457*H457,2)</f>
        <v>0</v>
      </c>
      <c r="BL457" s="16" t="s">
        <v>182</v>
      </c>
      <c r="BM457" s="228" t="s">
        <v>1356</v>
      </c>
    </row>
    <row r="458" spans="1:47" s="2" customFormat="1" ht="12">
      <c r="A458" s="37"/>
      <c r="B458" s="38"/>
      <c r="C458" s="39"/>
      <c r="D458" s="230" t="s">
        <v>170</v>
      </c>
      <c r="E458" s="39"/>
      <c r="F458" s="231" t="s">
        <v>1355</v>
      </c>
      <c r="G458" s="39"/>
      <c r="H458" s="39"/>
      <c r="I458" s="232"/>
      <c r="J458" s="39"/>
      <c r="K458" s="39"/>
      <c r="L458" s="43"/>
      <c r="M458" s="233"/>
      <c r="N458" s="234"/>
      <c r="O458" s="90"/>
      <c r="P458" s="90"/>
      <c r="Q458" s="90"/>
      <c r="R458" s="90"/>
      <c r="S458" s="90"/>
      <c r="T458" s="91"/>
      <c r="U458" s="37"/>
      <c r="V458" s="37"/>
      <c r="W458" s="37"/>
      <c r="X458" s="37"/>
      <c r="Y458" s="37"/>
      <c r="Z458" s="37"/>
      <c r="AA458" s="37"/>
      <c r="AB458" s="37"/>
      <c r="AC458" s="37"/>
      <c r="AD458" s="37"/>
      <c r="AE458" s="37"/>
      <c r="AT458" s="16" t="s">
        <v>170</v>
      </c>
      <c r="AU458" s="16" t="s">
        <v>89</v>
      </c>
    </row>
    <row r="459" spans="1:65" s="2" customFormat="1" ht="24.15" customHeight="1">
      <c r="A459" s="37"/>
      <c r="B459" s="38"/>
      <c r="C459" s="251" t="s">
        <v>1357</v>
      </c>
      <c r="D459" s="251" t="s">
        <v>452</v>
      </c>
      <c r="E459" s="252" t="s">
        <v>1358</v>
      </c>
      <c r="F459" s="253" t="s">
        <v>1359</v>
      </c>
      <c r="G459" s="254" t="s">
        <v>281</v>
      </c>
      <c r="H459" s="255">
        <v>10</v>
      </c>
      <c r="I459" s="256"/>
      <c r="J459" s="257">
        <f>ROUND(I459*H459,2)</f>
        <v>0</v>
      </c>
      <c r="K459" s="253" t="s">
        <v>167</v>
      </c>
      <c r="L459" s="258"/>
      <c r="M459" s="259" t="s">
        <v>1</v>
      </c>
      <c r="N459" s="260" t="s">
        <v>44</v>
      </c>
      <c r="O459" s="90"/>
      <c r="P459" s="226">
        <f>O459*H459</f>
        <v>0</v>
      </c>
      <c r="Q459" s="226">
        <v>0.021</v>
      </c>
      <c r="R459" s="226">
        <f>Q459*H459</f>
        <v>0.21000000000000002</v>
      </c>
      <c r="S459" s="226">
        <v>0</v>
      </c>
      <c r="T459" s="227">
        <f>S459*H459</f>
        <v>0</v>
      </c>
      <c r="U459" s="37"/>
      <c r="V459" s="37"/>
      <c r="W459" s="37"/>
      <c r="X459" s="37"/>
      <c r="Y459" s="37"/>
      <c r="Z459" s="37"/>
      <c r="AA459" s="37"/>
      <c r="AB459" s="37"/>
      <c r="AC459" s="37"/>
      <c r="AD459" s="37"/>
      <c r="AE459" s="37"/>
      <c r="AR459" s="228" t="s">
        <v>204</v>
      </c>
      <c r="AT459" s="228" t="s">
        <v>452</v>
      </c>
      <c r="AU459" s="228" t="s">
        <v>89</v>
      </c>
      <c r="AY459" s="16" t="s">
        <v>160</v>
      </c>
      <c r="BE459" s="229">
        <f>IF(N459="základní",J459,0)</f>
        <v>0</v>
      </c>
      <c r="BF459" s="229">
        <f>IF(N459="snížená",J459,0)</f>
        <v>0</v>
      </c>
      <c r="BG459" s="229">
        <f>IF(N459="zákl. přenesená",J459,0)</f>
        <v>0</v>
      </c>
      <c r="BH459" s="229">
        <f>IF(N459="sníž. přenesená",J459,0)</f>
        <v>0</v>
      </c>
      <c r="BI459" s="229">
        <f>IF(N459="nulová",J459,0)</f>
        <v>0</v>
      </c>
      <c r="BJ459" s="16" t="s">
        <v>87</v>
      </c>
      <c r="BK459" s="229">
        <f>ROUND(I459*H459,2)</f>
        <v>0</v>
      </c>
      <c r="BL459" s="16" t="s">
        <v>182</v>
      </c>
      <c r="BM459" s="228" t="s">
        <v>1360</v>
      </c>
    </row>
    <row r="460" spans="1:47" s="2" customFormat="1" ht="12">
      <c r="A460" s="37"/>
      <c r="B460" s="38"/>
      <c r="C460" s="39"/>
      <c r="D460" s="230" t="s">
        <v>170</v>
      </c>
      <c r="E460" s="39"/>
      <c r="F460" s="231" t="s">
        <v>1359</v>
      </c>
      <c r="G460" s="39"/>
      <c r="H460" s="39"/>
      <c r="I460" s="232"/>
      <c r="J460" s="39"/>
      <c r="K460" s="39"/>
      <c r="L460" s="43"/>
      <c r="M460" s="233"/>
      <c r="N460" s="234"/>
      <c r="O460" s="90"/>
      <c r="P460" s="90"/>
      <c r="Q460" s="90"/>
      <c r="R460" s="90"/>
      <c r="S460" s="90"/>
      <c r="T460" s="91"/>
      <c r="U460" s="37"/>
      <c r="V460" s="37"/>
      <c r="W460" s="37"/>
      <c r="X460" s="37"/>
      <c r="Y460" s="37"/>
      <c r="Z460" s="37"/>
      <c r="AA460" s="37"/>
      <c r="AB460" s="37"/>
      <c r="AC460" s="37"/>
      <c r="AD460" s="37"/>
      <c r="AE460" s="37"/>
      <c r="AT460" s="16" t="s">
        <v>170</v>
      </c>
      <c r="AU460" s="16" t="s">
        <v>89</v>
      </c>
    </row>
    <row r="461" spans="1:65" s="2" customFormat="1" ht="16.5" customHeight="1">
      <c r="A461" s="37"/>
      <c r="B461" s="38"/>
      <c r="C461" s="251" t="s">
        <v>1361</v>
      </c>
      <c r="D461" s="251" t="s">
        <v>452</v>
      </c>
      <c r="E461" s="252" t="s">
        <v>1362</v>
      </c>
      <c r="F461" s="253" t="s">
        <v>1363</v>
      </c>
      <c r="G461" s="254" t="s">
        <v>281</v>
      </c>
      <c r="H461" s="255">
        <v>4</v>
      </c>
      <c r="I461" s="256"/>
      <c r="J461" s="257">
        <f>ROUND(I461*H461,2)</f>
        <v>0</v>
      </c>
      <c r="K461" s="253" t="s">
        <v>167</v>
      </c>
      <c r="L461" s="258"/>
      <c r="M461" s="259" t="s">
        <v>1</v>
      </c>
      <c r="N461" s="260" t="s">
        <v>44</v>
      </c>
      <c r="O461" s="90"/>
      <c r="P461" s="226">
        <f>O461*H461</f>
        <v>0</v>
      </c>
      <c r="Q461" s="226">
        <v>0.526</v>
      </c>
      <c r="R461" s="226">
        <f>Q461*H461</f>
        <v>2.104</v>
      </c>
      <c r="S461" s="226">
        <v>0</v>
      </c>
      <c r="T461" s="227">
        <f>S461*H461</f>
        <v>0</v>
      </c>
      <c r="U461" s="37"/>
      <c r="V461" s="37"/>
      <c r="W461" s="37"/>
      <c r="X461" s="37"/>
      <c r="Y461" s="37"/>
      <c r="Z461" s="37"/>
      <c r="AA461" s="37"/>
      <c r="AB461" s="37"/>
      <c r="AC461" s="37"/>
      <c r="AD461" s="37"/>
      <c r="AE461" s="37"/>
      <c r="AR461" s="228" t="s">
        <v>204</v>
      </c>
      <c r="AT461" s="228" t="s">
        <v>452</v>
      </c>
      <c r="AU461" s="228" t="s">
        <v>89</v>
      </c>
      <c r="AY461" s="16" t="s">
        <v>160</v>
      </c>
      <c r="BE461" s="229">
        <f>IF(N461="základní",J461,0)</f>
        <v>0</v>
      </c>
      <c r="BF461" s="229">
        <f>IF(N461="snížená",J461,0)</f>
        <v>0</v>
      </c>
      <c r="BG461" s="229">
        <f>IF(N461="zákl. přenesená",J461,0)</f>
        <v>0</v>
      </c>
      <c r="BH461" s="229">
        <f>IF(N461="sníž. přenesená",J461,0)</f>
        <v>0</v>
      </c>
      <c r="BI461" s="229">
        <f>IF(N461="nulová",J461,0)</f>
        <v>0</v>
      </c>
      <c r="BJ461" s="16" t="s">
        <v>87</v>
      </c>
      <c r="BK461" s="229">
        <f>ROUND(I461*H461,2)</f>
        <v>0</v>
      </c>
      <c r="BL461" s="16" t="s">
        <v>182</v>
      </c>
      <c r="BM461" s="228" t="s">
        <v>1364</v>
      </c>
    </row>
    <row r="462" spans="1:47" s="2" customFormat="1" ht="12">
      <c r="A462" s="37"/>
      <c r="B462" s="38"/>
      <c r="C462" s="39"/>
      <c r="D462" s="230" t="s">
        <v>170</v>
      </c>
      <c r="E462" s="39"/>
      <c r="F462" s="231" t="s">
        <v>1363</v>
      </c>
      <c r="G462" s="39"/>
      <c r="H462" s="39"/>
      <c r="I462" s="232"/>
      <c r="J462" s="39"/>
      <c r="K462" s="39"/>
      <c r="L462" s="43"/>
      <c r="M462" s="233"/>
      <c r="N462" s="234"/>
      <c r="O462" s="90"/>
      <c r="P462" s="90"/>
      <c r="Q462" s="90"/>
      <c r="R462" s="90"/>
      <c r="S462" s="90"/>
      <c r="T462" s="91"/>
      <c r="U462" s="37"/>
      <c r="V462" s="37"/>
      <c r="W462" s="37"/>
      <c r="X462" s="37"/>
      <c r="Y462" s="37"/>
      <c r="Z462" s="37"/>
      <c r="AA462" s="37"/>
      <c r="AB462" s="37"/>
      <c r="AC462" s="37"/>
      <c r="AD462" s="37"/>
      <c r="AE462" s="37"/>
      <c r="AT462" s="16" t="s">
        <v>170</v>
      </c>
      <c r="AU462" s="16" t="s">
        <v>89</v>
      </c>
    </row>
    <row r="463" spans="1:65" s="2" customFormat="1" ht="24.15" customHeight="1">
      <c r="A463" s="37"/>
      <c r="B463" s="38"/>
      <c r="C463" s="217" t="s">
        <v>1365</v>
      </c>
      <c r="D463" s="217" t="s">
        <v>163</v>
      </c>
      <c r="E463" s="218" t="s">
        <v>1366</v>
      </c>
      <c r="F463" s="219" t="s">
        <v>1367</v>
      </c>
      <c r="G463" s="220" t="s">
        <v>281</v>
      </c>
      <c r="H463" s="221">
        <v>7</v>
      </c>
      <c r="I463" s="222"/>
      <c r="J463" s="223">
        <f>ROUND(I463*H463,2)</f>
        <v>0</v>
      </c>
      <c r="K463" s="219" t="s">
        <v>167</v>
      </c>
      <c r="L463" s="43"/>
      <c r="M463" s="224" t="s">
        <v>1</v>
      </c>
      <c r="N463" s="225" t="s">
        <v>44</v>
      </c>
      <c r="O463" s="90"/>
      <c r="P463" s="226">
        <f>O463*H463</f>
        <v>0</v>
      </c>
      <c r="Q463" s="226">
        <v>0.05446</v>
      </c>
      <c r="R463" s="226">
        <f>Q463*H463</f>
        <v>0.38122</v>
      </c>
      <c r="S463" s="226">
        <v>0</v>
      </c>
      <c r="T463" s="227">
        <f>S463*H463</f>
        <v>0</v>
      </c>
      <c r="U463" s="37"/>
      <c r="V463" s="37"/>
      <c r="W463" s="37"/>
      <c r="X463" s="37"/>
      <c r="Y463" s="37"/>
      <c r="Z463" s="37"/>
      <c r="AA463" s="37"/>
      <c r="AB463" s="37"/>
      <c r="AC463" s="37"/>
      <c r="AD463" s="37"/>
      <c r="AE463" s="37"/>
      <c r="AR463" s="228" t="s">
        <v>182</v>
      </c>
      <c r="AT463" s="228" t="s">
        <v>163</v>
      </c>
      <c r="AU463" s="228" t="s">
        <v>89</v>
      </c>
      <c r="AY463" s="16" t="s">
        <v>160</v>
      </c>
      <c r="BE463" s="229">
        <f>IF(N463="základní",J463,0)</f>
        <v>0</v>
      </c>
      <c r="BF463" s="229">
        <f>IF(N463="snížená",J463,0)</f>
        <v>0</v>
      </c>
      <c r="BG463" s="229">
        <f>IF(N463="zákl. přenesená",J463,0)</f>
        <v>0</v>
      </c>
      <c r="BH463" s="229">
        <f>IF(N463="sníž. přenesená",J463,0)</f>
        <v>0</v>
      </c>
      <c r="BI463" s="229">
        <f>IF(N463="nulová",J463,0)</f>
        <v>0</v>
      </c>
      <c r="BJ463" s="16" t="s">
        <v>87</v>
      </c>
      <c r="BK463" s="229">
        <f>ROUND(I463*H463,2)</f>
        <v>0</v>
      </c>
      <c r="BL463" s="16" t="s">
        <v>182</v>
      </c>
      <c r="BM463" s="228" t="s">
        <v>1368</v>
      </c>
    </row>
    <row r="464" spans="1:47" s="2" customFormat="1" ht="12">
      <c r="A464" s="37"/>
      <c r="B464" s="38"/>
      <c r="C464" s="39"/>
      <c r="D464" s="230" t="s">
        <v>170</v>
      </c>
      <c r="E464" s="39"/>
      <c r="F464" s="231" t="s">
        <v>1369</v>
      </c>
      <c r="G464" s="39"/>
      <c r="H464" s="39"/>
      <c r="I464" s="232"/>
      <c r="J464" s="39"/>
      <c r="K464" s="39"/>
      <c r="L464" s="43"/>
      <c r="M464" s="233"/>
      <c r="N464" s="234"/>
      <c r="O464" s="90"/>
      <c r="P464" s="90"/>
      <c r="Q464" s="90"/>
      <c r="R464" s="90"/>
      <c r="S464" s="90"/>
      <c r="T464" s="91"/>
      <c r="U464" s="37"/>
      <c r="V464" s="37"/>
      <c r="W464" s="37"/>
      <c r="X464" s="37"/>
      <c r="Y464" s="37"/>
      <c r="Z464" s="37"/>
      <c r="AA464" s="37"/>
      <c r="AB464" s="37"/>
      <c r="AC464" s="37"/>
      <c r="AD464" s="37"/>
      <c r="AE464" s="37"/>
      <c r="AT464" s="16" t="s">
        <v>170</v>
      </c>
      <c r="AU464" s="16" t="s">
        <v>89</v>
      </c>
    </row>
    <row r="465" spans="1:65" s="2" customFormat="1" ht="33" customHeight="1">
      <c r="A465" s="37"/>
      <c r="B465" s="38"/>
      <c r="C465" s="217" t="s">
        <v>1370</v>
      </c>
      <c r="D465" s="217" t="s">
        <v>163</v>
      </c>
      <c r="E465" s="218" t="s">
        <v>1371</v>
      </c>
      <c r="F465" s="219" t="s">
        <v>1372</v>
      </c>
      <c r="G465" s="220" t="s">
        <v>281</v>
      </c>
      <c r="H465" s="221">
        <v>7</v>
      </c>
      <c r="I465" s="222"/>
      <c r="J465" s="223">
        <f>ROUND(I465*H465,2)</f>
        <v>0</v>
      </c>
      <c r="K465" s="219" t="s">
        <v>167</v>
      </c>
      <c r="L465" s="43"/>
      <c r="M465" s="224" t="s">
        <v>1</v>
      </c>
      <c r="N465" s="225" t="s">
        <v>44</v>
      </c>
      <c r="O465" s="90"/>
      <c r="P465" s="226">
        <f>O465*H465</f>
        <v>0</v>
      </c>
      <c r="Q465" s="226">
        <v>0.01541</v>
      </c>
      <c r="R465" s="226">
        <f>Q465*H465</f>
        <v>0.10787</v>
      </c>
      <c r="S465" s="226">
        <v>0</v>
      </c>
      <c r="T465" s="227">
        <f>S465*H465</f>
        <v>0</v>
      </c>
      <c r="U465" s="37"/>
      <c r="V465" s="37"/>
      <c r="W465" s="37"/>
      <c r="X465" s="37"/>
      <c r="Y465" s="37"/>
      <c r="Z465" s="37"/>
      <c r="AA465" s="37"/>
      <c r="AB465" s="37"/>
      <c r="AC465" s="37"/>
      <c r="AD465" s="37"/>
      <c r="AE465" s="37"/>
      <c r="AR465" s="228" t="s">
        <v>182</v>
      </c>
      <c r="AT465" s="228" t="s">
        <v>163</v>
      </c>
      <c r="AU465" s="228" t="s">
        <v>89</v>
      </c>
      <c r="AY465" s="16" t="s">
        <v>160</v>
      </c>
      <c r="BE465" s="229">
        <f>IF(N465="základní",J465,0)</f>
        <v>0</v>
      </c>
      <c r="BF465" s="229">
        <f>IF(N465="snížená",J465,0)</f>
        <v>0</v>
      </c>
      <c r="BG465" s="229">
        <f>IF(N465="zákl. přenesená",J465,0)</f>
        <v>0</v>
      </c>
      <c r="BH465" s="229">
        <f>IF(N465="sníž. přenesená",J465,0)</f>
        <v>0</v>
      </c>
      <c r="BI465" s="229">
        <f>IF(N465="nulová",J465,0)</f>
        <v>0</v>
      </c>
      <c r="BJ465" s="16" t="s">
        <v>87</v>
      </c>
      <c r="BK465" s="229">
        <f>ROUND(I465*H465,2)</f>
        <v>0</v>
      </c>
      <c r="BL465" s="16" t="s">
        <v>182</v>
      </c>
      <c r="BM465" s="228" t="s">
        <v>1373</v>
      </c>
    </row>
    <row r="466" spans="1:47" s="2" customFormat="1" ht="12">
      <c r="A466" s="37"/>
      <c r="B466" s="38"/>
      <c r="C466" s="39"/>
      <c r="D466" s="230" t="s">
        <v>170</v>
      </c>
      <c r="E466" s="39"/>
      <c r="F466" s="231" t="s">
        <v>1374</v>
      </c>
      <c r="G466" s="39"/>
      <c r="H466" s="39"/>
      <c r="I466" s="232"/>
      <c r="J466" s="39"/>
      <c r="K466" s="39"/>
      <c r="L466" s="43"/>
      <c r="M466" s="233"/>
      <c r="N466" s="234"/>
      <c r="O466" s="90"/>
      <c r="P466" s="90"/>
      <c r="Q466" s="90"/>
      <c r="R466" s="90"/>
      <c r="S466" s="90"/>
      <c r="T466" s="91"/>
      <c r="U466" s="37"/>
      <c r="V466" s="37"/>
      <c r="W466" s="37"/>
      <c r="X466" s="37"/>
      <c r="Y466" s="37"/>
      <c r="Z466" s="37"/>
      <c r="AA466" s="37"/>
      <c r="AB466" s="37"/>
      <c r="AC466" s="37"/>
      <c r="AD466" s="37"/>
      <c r="AE466" s="37"/>
      <c r="AT466" s="16" t="s">
        <v>170</v>
      </c>
      <c r="AU466" s="16" t="s">
        <v>89</v>
      </c>
    </row>
    <row r="467" spans="1:65" s="2" customFormat="1" ht="24.15" customHeight="1">
      <c r="A467" s="37"/>
      <c r="B467" s="38"/>
      <c r="C467" s="217" t="s">
        <v>1375</v>
      </c>
      <c r="D467" s="217" t="s">
        <v>163</v>
      </c>
      <c r="E467" s="218" t="s">
        <v>1376</v>
      </c>
      <c r="F467" s="219" t="s">
        <v>1377</v>
      </c>
      <c r="G467" s="220" t="s">
        <v>281</v>
      </c>
      <c r="H467" s="221">
        <v>7</v>
      </c>
      <c r="I467" s="222"/>
      <c r="J467" s="223">
        <f>ROUND(I467*H467,2)</f>
        <v>0</v>
      </c>
      <c r="K467" s="219" t="s">
        <v>167</v>
      </c>
      <c r="L467" s="43"/>
      <c r="M467" s="224" t="s">
        <v>1</v>
      </c>
      <c r="N467" s="225" t="s">
        <v>44</v>
      </c>
      <c r="O467" s="90"/>
      <c r="P467" s="226">
        <f>O467*H467</f>
        <v>0</v>
      </c>
      <c r="Q467" s="226">
        <v>0</v>
      </c>
      <c r="R467" s="226">
        <f>Q467*H467</f>
        <v>0</v>
      </c>
      <c r="S467" s="226">
        <v>0</v>
      </c>
      <c r="T467" s="227">
        <f>S467*H467</f>
        <v>0</v>
      </c>
      <c r="U467" s="37"/>
      <c r="V467" s="37"/>
      <c r="W467" s="37"/>
      <c r="X467" s="37"/>
      <c r="Y467" s="37"/>
      <c r="Z467" s="37"/>
      <c r="AA467" s="37"/>
      <c r="AB467" s="37"/>
      <c r="AC467" s="37"/>
      <c r="AD467" s="37"/>
      <c r="AE467" s="37"/>
      <c r="AR467" s="228" t="s">
        <v>182</v>
      </c>
      <c r="AT467" s="228" t="s">
        <v>163</v>
      </c>
      <c r="AU467" s="228" t="s">
        <v>89</v>
      </c>
      <c r="AY467" s="16" t="s">
        <v>160</v>
      </c>
      <c r="BE467" s="229">
        <f>IF(N467="základní",J467,0)</f>
        <v>0</v>
      </c>
      <c r="BF467" s="229">
        <f>IF(N467="snížená",J467,0)</f>
        <v>0</v>
      </c>
      <c r="BG467" s="229">
        <f>IF(N467="zákl. přenesená",J467,0)</f>
        <v>0</v>
      </c>
      <c r="BH467" s="229">
        <f>IF(N467="sníž. přenesená",J467,0)</f>
        <v>0</v>
      </c>
      <c r="BI467" s="229">
        <f>IF(N467="nulová",J467,0)</f>
        <v>0</v>
      </c>
      <c r="BJ467" s="16" t="s">
        <v>87</v>
      </c>
      <c r="BK467" s="229">
        <f>ROUND(I467*H467,2)</f>
        <v>0</v>
      </c>
      <c r="BL467" s="16" t="s">
        <v>182</v>
      </c>
      <c r="BM467" s="228" t="s">
        <v>1378</v>
      </c>
    </row>
    <row r="468" spans="1:47" s="2" customFormat="1" ht="12">
      <c r="A468" s="37"/>
      <c r="B468" s="38"/>
      <c r="C468" s="39"/>
      <c r="D468" s="230" t="s">
        <v>170</v>
      </c>
      <c r="E468" s="39"/>
      <c r="F468" s="231" t="s">
        <v>1379</v>
      </c>
      <c r="G468" s="39"/>
      <c r="H468" s="39"/>
      <c r="I468" s="232"/>
      <c r="J468" s="39"/>
      <c r="K468" s="39"/>
      <c r="L468" s="43"/>
      <c r="M468" s="233"/>
      <c r="N468" s="234"/>
      <c r="O468" s="90"/>
      <c r="P468" s="90"/>
      <c r="Q468" s="90"/>
      <c r="R468" s="90"/>
      <c r="S468" s="90"/>
      <c r="T468" s="91"/>
      <c r="U468" s="37"/>
      <c r="V468" s="37"/>
      <c r="W468" s="37"/>
      <c r="X468" s="37"/>
      <c r="Y468" s="37"/>
      <c r="Z468" s="37"/>
      <c r="AA468" s="37"/>
      <c r="AB468" s="37"/>
      <c r="AC468" s="37"/>
      <c r="AD468" s="37"/>
      <c r="AE468" s="37"/>
      <c r="AT468" s="16" t="s">
        <v>170</v>
      </c>
      <c r="AU468" s="16" t="s">
        <v>89</v>
      </c>
    </row>
    <row r="469" spans="1:65" s="2" customFormat="1" ht="24.15" customHeight="1">
      <c r="A469" s="37"/>
      <c r="B469" s="38"/>
      <c r="C469" s="217" t="s">
        <v>1380</v>
      </c>
      <c r="D469" s="217" t="s">
        <v>163</v>
      </c>
      <c r="E469" s="218" t="s">
        <v>1381</v>
      </c>
      <c r="F469" s="219" t="s">
        <v>1382</v>
      </c>
      <c r="G469" s="220" t="s">
        <v>281</v>
      </c>
      <c r="H469" s="221">
        <v>7</v>
      </c>
      <c r="I469" s="222"/>
      <c r="J469" s="223">
        <f>ROUND(I469*H469,2)</f>
        <v>0</v>
      </c>
      <c r="K469" s="219" t="s">
        <v>167</v>
      </c>
      <c r="L469" s="43"/>
      <c r="M469" s="224" t="s">
        <v>1</v>
      </c>
      <c r="N469" s="225" t="s">
        <v>44</v>
      </c>
      <c r="O469" s="90"/>
      <c r="P469" s="226">
        <f>O469*H469</f>
        <v>0</v>
      </c>
      <c r="Q469" s="226">
        <v>0.00268</v>
      </c>
      <c r="R469" s="226">
        <f>Q469*H469</f>
        <v>0.01876</v>
      </c>
      <c r="S469" s="226">
        <v>0</v>
      </c>
      <c r="T469" s="227">
        <f>S469*H469</f>
        <v>0</v>
      </c>
      <c r="U469" s="37"/>
      <c r="V469" s="37"/>
      <c r="W469" s="37"/>
      <c r="X469" s="37"/>
      <c r="Y469" s="37"/>
      <c r="Z469" s="37"/>
      <c r="AA469" s="37"/>
      <c r="AB469" s="37"/>
      <c r="AC469" s="37"/>
      <c r="AD469" s="37"/>
      <c r="AE469" s="37"/>
      <c r="AR469" s="228" t="s">
        <v>182</v>
      </c>
      <c r="AT469" s="228" t="s">
        <v>163</v>
      </c>
      <c r="AU469" s="228" t="s">
        <v>89</v>
      </c>
      <c r="AY469" s="16" t="s">
        <v>160</v>
      </c>
      <c r="BE469" s="229">
        <f>IF(N469="základní",J469,0)</f>
        <v>0</v>
      </c>
      <c r="BF469" s="229">
        <f>IF(N469="snížená",J469,0)</f>
        <v>0</v>
      </c>
      <c r="BG469" s="229">
        <f>IF(N469="zákl. přenesená",J469,0)</f>
        <v>0</v>
      </c>
      <c r="BH469" s="229">
        <f>IF(N469="sníž. přenesená",J469,0)</f>
        <v>0</v>
      </c>
      <c r="BI469" s="229">
        <f>IF(N469="nulová",J469,0)</f>
        <v>0</v>
      </c>
      <c r="BJ469" s="16" t="s">
        <v>87</v>
      </c>
      <c r="BK469" s="229">
        <f>ROUND(I469*H469,2)</f>
        <v>0</v>
      </c>
      <c r="BL469" s="16" t="s">
        <v>182</v>
      </c>
      <c r="BM469" s="228" t="s">
        <v>1383</v>
      </c>
    </row>
    <row r="470" spans="1:47" s="2" customFormat="1" ht="12">
      <c r="A470" s="37"/>
      <c r="B470" s="38"/>
      <c r="C470" s="39"/>
      <c r="D470" s="230" t="s">
        <v>170</v>
      </c>
      <c r="E470" s="39"/>
      <c r="F470" s="231" t="s">
        <v>1384</v>
      </c>
      <c r="G470" s="39"/>
      <c r="H470" s="39"/>
      <c r="I470" s="232"/>
      <c r="J470" s="39"/>
      <c r="K470" s="39"/>
      <c r="L470" s="43"/>
      <c r="M470" s="233"/>
      <c r="N470" s="234"/>
      <c r="O470" s="90"/>
      <c r="P470" s="90"/>
      <c r="Q470" s="90"/>
      <c r="R470" s="90"/>
      <c r="S470" s="90"/>
      <c r="T470" s="91"/>
      <c r="U470" s="37"/>
      <c r="V470" s="37"/>
      <c r="W470" s="37"/>
      <c r="X470" s="37"/>
      <c r="Y470" s="37"/>
      <c r="Z470" s="37"/>
      <c r="AA470" s="37"/>
      <c r="AB470" s="37"/>
      <c r="AC470" s="37"/>
      <c r="AD470" s="37"/>
      <c r="AE470" s="37"/>
      <c r="AT470" s="16" t="s">
        <v>170</v>
      </c>
      <c r="AU470" s="16" t="s">
        <v>89</v>
      </c>
    </row>
    <row r="471" spans="1:65" s="2" customFormat="1" ht="24.15" customHeight="1">
      <c r="A471" s="37"/>
      <c r="B471" s="38"/>
      <c r="C471" s="217" t="s">
        <v>1385</v>
      </c>
      <c r="D471" s="217" t="s">
        <v>163</v>
      </c>
      <c r="E471" s="218" t="s">
        <v>1386</v>
      </c>
      <c r="F471" s="219" t="s">
        <v>1387</v>
      </c>
      <c r="G471" s="220" t="s">
        <v>281</v>
      </c>
      <c r="H471" s="221">
        <v>2</v>
      </c>
      <c r="I471" s="222"/>
      <c r="J471" s="223">
        <f>ROUND(I471*H471,2)</f>
        <v>0</v>
      </c>
      <c r="K471" s="219" t="s">
        <v>167</v>
      </c>
      <c r="L471" s="43"/>
      <c r="M471" s="224" t="s">
        <v>1</v>
      </c>
      <c r="N471" s="225" t="s">
        <v>44</v>
      </c>
      <c r="O471" s="90"/>
      <c r="P471" s="226">
        <f>O471*H471</f>
        <v>0</v>
      </c>
      <c r="Q471" s="226">
        <v>0.3409</v>
      </c>
      <c r="R471" s="226">
        <f>Q471*H471</f>
        <v>0.6818</v>
      </c>
      <c r="S471" s="226">
        <v>0</v>
      </c>
      <c r="T471" s="227">
        <f>S471*H471</f>
        <v>0</v>
      </c>
      <c r="U471" s="37"/>
      <c r="V471" s="37"/>
      <c r="W471" s="37"/>
      <c r="X471" s="37"/>
      <c r="Y471" s="37"/>
      <c r="Z471" s="37"/>
      <c r="AA471" s="37"/>
      <c r="AB471" s="37"/>
      <c r="AC471" s="37"/>
      <c r="AD471" s="37"/>
      <c r="AE471" s="37"/>
      <c r="AR471" s="228" t="s">
        <v>182</v>
      </c>
      <c r="AT471" s="228" t="s">
        <v>163</v>
      </c>
      <c r="AU471" s="228" t="s">
        <v>89</v>
      </c>
      <c r="AY471" s="16" t="s">
        <v>160</v>
      </c>
      <c r="BE471" s="229">
        <f>IF(N471="základní",J471,0)</f>
        <v>0</v>
      </c>
      <c r="BF471" s="229">
        <f>IF(N471="snížená",J471,0)</f>
        <v>0</v>
      </c>
      <c r="BG471" s="229">
        <f>IF(N471="zákl. přenesená",J471,0)</f>
        <v>0</v>
      </c>
      <c r="BH471" s="229">
        <f>IF(N471="sníž. přenesená",J471,0)</f>
        <v>0</v>
      </c>
      <c r="BI471" s="229">
        <f>IF(N471="nulová",J471,0)</f>
        <v>0</v>
      </c>
      <c r="BJ471" s="16" t="s">
        <v>87</v>
      </c>
      <c r="BK471" s="229">
        <f>ROUND(I471*H471,2)</f>
        <v>0</v>
      </c>
      <c r="BL471" s="16" t="s">
        <v>182</v>
      </c>
      <c r="BM471" s="228" t="s">
        <v>1388</v>
      </c>
    </row>
    <row r="472" spans="1:47" s="2" customFormat="1" ht="12">
      <c r="A472" s="37"/>
      <c r="B472" s="38"/>
      <c r="C472" s="39"/>
      <c r="D472" s="230" t="s">
        <v>170</v>
      </c>
      <c r="E472" s="39"/>
      <c r="F472" s="231" t="s">
        <v>1389</v>
      </c>
      <c r="G472" s="39"/>
      <c r="H472" s="39"/>
      <c r="I472" s="232"/>
      <c r="J472" s="39"/>
      <c r="K472" s="39"/>
      <c r="L472" s="43"/>
      <c r="M472" s="233"/>
      <c r="N472" s="234"/>
      <c r="O472" s="90"/>
      <c r="P472" s="90"/>
      <c r="Q472" s="90"/>
      <c r="R472" s="90"/>
      <c r="S472" s="90"/>
      <c r="T472" s="91"/>
      <c r="U472" s="37"/>
      <c r="V472" s="37"/>
      <c r="W472" s="37"/>
      <c r="X472" s="37"/>
      <c r="Y472" s="37"/>
      <c r="Z472" s="37"/>
      <c r="AA472" s="37"/>
      <c r="AB472" s="37"/>
      <c r="AC472" s="37"/>
      <c r="AD472" s="37"/>
      <c r="AE472" s="37"/>
      <c r="AT472" s="16" t="s">
        <v>170</v>
      </c>
      <c r="AU472" s="16" t="s">
        <v>89</v>
      </c>
    </row>
    <row r="473" spans="1:47" s="2" customFormat="1" ht="12">
      <c r="A473" s="37"/>
      <c r="B473" s="38"/>
      <c r="C473" s="39"/>
      <c r="D473" s="230" t="s">
        <v>172</v>
      </c>
      <c r="E473" s="39"/>
      <c r="F473" s="235" t="s">
        <v>1390</v>
      </c>
      <c r="G473" s="39"/>
      <c r="H473" s="39"/>
      <c r="I473" s="232"/>
      <c r="J473" s="39"/>
      <c r="K473" s="39"/>
      <c r="L473" s="43"/>
      <c r="M473" s="233"/>
      <c r="N473" s="234"/>
      <c r="O473" s="90"/>
      <c r="P473" s="90"/>
      <c r="Q473" s="90"/>
      <c r="R473" s="90"/>
      <c r="S473" s="90"/>
      <c r="T473" s="91"/>
      <c r="U473" s="37"/>
      <c r="V473" s="37"/>
      <c r="W473" s="37"/>
      <c r="X473" s="37"/>
      <c r="Y473" s="37"/>
      <c r="Z473" s="37"/>
      <c r="AA473" s="37"/>
      <c r="AB473" s="37"/>
      <c r="AC473" s="37"/>
      <c r="AD473" s="37"/>
      <c r="AE473" s="37"/>
      <c r="AT473" s="16" t="s">
        <v>172</v>
      </c>
      <c r="AU473" s="16" t="s">
        <v>89</v>
      </c>
    </row>
    <row r="474" spans="1:65" s="2" customFormat="1" ht="24.15" customHeight="1">
      <c r="A474" s="37"/>
      <c r="B474" s="38"/>
      <c r="C474" s="217" t="s">
        <v>1391</v>
      </c>
      <c r="D474" s="217" t="s">
        <v>163</v>
      </c>
      <c r="E474" s="218" t="s">
        <v>1392</v>
      </c>
      <c r="F474" s="219" t="s">
        <v>1393</v>
      </c>
      <c r="G474" s="220" t="s">
        <v>281</v>
      </c>
      <c r="H474" s="221">
        <v>5</v>
      </c>
      <c r="I474" s="222"/>
      <c r="J474" s="223">
        <f>ROUND(I474*H474,2)</f>
        <v>0</v>
      </c>
      <c r="K474" s="219" t="s">
        <v>167</v>
      </c>
      <c r="L474" s="43"/>
      <c r="M474" s="224" t="s">
        <v>1</v>
      </c>
      <c r="N474" s="225" t="s">
        <v>44</v>
      </c>
      <c r="O474" s="90"/>
      <c r="P474" s="226">
        <f>O474*H474</f>
        <v>0</v>
      </c>
      <c r="Q474" s="226">
        <v>0.21734</v>
      </c>
      <c r="R474" s="226">
        <f>Q474*H474</f>
        <v>1.0867</v>
      </c>
      <c r="S474" s="226">
        <v>0</v>
      </c>
      <c r="T474" s="227">
        <f>S474*H474</f>
        <v>0</v>
      </c>
      <c r="U474" s="37"/>
      <c r="V474" s="37"/>
      <c r="W474" s="37"/>
      <c r="X474" s="37"/>
      <c r="Y474" s="37"/>
      <c r="Z474" s="37"/>
      <c r="AA474" s="37"/>
      <c r="AB474" s="37"/>
      <c r="AC474" s="37"/>
      <c r="AD474" s="37"/>
      <c r="AE474" s="37"/>
      <c r="AR474" s="228" t="s">
        <v>182</v>
      </c>
      <c r="AT474" s="228" t="s">
        <v>163</v>
      </c>
      <c r="AU474" s="228" t="s">
        <v>89</v>
      </c>
      <c r="AY474" s="16" t="s">
        <v>160</v>
      </c>
      <c r="BE474" s="229">
        <f>IF(N474="základní",J474,0)</f>
        <v>0</v>
      </c>
      <c r="BF474" s="229">
        <f>IF(N474="snížená",J474,0)</f>
        <v>0</v>
      </c>
      <c r="BG474" s="229">
        <f>IF(N474="zákl. přenesená",J474,0)</f>
        <v>0</v>
      </c>
      <c r="BH474" s="229">
        <f>IF(N474="sníž. přenesená",J474,0)</f>
        <v>0</v>
      </c>
      <c r="BI474" s="229">
        <f>IF(N474="nulová",J474,0)</f>
        <v>0</v>
      </c>
      <c r="BJ474" s="16" t="s">
        <v>87</v>
      </c>
      <c r="BK474" s="229">
        <f>ROUND(I474*H474,2)</f>
        <v>0</v>
      </c>
      <c r="BL474" s="16" t="s">
        <v>182</v>
      </c>
      <c r="BM474" s="228" t="s">
        <v>1394</v>
      </c>
    </row>
    <row r="475" spans="1:47" s="2" customFormat="1" ht="12">
      <c r="A475" s="37"/>
      <c r="B475" s="38"/>
      <c r="C475" s="39"/>
      <c r="D475" s="230" t="s">
        <v>170</v>
      </c>
      <c r="E475" s="39"/>
      <c r="F475" s="231" t="s">
        <v>1395</v>
      </c>
      <c r="G475" s="39"/>
      <c r="H475" s="39"/>
      <c r="I475" s="232"/>
      <c r="J475" s="39"/>
      <c r="K475" s="39"/>
      <c r="L475" s="43"/>
      <c r="M475" s="233"/>
      <c r="N475" s="234"/>
      <c r="O475" s="90"/>
      <c r="P475" s="90"/>
      <c r="Q475" s="90"/>
      <c r="R475" s="90"/>
      <c r="S475" s="90"/>
      <c r="T475" s="91"/>
      <c r="U475" s="37"/>
      <c r="V475" s="37"/>
      <c r="W475" s="37"/>
      <c r="X475" s="37"/>
      <c r="Y475" s="37"/>
      <c r="Z475" s="37"/>
      <c r="AA475" s="37"/>
      <c r="AB475" s="37"/>
      <c r="AC475" s="37"/>
      <c r="AD475" s="37"/>
      <c r="AE475" s="37"/>
      <c r="AT475" s="16" t="s">
        <v>170</v>
      </c>
      <c r="AU475" s="16" t="s">
        <v>89</v>
      </c>
    </row>
    <row r="476" spans="1:65" s="2" customFormat="1" ht="24.15" customHeight="1">
      <c r="A476" s="37"/>
      <c r="B476" s="38"/>
      <c r="C476" s="251" t="s">
        <v>1396</v>
      </c>
      <c r="D476" s="251" t="s">
        <v>452</v>
      </c>
      <c r="E476" s="252" t="s">
        <v>1397</v>
      </c>
      <c r="F476" s="253" t="s">
        <v>1398</v>
      </c>
      <c r="G476" s="254" t="s">
        <v>281</v>
      </c>
      <c r="H476" s="255">
        <v>5</v>
      </c>
      <c r="I476" s="256"/>
      <c r="J476" s="257">
        <f>ROUND(I476*H476,2)</f>
        <v>0</v>
      </c>
      <c r="K476" s="253" t="s">
        <v>167</v>
      </c>
      <c r="L476" s="258"/>
      <c r="M476" s="259" t="s">
        <v>1</v>
      </c>
      <c r="N476" s="260" t="s">
        <v>44</v>
      </c>
      <c r="O476" s="90"/>
      <c r="P476" s="226">
        <f>O476*H476</f>
        <v>0</v>
      </c>
      <c r="Q476" s="226">
        <v>0.0546</v>
      </c>
      <c r="R476" s="226">
        <f>Q476*H476</f>
        <v>0.273</v>
      </c>
      <c r="S476" s="226">
        <v>0</v>
      </c>
      <c r="T476" s="227">
        <f>S476*H476</f>
        <v>0</v>
      </c>
      <c r="U476" s="37"/>
      <c r="V476" s="37"/>
      <c r="W476" s="37"/>
      <c r="X476" s="37"/>
      <c r="Y476" s="37"/>
      <c r="Z476" s="37"/>
      <c r="AA476" s="37"/>
      <c r="AB476" s="37"/>
      <c r="AC476" s="37"/>
      <c r="AD476" s="37"/>
      <c r="AE476" s="37"/>
      <c r="AR476" s="228" t="s">
        <v>204</v>
      </c>
      <c r="AT476" s="228" t="s">
        <v>452</v>
      </c>
      <c r="AU476" s="228" t="s">
        <v>89</v>
      </c>
      <c r="AY476" s="16" t="s">
        <v>160</v>
      </c>
      <c r="BE476" s="229">
        <f>IF(N476="základní",J476,0)</f>
        <v>0</v>
      </c>
      <c r="BF476" s="229">
        <f>IF(N476="snížená",J476,0)</f>
        <v>0</v>
      </c>
      <c r="BG476" s="229">
        <f>IF(N476="zákl. přenesená",J476,0)</f>
        <v>0</v>
      </c>
      <c r="BH476" s="229">
        <f>IF(N476="sníž. přenesená",J476,0)</f>
        <v>0</v>
      </c>
      <c r="BI476" s="229">
        <f>IF(N476="nulová",J476,0)</f>
        <v>0</v>
      </c>
      <c r="BJ476" s="16" t="s">
        <v>87</v>
      </c>
      <c r="BK476" s="229">
        <f>ROUND(I476*H476,2)</f>
        <v>0</v>
      </c>
      <c r="BL476" s="16" t="s">
        <v>182</v>
      </c>
      <c r="BM476" s="228" t="s">
        <v>1399</v>
      </c>
    </row>
    <row r="477" spans="1:47" s="2" customFormat="1" ht="12">
      <c r="A477" s="37"/>
      <c r="B477" s="38"/>
      <c r="C477" s="39"/>
      <c r="D477" s="230" t="s">
        <v>170</v>
      </c>
      <c r="E477" s="39"/>
      <c r="F477" s="231" t="s">
        <v>1398</v>
      </c>
      <c r="G477" s="39"/>
      <c r="H477" s="39"/>
      <c r="I477" s="232"/>
      <c r="J477" s="39"/>
      <c r="K477" s="39"/>
      <c r="L477" s="43"/>
      <c r="M477" s="233"/>
      <c r="N477" s="234"/>
      <c r="O477" s="90"/>
      <c r="P477" s="90"/>
      <c r="Q477" s="90"/>
      <c r="R477" s="90"/>
      <c r="S477" s="90"/>
      <c r="T477" s="91"/>
      <c r="U477" s="37"/>
      <c r="V477" s="37"/>
      <c r="W477" s="37"/>
      <c r="X477" s="37"/>
      <c r="Y477" s="37"/>
      <c r="Z477" s="37"/>
      <c r="AA477" s="37"/>
      <c r="AB477" s="37"/>
      <c r="AC477" s="37"/>
      <c r="AD477" s="37"/>
      <c r="AE477" s="37"/>
      <c r="AT477" s="16" t="s">
        <v>170</v>
      </c>
      <c r="AU477" s="16" t="s">
        <v>89</v>
      </c>
    </row>
    <row r="478" spans="1:47" s="2" customFormat="1" ht="12">
      <c r="A478" s="37"/>
      <c r="B478" s="38"/>
      <c r="C478" s="39"/>
      <c r="D478" s="230" t="s">
        <v>172</v>
      </c>
      <c r="E478" s="39"/>
      <c r="F478" s="235" t="s">
        <v>1400</v>
      </c>
      <c r="G478" s="39"/>
      <c r="H478" s="39"/>
      <c r="I478" s="232"/>
      <c r="J478" s="39"/>
      <c r="K478" s="39"/>
      <c r="L478" s="43"/>
      <c r="M478" s="233"/>
      <c r="N478" s="234"/>
      <c r="O478" s="90"/>
      <c r="P478" s="90"/>
      <c r="Q478" s="90"/>
      <c r="R478" s="90"/>
      <c r="S478" s="90"/>
      <c r="T478" s="91"/>
      <c r="U478" s="37"/>
      <c r="V478" s="37"/>
      <c r="W478" s="37"/>
      <c r="X478" s="37"/>
      <c r="Y478" s="37"/>
      <c r="Z478" s="37"/>
      <c r="AA478" s="37"/>
      <c r="AB478" s="37"/>
      <c r="AC478" s="37"/>
      <c r="AD478" s="37"/>
      <c r="AE478" s="37"/>
      <c r="AT478" s="16" t="s">
        <v>172</v>
      </c>
      <c r="AU478" s="16" t="s">
        <v>89</v>
      </c>
    </row>
    <row r="479" spans="1:65" s="2" customFormat="1" ht="24.15" customHeight="1">
      <c r="A479" s="37"/>
      <c r="B479" s="38"/>
      <c r="C479" s="217" t="s">
        <v>1401</v>
      </c>
      <c r="D479" s="217" t="s">
        <v>163</v>
      </c>
      <c r="E479" s="218" t="s">
        <v>1402</v>
      </c>
      <c r="F479" s="219" t="s">
        <v>1403</v>
      </c>
      <c r="G479" s="220" t="s">
        <v>281</v>
      </c>
      <c r="H479" s="221">
        <v>2</v>
      </c>
      <c r="I479" s="222"/>
      <c r="J479" s="223">
        <f>ROUND(I479*H479,2)</f>
        <v>0</v>
      </c>
      <c r="K479" s="219" t="s">
        <v>167</v>
      </c>
      <c r="L479" s="43"/>
      <c r="M479" s="224" t="s">
        <v>1</v>
      </c>
      <c r="N479" s="225" t="s">
        <v>44</v>
      </c>
      <c r="O479" s="90"/>
      <c r="P479" s="226">
        <f>O479*H479</f>
        <v>0</v>
      </c>
      <c r="Q479" s="226">
        <v>0.21734</v>
      </c>
      <c r="R479" s="226">
        <f>Q479*H479</f>
        <v>0.43468</v>
      </c>
      <c r="S479" s="226">
        <v>0</v>
      </c>
      <c r="T479" s="227">
        <f>S479*H479</f>
        <v>0</v>
      </c>
      <c r="U479" s="37"/>
      <c r="V479" s="37"/>
      <c r="W479" s="37"/>
      <c r="X479" s="37"/>
      <c r="Y479" s="37"/>
      <c r="Z479" s="37"/>
      <c r="AA479" s="37"/>
      <c r="AB479" s="37"/>
      <c r="AC479" s="37"/>
      <c r="AD479" s="37"/>
      <c r="AE479" s="37"/>
      <c r="AR479" s="228" t="s">
        <v>182</v>
      </c>
      <c r="AT479" s="228" t="s">
        <v>163</v>
      </c>
      <c r="AU479" s="228" t="s">
        <v>89</v>
      </c>
      <c r="AY479" s="16" t="s">
        <v>160</v>
      </c>
      <c r="BE479" s="229">
        <f>IF(N479="základní",J479,0)</f>
        <v>0</v>
      </c>
      <c r="BF479" s="229">
        <f>IF(N479="snížená",J479,0)</f>
        <v>0</v>
      </c>
      <c r="BG479" s="229">
        <f>IF(N479="zákl. přenesená",J479,0)</f>
        <v>0</v>
      </c>
      <c r="BH479" s="229">
        <f>IF(N479="sníž. přenesená",J479,0)</f>
        <v>0</v>
      </c>
      <c r="BI479" s="229">
        <f>IF(N479="nulová",J479,0)</f>
        <v>0</v>
      </c>
      <c r="BJ479" s="16" t="s">
        <v>87</v>
      </c>
      <c r="BK479" s="229">
        <f>ROUND(I479*H479,2)</f>
        <v>0</v>
      </c>
      <c r="BL479" s="16" t="s">
        <v>182</v>
      </c>
      <c r="BM479" s="228" t="s">
        <v>1404</v>
      </c>
    </row>
    <row r="480" spans="1:47" s="2" customFormat="1" ht="12">
      <c r="A480" s="37"/>
      <c r="B480" s="38"/>
      <c r="C480" s="39"/>
      <c r="D480" s="230" t="s">
        <v>170</v>
      </c>
      <c r="E480" s="39"/>
      <c r="F480" s="231" t="s">
        <v>1403</v>
      </c>
      <c r="G480" s="39"/>
      <c r="H480" s="39"/>
      <c r="I480" s="232"/>
      <c r="J480" s="39"/>
      <c r="K480" s="39"/>
      <c r="L480" s="43"/>
      <c r="M480" s="233"/>
      <c r="N480" s="234"/>
      <c r="O480" s="90"/>
      <c r="P480" s="90"/>
      <c r="Q480" s="90"/>
      <c r="R480" s="90"/>
      <c r="S480" s="90"/>
      <c r="T480" s="91"/>
      <c r="U480" s="37"/>
      <c r="V480" s="37"/>
      <c r="W480" s="37"/>
      <c r="X480" s="37"/>
      <c r="Y480" s="37"/>
      <c r="Z480" s="37"/>
      <c r="AA480" s="37"/>
      <c r="AB480" s="37"/>
      <c r="AC480" s="37"/>
      <c r="AD480" s="37"/>
      <c r="AE480" s="37"/>
      <c r="AT480" s="16" t="s">
        <v>170</v>
      </c>
      <c r="AU480" s="16" t="s">
        <v>89</v>
      </c>
    </row>
    <row r="481" spans="1:65" s="2" customFormat="1" ht="16.5" customHeight="1">
      <c r="A481" s="37"/>
      <c r="B481" s="38"/>
      <c r="C481" s="251" t="s">
        <v>1405</v>
      </c>
      <c r="D481" s="251" t="s">
        <v>452</v>
      </c>
      <c r="E481" s="252" t="s">
        <v>1406</v>
      </c>
      <c r="F481" s="253" t="s">
        <v>1407</v>
      </c>
      <c r="G481" s="254" t="s">
        <v>281</v>
      </c>
      <c r="H481" s="255">
        <v>2</v>
      </c>
      <c r="I481" s="256"/>
      <c r="J481" s="257">
        <f>ROUND(I481*H481,2)</f>
        <v>0</v>
      </c>
      <c r="K481" s="253" t="s">
        <v>167</v>
      </c>
      <c r="L481" s="258"/>
      <c r="M481" s="259" t="s">
        <v>1</v>
      </c>
      <c r="N481" s="260" t="s">
        <v>44</v>
      </c>
      <c r="O481" s="90"/>
      <c r="P481" s="226">
        <f>O481*H481</f>
        <v>0</v>
      </c>
      <c r="Q481" s="226">
        <v>0.0506</v>
      </c>
      <c r="R481" s="226">
        <f>Q481*H481</f>
        <v>0.1012</v>
      </c>
      <c r="S481" s="226">
        <v>0</v>
      </c>
      <c r="T481" s="227">
        <f>S481*H481</f>
        <v>0</v>
      </c>
      <c r="U481" s="37"/>
      <c r="V481" s="37"/>
      <c r="W481" s="37"/>
      <c r="X481" s="37"/>
      <c r="Y481" s="37"/>
      <c r="Z481" s="37"/>
      <c r="AA481" s="37"/>
      <c r="AB481" s="37"/>
      <c r="AC481" s="37"/>
      <c r="AD481" s="37"/>
      <c r="AE481" s="37"/>
      <c r="AR481" s="228" t="s">
        <v>204</v>
      </c>
      <c r="AT481" s="228" t="s">
        <v>452</v>
      </c>
      <c r="AU481" s="228" t="s">
        <v>89</v>
      </c>
      <c r="AY481" s="16" t="s">
        <v>160</v>
      </c>
      <c r="BE481" s="229">
        <f>IF(N481="základní",J481,0)</f>
        <v>0</v>
      </c>
      <c r="BF481" s="229">
        <f>IF(N481="snížená",J481,0)</f>
        <v>0</v>
      </c>
      <c r="BG481" s="229">
        <f>IF(N481="zákl. přenesená",J481,0)</f>
        <v>0</v>
      </c>
      <c r="BH481" s="229">
        <f>IF(N481="sníž. přenesená",J481,0)</f>
        <v>0</v>
      </c>
      <c r="BI481" s="229">
        <f>IF(N481="nulová",J481,0)</f>
        <v>0</v>
      </c>
      <c r="BJ481" s="16" t="s">
        <v>87</v>
      </c>
      <c r="BK481" s="229">
        <f>ROUND(I481*H481,2)</f>
        <v>0</v>
      </c>
      <c r="BL481" s="16" t="s">
        <v>182</v>
      </c>
      <c r="BM481" s="228" t="s">
        <v>1408</v>
      </c>
    </row>
    <row r="482" spans="1:47" s="2" customFormat="1" ht="12">
      <c r="A482" s="37"/>
      <c r="B482" s="38"/>
      <c r="C482" s="39"/>
      <c r="D482" s="230" t="s">
        <v>170</v>
      </c>
      <c r="E482" s="39"/>
      <c r="F482" s="231" t="s">
        <v>1407</v>
      </c>
      <c r="G482" s="39"/>
      <c r="H482" s="39"/>
      <c r="I482" s="232"/>
      <c r="J482" s="39"/>
      <c r="K482" s="39"/>
      <c r="L482" s="43"/>
      <c r="M482" s="233"/>
      <c r="N482" s="234"/>
      <c r="O482" s="90"/>
      <c r="P482" s="90"/>
      <c r="Q482" s="90"/>
      <c r="R482" s="90"/>
      <c r="S482" s="90"/>
      <c r="T482" s="91"/>
      <c r="U482" s="37"/>
      <c r="V482" s="37"/>
      <c r="W482" s="37"/>
      <c r="X482" s="37"/>
      <c r="Y482" s="37"/>
      <c r="Z482" s="37"/>
      <c r="AA482" s="37"/>
      <c r="AB482" s="37"/>
      <c r="AC482" s="37"/>
      <c r="AD482" s="37"/>
      <c r="AE482" s="37"/>
      <c r="AT482" s="16" t="s">
        <v>170</v>
      </c>
      <c r="AU482" s="16" t="s">
        <v>89</v>
      </c>
    </row>
    <row r="483" spans="1:65" s="2" customFormat="1" ht="24.15" customHeight="1">
      <c r="A483" s="37"/>
      <c r="B483" s="38"/>
      <c r="C483" s="217" t="s">
        <v>1409</v>
      </c>
      <c r="D483" s="217" t="s">
        <v>163</v>
      </c>
      <c r="E483" s="218" t="s">
        <v>1410</v>
      </c>
      <c r="F483" s="219" t="s">
        <v>1411</v>
      </c>
      <c r="G483" s="220" t="s">
        <v>281</v>
      </c>
      <c r="H483" s="221">
        <v>8</v>
      </c>
      <c r="I483" s="222"/>
      <c r="J483" s="223">
        <f>ROUND(I483*H483,2)</f>
        <v>0</v>
      </c>
      <c r="K483" s="219" t="s">
        <v>167</v>
      </c>
      <c r="L483" s="43"/>
      <c r="M483" s="224" t="s">
        <v>1</v>
      </c>
      <c r="N483" s="225" t="s">
        <v>44</v>
      </c>
      <c r="O483" s="90"/>
      <c r="P483" s="226">
        <f>O483*H483</f>
        <v>0</v>
      </c>
      <c r="Q483" s="226">
        <v>0.4208</v>
      </c>
      <c r="R483" s="226">
        <f>Q483*H483</f>
        <v>3.3664</v>
      </c>
      <c r="S483" s="226">
        <v>0</v>
      </c>
      <c r="T483" s="227">
        <f>S483*H483</f>
        <v>0</v>
      </c>
      <c r="U483" s="37"/>
      <c r="V483" s="37"/>
      <c r="W483" s="37"/>
      <c r="X483" s="37"/>
      <c r="Y483" s="37"/>
      <c r="Z483" s="37"/>
      <c r="AA483" s="37"/>
      <c r="AB483" s="37"/>
      <c r="AC483" s="37"/>
      <c r="AD483" s="37"/>
      <c r="AE483" s="37"/>
      <c r="AR483" s="228" t="s">
        <v>182</v>
      </c>
      <c r="AT483" s="228" t="s">
        <v>163</v>
      </c>
      <c r="AU483" s="228" t="s">
        <v>89</v>
      </c>
      <c r="AY483" s="16" t="s">
        <v>160</v>
      </c>
      <c r="BE483" s="229">
        <f>IF(N483="základní",J483,0)</f>
        <v>0</v>
      </c>
      <c r="BF483" s="229">
        <f>IF(N483="snížená",J483,0)</f>
        <v>0</v>
      </c>
      <c r="BG483" s="229">
        <f>IF(N483="zákl. přenesená",J483,0)</f>
        <v>0</v>
      </c>
      <c r="BH483" s="229">
        <f>IF(N483="sníž. přenesená",J483,0)</f>
        <v>0</v>
      </c>
      <c r="BI483" s="229">
        <f>IF(N483="nulová",J483,0)</f>
        <v>0</v>
      </c>
      <c r="BJ483" s="16" t="s">
        <v>87</v>
      </c>
      <c r="BK483" s="229">
        <f>ROUND(I483*H483,2)</f>
        <v>0</v>
      </c>
      <c r="BL483" s="16" t="s">
        <v>182</v>
      </c>
      <c r="BM483" s="228" t="s">
        <v>1412</v>
      </c>
    </row>
    <row r="484" spans="1:47" s="2" customFormat="1" ht="12">
      <c r="A484" s="37"/>
      <c r="B484" s="38"/>
      <c r="C484" s="39"/>
      <c r="D484" s="230" t="s">
        <v>170</v>
      </c>
      <c r="E484" s="39"/>
      <c r="F484" s="231" t="s">
        <v>1413</v>
      </c>
      <c r="G484" s="39"/>
      <c r="H484" s="39"/>
      <c r="I484" s="232"/>
      <c r="J484" s="39"/>
      <c r="K484" s="39"/>
      <c r="L484" s="43"/>
      <c r="M484" s="233"/>
      <c r="N484" s="234"/>
      <c r="O484" s="90"/>
      <c r="P484" s="90"/>
      <c r="Q484" s="90"/>
      <c r="R484" s="90"/>
      <c r="S484" s="90"/>
      <c r="T484" s="91"/>
      <c r="U484" s="37"/>
      <c r="V484" s="37"/>
      <c r="W484" s="37"/>
      <c r="X484" s="37"/>
      <c r="Y484" s="37"/>
      <c r="Z484" s="37"/>
      <c r="AA484" s="37"/>
      <c r="AB484" s="37"/>
      <c r="AC484" s="37"/>
      <c r="AD484" s="37"/>
      <c r="AE484" s="37"/>
      <c r="AT484" s="16" t="s">
        <v>170</v>
      </c>
      <c r="AU484" s="16" t="s">
        <v>89</v>
      </c>
    </row>
    <row r="485" spans="1:63" s="12" customFormat="1" ht="22.8" customHeight="1">
      <c r="A485" s="12"/>
      <c r="B485" s="201"/>
      <c r="C485" s="202"/>
      <c r="D485" s="203" t="s">
        <v>78</v>
      </c>
      <c r="E485" s="215" t="s">
        <v>212</v>
      </c>
      <c r="F485" s="215" t="s">
        <v>324</v>
      </c>
      <c r="G485" s="202"/>
      <c r="H485" s="202"/>
      <c r="I485" s="205"/>
      <c r="J485" s="216">
        <f>BK485</f>
        <v>0</v>
      </c>
      <c r="K485" s="202"/>
      <c r="L485" s="207"/>
      <c r="M485" s="208"/>
      <c r="N485" s="209"/>
      <c r="O485" s="209"/>
      <c r="P485" s="210">
        <f>SUM(P486:P643)</f>
        <v>0</v>
      </c>
      <c r="Q485" s="209"/>
      <c r="R485" s="210">
        <f>SUM(R486:R643)</f>
        <v>376.44931160000004</v>
      </c>
      <c r="S485" s="209"/>
      <c r="T485" s="211">
        <f>SUM(T486:T643)</f>
        <v>6.4</v>
      </c>
      <c r="U485" s="12"/>
      <c r="V485" s="12"/>
      <c r="W485" s="12"/>
      <c r="X485" s="12"/>
      <c r="Y485" s="12"/>
      <c r="Z485" s="12"/>
      <c r="AA485" s="12"/>
      <c r="AB485" s="12"/>
      <c r="AC485" s="12"/>
      <c r="AD485" s="12"/>
      <c r="AE485" s="12"/>
      <c r="AR485" s="212" t="s">
        <v>87</v>
      </c>
      <c r="AT485" s="213" t="s">
        <v>78</v>
      </c>
      <c r="AU485" s="213" t="s">
        <v>87</v>
      </c>
      <c r="AY485" s="212" t="s">
        <v>160</v>
      </c>
      <c r="BK485" s="214">
        <f>SUM(BK486:BK643)</f>
        <v>0</v>
      </c>
    </row>
    <row r="486" spans="1:65" s="2" customFormat="1" ht="16.5" customHeight="1">
      <c r="A486" s="37"/>
      <c r="B486" s="38"/>
      <c r="C486" s="217" t="s">
        <v>1414</v>
      </c>
      <c r="D486" s="217" t="s">
        <v>163</v>
      </c>
      <c r="E486" s="218" t="s">
        <v>1415</v>
      </c>
      <c r="F486" s="219" t="s">
        <v>1416</v>
      </c>
      <c r="G486" s="220" t="s">
        <v>215</v>
      </c>
      <c r="H486" s="221">
        <v>12</v>
      </c>
      <c r="I486" s="222"/>
      <c r="J486" s="223">
        <f>ROUND(I486*H486,2)</f>
        <v>0</v>
      </c>
      <c r="K486" s="219" t="s">
        <v>167</v>
      </c>
      <c r="L486" s="43"/>
      <c r="M486" s="224" t="s">
        <v>1</v>
      </c>
      <c r="N486" s="225" t="s">
        <v>44</v>
      </c>
      <c r="O486" s="90"/>
      <c r="P486" s="226">
        <f>O486*H486</f>
        <v>0</v>
      </c>
      <c r="Q486" s="226">
        <v>0.04008</v>
      </c>
      <c r="R486" s="226">
        <f>Q486*H486</f>
        <v>0.48095999999999994</v>
      </c>
      <c r="S486" s="226">
        <v>0</v>
      </c>
      <c r="T486" s="227">
        <f>S486*H486</f>
        <v>0</v>
      </c>
      <c r="U486" s="37"/>
      <c r="V486" s="37"/>
      <c r="W486" s="37"/>
      <c r="X486" s="37"/>
      <c r="Y486" s="37"/>
      <c r="Z486" s="37"/>
      <c r="AA486" s="37"/>
      <c r="AB486" s="37"/>
      <c r="AC486" s="37"/>
      <c r="AD486" s="37"/>
      <c r="AE486" s="37"/>
      <c r="AR486" s="228" t="s">
        <v>182</v>
      </c>
      <c r="AT486" s="228" t="s">
        <v>163</v>
      </c>
      <c r="AU486" s="228" t="s">
        <v>89</v>
      </c>
      <c r="AY486" s="16" t="s">
        <v>160</v>
      </c>
      <c r="BE486" s="229">
        <f>IF(N486="základní",J486,0)</f>
        <v>0</v>
      </c>
      <c r="BF486" s="229">
        <f>IF(N486="snížená",J486,0)</f>
        <v>0</v>
      </c>
      <c r="BG486" s="229">
        <f>IF(N486="zákl. přenesená",J486,0)</f>
        <v>0</v>
      </c>
      <c r="BH486" s="229">
        <f>IF(N486="sníž. přenesená",J486,0)</f>
        <v>0</v>
      </c>
      <c r="BI486" s="229">
        <f>IF(N486="nulová",J486,0)</f>
        <v>0</v>
      </c>
      <c r="BJ486" s="16" t="s">
        <v>87</v>
      </c>
      <c r="BK486" s="229">
        <f>ROUND(I486*H486,2)</f>
        <v>0</v>
      </c>
      <c r="BL486" s="16" t="s">
        <v>182</v>
      </c>
      <c r="BM486" s="228" t="s">
        <v>1417</v>
      </c>
    </row>
    <row r="487" spans="1:47" s="2" customFormat="1" ht="12">
      <c r="A487" s="37"/>
      <c r="B487" s="38"/>
      <c r="C487" s="39"/>
      <c r="D487" s="230" t="s">
        <v>170</v>
      </c>
      <c r="E487" s="39"/>
      <c r="F487" s="231" t="s">
        <v>1416</v>
      </c>
      <c r="G487" s="39"/>
      <c r="H487" s="39"/>
      <c r="I487" s="232"/>
      <c r="J487" s="39"/>
      <c r="K487" s="39"/>
      <c r="L487" s="43"/>
      <c r="M487" s="233"/>
      <c r="N487" s="234"/>
      <c r="O487" s="90"/>
      <c r="P487" s="90"/>
      <c r="Q487" s="90"/>
      <c r="R487" s="90"/>
      <c r="S487" s="90"/>
      <c r="T487" s="91"/>
      <c r="U487" s="37"/>
      <c r="V487" s="37"/>
      <c r="W487" s="37"/>
      <c r="X487" s="37"/>
      <c r="Y487" s="37"/>
      <c r="Z487" s="37"/>
      <c r="AA487" s="37"/>
      <c r="AB487" s="37"/>
      <c r="AC487" s="37"/>
      <c r="AD487" s="37"/>
      <c r="AE487" s="37"/>
      <c r="AT487" s="16" t="s">
        <v>170</v>
      </c>
      <c r="AU487" s="16" t="s">
        <v>89</v>
      </c>
    </row>
    <row r="488" spans="1:51" s="13" customFormat="1" ht="12">
      <c r="A488" s="13"/>
      <c r="B488" s="236"/>
      <c r="C488" s="237"/>
      <c r="D488" s="230" t="s">
        <v>219</v>
      </c>
      <c r="E488" s="238" t="s">
        <v>1</v>
      </c>
      <c r="F488" s="239" t="s">
        <v>1418</v>
      </c>
      <c r="G488" s="237"/>
      <c r="H488" s="240">
        <v>12</v>
      </c>
      <c r="I488" s="241"/>
      <c r="J488" s="237"/>
      <c r="K488" s="237"/>
      <c r="L488" s="242"/>
      <c r="M488" s="243"/>
      <c r="N488" s="244"/>
      <c r="O488" s="244"/>
      <c r="P488" s="244"/>
      <c r="Q488" s="244"/>
      <c r="R488" s="244"/>
      <c r="S488" s="244"/>
      <c r="T488" s="245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T488" s="246" t="s">
        <v>219</v>
      </c>
      <c r="AU488" s="246" t="s">
        <v>89</v>
      </c>
      <c r="AV488" s="13" t="s">
        <v>89</v>
      </c>
      <c r="AW488" s="13" t="s">
        <v>36</v>
      </c>
      <c r="AX488" s="13" t="s">
        <v>87</v>
      </c>
      <c r="AY488" s="246" t="s">
        <v>160</v>
      </c>
    </row>
    <row r="489" spans="1:65" s="2" customFormat="1" ht="24.15" customHeight="1">
      <c r="A489" s="37"/>
      <c r="B489" s="38"/>
      <c r="C489" s="251" t="s">
        <v>1419</v>
      </c>
      <c r="D489" s="251" t="s">
        <v>452</v>
      </c>
      <c r="E489" s="252" t="s">
        <v>1420</v>
      </c>
      <c r="F489" s="253" t="s">
        <v>1421</v>
      </c>
      <c r="G489" s="254" t="s">
        <v>215</v>
      </c>
      <c r="H489" s="255">
        <v>22.8</v>
      </c>
      <c r="I489" s="256"/>
      <c r="J489" s="257">
        <f>ROUND(I489*H489,2)</f>
        <v>0</v>
      </c>
      <c r="K489" s="253" t="s">
        <v>1280</v>
      </c>
      <c r="L489" s="258"/>
      <c r="M489" s="259" t="s">
        <v>1</v>
      </c>
      <c r="N489" s="260" t="s">
        <v>44</v>
      </c>
      <c r="O489" s="90"/>
      <c r="P489" s="226">
        <f>O489*H489</f>
        <v>0</v>
      </c>
      <c r="Q489" s="226">
        <v>0.00802</v>
      </c>
      <c r="R489" s="226">
        <f>Q489*H489</f>
        <v>0.182856</v>
      </c>
      <c r="S489" s="226">
        <v>0</v>
      </c>
      <c r="T489" s="227">
        <f>S489*H489</f>
        <v>0</v>
      </c>
      <c r="U489" s="37"/>
      <c r="V489" s="37"/>
      <c r="W489" s="37"/>
      <c r="X489" s="37"/>
      <c r="Y489" s="37"/>
      <c r="Z489" s="37"/>
      <c r="AA489" s="37"/>
      <c r="AB489" s="37"/>
      <c r="AC489" s="37"/>
      <c r="AD489" s="37"/>
      <c r="AE489" s="37"/>
      <c r="AR489" s="228" t="s">
        <v>204</v>
      </c>
      <c r="AT489" s="228" t="s">
        <v>452</v>
      </c>
      <c r="AU489" s="228" t="s">
        <v>89</v>
      </c>
      <c r="AY489" s="16" t="s">
        <v>160</v>
      </c>
      <c r="BE489" s="229">
        <f>IF(N489="základní",J489,0)</f>
        <v>0</v>
      </c>
      <c r="BF489" s="229">
        <f>IF(N489="snížená",J489,0)</f>
        <v>0</v>
      </c>
      <c r="BG489" s="229">
        <f>IF(N489="zákl. přenesená",J489,0)</f>
        <v>0</v>
      </c>
      <c r="BH489" s="229">
        <f>IF(N489="sníž. přenesená",J489,0)</f>
        <v>0</v>
      </c>
      <c r="BI489" s="229">
        <f>IF(N489="nulová",J489,0)</f>
        <v>0</v>
      </c>
      <c r="BJ489" s="16" t="s">
        <v>87</v>
      </c>
      <c r="BK489" s="229">
        <f>ROUND(I489*H489,2)</f>
        <v>0</v>
      </c>
      <c r="BL489" s="16" t="s">
        <v>182</v>
      </c>
      <c r="BM489" s="228" t="s">
        <v>1422</v>
      </c>
    </row>
    <row r="490" spans="1:47" s="2" customFormat="1" ht="12">
      <c r="A490" s="37"/>
      <c r="B490" s="38"/>
      <c r="C490" s="39"/>
      <c r="D490" s="230" t="s">
        <v>170</v>
      </c>
      <c r="E490" s="39"/>
      <c r="F490" s="231" t="s">
        <v>1421</v>
      </c>
      <c r="G490" s="39"/>
      <c r="H490" s="39"/>
      <c r="I490" s="232"/>
      <c r="J490" s="39"/>
      <c r="K490" s="39"/>
      <c r="L490" s="43"/>
      <c r="M490" s="233"/>
      <c r="N490" s="234"/>
      <c r="O490" s="90"/>
      <c r="P490" s="90"/>
      <c r="Q490" s="90"/>
      <c r="R490" s="90"/>
      <c r="S490" s="90"/>
      <c r="T490" s="91"/>
      <c r="U490" s="37"/>
      <c r="V490" s="37"/>
      <c r="W490" s="37"/>
      <c r="X490" s="37"/>
      <c r="Y490" s="37"/>
      <c r="Z490" s="37"/>
      <c r="AA490" s="37"/>
      <c r="AB490" s="37"/>
      <c r="AC490" s="37"/>
      <c r="AD490" s="37"/>
      <c r="AE490" s="37"/>
      <c r="AT490" s="16" t="s">
        <v>170</v>
      </c>
      <c r="AU490" s="16" t="s">
        <v>89</v>
      </c>
    </row>
    <row r="491" spans="1:51" s="13" customFormat="1" ht="12">
      <c r="A491" s="13"/>
      <c r="B491" s="236"/>
      <c r="C491" s="237"/>
      <c r="D491" s="230" t="s">
        <v>219</v>
      </c>
      <c r="E491" s="238" t="s">
        <v>1</v>
      </c>
      <c r="F491" s="239" t="s">
        <v>1423</v>
      </c>
      <c r="G491" s="237"/>
      <c r="H491" s="240">
        <v>22.8</v>
      </c>
      <c r="I491" s="241"/>
      <c r="J491" s="237"/>
      <c r="K491" s="237"/>
      <c r="L491" s="242"/>
      <c r="M491" s="243"/>
      <c r="N491" s="244"/>
      <c r="O491" s="244"/>
      <c r="P491" s="244"/>
      <c r="Q491" s="244"/>
      <c r="R491" s="244"/>
      <c r="S491" s="244"/>
      <c r="T491" s="245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T491" s="246" t="s">
        <v>219</v>
      </c>
      <c r="AU491" s="246" t="s">
        <v>89</v>
      </c>
      <c r="AV491" s="13" t="s">
        <v>89</v>
      </c>
      <c r="AW491" s="13" t="s">
        <v>36</v>
      </c>
      <c r="AX491" s="13" t="s">
        <v>87</v>
      </c>
      <c r="AY491" s="246" t="s">
        <v>160</v>
      </c>
    </row>
    <row r="492" spans="1:65" s="2" customFormat="1" ht="24.15" customHeight="1">
      <c r="A492" s="37"/>
      <c r="B492" s="38"/>
      <c r="C492" s="251" t="s">
        <v>1424</v>
      </c>
      <c r="D492" s="251" t="s">
        <v>452</v>
      </c>
      <c r="E492" s="252" t="s">
        <v>1425</v>
      </c>
      <c r="F492" s="253" t="s">
        <v>1426</v>
      </c>
      <c r="G492" s="254" t="s">
        <v>215</v>
      </c>
      <c r="H492" s="255">
        <v>24</v>
      </c>
      <c r="I492" s="256"/>
      <c r="J492" s="257">
        <f>ROUND(I492*H492,2)</f>
        <v>0</v>
      </c>
      <c r="K492" s="253" t="s">
        <v>1280</v>
      </c>
      <c r="L492" s="258"/>
      <c r="M492" s="259" t="s">
        <v>1</v>
      </c>
      <c r="N492" s="260" t="s">
        <v>44</v>
      </c>
      <c r="O492" s="90"/>
      <c r="P492" s="226">
        <f>O492*H492</f>
        <v>0</v>
      </c>
      <c r="Q492" s="226">
        <v>0.00425</v>
      </c>
      <c r="R492" s="226">
        <f>Q492*H492</f>
        <v>0.10200000000000001</v>
      </c>
      <c r="S492" s="226">
        <v>0</v>
      </c>
      <c r="T492" s="227">
        <f>S492*H492</f>
        <v>0</v>
      </c>
      <c r="U492" s="37"/>
      <c r="V492" s="37"/>
      <c r="W492" s="37"/>
      <c r="X492" s="37"/>
      <c r="Y492" s="37"/>
      <c r="Z492" s="37"/>
      <c r="AA492" s="37"/>
      <c r="AB492" s="37"/>
      <c r="AC492" s="37"/>
      <c r="AD492" s="37"/>
      <c r="AE492" s="37"/>
      <c r="AR492" s="228" t="s">
        <v>204</v>
      </c>
      <c r="AT492" s="228" t="s">
        <v>452</v>
      </c>
      <c r="AU492" s="228" t="s">
        <v>89</v>
      </c>
      <c r="AY492" s="16" t="s">
        <v>160</v>
      </c>
      <c r="BE492" s="229">
        <f>IF(N492="základní",J492,0)</f>
        <v>0</v>
      </c>
      <c r="BF492" s="229">
        <f>IF(N492="snížená",J492,0)</f>
        <v>0</v>
      </c>
      <c r="BG492" s="229">
        <f>IF(N492="zákl. přenesená",J492,0)</f>
        <v>0</v>
      </c>
      <c r="BH492" s="229">
        <f>IF(N492="sníž. přenesená",J492,0)</f>
        <v>0</v>
      </c>
      <c r="BI492" s="229">
        <f>IF(N492="nulová",J492,0)</f>
        <v>0</v>
      </c>
      <c r="BJ492" s="16" t="s">
        <v>87</v>
      </c>
      <c r="BK492" s="229">
        <f>ROUND(I492*H492,2)</f>
        <v>0</v>
      </c>
      <c r="BL492" s="16" t="s">
        <v>182</v>
      </c>
      <c r="BM492" s="228" t="s">
        <v>1427</v>
      </c>
    </row>
    <row r="493" spans="1:47" s="2" customFormat="1" ht="12">
      <c r="A493" s="37"/>
      <c r="B493" s="38"/>
      <c r="C493" s="39"/>
      <c r="D493" s="230" t="s">
        <v>170</v>
      </c>
      <c r="E493" s="39"/>
      <c r="F493" s="231" t="s">
        <v>1428</v>
      </c>
      <c r="G493" s="39"/>
      <c r="H493" s="39"/>
      <c r="I493" s="232"/>
      <c r="J493" s="39"/>
      <c r="K493" s="39"/>
      <c r="L493" s="43"/>
      <c r="M493" s="233"/>
      <c r="N493" s="234"/>
      <c r="O493" s="90"/>
      <c r="P493" s="90"/>
      <c r="Q493" s="90"/>
      <c r="R493" s="90"/>
      <c r="S493" s="90"/>
      <c r="T493" s="91"/>
      <c r="U493" s="37"/>
      <c r="V493" s="37"/>
      <c r="W493" s="37"/>
      <c r="X493" s="37"/>
      <c r="Y493" s="37"/>
      <c r="Z493" s="37"/>
      <c r="AA493" s="37"/>
      <c r="AB493" s="37"/>
      <c r="AC493" s="37"/>
      <c r="AD493" s="37"/>
      <c r="AE493" s="37"/>
      <c r="AT493" s="16" t="s">
        <v>170</v>
      </c>
      <c r="AU493" s="16" t="s">
        <v>89</v>
      </c>
    </row>
    <row r="494" spans="1:51" s="13" customFormat="1" ht="12">
      <c r="A494" s="13"/>
      <c r="B494" s="236"/>
      <c r="C494" s="237"/>
      <c r="D494" s="230" t="s">
        <v>219</v>
      </c>
      <c r="E494" s="238" t="s">
        <v>1</v>
      </c>
      <c r="F494" s="239" t="s">
        <v>1429</v>
      </c>
      <c r="G494" s="237"/>
      <c r="H494" s="240">
        <v>24</v>
      </c>
      <c r="I494" s="241"/>
      <c r="J494" s="237"/>
      <c r="K494" s="237"/>
      <c r="L494" s="242"/>
      <c r="M494" s="243"/>
      <c r="N494" s="244"/>
      <c r="O494" s="244"/>
      <c r="P494" s="244"/>
      <c r="Q494" s="244"/>
      <c r="R494" s="244"/>
      <c r="S494" s="244"/>
      <c r="T494" s="245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T494" s="246" t="s">
        <v>219</v>
      </c>
      <c r="AU494" s="246" t="s">
        <v>89</v>
      </c>
      <c r="AV494" s="13" t="s">
        <v>89</v>
      </c>
      <c r="AW494" s="13" t="s">
        <v>36</v>
      </c>
      <c r="AX494" s="13" t="s">
        <v>87</v>
      </c>
      <c r="AY494" s="246" t="s">
        <v>160</v>
      </c>
    </row>
    <row r="495" spans="1:65" s="2" customFormat="1" ht="24.15" customHeight="1">
      <c r="A495" s="37"/>
      <c r="B495" s="38"/>
      <c r="C495" s="217" t="s">
        <v>1430</v>
      </c>
      <c r="D495" s="217" t="s">
        <v>163</v>
      </c>
      <c r="E495" s="218" t="s">
        <v>1431</v>
      </c>
      <c r="F495" s="219" t="s">
        <v>1432</v>
      </c>
      <c r="G495" s="220" t="s">
        <v>281</v>
      </c>
      <c r="H495" s="221">
        <v>3</v>
      </c>
      <c r="I495" s="222"/>
      <c r="J495" s="223">
        <f>ROUND(I495*H495,2)</f>
        <v>0</v>
      </c>
      <c r="K495" s="219" t="s">
        <v>167</v>
      </c>
      <c r="L495" s="43"/>
      <c r="M495" s="224" t="s">
        <v>1</v>
      </c>
      <c r="N495" s="225" t="s">
        <v>44</v>
      </c>
      <c r="O495" s="90"/>
      <c r="P495" s="226">
        <f>O495*H495</f>
        <v>0</v>
      </c>
      <c r="Q495" s="226">
        <v>0.03857</v>
      </c>
      <c r="R495" s="226">
        <f>Q495*H495</f>
        <v>0.11571000000000001</v>
      </c>
      <c r="S495" s="226">
        <v>0</v>
      </c>
      <c r="T495" s="227">
        <f>S495*H495</f>
        <v>0</v>
      </c>
      <c r="U495" s="37"/>
      <c r="V495" s="37"/>
      <c r="W495" s="37"/>
      <c r="X495" s="37"/>
      <c r="Y495" s="37"/>
      <c r="Z495" s="37"/>
      <c r="AA495" s="37"/>
      <c r="AB495" s="37"/>
      <c r="AC495" s="37"/>
      <c r="AD495" s="37"/>
      <c r="AE495" s="37"/>
      <c r="AR495" s="228" t="s">
        <v>182</v>
      </c>
      <c r="AT495" s="228" t="s">
        <v>163</v>
      </c>
      <c r="AU495" s="228" t="s">
        <v>89</v>
      </c>
      <c r="AY495" s="16" t="s">
        <v>160</v>
      </c>
      <c r="BE495" s="229">
        <f>IF(N495="základní",J495,0)</f>
        <v>0</v>
      </c>
      <c r="BF495" s="229">
        <f>IF(N495="snížená",J495,0)</f>
        <v>0</v>
      </c>
      <c r="BG495" s="229">
        <f>IF(N495="zákl. přenesená",J495,0)</f>
        <v>0</v>
      </c>
      <c r="BH495" s="229">
        <f>IF(N495="sníž. přenesená",J495,0)</f>
        <v>0</v>
      </c>
      <c r="BI495" s="229">
        <f>IF(N495="nulová",J495,0)</f>
        <v>0</v>
      </c>
      <c r="BJ495" s="16" t="s">
        <v>87</v>
      </c>
      <c r="BK495" s="229">
        <f>ROUND(I495*H495,2)</f>
        <v>0</v>
      </c>
      <c r="BL495" s="16" t="s">
        <v>182</v>
      </c>
      <c r="BM495" s="228" t="s">
        <v>1433</v>
      </c>
    </row>
    <row r="496" spans="1:47" s="2" customFormat="1" ht="12">
      <c r="A496" s="37"/>
      <c r="B496" s="38"/>
      <c r="C496" s="39"/>
      <c r="D496" s="230" t="s">
        <v>170</v>
      </c>
      <c r="E496" s="39"/>
      <c r="F496" s="231" t="s">
        <v>1434</v>
      </c>
      <c r="G496" s="39"/>
      <c r="H496" s="39"/>
      <c r="I496" s="232"/>
      <c r="J496" s="39"/>
      <c r="K496" s="39"/>
      <c r="L496" s="43"/>
      <c r="M496" s="233"/>
      <c r="N496" s="234"/>
      <c r="O496" s="90"/>
      <c r="P496" s="90"/>
      <c r="Q496" s="90"/>
      <c r="R496" s="90"/>
      <c r="S496" s="90"/>
      <c r="T496" s="91"/>
      <c r="U496" s="37"/>
      <c r="V496" s="37"/>
      <c r="W496" s="37"/>
      <c r="X496" s="37"/>
      <c r="Y496" s="37"/>
      <c r="Z496" s="37"/>
      <c r="AA496" s="37"/>
      <c r="AB496" s="37"/>
      <c r="AC496" s="37"/>
      <c r="AD496" s="37"/>
      <c r="AE496" s="37"/>
      <c r="AT496" s="16" t="s">
        <v>170</v>
      </c>
      <c r="AU496" s="16" t="s">
        <v>89</v>
      </c>
    </row>
    <row r="497" spans="1:65" s="2" customFormat="1" ht="24.15" customHeight="1">
      <c r="A497" s="37"/>
      <c r="B497" s="38"/>
      <c r="C497" s="217" t="s">
        <v>1435</v>
      </c>
      <c r="D497" s="217" t="s">
        <v>163</v>
      </c>
      <c r="E497" s="218" t="s">
        <v>1436</v>
      </c>
      <c r="F497" s="219" t="s">
        <v>1437</v>
      </c>
      <c r="G497" s="220" t="s">
        <v>281</v>
      </c>
      <c r="H497" s="221">
        <v>30</v>
      </c>
      <c r="I497" s="222"/>
      <c r="J497" s="223">
        <f>ROUND(I497*H497,2)</f>
        <v>0</v>
      </c>
      <c r="K497" s="219" t="s">
        <v>167</v>
      </c>
      <c r="L497" s="43"/>
      <c r="M497" s="224" t="s">
        <v>1</v>
      </c>
      <c r="N497" s="225" t="s">
        <v>44</v>
      </c>
      <c r="O497" s="90"/>
      <c r="P497" s="226">
        <f>O497*H497</f>
        <v>0</v>
      </c>
      <c r="Q497" s="226">
        <v>0.0007</v>
      </c>
      <c r="R497" s="226">
        <f>Q497*H497</f>
        <v>0.021</v>
      </c>
      <c r="S497" s="226">
        <v>0</v>
      </c>
      <c r="T497" s="227">
        <f>S497*H497</f>
        <v>0</v>
      </c>
      <c r="U497" s="37"/>
      <c r="V497" s="37"/>
      <c r="W497" s="37"/>
      <c r="X497" s="37"/>
      <c r="Y497" s="37"/>
      <c r="Z497" s="37"/>
      <c r="AA497" s="37"/>
      <c r="AB497" s="37"/>
      <c r="AC497" s="37"/>
      <c r="AD497" s="37"/>
      <c r="AE497" s="37"/>
      <c r="AR497" s="228" t="s">
        <v>182</v>
      </c>
      <c r="AT497" s="228" t="s">
        <v>163</v>
      </c>
      <c r="AU497" s="228" t="s">
        <v>89</v>
      </c>
      <c r="AY497" s="16" t="s">
        <v>160</v>
      </c>
      <c r="BE497" s="229">
        <f>IF(N497="základní",J497,0)</f>
        <v>0</v>
      </c>
      <c r="BF497" s="229">
        <f>IF(N497="snížená",J497,0)</f>
        <v>0</v>
      </c>
      <c r="BG497" s="229">
        <f>IF(N497="zákl. přenesená",J497,0)</f>
        <v>0</v>
      </c>
      <c r="BH497" s="229">
        <f>IF(N497="sníž. přenesená",J497,0)</f>
        <v>0</v>
      </c>
      <c r="BI497" s="229">
        <f>IF(N497="nulová",J497,0)</f>
        <v>0</v>
      </c>
      <c r="BJ497" s="16" t="s">
        <v>87</v>
      </c>
      <c r="BK497" s="229">
        <f>ROUND(I497*H497,2)</f>
        <v>0</v>
      </c>
      <c r="BL497" s="16" t="s">
        <v>182</v>
      </c>
      <c r="BM497" s="228" t="s">
        <v>1438</v>
      </c>
    </row>
    <row r="498" spans="1:47" s="2" customFormat="1" ht="12">
      <c r="A498" s="37"/>
      <c r="B498" s="38"/>
      <c r="C498" s="39"/>
      <c r="D498" s="230" t="s">
        <v>170</v>
      </c>
      <c r="E498" s="39"/>
      <c r="F498" s="231" t="s">
        <v>1439</v>
      </c>
      <c r="G498" s="39"/>
      <c r="H498" s="39"/>
      <c r="I498" s="232"/>
      <c r="J498" s="39"/>
      <c r="K498" s="39"/>
      <c r="L498" s="43"/>
      <c r="M498" s="233"/>
      <c r="N498" s="234"/>
      <c r="O498" s="90"/>
      <c r="P498" s="90"/>
      <c r="Q498" s="90"/>
      <c r="R498" s="90"/>
      <c r="S498" s="90"/>
      <c r="T498" s="91"/>
      <c r="U498" s="37"/>
      <c r="V498" s="37"/>
      <c r="W498" s="37"/>
      <c r="X498" s="37"/>
      <c r="Y498" s="37"/>
      <c r="Z498" s="37"/>
      <c r="AA498" s="37"/>
      <c r="AB498" s="37"/>
      <c r="AC498" s="37"/>
      <c r="AD498" s="37"/>
      <c r="AE498" s="37"/>
      <c r="AT498" s="16" t="s">
        <v>170</v>
      </c>
      <c r="AU498" s="16" t="s">
        <v>89</v>
      </c>
    </row>
    <row r="499" spans="1:51" s="13" customFormat="1" ht="12">
      <c r="A499" s="13"/>
      <c r="B499" s="236"/>
      <c r="C499" s="237"/>
      <c r="D499" s="230" t="s">
        <v>219</v>
      </c>
      <c r="E499" s="238" t="s">
        <v>1</v>
      </c>
      <c r="F499" s="239" t="s">
        <v>1440</v>
      </c>
      <c r="G499" s="237"/>
      <c r="H499" s="240">
        <v>3</v>
      </c>
      <c r="I499" s="241"/>
      <c r="J499" s="237"/>
      <c r="K499" s="237"/>
      <c r="L499" s="242"/>
      <c r="M499" s="243"/>
      <c r="N499" s="244"/>
      <c r="O499" s="244"/>
      <c r="P499" s="244"/>
      <c r="Q499" s="244"/>
      <c r="R499" s="244"/>
      <c r="S499" s="244"/>
      <c r="T499" s="245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T499" s="246" t="s">
        <v>219</v>
      </c>
      <c r="AU499" s="246" t="s">
        <v>89</v>
      </c>
      <c r="AV499" s="13" t="s">
        <v>89</v>
      </c>
      <c r="AW499" s="13" t="s">
        <v>36</v>
      </c>
      <c r="AX499" s="13" t="s">
        <v>79</v>
      </c>
      <c r="AY499" s="246" t="s">
        <v>160</v>
      </c>
    </row>
    <row r="500" spans="1:51" s="13" customFormat="1" ht="12">
      <c r="A500" s="13"/>
      <c r="B500" s="236"/>
      <c r="C500" s="237"/>
      <c r="D500" s="230" t="s">
        <v>219</v>
      </c>
      <c r="E500" s="238" t="s">
        <v>1</v>
      </c>
      <c r="F500" s="239" t="s">
        <v>1441</v>
      </c>
      <c r="G500" s="237"/>
      <c r="H500" s="240">
        <v>3</v>
      </c>
      <c r="I500" s="241"/>
      <c r="J500" s="237"/>
      <c r="K500" s="237"/>
      <c r="L500" s="242"/>
      <c r="M500" s="243"/>
      <c r="N500" s="244"/>
      <c r="O500" s="244"/>
      <c r="P500" s="244"/>
      <c r="Q500" s="244"/>
      <c r="R500" s="244"/>
      <c r="S500" s="244"/>
      <c r="T500" s="245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T500" s="246" t="s">
        <v>219</v>
      </c>
      <c r="AU500" s="246" t="s">
        <v>89</v>
      </c>
      <c r="AV500" s="13" t="s">
        <v>89</v>
      </c>
      <c r="AW500" s="13" t="s">
        <v>36</v>
      </c>
      <c r="AX500" s="13" t="s">
        <v>79</v>
      </c>
      <c r="AY500" s="246" t="s">
        <v>160</v>
      </c>
    </row>
    <row r="501" spans="1:51" s="13" customFormat="1" ht="12">
      <c r="A501" s="13"/>
      <c r="B501" s="236"/>
      <c r="C501" s="237"/>
      <c r="D501" s="230" t="s">
        <v>219</v>
      </c>
      <c r="E501" s="238" t="s">
        <v>1</v>
      </c>
      <c r="F501" s="239" t="s">
        <v>1442</v>
      </c>
      <c r="G501" s="237"/>
      <c r="H501" s="240">
        <v>4</v>
      </c>
      <c r="I501" s="241"/>
      <c r="J501" s="237"/>
      <c r="K501" s="237"/>
      <c r="L501" s="242"/>
      <c r="M501" s="243"/>
      <c r="N501" s="244"/>
      <c r="O501" s="244"/>
      <c r="P501" s="244"/>
      <c r="Q501" s="244"/>
      <c r="R501" s="244"/>
      <c r="S501" s="244"/>
      <c r="T501" s="245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  <c r="AT501" s="246" t="s">
        <v>219</v>
      </c>
      <c r="AU501" s="246" t="s">
        <v>89</v>
      </c>
      <c r="AV501" s="13" t="s">
        <v>89</v>
      </c>
      <c r="AW501" s="13" t="s">
        <v>36</v>
      </c>
      <c r="AX501" s="13" t="s">
        <v>79</v>
      </c>
      <c r="AY501" s="246" t="s">
        <v>160</v>
      </c>
    </row>
    <row r="502" spans="1:51" s="13" customFormat="1" ht="12">
      <c r="A502" s="13"/>
      <c r="B502" s="236"/>
      <c r="C502" s="237"/>
      <c r="D502" s="230" t="s">
        <v>219</v>
      </c>
      <c r="E502" s="238" t="s">
        <v>1</v>
      </c>
      <c r="F502" s="239" t="s">
        <v>1443</v>
      </c>
      <c r="G502" s="237"/>
      <c r="H502" s="240">
        <v>3</v>
      </c>
      <c r="I502" s="241"/>
      <c r="J502" s="237"/>
      <c r="K502" s="237"/>
      <c r="L502" s="242"/>
      <c r="M502" s="243"/>
      <c r="N502" s="244"/>
      <c r="O502" s="244"/>
      <c r="P502" s="244"/>
      <c r="Q502" s="244"/>
      <c r="R502" s="244"/>
      <c r="S502" s="244"/>
      <c r="T502" s="245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T502" s="246" t="s">
        <v>219</v>
      </c>
      <c r="AU502" s="246" t="s">
        <v>89</v>
      </c>
      <c r="AV502" s="13" t="s">
        <v>89</v>
      </c>
      <c r="AW502" s="13" t="s">
        <v>36</v>
      </c>
      <c r="AX502" s="13" t="s">
        <v>79</v>
      </c>
      <c r="AY502" s="246" t="s">
        <v>160</v>
      </c>
    </row>
    <row r="503" spans="1:51" s="13" customFormat="1" ht="12">
      <c r="A503" s="13"/>
      <c r="B503" s="236"/>
      <c r="C503" s="237"/>
      <c r="D503" s="230" t="s">
        <v>219</v>
      </c>
      <c r="E503" s="238" t="s">
        <v>1</v>
      </c>
      <c r="F503" s="239" t="s">
        <v>1444</v>
      </c>
      <c r="G503" s="237"/>
      <c r="H503" s="240">
        <v>6</v>
      </c>
      <c r="I503" s="241"/>
      <c r="J503" s="237"/>
      <c r="K503" s="237"/>
      <c r="L503" s="242"/>
      <c r="M503" s="243"/>
      <c r="N503" s="244"/>
      <c r="O503" s="244"/>
      <c r="P503" s="244"/>
      <c r="Q503" s="244"/>
      <c r="R503" s="244"/>
      <c r="S503" s="244"/>
      <c r="T503" s="245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T503" s="246" t="s">
        <v>219</v>
      </c>
      <c r="AU503" s="246" t="s">
        <v>89</v>
      </c>
      <c r="AV503" s="13" t="s">
        <v>89</v>
      </c>
      <c r="AW503" s="13" t="s">
        <v>36</v>
      </c>
      <c r="AX503" s="13" t="s">
        <v>79</v>
      </c>
      <c r="AY503" s="246" t="s">
        <v>160</v>
      </c>
    </row>
    <row r="504" spans="1:51" s="13" customFormat="1" ht="12">
      <c r="A504" s="13"/>
      <c r="B504" s="236"/>
      <c r="C504" s="237"/>
      <c r="D504" s="230" t="s">
        <v>219</v>
      </c>
      <c r="E504" s="238" t="s">
        <v>1</v>
      </c>
      <c r="F504" s="239" t="s">
        <v>1445</v>
      </c>
      <c r="G504" s="237"/>
      <c r="H504" s="240">
        <v>1</v>
      </c>
      <c r="I504" s="241"/>
      <c r="J504" s="237"/>
      <c r="K504" s="237"/>
      <c r="L504" s="242"/>
      <c r="M504" s="243"/>
      <c r="N504" s="244"/>
      <c r="O504" s="244"/>
      <c r="P504" s="244"/>
      <c r="Q504" s="244"/>
      <c r="R504" s="244"/>
      <c r="S504" s="244"/>
      <c r="T504" s="245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T504" s="246" t="s">
        <v>219</v>
      </c>
      <c r="AU504" s="246" t="s">
        <v>89</v>
      </c>
      <c r="AV504" s="13" t="s">
        <v>89</v>
      </c>
      <c r="AW504" s="13" t="s">
        <v>36</v>
      </c>
      <c r="AX504" s="13" t="s">
        <v>79</v>
      </c>
      <c r="AY504" s="246" t="s">
        <v>160</v>
      </c>
    </row>
    <row r="505" spans="1:51" s="13" customFormat="1" ht="12">
      <c r="A505" s="13"/>
      <c r="B505" s="236"/>
      <c r="C505" s="237"/>
      <c r="D505" s="230" t="s">
        <v>219</v>
      </c>
      <c r="E505" s="238" t="s">
        <v>1</v>
      </c>
      <c r="F505" s="239" t="s">
        <v>1446</v>
      </c>
      <c r="G505" s="237"/>
      <c r="H505" s="240">
        <v>5</v>
      </c>
      <c r="I505" s="241"/>
      <c r="J505" s="237"/>
      <c r="K505" s="237"/>
      <c r="L505" s="242"/>
      <c r="M505" s="243"/>
      <c r="N505" s="244"/>
      <c r="O505" s="244"/>
      <c r="P505" s="244"/>
      <c r="Q505" s="244"/>
      <c r="R505" s="244"/>
      <c r="S505" s="244"/>
      <c r="T505" s="245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T505" s="246" t="s">
        <v>219</v>
      </c>
      <c r="AU505" s="246" t="s">
        <v>89</v>
      </c>
      <c r="AV505" s="13" t="s">
        <v>89</v>
      </c>
      <c r="AW505" s="13" t="s">
        <v>36</v>
      </c>
      <c r="AX505" s="13" t="s">
        <v>79</v>
      </c>
      <c r="AY505" s="246" t="s">
        <v>160</v>
      </c>
    </row>
    <row r="506" spans="1:51" s="13" customFormat="1" ht="12">
      <c r="A506" s="13"/>
      <c r="B506" s="236"/>
      <c r="C506" s="237"/>
      <c r="D506" s="230" t="s">
        <v>219</v>
      </c>
      <c r="E506" s="238" t="s">
        <v>1</v>
      </c>
      <c r="F506" s="239" t="s">
        <v>1447</v>
      </c>
      <c r="G506" s="237"/>
      <c r="H506" s="240">
        <v>2</v>
      </c>
      <c r="I506" s="241"/>
      <c r="J506" s="237"/>
      <c r="K506" s="237"/>
      <c r="L506" s="242"/>
      <c r="M506" s="243"/>
      <c r="N506" s="244"/>
      <c r="O506" s="244"/>
      <c r="P506" s="244"/>
      <c r="Q506" s="244"/>
      <c r="R506" s="244"/>
      <c r="S506" s="244"/>
      <c r="T506" s="245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T506" s="246" t="s">
        <v>219</v>
      </c>
      <c r="AU506" s="246" t="s">
        <v>89</v>
      </c>
      <c r="AV506" s="13" t="s">
        <v>89</v>
      </c>
      <c r="AW506" s="13" t="s">
        <v>36</v>
      </c>
      <c r="AX506" s="13" t="s">
        <v>79</v>
      </c>
      <c r="AY506" s="246" t="s">
        <v>160</v>
      </c>
    </row>
    <row r="507" spans="1:51" s="13" customFormat="1" ht="12">
      <c r="A507" s="13"/>
      <c r="B507" s="236"/>
      <c r="C507" s="237"/>
      <c r="D507" s="230" t="s">
        <v>219</v>
      </c>
      <c r="E507" s="238" t="s">
        <v>1</v>
      </c>
      <c r="F507" s="239" t="s">
        <v>1448</v>
      </c>
      <c r="G507" s="237"/>
      <c r="H507" s="240">
        <v>1</v>
      </c>
      <c r="I507" s="241"/>
      <c r="J507" s="237"/>
      <c r="K507" s="237"/>
      <c r="L507" s="242"/>
      <c r="M507" s="243"/>
      <c r="N507" s="244"/>
      <c r="O507" s="244"/>
      <c r="P507" s="244"/>
      <c r="Q507" s="244"/>
      <c r="R507" s="244"/>
      <c r="S507" s="244"/>
      <c r="T507" s="245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T507" s="246" t="s">
        <v>219</v>
      </c>
      <c r="AU507" s="246" t="s">
        <v>89</v>
      </c>
      <c r="AV507" s="13" t="s">
        <v>89</v>
      </c>
      <c r="AW507" s="13" t="s">
        <v>36</v>
      </c>
      <c r="AX507" s="13" t="s">
        <v>79</v>
      </c>
      <c r="AY507" s="246" t="s">
        <v>160</v>
      </c>
    </row>
    <row r="508" spans="1:51" s="13" customFormat="1" ht="12">
      <c r="A508" s="13"/>
      <c r="B508" s="236"/>
      <c r="C508" s="237"/>
      <c r="D508" s="230" t="s">
        <v>219</v>
      </c>
      <c r="E508" s="238" t="s">
        <v>1</v>
      </c>
      <c r="F508" s="239" t="s">
        <v>1449</v>
      </c>
      <c r="G508" s="237"/>
      <c r="H508" s="240">
        <v>1</v>
      </c>
      <c r="I508" s="241"/>
      <c r="J508" s="237"/>
      <c r="K508" s="237"/>
      <c r="L508" s="242"/>
      <c r="M508" s="243"/>
      <c r="N508" s="244"/>
      <c r="O508" s="244"/>
      <c r="P508" s="244"/>
      <c r="Q508" s="244"/>
      <c r="R508" s="244"/>
      <c r="S508" s="244"/>
      <c r="T508" s="245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T508" s="246" t="s">
        <v>219</v>
      </c>
      <c r="AU508" s="246" t="s">
        <v>89</v>
      </c>
      <c r="AV508" s="13" t="s">
        <v>89</v>
      </c>
      <c r="AW508" s="13" t="s">
        <v>36</v>
      </c>
      <c r="AX508" s="13" t="s">
        <v>79</v>
      </c>
      <c r="AY508" s="246" t="s">
        <v>160</v>
      </c>
    </row>
    <row r="509" spans="1:51" s="13" customFormat="1" ht="12">
      <c r="A509" s="13"/>
      <c r="B509" s="236"/>
      <c r="C509" s="237"/>
      <c r="D509" s="230" t="s">
        <v>219</v>
      </c>
      <c r="E509" s="238" t="s">
        <v>1</v>
      </c>
      <c r="F509" s="239" t="s">
        <v>1450</v>
      </c>
      <c r="G509" s="237"/>
      <c r="H509" s="240">
        <v>1</v>
      </c>
      <c r="I509" s="241"/>
      <c r="J509" s="237"/>
      <c r="K509" s="237"/>
      <c r="L509" s="242"/>
      <c r="M509" s="243"/>
      <c r="N509" s="244"/>
      <c r="O509" s="244"/>
      <c r="P509" s="244"/>
      <c r="Q509" s="244"/>
      <c r="R509" s="244"/>
      <c r="S509" s="244"/>
      <c r="T509" s="245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T509" s="246" t="s">
        <v>219</v>
      </c>
      <c r="AU509" s="246" t="s">
        <v>89</v>
      </c>
      <c r="AV509" s="13" t="s">
        <v>89</v>
      </c>
      <c r="AW509" s="13" t="s">
        <v>36</v>
      </c>
      <c r="AX509" s="13" t="s">
        <v>79</v>
      </c>
      <c r="AY509" s="246" t="s">
        <v>160</v>
      </c>
    </row>
    <row r="510" spans="1:65" s="2" customFormat="1" ht="21.75" customHeight="1">
      <c r="A510" s="37"/>
      <c r="B510" s="38"/>
      <c r="C510" s="251" t="s">
        <v>1451</v>
      </c>
      <c r="D510" s="251" t="s">
        <v>452</v>
      </c>
      <c r="E510" s="252" t="s">
        <v>1452</v>
      </c>
      <c r="F510" s="253" t="s">
        <v>1453</v>
      </c>
      <c r="G510" s="254" t="s">
        <v>281</v>
      </c>
      <c r="H510" s="255">
        <v>1</v>
      </c>
      <c r="I510" s="256"/>
      <c r="J510" s="257">
        <f>ROUND(I510*H510,2)</f>
        <v>0</v>
      </c>
      <c r="K510" s="253" t="s">
        <v>167</v>
      </c>
      <c r="L510" s="258"/>
      <c r="M510" s="259" t="s">
        <v>1</v>
      </c>
      <c r="N510" s="260" t="s">
        <v>44</v>
      </c>
      <c r="O510" s="90"/>
      <c r="P510" s="226">
        <f>O510*H510</f>
        <v>0</v>
      </c>
      <c r="Q510" s="226">
        <v>0.0036</v>
      </c>
      <c r="R510" s="226">
        <f>Q510*H510</f>
        <v>0.0036</v>
      </c>
      <c r="S510" s="226">
        <v>0</v>
      </c>
      <c r="T510" s="227">
        <f>S510*H510</f>
        <v>0</v>
      </c>
      <c r="U510" s="37"/>
      <c r="V510" s="37"/>
      <c r="W510" s="37"/>
      <c r="X510" s="37"/>
      <c r="Y510" s="37"/>
      <c r="Z510" s="37"/>
      <c r="AA510" s="37"/>
      <c r="AB510" s="37"/>
      <c r="AC510" s="37"/>
      <c r="AD510" s="37"/>
      <c r="AE510" s="37"/>
      <c r="AR510" s="228" t="s">
        <v>204</v>
      </c>
      <c r="AT510" s="228" t="s">
        <v>452</v>
      </c>
      <c r="AU510" s="228" t="s">
        <v>89</v>
      </c>
      <c r="AY510" s="16" t="s">
        <v>160</v>
      </c>
      <c r="BE510" s="229">
        <f>IF(N510="základní",J510,0)</f>
        <v>0</v>
      </c>
      <c r="BF510" s="229">
        <f>IF(N510="snížená",J510,0)</f>
        <v>0</v>
      </c>
      <c r="BG510" s="229">
        <f>IF(N510="zákl. přenesená",J510,0)</f>
        <v>0</v>
      </c>
      <c r="BH510" s="229">
        <f>IF(N510="sníž. přenesená",J510,0)</f>
        <v>0</v>
      </c>
      <c r="BI510" s="229">
        <f>IF(N510="nulová",J510,0)</f>
        <v>0</v>
      </c>
      <c r="BJ510" s="16" t="s">
        <v>87</v>
      </c>
      <c r="BK510" s="229">
        <f>ROUND(I510*H510,2)</f>
        <v>0</v>
      </c>
      <c r="BL510" s="16" t="s">
        <v>182</v>
      </c>
      <c r="BM510" s="228" t="s">
        <v>1454</v>
      </c>
    </row>
    <row r="511" spans="1:47" s="2" customFormat="1" ht="12">
      <c r="A511" s="37"/>
      <c r="B511" s="38"/>
      <c r="C511" s="39"/>
      <c r="D511" s="230" t="s">
        <v>170</v>
      </c>
      <c r="E511" s="39"/>
      <c r="F511" s="231" t="s">
        <v>1453</v>
      </c>
      <c r="G511" s="39"/>
      <c r="H511" s="39"/>
      <c r="I511" s="232"/>
      <c r="J511" s="39"/>
      <c r="K511" s="39"/>
      <c r="L511" s="43"/>
      <c r="M511" s="233"/>
      <c r="N511" s="234"/>
      <c r="O511" s="90"/>
      <c r="P511" s="90"/>
      <c r="Q511" s="90"/>
      <c r="R511" s="90"/>
      <c r="S511" s="90"/>
      <c r="T511" s="91"/>
      <c r="U511" s="37"/>
      <c r="V511" s="37"/>
      <c r="W511" s="37"/>
      <c r="X511" s="37"/>
      <c r="Y511" s="37"/>
      <c r="Z511" s="37"/>
      <c r="AA511" s="37"/>
      <c r="AB511" s="37"/>
      <c r="AC511" s="37"/>
      <c r="AD511" s="37"/>
      <c r="AE511" s="37"/>
      <c r="AT511" s="16" t="s">
        <v>170</v>
      </c>
      <c r="AU511" s="16" t="s">
        <v>89</v>
      </c>
    </row>
    <row r="512" spans="1:47" s="2" customFormat="1" ht="12">
      <c r="A512" s="37"/>
      <c r="B512" s="38"/>
      <c r="C512" s="39"/>
      <c r="D512" s="230" t="s">
        <v>172</v>
      </c>
      <c r="E512" s="39"/>
      <c r="F512" s="235" t="s">
        <v>1455</v>
      </c>
      <c r="G512" s="39"/>
      <c r="H512" s="39"/>
      <c r="I512" s="232"/>
      <c r="J512" s="39"/>
      <c r="K512" s="39"/>
      <c r="L512" s="43"/>
      <c r="M512" s="233"/>
      <c r="N512" s="234"/>
      <c r="O512" s="90"/>
      <c r="P512" s="90"/>
      <c r="Q512" s="90"/>
      <c r="R512" s="90"/>
      <c r="S512" s="90"/>
      <c r="T512" s="91"/>
      <c r="U512" s="37"/>
      <c r="V512" s="37"/>
      <c r="W512" s="37"/>
      <c r="X512" s="37"/>
      <c r="Y512" s="37"/>
      <c r="Z512" s="37"/>
      <c r="AA512" s="37"/>
      <c r="AB512" s="37"/>
      <c r="AC512" s="37"/>
      <c r="AD512" s="37"/>
      <c r="AE512" s="37"/>
      <c r="AT512" s="16" t="s">
        <v>172</v>
      </c>
      <c r="AU512" s="16" t="s">
        <v>89</v>
      </c>
    </row>
    <row r="513" spans="1:65" s="2" customFormat="1" ht="24.15" customHeight="1">
      <c r="A513" s="37"/>
      <c r="B513" s="38"/>
      <c r="C513" s="251" t="s">
        <v>1456</v>
      </c>
      <c r="D513" s="251" t="s">
        <v>452</v>
      </c>
      <c r="E513" s="252" t="s">
        <v>1457</v>
      </c>
      <c r="F513" s="253" t="s">
        <v>1458</v>
      </c>
      <c r="G513" s="254" t="s">
        <v>281</v>
      </c>
      <c r="H513" s="255">
        <v>8</v>
      </c>
      <c r="I513" s="256"/>
      <c r="J513" s="257">
        <f>ROUND(I513*H513,2)</f>
        <v>0</v>
      </c>
      <c r="K513" s="253" t="s">
        <v>167</v>
      </c>
      <c r="L513" s="258"/>
      <c r="M513" s="259" t="s">
        <v>1</v>
      </c>
      <c r="N513" s="260" t="s">
        <v>44</v>
      </c>
      <c r="O513" s="90"/>
      <c r="P513" s="226">
        <f>O513*H513</f>
        <v>0</v>
      </c>
      <c r="Q513" s="226">
        <v>0.0056</v>
      </c>
      <c r="R513" s="226">
        <f>Q513*H513</f>
        <v>0.0448</v>
      </c>
      <c r="S513" s="226">
        <v>0</v>
      </c>
      <c r="T513" s="227">
        <f>S513*H513</f>
        <v>0</v>
      </c>
      <c r="U513" s="37"/>
      <c r="V513" s="37"/>
      <c r="W513" s="37"/>
      <c r="X513" s="37"/>
      <c r="Y513" s="37"/>
      <c r="Z513" s="37"/>
      <c r="AA513" s="37"/>
      <c r="AB513" s="37"/>
      <c r="AC513" s="37"/>
      <c r="AD513" s="37"/>
      <c r="AE513" s="37"/>
      <c r="AR513" s="228" t="s">
        <v>204</v>
      </c>
      <c r="AT513" s="228" t="s">
        <v>452</v>
      </c>
      <c r="AU513" s="228" t="s">
        <v>89</v>
      </c>
      <c r="AY513" s="16" t="s">
        <v>160</v>
      </c>
      <c r="BE513" s="229">
        <f>IF(N513="základní",J513,0)</f>
        <v>0</v>
      </c>
      <c r="BF513" s="229">
        <f>IF(N513="snížená",J513,0)</f>
        <v>0</v>
      </c>
      <c r="BG513" s="229">
        <f>IF(N513="zákl. přenesená",J513,0)</f>
        <v>0</v>
      </c>
      <c r="BH513" s="229">
        <f>IF(N513="sníž. přenesená",J513,0)</f>
        <v>0</v>
      </c>
      <c r="BI513" s="229">
        <f>IF(N513="nulová",J513,0)</f>
        <v>0</v>
      </c>
      <c r="BJ513" s="16" t="s">
        <v>87</v>
      </c>
      <c r="BK513" s="229">
        <f>ROUND(I513*H513,2)</f>
        <v>0</v>
      </c>
      <c r="BL513" s="16" t="s">
        <v>182</v>
      </c>
      <c r="BM513" s="228" t="s">
        <v>1459</v>
      </c>
    </row>
    <row r="514" spans="1:47" s="2" customFormat="1" ht="12">
      <c r="A514" s="37"/>
      <c r="B514" s="38"/>
      <c r="C514" s="39"/>
      <c r="D514" s="230" t="s">
        <v>170</v>
      </c>
      <c r="E514" s="39"/>
      <c r="F514" s="231" t="s">
        <v>1458</v>
      </c>
      <c r="G514" s="39"/>
      <c r="H514" s="39"/>
      <c r="I514" s="232"/>
      <c r="J514" s="39"/>
      <c r="K514" s="39"/>
      <c r="L514" s="43"/>
      <c r="M514" s="233"/>
      <c r="N514" s="234"/>
      <c r="O514" s="90"/>
      <c r="P514" s="90"/>
      <c r="Q514" s="90"/>
      <c r="R514" s="90"/>
      <c r="S514" s="90"/>
      <c r="T514" s="91"/>
      <c r="U514" s="37"/>
      <c r="V514" s="37"/>
      <c r="W514" s="37"/>
      <c r="X514" s="37"/>
      <c r="Y514" s="37"/>
      <c r="Z514" s="37"/>
      <c r="AA514" s="37"/>
      <c r="AB514" s="37"/>
      <c r="AC514" s="37"/>
      <c r="AD514" s="37"/>
      <c r="AE514" s="37"/>
      <c r="AT514" s="16" t="s">
        <v>170</v>
      </c>
      <c r="AU514" s="16" t="s">
        <v>89</v>
      </c>
    </row>
    <row r="515" spans="1:65" s="2" customFormat="1" ht="21.75" customHeight="1">
      <c r="A515" s="37"/>
      <c r="B515" s="38"/>
      <c r="C515" s="251" t="s">
        <v>1460</v>
      </c>
      <c r="D515" s="251" t="s">
        <v>452</v>
      </c>
      <c r="E515" s="252" t="s">
        <v>1461</v>
      </c>
      <c r="F515" s="253" t="s">
        <v>1462</v>
      </c>
      <c r="G515" s="254" t="s">
        <v>281</v>
      </c>
      <c r="H515" s="255">
        <v>1</v>
      </c>
      <c r="I515" s="256"/>
      <c r="J515" s="257">
        <f>ROUND(I515*H515,2)</f>
        <v>0</v>
      </c>
      <c r="K515" s="253" t="s">
        <v>167</v>
      </c>
      <c r="L515" s="258"/>
      <c r="M515" s="259" t="s">
        <v>1</v>
      </c>
      <c r="N515" s="260" t="s">
        <v>44</v>
      </c>
      <c r="O515" s="90"/>
      <c r="P515" s="226">
        <f>O515*H515</f>
        <v>0</v>
      </c>
      <c r="Q515" s="226">
        <v>0.0038</v>
      </c>
      <c r="R515" s="226">
        <f>Q515*H515</f>
        <v>0.0038</v>
      </c>
      <c r="S515" s="226">
        <v>0</v>
      </c>
      <c r="T515" s="227">
        <f>S515*H515</f>
        <v>0</v>
      </c>
      <c r="U515" s="37"/>
      <c r="V515" s="37"/>
      <c r="W515" s="37"/>
      <c r="X515" s="37"/>
      <c r="Y515" s="37"/>
      <c r="Z515" s="37"/>
      <c r="AA515" s="37"/>
      <c r="AB515" s="37"/>
      <c r="AC515" s="37"/>
      <c r="AD515" s="37"/>
      <c r="AE515" s="37"/>
      <c r="AR515" s="228" t="s">
        <v>814</v>
      </c>
      <c r="AT515" s="228" t="s">
        <v>452</v>
      </c>
      <c r="AU515" s="228" t="s">
        <v>89</v>
      </c>
      <c r="AY515" s="16" t="s">
        <v>160</v>
      </c>
      <c r="BE515" s="229">
        <f>IF(N515="základní",J515,0)</f>
        <v>0</v>
      </c>
      <c r="BF515" s="229">
        <f>IF(N515="snížená",J515,0)</f>
        <v>0</v>
      </c>
      <c r="BG515" s="229">
        <f>IF(N515="zákl. přenesená",J515,0)</f>
        <v>0</v>
      </c>
      <c r="BH515" s="229">
        <f>IF(N515="sníž. přenesená",J515,0)</f>
        <v>0</v>
      </c>
      <c r="BI515" s="229">
        <f>IF(N515="nulová",J515,0)</f>
        <v>0</v>
      </c>
      <c r="BJ515" s="16" t="s">
        <v>87</v>
      </c>
      <c r="BK515" s="229">
        <f>ROUND(I515*H515,2)</f>
        <v>0</v>
      </c>
      <c r="BL515" s="16" t="s">
        <v>814</v>
      </c>
      <c r="BM515" s="228" t="s">
        <v>1463</v>
      </c>
    </row>
    <row r="516" spans="1:47" s="2" customFormat="1" ht="12">
      <c r="A516" s="37"/>
      <c r="B516" s="38"/>
      <c r="C516" s="39"/>
      <c r="D516" s="230" t="s">
        <v>170</v>
      </c>
      <c r="E516" s="39"/>
      <c r="F516" s="231" t="s">
        <v>1462</v>
      </c>
      <c r="G516" s="39"/>
      <c r="H516" s="39"/>
      <c r="I516" s="232"/>
      <c r="J516" s="39"/>
      <c r="K516" s="39"/>
      <c r="L516" s="43"/>
      <c r="M516" s="233"/>
      <c r="N516" s="234"/>
      <c r="O516" s="90"/>
      <c r="P516" s="90"/>
      <c r="Q516" s="90"/>
      <c r="R516" s="90"/>
      <c r="S516" s="90"/>
      <c r="T516" s="91"/>
      <c r="U516" s="37"/>
      <c r="V516" s="37"/>
      <c r="W516" s="37"/>
      <c r="X516" s="37"/>
      <c r="Y516" s="37"/>
      <c r="Z516" s="37"/>
      <c r="AA516" s="37"/>
      <c r="AB516" s="37"/>
      <c r="AC516" s="37"/>
      <c r="AD516" s="37"/>
      <c r="AE516" s="37"/>
      <c r="AT516" s="16" t="s">
        <v>170</v>
      </c>
      <c r="AU516" s="16" t="s">
        <v>89</v>
      </c>
    </row>
    <row r="517" spans="1:47" s="2" customFormat="1" ht="12">
      <c r="A517" s="37"/>
      <c r="B517" s="38"/>
      <c r="C517" s="39"/>
      <c r="D517" s="230" t="s">
        <v>172</v>
      </c>
      <c r="E517" s="39"/>
      <c r="F517" s="235" t="s">
        <v>1464</v>
      </c>
      <c r="G517" s="39"/>
      <c r="H517" s="39"/>
      <c r="I517" s="232"/>
      <c r="J517" s="39"/>
      <c r="K517" s="39"/>
      <c r="L517" s="43"/>
      <c r="M517" s="233"/>
      <c r="N517" s="234"/>
      <c r="O517" s="90"/>
      <c r="P517" s="90"/>
      <c r="Q517" s="90"/>
      <c r="R517" s="90"/>
      <c r="S517" s="90"/>
      <c r="T517" s="91"/>
      <c r="U517" s="37"/>
      <c r="V517" s="37"/>
      <c r="W517" s="37"/>
      <c r="X517" s="37"/>
      <c r="Y517" s="37"/>
      <c r="Z517" s="37"/>
      <c r="AA517" s="37"/>
      <c r="AB517" s="37"/>
      <c r="AC517" s="37"/>
      <c r="AD517" s="37"/>
      <c r="AE517" s="37"/>
      <c r="AT517" s="16" t="s">
        <v>172</v>
      </c>
      <c r="AU517" s="16" t="s">
        <v>89</v>
      </c>
    </row>
    <row r="518" spans="1:65" s="2" customFormat="1" ht="24.15" customHeight="1">
      <c r="A518" s="37"/>
      <c r="B518" s="38"/>
      <c r="C518" s="251" t="s">
        <v>1465</v>
      </c>
      <c r="D518" s="251" t="s">
        <v>452</v>
      </c>
      <c r="E518" s="252" t="s">
        <v>1466</v>
      </c>
      <c r="F518" s="253" t="s">
        <v>1467</v>
      </c>
      <c r="G518" s="254" t="s">
        <v>281</v>
      </c>
      <c r="H518" s="255">
        <v>9</v>
      </c>
      <c r="I518" s="256"/>
      <c r="J518" s="257">
        <f>ROUND(I518*H518,2)</f>
        <v>0</v>
      </c>
      <c r="K518" s="253" t="s">
        <v>167</v>
      </c>
      <c r="L518" s="258"/>
      <c r="M518" s="259" t="s">
        <v>1</v>
      </c>
      <c r="N518" s="260" t="s">
        <v>44</v>
      </c>
      <c r="O518" s="90"/>
      <c r="P518" s="226">
        <f>O518*H518</f>
        <v>0</v>
      </c>
      <c r="Q518" s="226">
        <v>0.0025</v>
      </c>
      <c r="R518" s="226">
        <f>Q518*H518</f>
        <v>0.0225</v>
      </c>
      <c r="S518" s="226">
        <v>0</v>
      </c>
      <c r="T518" s="227">
        <f>S518*H518</f>
        <v>0</v>
      </c>
      <c r="U518" s="37"/>
      <c r="V518" s="37"/>
      <c r="W518" s="37"/>
      <c r="X518" s="37"/>
      <c r="Y518" s="37"/>
      <c r="Z518" s="37"/>
      <c r="AA518" s="37"/>
      <c r="AB518" s="37"/>
      <c r="AC518" s="37"/>
      <c r="AD518" s="37"/>
      <c r="AE518" s="37"/>
      <c r="AR518" s="228" t="s">
        <v>204</v>
      </c>
      <c r="AT518" s="228" t="s">
        <v>452</v>
      </c>
      <c r="AU518" s="228" t="s">
        <v>89</v>
      </c>
      <c r="AY518" s="16" t="s">
        <v>160</v>
      </c>
      <c r="BE518" s="229">
        <f>IF(N518="základní",J518,0)</f>
        <v>0</v>
      </c>
      <c r="BF518" s="229">
        <f>IF(N518="snížená",J518,0)</f>
        <v>0</v>
      </c>
      <c r="BG518" s="229">
        <f>IF(N518="zákl. přenesená",J518,0)</f>
        <v>0</v>
      </c>
      <c r="BH518" s="229">
        <f>IF(N518="sníž. přenesená",J518,0)</f>
        <v>0</v>
      </c>
      <c r="BI518" s="229">
        <f>IF(N518="nulová",J518,0)</f>
        <v>0</v>
      </c>
      <c r="BJ518" s="16" t="s">
        <v>87</v>
      </c>
      <c r="BK518" s="229">
        <f>ROUND(I518*H518,2)</f>
        <v>0</v>
      </c>
      <c r="BL518" s="16" t="s">
        <v>182</v>
      </c>
      <c r="BM518" s="228" t="s">
        <v>1468</v>
      </c>
    </row>
    <row r="519" spans="1:47" s="2" customFormat="1" ht="12">
      <c r="A519" s="37"/>
      <c r="B519" s="38"/>
      <c r="C519" s="39"/>
      <c r="D519" s="230" t="s">
        <v>170</v>
      </c>
      <c r="E519" s="39"/>
      <c r="F519" s="231" t="s">
        <v>1467</v>
      </c>
      <c r="G519" s="39"/>
      <c r="H519" s="39"/>
      <c r="I519" s="232"/>
      <c r="J519" s="39"/>
      <c r="K519" s="39"/>
      <c r="L519" s="43"/>
      <c r="M519" s="233"/>
      <c r="N519" s="234"/>
      <c r="O519" s="90"/>
      <c r="P519" s="90"/>
      <c r="Q519" s="90"/>
      <c r="R519" s="90"/>
      <c r="S519" s="90"/>
      <c r="T519" s="91"/>
      <c r="U519" s="37"/>
      <c r="V519" s="37"/>
      <c r="W519" s="37"/>
      <c r="X519" s="37"/>
      <c r="Y519" s="37"/>
      <c r="Z519" s="37"/>
      <c r="AA519" s="37"/>
      <c r="AB519" s="37"/>
      <c r="AC519" s="37"/>
      <c r="AD519" s="37"/>
      <c r="AE519" s="37"/>
      <c r="AT519" s="16" t="s">
        <v>170</v>
      </c>
      <c r="AU519" s="16" t="s">
        <v>89</v>
      </c>
    </row>
    <row r="520" spans="1:65" s="2" customFormat="1" ht="24.15" customHeight="1">
      <c r="A520" s="37"/>
      <c r="B520" s="38"/>
      <c r="C520" s="251" t="s">
        <v>1469</v>
      </c>
      <c r="D520" s="251" t="s">
        <v>452</v>
      </c>
      <c r="E520" s="252" t="s">
        <v>1470</v>
      </c>
      <c r="F520" s="253" t="s">
        <v>1471</v>
      </c>
      <c r="G520" s="254" t="s">
        <v>281</v>
      </c>
      <c r="H520" s="255">
        <v>6</v>
      </c>
      <c r="I520" s="256"/>
      <c r="J520" s="257">
        <f>ROUND(I520*H520,2)</f>
        <v>0</v>
      </c>
      <c r="K520" s="253" t="s">
        <v>167</v>
      </c>
      <c r="L520" s="258"/>
      <c r="M520" s="259" t="s">
        <v>1</v>
      </c>
      <c r="N520" s="260" t="s">
        <v>44</v>
      </c>
      <c r="O520" s="90"/>
      <c r="P520" s="226">
        <f>O520*H520</f>
        <v>0</v>
      </c>
      <c r="Q520" s="226">
        <v>0.0026</v>
      </c>
      <c r="R520" s="226">
        <f>Q520*H520</f>
        <v>0.0156</v>
      </c>
      <c r="S520" s="226">
        <v>0</v>
      </c>
      <c r="T520" s="227">
        <f>S520*H520</f>
        <v>0</v>
      </c>
      <c r="U520" s="37"/>
      <c r="V520" s="37"/>
      <c r="W520" s="37"/>
      <c r="X520" s="37"/>
      <c r="Y520" s="37"/>
      <c r="Z520" s="37"/>
      <c r="AA520" s="37"/>
      <c r="AB520" s="37"/>
      <c r="AC520" s="37"/>
      <c r="AD520" s="37"/>
      <c r="AE520" s="37"/>
      <c r="AR520" s="228" t="s">
        <v>204</v>
      </c>
      <c r="AT520" s="228" t="s">
        <v>452</v>
      </c>
      <c r="AU520" s="228" t="s">
        <v>89</v>
      </c>
      <c r="AY520" s="16" t="s">
        <v>160</v>
      </c>
      <c r="BE520" s="229">
        <f>IF(N520="základní",J520,0)</f>
        <v>0</v>
      </c>
      <c r="BF520" s="229">
        <f>IF(N520="snížená",J520,0)</f>
        <v>0</v>
      </c>
      <c r="BG520" s="229">
        <f>IF(N520="zákl. přenesená",J520,0)</f>
        <v>0</v>
      </c>
      <c r="BH520" s="229">
        <f>IF(N520="sníž. přenesená",J520,0)</f>
        <v>0</v>
      </c>
      <c r="BI520" s="229">
        <f>IF(N520="nulová",J520,0)</f>
        <v>0</v>
      </c>
      <c r="BJ520" s="16" t="s">
        <v>87</v>
      </c>
      <c r="BK520" s="229">
        <f>ROUND(I520*H520,2)</f>
        <v>0</v>
      </c>
      <c r="BL520" s="16" t="s">
        <v>182</v>
      </c>
      <c r="BM520" s="228" t="s">
        <v>1472</v>
      </c>
    </row>
    <row r="521" spans="1:47" s="2" customFormat="1" ht="12">
      <c r="A521" s="37"/>
      <c r="B521" s="38"/>
      <c r="C521" s="39"/>
      <c r="D521" s="230" t="s">
        <v>170</v>
      </c>
      <c r="E521" s="39"/>
      <c r="F521" s="231" t="s">
        <v>1471</v>
      </c>
      <c r="G521" s="39"/>
      <c r="H521" s="39"/>
      <c r="I521" s="232"/>
      <c r="J521" s="39"/>
      <c r="K521" s="39"/>
      <c r="L521" s="43"/>
      <c r="M521" s="233"/>
      <c r="N521" s="234"/>
      <c r="O521" s="90"/>
      <c r="P521" s="90"/>
      <c r="Q521" s="90"/>
      <c r="R521" s="90"/>
      <c r="S521" s="90"/>
      <c r="T521" s="91"/>
      <c r="U521" s="37"/>
      <c r="V521" s="37"/>
      <c r="W521" s="37"/>
      <c r="X521" s="37"/>
      <c r="Y521" s="37"/>
      <c r="Z521" s="37"/>
      <c r="AA521" s="37"/>
      <c r="AB521" s="37"/>
      <c r="AC521" s="37"/>
      <c r="AD521" s="37"/>
      <c r="AE521" s="37"/>
      <c r="AT521" s="16" t="s">
        <v>170</v>
      </c>
      <c r="AU521" s="16" t="s">
        <v>89</v>
      </c>
    </row>
    <row r="522" spans="1:65" s="2" customFormat="1" ht="24.15" customHeight="1">
      <c r="A522" s="37"/>
      <c r="B522" s="38"/>
      <c r="C522" s="251" t="s">
        <v>1473</v>
      </c>
      <c r="D522" s="251" t="s">
        <v>452</v>
      </c>
      <c r="E522" s="252" t="s">
        <v>1474</v>
      </c>
      <c r="F522" s="253" t="s">
        <v>1475</v>
      </c>
      <c r="G522" s="254" t="s">
        <v>281</v>
      </c>
      <c r="H522" s="255">
        <v>1</v>
      </c>
      <c r="I522" s="256"/>
      <c r="J522" s="257">
        <f>ROUND(I522*H522,2)</f>
        <v>0</v>
      </c>
      <c r="K522" s="253" t="s">
        <v>167</v>
      </c>
      <c r="L522" s="258"/>
      <c r="M522" s="259" t="s">
        <v>1</v>
      </c>
      <c r="N522" s="260" t="s">
        <v>44</v>
      </c>
      <c r="O522" s="90"/>
      <c r="P522" s="226">
        <f>O522*H522</f>
        <v>0</v>
      </c>
      <c r="Q522" s="226">
        <v>0.0155</v>
      </c>
      <c r="R522" s="226">
        <f>Q522*H522</f>
        <v>0.0155</v>
      </c>
      <c r="S522" s="226">
        <v>0</v>
      </c>
      <c r="T522" s="227">
        <f>S522*H522</f>
        <v>0</v>
      </c>
      <c r="U522" s="37"/>
      <c r="V522" s="37"/>
      <c r="W522" s="37"/>
      <c r="X522" s="37"/>
      <c r="Y522" s="37"/>
      <c r="Z522" s="37"/>
      <c r="AA522" s="37"/>
      <c r="AB522" s="37"/>
      <c r="AC522" s="37"/>
      <c r="AD522" s="37"/>
      <c r="AE522" s="37"/>
      <c r="AR522" s="228" t="s">
        <v>204</v>
      </c>
      <c r="AT522" s="228" t="s">
        <v>452</v>
      </c>
      <c r="AU522" s="228" t="s">
        <v>89</v>
      </c>
      <c r="AY522" s="16" t="s">
        <v>160</v>
      </c>
      <c r="BE522" s="229">
        <f>IF(N522="základní",J522,0)</f>
        <v>0</v>
      </c>
      <c r="BF522" s="229">
        <f>IF(N522="snížená",J522,0)</f>
        <v>0</v>
      </c>
      <c r="BG522" s="229">
        <f>IF(N522="zákl. přenesená",J522,0)</f>
        <v>0</v>
      </c>
      <c r="BH522" s="229">
        <f>IF(N522="sníž. přenesená",J522,0)</f>
        <v>0</v>
      </c>
      <c r="BI522" s="229">
        <f>IF(N522="nulová",J522,0)</f>
        <v>0</v>
      </c>
      <c r="BJ522" s="16" t="s">
        <v>87</v>
      </c>
      <c r="BK522" s="229">
        <f>ROUND(I522*H522,2)</f>
        <v>0</v>
      </c>
      <c r="BL522" s="16" t="s">
        <v>182</v>
      </c>
      <c r="BM522" s="228" t="s">
        <v>1476</v>
      </c>
    </row>
    <row r="523" spans="1:47" s="2" customFormat="1" ht="12">
      <c r="A523" s="37"/>
      <c r="B523" s="38"/>
      <c r="C523" s="39"/>
      <c r="D523" s="230" t="s">
        <v>170</v>
      </c>
      <c r="E523" s="39"/>
      <c r="F523" s="231" t="s">
        <v>1475</v>
      </c>
      <c r="G523" s="39"/>
      <c r="H523" s="39"/>
      <c r="I523" s="232"/>
      <c r="J523" s="39"/>
      <c r="K523" s="39"/>
      <c r="L523" s="43"/>
      <c r="M523" s="233"/>
      <c r="N523" s="234"/>
      <c r="O523" s="90"/>
      <c r="P523" s="90"/>
      <c r="Q523" s="90"/>
      <c r="R523" s="90"/>
      <c r="S523" s="90"/>
      <c r="T523" s="91"/>
      <c r="U523" s="37"/>
      <c r="V523" s="37"/>
      <c r="W523" s="37"/>
      <c r="X523" s="37"/>
      <c r="Y523" s="37"/>
      <c r="Z523" s="37"/>
      <c r="AA523" s="37"/>
      <c r="AB523" s="37"/>
      <c r="AC523" s="37"/>
      <c r="AD523" s="37"/>
      <c r="AE523" s="37"/>
      <c r="AT523" s="16" t="s">
        <v>170</v>
      </c>
      <c r="AU523" s="16" t="s">
        <v>89</v>
      </c>
    </row>
    <row r="524" spans="1:65" s="2" customFormat="1" ht="16.5" customHeight="1">
      <c r="A524" s="37"/>
      <c r="B524" s="38"/>
      <c r="C524" s="251" t="s">
        <v>1477</v>
      </c>
      <c r="D524" s="251" t="s">
        <v>452</v>
      </c>
      <c r="E524" s="252" t="s">
        <v>1478</v>
      </c>
      <c r="F524" s="253" t="s">
        <v>1479</v>
      </c>
      <c r="G524" s="254" t="s">
        <v>281</v>
      </c>
      <c r="H524" s="255">
        <v>4</v>
      </c>
      <c r="I524" s="256"/>
      <c r="J524" s="257">
        <f>ROUND(I524*H524,2)</f>
        <v>0</v>
      </c>
      <c r="K524" s="253" t="s">
        <v>167</v>
      </c>
      <c r="L524" s="258"/>
      <c r="M524" s="259" t="s">
        <v>1</v>
      </c>
      <c r="N524" s="260" t="s">
        <v>44</v>
      </c>
      <c r="O524" s="90"/>
      <c r="P524" s="226">
        <f>O524*H524</f>
        <v>0</v>
      </c>
      <c r="Q524" s="226">
        <v>0.005</v>
      </c>
      <c r="R524" s="226">
        <f>Q524*H524</f>
        <v>0.02</v>
      </c>
      <c r="S524" s="226">
        <v>0</v>
      </c>
      <c r="T524" s="227">
        <f>S524*H524</f>
        <v>0</v>
      </c>
      <c r="U524" s="37"/>
      <c r="V524" s="37"/>
      <c r="W524" s="37"/>
      <c r="X524" s="37"/>
      <c r="Y524" s="37"/>
      <c r="Z524" s="37"/>
      <c r="AA524" s="37"/>
      <c r="AB524" s="37"/>
      <c r="AC524" s="37"/>
      <c r="AD524" s="37"/>
      <c r="AE524" s="37"/>
      <c r="AR524" s="228" t="s">
        <v>204</v>
      </c>
      <c r="AT524" s="228" t="s">
        <v>452</v>
      </c>
      <c r="AU524" s="228" t="s">
        <v>89</v>
      </c>
      <c r="AY524" s="16" t="s">
        <v>160</v>
      </c>
      <c r="BE524" s="229">
        <f>IF(N524="základní",J524,0)</f>
        <v>0</v>
      </c>
      <c r="BF524" s="229">
        <f>IF(N524="snížená",J524,0)</f>
        <v>0</v>
      </c>
      <c r="BG524" s="229">
        <f>IF(N524="zákl. přenesená",J524,0)</f>
        <v>0</v>
      </c>
      <c r="BH524" s="229">
        <f>IF(N524="sníž. přenesená",J524,0)</f>
        <v>0</v>
      </c>
      <c r="BI524" s="229">
        <f>IF(N524="nulová",J524,0)</f>
        <v>0</v>
      </c>
      <c r="BJ524" s="16" t="s">
        <v>87</v>
      </c>
      <c r="BK524" s="229">
        <f>ROUND(I524*H524,2)</f>
        <v>0</v>
      </c>
      <c r="BL524" s="16" t="s">
        <v>182</v>
      </c>
      <c r="BM524" s="228" t="s">
        <v>1480</v>
      </c>
    </row>
    <row r="525" spans="1:47" s="2" customFormat="1" ht="12">
      <c r="A525" s="37"/>
      <c r="B525" s="38"/>
      <c r="C525" s="39"/>
      <c r="D525" s="230" t="s">
        <v>170</v>
      </c>
      <c r="E525" s="39"/>
      <c r="F525" s="231" t="s">
        <v>1479</v>
      </c>
      <c r="G525" s="39"/>
      <c r="H525" s="39"/>
      <c r="I525" s="232"/>
      <c r="J525" s="39"/>
      <c r="K525" s="39"/>
      <c r="L525" s="43"/>
      <c r="M525" s="233"/>
      <c r="N525" s="234"/>
      <c r="O525" s="90"/>
      <c r="P525" s="90"/>
      <c r="Q525" s="90"/>
      <c r="R525" s="90"/>
      <c r="S525" s="90"/>
      <c r="T525" s="91"/>
      <c r="U525" s="37"/>
      <c r="V525" s="37"/>
      <c r="W525" s="37"/>
      <c r="X525" s="37"/>
      <c r="Y525" s="37"/>
      <c r="Z525" s="37"/>
      <c r="AA525" s="37"/>
      <c r="AB525" s="37"/>
      <c r="AC525" s="37"/>
      <c r="AD525" s="37"/>
      <c r="AE525" s="37"/>
      <c r="AT525" s="16" t="s">
        <v>170</v>
      </c>
      <c r="AU525" s="16" t="s">
        <v>89</v>
      </c>
    </row>
    <row r="526" spans="1:65" s="2" customFormat="1" ht="24.15" customHeight="1">
      <c r="A526" s="37"/>
      <c r="B526" s="38"/>
      <c r="C526" s="217" t="s">
        <v>1481</v>
      </c>
      <c r="D526" s="217" t="s">
        <v>163</v>
      </c>
      <c r="E526" s="218" t="s">
        <v>1482</v>
      </c>
      <c r="F526" s="219" t="s">
        <v>1483</v>
      </c>
      <c r="G526" s="220" t="s">
        <v>281</v>
      </c>
      <c r="H526" s="221">
        <v>3</v>
      </c>
      <c r="I526" s="222"/>
      <c r="J526" s="223">
        <f>ROUND(I526*H526,2)</f>
        <v>0</v>
      </c>
      <c r="K526" s="219" t="s">
        <v>167</v>
      </c>
      <c r="L526" s="43"/>
      <c r="M526" s="224" t="s">
        <v>1</v>
      </c>
      <c r="N526" s="225" t="s">
        <v>44</v>
      </c>
      <c r="O526" s="90"/>
      <c r="P526" s="226">
        <f>O526*H526</f>
        <v>0</v>
      </c>
      <c r="Q526" s="226">
        <v>3.75475</v>
      </c>
      <c r="R526" s="226">
        <f>Q526*H526</f>
        <v>11.26425</v>
      </c>
      <c r="S526" s="226">
        <v>0</v>
      </c>
      <c r="T526" s="227">
        <f>S526*H526</f>
        <v>0</v>
      </c>
      <c r="U526" s="37"/>
      <c r="V526" s="37"/>
      <c r="W526" s="37"/>
      <c r="X526" s="37"/>
      <c r="Y526" s="37"/>
      <c r="Z526" s="37"/>
      <c r="AA526" s="37"/>
      <c r="AB526" s="37"/>
      <c r="AC526" s="37"/>
      <c r="AD526" s="37"/>
      <c r="AE526" s="37"/>
      <c r="AR526" s="228" t="s">
        <v>182</v>
      </c>
      <c r="AT526" s="228" t="s">
        <v>163</v>
      </c>
      <c r="AU526" s="228" t="s">
        <v>89</v>
      </c>
      <c r="AY526" s="16" t="s">
        <v>160</v>
      </c>
      <c r="BE526" s="229">
        <f>IF(N526="základní",J526,0)</f>
        <v>0</v>
      </c>
      <c r="BF526" s="229">
        <f>IF(N526="snížená",J526,0)</f>
        <v>0</v>
      </c>
      <c r="BG526" s="229">
        <f>IF(N526="zákl. přenesená",J526,0)</f>
        <v>0</v>
      </c>
      <c r="BH526" s="229">
        <f>IF(N526="sníž. přenesená",J526,0)</f>
        <v>0</v>
      </c>
      <c r="BI526" s="229">
        <f>IF(N526="nulová",J526,0)</f>
        <v>0</v>
      </c>
      <c r="BJ526" s="16" t="s">
        <v>87</v>
      </c>
      <c r="BK526" s="229">
        <f>ROUND(I526*H526,2)</f>
        <v>0</v>
      </c>
      <c r="BL526" s="16" t="s">
        <v>182</v>
      </c>
      <c r="BM526" s="228" t="s">
        <v>1484</v>
      </c>
    </row>
    <row r="527" spans="1:47" s="2" customFormat="1" ht="12">
      <c r="A527" s="37"/>
      <c r="B527" s="38"/>
      <c r="C527" s="39"/>
      <c r="D527" s="230" t="s">
        <v>170</v>
      </c>
      <c r="E527" s="39"/>
      <c r="F527" s="231" t="s">
        <v>1485</v>
      </c>
      <c r="G527" s="39"/>
      <c r="H527" s="39"/>
      <c r="I527" s="232"/>
      <c r="J527" s="39"/>
      <c r="K527" s="39"/>
      <c r="L527" s="43"/>
      <c r="M527" s="233"/>
      <c r="N527" s="234"/>
      <c r="O527" s="90"/>
      <c r="P527" s="90"/>
      <c r="Q527" s="90"/>
      <c r="R527" s="90"/>
      <c r="S527" s="90"/>
      <c r="T527" s="91"/>
      <c r="U527" s="37"/>
      <c r="V527" s="37"/>
      <c r="W527" s="37"/>
      <c r="X527" s="37"/>
      <c r="Y527" s="37"/>
      <c r="Z527" s="37"/>
      <c r="AA527" s="37"/>
      <c r="AB527" s="37"/>
      <c r="AC527" s="37"/>
      <c r="AD527" s="37"/>
      <c r="AE527" s="37"/>
      <c r="AT527" s="16" t="s">
        <v>170</v>
      </c>
      <c r="AU527" s="16" t="s">
        <v>89</v>
      </c>
    </row>
    <row r="528" spans="1:47" s="2" customFormat="1" ht="12">
      <c r="A528" s="37"/>
      <c r="B528" s="38"/>
      <c r="C528" s="39"/>
      <c r="D528" s="230" t="s">
        <v>172</v>
      </c>
      <c r="E528" s="39"/>
      <c r="F528" s="235" t="s">
        <v>1486</v>
      </c>
      <c r="G528" s="39"/>
      <c r="H528" s="39"/>
      <c r="I528" s="232"/>
      <c r="J528" s="39"/>
      <c r="K528" s="39"/>
      <c r="L528" s="43"/>
      <c r="M528" s="233"/>
      <c r="N528" s="234"/>
      <c r="O528" s="90"/>
      <c r="P528" s="90"/>
      <c r="Q528" s="90"/>
      <c r="R528" s="90"/>
      <c r="S528" s="90"/>
      <c r="T528" s="91"/>
      <c r="U528" s="37"/>
      <c r="V528" s="37"/>
      <c r="W528" s="37"/>
      <c r="X528" s="37"/>
      <c r="Y528" s="37"/>
      <c r="Z528" s="37"/>
      <c r="AA528" s="37"/>
      <c r="AB528" s="37"/>
      <c r="AC528" s="37"/>
      <c r="AD528" s="37"/>
      <c r="AE528" s="37"/>
      <c r="AT528" s="16" t="s">
        <v>172</v>
      </c>
      <c r="AU528" s="16" t="s">
        <v>89</v>
      </c>
    </row>
    <row r="529" spans="1:65" s="2" customFormat="1" ht="16.5" customHeight="1">
      <c r="A529" s="37"/>
      <c r="B529" s="38"/>
      <c r="C529" s="251" t="s">
        <v>1487</v>
      </c>
      <c r="D529" s="251" t="s">
        <v>452</v>
      </c>
      <c r="E529" s="252" t="s">
        <v>1488</v>
      </c>
      <c r="F529" s="253" t="s">
        <v>1489</v>
      </c>
      <c r="G529" s="254" t="s">
        <v>281</v>
      </c>
      <c r="H529" s="255">
        <v>3</v>
      </c>
      <c r="I529" s="256"/>
      <c r="J529" s="257">
        <f>ROUND(I529*H529,2)</f>
        <v>0</v>
      </c>
      <c r="K529" s="253" t="s">
        <v>167</v>
      </c>
      <c r="L529" s="258"/>
      <c r="M529" s="259" t="s">
        <v>1</v>
      </c>
      <c r="N529" s="260" t="s">
        <v>44</v>
      </c>
      <c r="O529" s="90"/>
      <c r="P529" s="226">
        <f>O529*H529</f>
        <v>0</v>
      </c>
      <c r="Q529" s="226">
        <v>0.0156</v>
      </c>
      <c r="R529" s="226">
        <f>Q529*H529</f>
        <v>0.046799999999999994</v>
      </c>
      <c r="S529" s="226">
        <v>0</v>
      </c>
      <c r="T529" s="227">
        <f>S529*H529</f>
        <v>0</v>
      </c>
      <c r="U529" s="37"/>
      <c r="V529" s="37"/>
      <c r="W529" s="37"/>
      <c r="X529" s="37"/>
      <c r="Y529" s="37"/>
      <c r="Z529" s="37"/>
      <c r="AA529" s="37"/>
      <c r="AB529" s="37"/>
      <c r="AC529" s="37"/>
      <c r="AD529" s="37"/>
      <c r="AE529" s="37"/>
      <c r="AR529" s="228" t="s">
        <v>204</v>
      </c>
      <c r="AT529" s="228" t="s">
        <v>452</v>
      </c>
      <c r="AU529" s="228" t="s">
        <v>89</v>
      </c>
      <c r="AY529" s="16" t="s">
        <v>160</v>
      </c>
      <c r="BE529" s="229">
        <f>IF(N529="základní",J529,0)</f>
        <v>0</v>
      </c>
      <c r="BF529" s="229">
        <f>IF(N529="snížená",J529,0)</f>
        <v>0</v>
      </c>
      <c r="BG529" s="229">
        <f>IF(N529="zákl. přenesená",J529,0)</f>
        <v>0</v>
      </c>
      <c r="BH529" s="229">
        <f>IF(N529="sníž. přenesená",J529,0)</f>
        <v>0</v>
      </c>
      <c r="BI529" s="229">
        <f>IF(N529="nulová",J529,0)</f>
        <v>0</v>
      </c>
      <c r="BJ529" s="16" t="s">
        <v>87</v>
      </c>
      <c r="BK529" s="229">
        <f>ROUND(I529*H529,2)</f>
        <v>0</v>
      </c>
      <c r="BL529" s="16" t="s">
        <v>182</v>
      </c>
      <c r="BM529" s="228" t="s">
        <v>1490</v>
      </c>
    </row>
    <row r="530" spans="1:47" s="2" customFormat="1" ht="12">
      <c r="A530" s="37"/>
      <c r="B530" s="38"/>
      <c r="C530" s="39"/>
      <c r="D530" s="230" t="s">
        <v>170</v>
      </c>
      <c r="E530" s="39"/>
      <c r="F530" s="231" t="s">
        <v>1491</v>
      </c>
      <c r="G530" s="39"/>
      <c r="H530" s="39"/>
      <c r="I530" s="232"/>
      <c r="J530" s="39"/>
      <c r="K530" s="39"/>
      <c r="L530" s="43"/>
      <c r="M530" s="233"/>
      <c r="N530" s="234"/>
      <c r="O530" s="90"/>
      <c r="P530" s="90"/>
      <c r="Q530" s="90"/>
      <c r="R530" s="90"/>
      <c r="S530" s="90"/>
      <c r="T530" s="91"/>
      <c r="U530" s="37"/>
      <c r="V530" s="37"/>
      <c r="W530" s="37"/>
      <c r="X530" s="37"/>
      <c r="Y530" s="37"/>
      <c r="Z530" s="37"/>
      <c r="AA530" s="37"/>
      <c r="AB530" s="37"/>
      <c r="AC530" s="37"/>
      <c r="AD530" s="37"/>
      <c r="AE530" s="37"/>
      <c r="AT530" s="16" t="s">
        <v>170</v>
      </c>
      <c r="AU530" s="16" t="s">
        <v>89</v>
      </c>
    </row>
    <row r="531" spans="1:65" s="2" customFormat="1" ht="24.15" customHeight="1">
      <c r="A531" s="37"/>
      <c r="B531" s="38"/>
      <c r="C531" s="217" t="s">
        <v>1492</v>
      </c>
      <c r="D531" s="217" t="s">
        <v>163</v>
      </c>
      <c r="E531" s="218" t="s">
        <v>1493</v>
      </c>
      <c r="F531" s="219" t="s">
        <v>1494</v>
      </c>
      <c r="G531" s="220" t="s">
        <v>281</v>
      </c>
      <c r="H531" s="221">
        <v>20</v>
      </c>
      <c r="I531" s="222"/>
      <c r="J531" s="223">
        <f>ROUND(I531*H531,2)</f>
        <v>0</v>
      </c>
      <c r="K531" s="219" t="s">
        <v>167</v>
      </c>
      <c r="L531" s="43"/>
      <c r="M531" s="224" t="s">
        <v>1</v>
      </c>
      <c r="N531" s="225" t="s">
        <v>44</v>
      </c>
      <c r="O531" s="90"/>
      <c r="P531" s="226">
        <f>O531*H531</f>
        <v>0</v>
      </c>
      <c r="Q531" s="226">
        <v>0.11241</v>
      </c>
      <c r="R531" s="226">
        <f>Q531*H531</f>
        <v>2.2481999999999998</v>
      </c>
      <c r="S531" s="226">
        <v>0</v>
      </c>
      <c r="T531" s="227">
        <f>S531*H531</f>
        <v>0</v>
      </c>
      <c r="U531" s="37"/>
      <c r="V531" s="37"/>
      <c r="W531" s="37"/>
      <c r="X531" s="37"/>
      <c r="Y531" s="37"/>
      <c r="Z531" s="37"/>
      <c r="AA531" s="37"/>
      <c r="AB531" s="37"/>
      <c r="AC531" s="37"/>
      <c r="AD531" s="37"/>
      <c r="AE531" s="37"/>
      <c r="AR531" s="228" t="s">
        <v>182</v>
      </c>
      <c r="AT531" s="228" t="s">
        <v>163</v>
      </c>
      <c r="AU531" s="228" t="s">
        <v>89</v>
      </c>
      <c r="AY531" s="16" t="s">
        <v>160</v>
      </c>
      <c r="BE531" s="229">
        <f>IF(N531="základní",J531,0)</f>
        <v>0</v>
      </c>
      <c r="BF531" s="229">
        <f>IF(N531="snížená",J531,0)</f>
        <v>0</v>
      </c>
      <c r="BG531" s="229">
        <f>IF(N531="zákl. přenesená",J531,0)</f>
        <v>0</v>
      </c>
      <c r="BH531" s="229">
        <f>IF(N531="sníž. přenesená",J531,0)</f>
        <v>0</v>
      </c>
      <c r="BI531" s="229">
        <f>IF(N531="nulová",J531,0)</f>
        <v>0</v>
      </c>
      <c r="BJ531" s="16" t="s">
        <v>87</v>
      </c>
      <c r="BK531" s="229">
        <f>ROUND(I531*H531,2)</f>
        <v>0</v>
      </c>
      <c r="BL531" s="16" t="s">
        <v>182</v>
      </c>
      <c r="BM531" s="228" t="s">
        <v>1495</v>
      </c>
    </row>
    <row r="532" spans="1:47" s="2" customFormat="1" ht="12">
      <c r="A532" s="37"/>
      <c r="B532" s="38"/>
      <c r="C532" s="39"/>
      <c r="D532" s="230" t="s">
        <v>170</v>
      </c>
      <c r="E532" s="39"/>
      <c r="F532" s="231" t="s">
        <v>1496</v>
      </c>
      <c r="G532" s="39"/>
      <c r="H532" s="39"/>
      <c r="I532" s="232"/>
      <c r="J532" s="39"/>
      <c r="K532" s="39"/>
      <c r="L532" s="43"/>
      <c r="M532" s="233"/>
      <c r="N532" s="234"/>
      <c r="O532" s="90"/>
      <c r="P532" s="90"/>
      <c r="Q532" s="90"/>
      <c r="R532" s="90"/>
      <c r="S532" s="90"/>
      <c r="T532" s="91"/>
      <c r="U532" s="37"/>
      <c r="V532" s="37"/>
      <c r="W532" s="37"/>
      <c r="X532" s="37"/>
      <c r="Y532" s="37"/>
      <c r="Z532" s="37"/>
      <c r="AA532" s="37"/>
      <c r="AB532" s="37"/>
      <c r="AC532" s="37"/>
      <c r="AD532" s="37"/>
      <c r="AE532" s="37"/>
      <c r="AT532" s="16" t="s">
        <v>170</v>
      </c>
      <c r="AU532" s="16" t="s">
        <v>89</v>
      </c>
    </row>
    <row r="533" spans="1:65" s="2" customFormat="1" ht="21.75" customHeight="1">
      <c r="A533" s="37"/>
      <c r="B533" s="38"/>
      <c r="C533" s="251" t="s">
        <v>1497</v>
      </c>
      <c r="D533" s="251" t="s">
        <v>452</v>
      </c>
      <c r="E533" s="252" t="s">
        <v>1498</v>
      </c>
      <c r="F533" s="253" t="s">
        <v>1499</v>
      </c>
      <c r="G533" s="254" t="s">
        <v>281</v>
      </c>
      <c r="H533" s="255">
        <v>20</v>
      </c>
      <c r="I533" s="256"/>
      <c r="J533" s="257">
        <f>ROUND(I533*H533,2)</f>
        <v>0</v>
      </c>
      <c r="K533" s="253" t="s">
        <v>167</v>
      </c>
      <c r="L533" s="258"/>
      <c r="M533" s="259" t="s">
        <v>1</v>
      </c>
      <c r="N533" s="260" t="s">
        <v>44</v>
      </c>
      <c r="O533" s="90"/>
      <c r="P533" s="226">
        <f>O533*H533</f>
        <v>0</v>
      </c>
      <c r="Q533" s="226">
        <v>0.0061</v>
      </c>
      <c r="R533" s="226">
        <f>Q533*H533</f>
        <v>0.12200000000000001</v>
      </c>
      <c r="S533" s="226">
        <v>0</v>
      </c>
      <c r="T533" s="227">
        <f>S533*H533</f>
        <v>0</v>
      </c>
      <c r="U533" s="37"/>
      <c r="V533" s="37"/>
      <c r="W533" s="37"/>
      <c r="X533" s="37"/>
      <c r="Y533" s="37"/>
      <c r="Z533" s="37"/>
      <c r="AA533" s="37"/>
      <c r="AB533" s="37"/>
      <c r="AC533" s="37"/>
      <c r="AD533" s="37"/>
      <c r="AE533" s="37"/>
      <c r="AR533" s="228" t="s">
        <v>204</v>
      </c>
      <c r="AT533" s="228" t="s">
        <v>452</v>
      </c>
      <c r="AU533" s="228" t="s">
        <v>89</v>
      </c>
      <c r="AY533" s="16" t="s">
        <v>160</v>
      </c>
      <c r="BE533" s="229">
        <f>IF(N533="základní",J533,0)</f>
        <v>0</v>
      </c>
      <c r="BF533" s="229">
        <f>IF(N533="snížená",J533,0)</f>
        <v>0</v>
      </c>
      <c r="BG533" s="229">
        <f>IF(N533="zákl. přenesená",J533,0)</f>
        <v>0</v>
      </c>
      <c r="BH533" s="229">
        <f>IF(N533="sníž. přenesená",J533,0)</f>
        <v>0</v>
      </c>
      <c r="BI533" s="229">
        <f>IF(N533="nulová",J533,0)</f>
        <v>0</v>
      </c>
      <c r="BJ533" s="16" t="s">
        <v>87</v>
      </c>
      <c r="BK533" s="229">
        <f>ROUND(I533*H533,2)</f>
        <v>0</v>
      </c>
      <c r="BL533" s="16" t="s">
        <v>182</v>
      </c>
      <c r="BM533" s="228" t="s">
        <v>1500</v>
      </c>
    </row>
    <row r="534" spans="1:47" s="2" customFormat="1" ht="12">
      <c r="A534" s="37"/>
      <c r="B534" s="38"/>
      <c r="C534" s="39"/>
      <c r="D534" s="230" t="s">
        <v>170</v>
      </c>
      <c r="E534" s="39"/>
      <c r="F534" s="231" t="s">
        <v>1499</v>
      </c>
      <c r="G534" s="39"/>
      <c r="H534" s="39"/>
      <c r="I534" s="232"/>
      <c r="J534" s="39"/>
      <c r="K534" s="39"/>
      <c r="L534" s="43"/>
      <c r="M534" s="233"/>
      <c r="N534" s="234"/>
      <c r="O534" s="90"/>
      <c r="P534" s="90"/>
      <c r="Q534" s="90"/>
      <c r="R534" s="90"/>
      <c r="S534" s="90"/>
      <c r="T534" s="91"/>
      <c r="U534" s="37"/>
      <c r="V534" s="37"/>
      <c r="W534" s="37"/>
      <c r="X534" s="37"/>
      <c r="Y534" s="37"/>
      <c r="Z534" s="37"/>
      <c r="AA534" s="37"/>
      <c r="AB534" s="37"/>
      <c r="AC534" s="37"/>
      <c r="AD534" s="37"/>
      <c r="AE534" s="37"/>
      <c r="AT534" s="16" t="s">
        <v>170</v>
      </c>
      <c r="AU534" s="16" t="s">
        <v>89</v>
      </c>
    </row>
    <row r="535" spans="1:65" s="2" customFormat="1" ht="16.5" customHeight="1">
      <c r="A535" s="37"/>
      <c r="B535" s="38"/>
      <c r="C535" s="251" t="s">
        <v>1501</v>
      </c>
      <c r="D535" s="251" t="s">
        <v>452</v>
      </c>
      <c r="E535" s="252" t="s">
        <v>1502</v>
      </c>
      <c r="F535" s="253" t="s">
        <v>1503</v>
      </c>
      <c r="G535" s="254" t="s">
        <v>281</v>
      </c>
      <c r="H535" s="255">
        <v>20</v>
      </c>
      <c r="I535" s="256"/>
      <c r="J535" s="257">
        <f>ROUND(I535*H535,2)</f>
        <v>0</v>
      </c>
      <c r="K535" s="253" t="s">
        <v>1280</v>
      </c>
      <c r="L535" s="258"/>
      <c r="M535" s="259" t="s">
        <v>1</v>
      </c>
      <c r="N535" s="260" t="s">
        <v>44</v>
      </c>
      <c r="O535" s="90"/>
      <c r="P535" s="226">
        <f>O535*H535</f>
        <v>0</v>
      </c>
      <c r="Q535" s="226">
        <v>0.003</v>
      </c>
      <c r="R535" s="226">
        <f>Q535*H535</f>
        <v>0.06</v>
      </c>
      <c r="S535" s="226">
        <v>0</v>
      </c>
      <c r="T535" s="227">
        <f>S535*H535</f>
        <v>0</v>
      </c>
      <c r="U535" s="37"/>
      <c r="V535" s="37"/>
      <c r="W535" s="37"/>
      <c r="X535" s="37"/>
      <c r="Y535" s="37"/>
      <c r="Z535" s="37"/>
      <c r="AA535" s="37"/>
      <c r="AB535" s="37"/>
      <c r="AC535" s="37"/>
      <c r="AD535" s="37"/>
      <c r="AE535" s="37"/>
      <c r="AR535" s="228" t="s">
        <v>814</v>
      </c>
      <c r="AT535" s="228" t="s">
        <v>452</v>
      </c>
      <c r="AU535" s="228" t="s">
        <v>89</v>
      </c>
      <c r="AY535" s="16" t="s">
        <v>160</v>
      </c>
      <c r="BE535" s="229">
        <f>IF(N535="základní",J535,0)</f>
        <v>0</v>
      </c>
      <c r="BF535" s="229">
        <f>IF(N535="snížená",J535,0)</f>
        <v>0</v>
      </c>
      <c r="BG535" s="229">
        <f>IF(N535="zákl. přenesená",J535,0)</f>
        <v>0</v>
      </c>
      <c r="BH535" s="229">
        <f>IF(N535="sníž. přenesená",J535,0)</f>
        <v>0</v>
      </c>
      <c r="BI535" s="229">
        <f>IF(N535="nulová",J535,0)</f>
        <v>0</v>
      </c>
      <c r="BJ535" s="16" t="s">
        <v>87</v>
      </c>
      <c r="BK535" s="229">
        <f>ROUND(I535*H535,2)</f>
        <v>0</v>
      </c>
      <c r="BL535" s="16" t="s">
        <v>814</v>
      </c>
      <c r="BM535" s="228" t="s">
        <v>1504</v>
      </c>
    </row>
    <row r="536" spans="1:47" s="2" customFormat="1" ht="12">
      <c r="A536" s="37"/>
      <c r="B536" s="38"/>
      <c r="C536" s="39"/>
      <c r="D536" s="230" t="s">
        <v>170</v>
      </c>
      <c r="E536" s="39"/>
      <c r="F536" s="231" t="s">
        <v>1505</v>
      </c>
      <c r="G536" s="39"/>
      <c r="H536" s="39"/>
      <c r="I536" s="232"/>
      <c r="J536" s="39"/>
      <c r="K536" s="39"/>
      <c r="L536" s="43"/>
      <c r="M536" s="233"/>
      <c r="N536" s="234"/>
      <c r="O536" s="90"/>
      <c r="P536" s="90"/>
      <c r="Q536" s="90"/>
      <c r="R536" s="90"/>
      <c r="S536" s="90"/>
      <c r="T536" s="91"/>
      <c r="U536" s="37"/>
      <c r="V536" s="37"/>
      <c r="W536" s="37"/>
      <c r="X536" s="37"/>
      <c r="Y536" s="37"/>
      <c r="Z536" s="37"/>
      <c r="AA536" s="37"/>
      <c r="AB536" s="37"/>
      <c r="AC536" s="37"/>
      <c r="AD536" s="37"/>
      <c r="AE536" s="37"/>
      <c r="AT536" s="16" t="s">
        <v>170</v>
      </c>
      <c r="AU536" s="16" t="s">
        <v>89</v>
      </c>
    </row>
    <row r="537" spans="1:65" s="2" customFormat="1" ht="16.5" customHeight="1">
      <c r="A537" s="37"/>
      <c r="B537" s="38"/>
      <c r="C537" s="251" t="s">
        <v>1506</v>
      </c>
      <c r="D537" s="251" t="s">
        <v>452</v>
      </c>
      <c r="E537" s="252" t="s">
        <v>1507</v>
      </c>
      <c r="F537" s="253" t="s">
        <v>1508</v>
      </c>
      <c r="G537" s="254" t="s">
        <v>281</v>
      </c>
      <c r="H537" s="255">
        <v>20</v>
      </c>
      <c r="I537" s="256"/>
      <c r="J537" s="257">
        <f>ROUND(I537*H537,2)</f>
        <v>0</v>
      </c>
      <c r="K537" s="253" t="s">
        <v>1280</v>
      </c>
      <c r="L537" s="258"/>
      <c r="M537" s="259" t="s">
        <v>1</v>
      </c>
      <c r="N537" s="260" t="s">
        <v>44</v>
      </c>
      <c r="O537" s="90"/>
      <c r="P537" s="226">
        <f>O537*H537</f>
        <v>0</v>
      </c>
      <c r="Q537" s="226">
        <v>0.0001</v>
      </c>
      <c r="R537" s="226">
        <f>Q537*H537</f>
        <v>0.002</v>
      </c>
      <c r="S537" s="226">
        <v>0</v>
      </c>
      <c r="T537" s="227">
        <f>S537*H537</f>
        <v>0</v>
      </c>
      <c r="U537" s="37"/>
      <c r="V537" s="37"/>
      <c r="W537" s="37"/>
      <c r="X537" s="37"/>
      <c r="Y537" s="37"/>
      <c r="Z537" s="37"/>
      <c r="AA537" s="37"/>
      <c r="AB537" s="37"/>
      <c r="AC537" s="37"/>
      <c r="AD537" s="37"/>
      <c r="AE537" s="37"/>
      <c r="AR537" s="228" t="s">
        <v>814</v>
      </c>
      <c r="AT537" s="228" t="s">
        <v>452</v>
      </c>
      <c r="AU537" s="228" t="s">
        <v>89</v>
      </c>
      <c r="AY537" s="16" t="s">
        <v>160</v>
      </c>
      <c r="BE537" s="229">
        <f>IF(N537="základní",J537,0)</f>
        <v>0</v>
      </c>
      <c r="BF537" s="229">
        <f>IF(N537="snížená",J537,0)</f>
        <v>0</v>
      </c>
      <c r="BG537" s="229">
        <f>IF(N537="zákl. přenesená",J537,0)</f>
        <v>0</v>
      </c>
      <c r="BH537" s="229">
        <f>IF(N537="sníž. přenesená",J537,0)</f>
        <v>0</v>
      </c>
      <c r="BI537" s="229">
        <f>IF(N537="nulová",J537,0)</f>
        <v>0</v>
      </c>
      <c r="BJ537" s="16" t="s">
        <v>87</v>
      </c>
      <c r="BK537" s="229">
        <f>ROUND(I537*H537,2)</f>
        <v>0</v>
      </c>
      <c r="BL537" s="16" t="s">
        <v>814</v>
      </c>
      <c r="BM537" s="228" t="s">
        <v>1509</v>
      </c>
    </row>
    <row r="538" spans="1:47" s="2" customFormat="1" ht="12">
      <c r="A538" s="37"/>
      <c r="B538" s="38"/>
      <c r="C538" s="39"/>
      <c r="D538" s="230" t="s">
        <v>170</v>
      </c>
      <c r="E538" s="39"/>
      <c r="F538" s="231" t="s">
        <v>1508</v>
      </c>
      <c r="G538" s="39"/>
      <c r="H538" s="39"/>
      <c r="I538" s="232"/>
      <c r="J538" s="39"/>
      <c r="K538" s="39"/>
      <c r="L538" s="43"/>
      <c r="M538" s="233"/>
      <c r="N538" s="234"/>
      <c r="O538" s="90"/>
      <c r="P538" s="90"/>
      <c r="Q538" s="90"/>
      <c r="R538" s="90"/>
      <c r="S538" s="90"/>
      <c r="T538" s="91"/>
      <c r="U538" s="37"/>
      <c r="V538" s="37"/>
      <c r="W538" s="37"/>
      <c r="X538" s="37"/>
      <c r="Y538" s="37"/>
      <c r="Z538" s="37"/>
      <c r="AA538" s="37"/>
      <c r="AB538" s="37"/>
      <c r="AC538" s="37"/>
      <c r="AD538" s="37"/>
      <c r="AE538" s="37"/>
      <c r="AT538" s="16" t="s">
        <v>170</v>
      </c>
      <c r="AU538" s="16" t="s">
        <v>89</v>
      </c>
    </row>
    <row r="539" spans="1:65" s="2" customFormat="1" ht="16.5" customHeight="1">
      <c r="A539" s="37"/>
      <c r="B539" s="38"/>
      <c r="C539" s="251" t="s">
        <v>1510</v>
      </c>
      <c r="D539" s="251" t="s">
        <v>452</v>
      </c>
      <c r="E539" s="252" t="s">
        <v>1511</v>
      </c>
      <c r="F539" s="253" t="s">
        <v>1512</v>
      </c>
      <c r="G539" s="254" t="s">
        <v>281</v>
      </c>
      <c r="H539" s="255">
        <v>40</v>
      </c>
      <c r="I539" s="256"/>
      <c r="J539" s="257">
        <f>ROUND(I539*H539,2)</f>
        <v>0</v>
      </c>
      <c r="K539" s="253" t="s">
        <v>1280</v>
      </c>
      <c r="L539" s="258"/>
      <c r="M539" s="259" t="s">
        <v>1</v>
      </c>
      <c r="N539" s="260" t="s">
        <v>44</v>
      </c>
      <c r="O539" s="90"/>
      <c r="P539" s="226">
        <f>O539*H539</f>
        <v>0</v>
      </c>
      <c r="Q539" s="226">
        <v>0.00035</v>
      </c>
      <c r="R539" s="226">
        <f>Q539*H539</f>
        <v>0.014</v>
      </c>
      <c r="S539" s="226">
        <v>0</v>
      </c>
      <c r="T539" s="227">
        <f>S539*H539</f>
        <v>0</v>
      </c>
      <c r="U539" s="37"/>
      <c r="V539" s="37"/>
      <c r="W539" s="37"/>
      <c r="X539" s="37"/>
      <c r="Y539" s="37"/>
      <c r="Z539" s="37"/>
      <c r="AA539" s="37"/>
      <c r="AB539" s="37"/>
      <c r="AC539" s="37"/>
      <c r="AD539" s="37"/>
      <c r="AE539" s="37"/>
      <c r="AR539" s="228" t="s">
        <v>814</v>
      </c>
      <c r="AT539" s="228" t="s">
        <v>452</v>
      </c>
      <c r="AU539" s="228" t="s">
        <v>89</v>
      </c>
      <c r="AY539" s="16" t="s">
        <v>160</v>
      </c>
      <c r="BE539" s="229">
        <f>IF(N539="základní",J539,0)</f>
        <v>0</v>
      </c>
      <c r="BF539" s="229">
        <f>IF(N539="snížená",J539,0)</f>
        <v>0</v>
      </c>
      <c r="BG539" s="229">
        <f>IF(N539="zákl. přenesená",J539,0)</f>
        <v>0</v>
      </c>
      <c r="BH539" s="229">
        <f>IF(N539="sníž. přenesená",J539,0)</f>
        <v>0</v>
      </c>
      <c r="BI539" s="229">
        <f>IF(N539="nulová",J539,0)</f>
        <v>0</v>
      </c>
      <c r="BJ539" s="16" t="s">
        <v>87</v>
      </c>
      <c r="BK539" s="229">
        <f>ROUND(I539*H539,2)</f>
        <v>0</v>
      </c>
      <c r="BL539" s="16" t="s">
        <v>814</v>
      </c>
      <c r="BM539" s="228" t="s">
        <v>1513</v>
      </c>
    </row>
    <row r="540" spans="1:47" s="2" customFormat="1" ht="12">
      <c r="A540" s="37"/>
      <c r="B540" s="38"/>
      <c r="C540" s="39"/>
      <c r="D540" s="230" t="s">
        <v>170</v>
      </c>
      <c r="E540" s="39"/>
      <c r="F540" s="231" t="s">
        <v>1514</v>
      </c>
      <c r="G540" s="39"/>
      <c r="H540" s="39"/>
      <c r="I540" s="232"/>
      <c r="J540" s="39"/>
      <c r="K540" s="39"/>
      <c r="L540" s="43"/>
      <c r="M540" s="233"/>
      <c r="N540" s="234"/>
      <c r="O540" s="90"/>
      <c r="P540" s="90"/>
      <c r="Q540" s="90"/>
      <c r="R540" s="90"/>
      <c r="S540" s="90"/>
      <c r="T540" s="91"/>
      <c r="U540" s="37"/>
      <c r="V540" s="37"/>
      <c r="W540" s="37"/>
      <c r="X540" s="37"/>
      <c r="Y540" s="37"/>
      <c r="Z540" s="37"/>
      <c r="AA540" s="37"/>
      <c r="AB540" s="37"/>
      <c r="AC540" s="37"/>
      <c r="AD540" s="37"/>
      <c r="AE540" s="37"/>
      <c r="AT540" s="16" t="s">
        <v>170</v>
      </c>
      <c r="AU540" s="16" t="s">
        <v>89</v>
      </c>
    </row>
    <row r="541" spans="1:51" s="13" customFormat="1" ht="12">
      <c r="A541" s="13"/>
      <c r="B541" s="236"/>
      <c r="C541" s="237"/>
      <c r="D541" s="230" t="s">
        <v>219</v>
      </c>
      <c r="E541" s="238" t="s">
        <v>1</v>
      </c>
      <c r="F541" s="239" t="s">
        <v>1515</v>
      </c>
      <c r="G541" s="237"/>
      <c r="H541" s="240">
        <v>40</v>
      </c>
      <c r="I541" s="241"/>
      <c r="J541" s="237"/>
      <c r="K541" s="237"/>
      <c r="L541" s="242"/>
      <c r="M541" s="243"/>
      <c r="N541" s="244"/>
      <c r="O541" s="244"/>
      <c r="P541" s="244"/>
      <c r="Q541" s="244"/>
      <c r="R541" s="244"/>
      <c r="S541" s="244"/>
      <c r="T541" s="245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  <c r="AT541" s="246" t="s">
        <v>219</v>
      </c>
      <c r="AU541" s="246" t="s">
        <v>89</v>
      </c>
      <c r="AV541" s="13" t="s">
        <v>89</v>
      </c>
      <c r="AW541" s="13" t="s">
        <v>36</v>
      </c>
      <c r="AX541" s="13" t="s">
        <v>79</v>
      </c>
      <c r="AY541" s="246" t="s">
        <v>160</v>
      </c>
    </row>
    <row r="542" spans="1:65" s="2" customFormat="1" ht="24.15" customHeight="1">
      <c r="A542" s="37"/>
      <c r="B542" s="38"/>
      <c r="C542" s="217" t="s">
        <v>914</v>
      </c>
      <c r="D542" s="217" t="s">
        <v>163</v>
      </c>
      <c r="E542" s="218" t="s">
        <v>1516</v>
      </c>
      <c r="F542" s="219" t="s">
        <v>1517</v>
      </c>
      <c r="G542" s="220" t="s">
        <v>281</v>
      </c>
      <c r="H542" s="221">
        <v>2</v>
      </c>
      <c r="I542" s="222"/>
      <c r="J542" s="223">
        <f>ROUND(I542*H542,2)</f>
        <v>0</v>
      </c>
      <c r="K542" s="219" t="s">
        <v>1</v>
      </c>
      <c r="L542" s="43"/>
      <c r="M542" s="224" t="s">
        <v>1</v>
      </c>
      <c r="N542" s="225" t="s">
        <v>44</v>
      </c>
      <c r="O542" s="90"/>
      <c r="P542" s="226">
        <f>O542*H542</f>
        <v>0</v>
      </c>
      <c r="Q542" s="226">
        <v>0.11241</v>
      </c>
      <c r="R542" s="226">
        <f>Q542*H542</f>
        <v>0.22482</v>
      </c>
      <c r="S542" s="226">
        <v>0</v>
      </c>
      <c r="T542" s="227">
        <f>S542*H542</f>
        <v>0</v>
      </c>
      <c r="U542" s="37"/>
      <c r="V542" s="37"/>
      <c r="W542" s="37"/>
      <c r="X542" s="37"/>
      <c r="Y542" s="37"/>
      <c r="Z542" s="37"/>
      <c r="AA542" s="37"/>
      <c r="AB542" s="37"/>
      <c r="AC542" s="37"/>
      <c r="AD542" s="37"/>
      <c r="AE542" s="37"/>
      <c r="AR542" s="228" t="s">
        <v>182</v>
      </c>
      <c r="AT542" s="228" t="s">
        <v>163</v>
      </c>
      <c r="AU542" s="228" t="s">
        <v>89</v>
      </c>
      <c r="AY542" s="16" t="s">
        <v>160</v>
      </c>
      <c r="BE542" s="229">
        <f>IF(N542="základní",J542,0)</f>
        <v>0</v>
      </c>
      <c r="BF542" s="229">
        <f>IF(N542="snížená",J542,0)</f>
        <v>0</v>
      </c>
      <c r="BG542" s="229">
        <f>IF(N542="zákl. přenesená",J542,0)</f>
        <v>0</v>
      </c>
      <c r="BH542" s="229">
        <f>IF(N542="sníž. přenesená",J542,0)</f>
        <v>0</v>
      </c>
      <c r="BI542" s="229">
        <f>IF(N542="nulová",J542,0)</f>
        <v>0</v>
      </c>
      <c r="BJ542" s="16" t="s">
        <v>87</v>
      </c>
      <c r="BK542" s="229">
        <f>ROUND(I542*H542,2)</f>
        <v>0</v>
      </c>
      <c r="BL542" s="16" t="s">
        <v>182</v>
      </c>
      <c r="BM542" s="228" t="s">
        <v>1518</v>
      </c>
    </row>
    <row r="543" spans="1:47" s="2" customFormat="1" ht="12">
      <c r="A543" s="37"/>
      <c r="B543" s="38"/>
      <c r="C543" s="39"/>
      <c r="D543" s="230" t="s">
        <v>170</v>
      </c>
      <c r="E543" s="39"/>
      <c r="F543" s="231" t="s">
        <v>1496</v>
      </c>
      <c r="G543" s="39"/>
      <c r="H543" s="39"/>
      <c r="I543" s="232"/>
      <c r="J543" s="39"/>
      <c r="K543" s="39"/>
      <c r="L543" s="43"/>
      <c r="M543" s="233"/>
      <c r="N543" s="234"/>
      <c r="O543" s="90"/>
      <c r="P543" s="90"/>
      <c r="Q543" s="90"/>
      <c r="R543" s="90"/>
      <c r="S543" s="90"/>
      <c r="T543" s="91"/>
      <c r="U543" s="37"/>
      <c r="V543" s="37"/>
      <c r="W543" s="37"/>
      <c r="X543" s="37"/>
      <c r="Y543" s="37"/>
      <c r="Z543" s="37"/>
      <c r="AA543" s="37"/>
      <c r="AB543" s="37"/>
      <c r="AC543" s="37"/>
      <c r="AD543" s="37"/>
      <c r="AE543" s="37"/>
      <c r="AT543" s="16" t="s">
        <v>170</v>
      </c>
      <c r="AU543" s="16" t="s">
        <v>89</v>
      </c>
    </row>
    <row r="544" spans="1:47" s="2" customFormat="1" ht="12">
      <c r="A544" s="37"/>
      <c r="B544" s="38"/>
      <c r="C544" s="39"/>
      <c r="D544" s="230" t="s">
        <v>172</v>
      </c>
      <c r="E544" s="39"/>
      <c r="F544" s="235" t="s">
        <v>1519</v>
      </c>
      <c r="G544" s="39"/>
      <c r="H544" s="39"/>
      <c r="I544" s="232"/>
      <c r="J544" s="39"/>
      <c r="K544" s="39"/>
      <c r="L544" s="43"/>
      <c r="M544" s="233"/>
      <c r="N544" s="234"/>
      <c r="O544" s="90"/>
      <c r="P544" s="90"/>
      <c r="Q544" s="90"/>
      <c r="R544" s="90"/>
      <c r="S544" s="90"/>
      <c r="T544" s="91"/>
      <c r="U544" s="37"/>
      <c r="V544" s="37"/>
      <c r="W544" s="37"/>
      <c r="X544" s="37"/>
      <c r="Y544" s="37"/>
      <c r="Z544" s="37"/>
      <c r="AA544" s="37"/>
      <c r="AB544" s="37"/>
      <c r="AC544" s="37"/>
      <c r="AD544" s="37"/>
      <c r="AE544" s="37"/>
      <c r="AT544" s="16" t="s">
        <v>172</v>
      </c>
      <c r="AU544" s="16" t="s">
        <v>89</v>
      </c>
    </row>
    <row r="545" spans="1:65" s="2" customFormat="1" ht="24.15" customHeight="1">
      <c r="A545" s="37"/>
      <c r="B545" s="38"/>
      <c r="C545" s="217" t="s">
        <v>814</v>
      </c>
      <c r="D545" s="217" t="s">
        <v>163</v>
      </c>
      <c r="E545" s="218" t="s">
        <v>1520</v>
      </c>
      <c r="F545" s="219" t="s">
        <v>1521</v>
      </c>
      <c r="G545" s="220" t="s">
        <v>215</v>
      </c>
      <c r="H545" s="221">
        <v>466.4</v>
      </c>
      <c r="I545" s="222"/>
      <c r="J545" s="223">
        <f>ROUND(I545*H545,2)</f>
        <v>0</v>
      </c>
      <c r="K545" s="219" t="s">
        <v>167</v>
      </c>
      <c r="L545" s="43"/>
      <c r="M545" s="224" t="s">
        <v>1</v>
      </c>
      <c r="N545" s="225" t="s">
        <v>44</v>
      </c>
      <c r="O545" s="90"/>
      <c r="P545" s="226">
        <f>O545*H545</f>
        <v>0</v>
      </c>
      <c r="Q545" s="226">
        <v>0.00011</v>
      </c>
      <c r="R545" s="226">
        <f>Q545*H545</f>
        <v>0.051304</v>
      </c>
      <c r="S545" s="226">
        <v>0</v>
      </c>
      <c r="T545" s="227">
        <f>S545*H545</f>
        <v>0</v>
      </c>
      <c r="U545" s="37"/>
      <c r="V545" s="37"/>
      <c r="W545" s="37"/>
      <c r="X545" s="37"/>
      <c r="Y545" s="37"/>
      <c r="Z545" s="37"/>
      <c r="AA545" s="37"/>
      <c r="AB545" s="37"/>
      <c r="AC545" s="37"/>
      <c r="AD545" s="37"/>
      <c r="AE545" s="37"/>
      <c r="AR545" s="228" t="s">
        <v>182</v>
      </c>
      <c r="AT545" s="228" t="s">
        <v>163</v>
      </c>
      <c r="AU545" s="228" t="s">
        <v>89</v>
      </c>
      <c r="AY545" s="16" t="s">
        <v>160</v>
      </c>
      <c r="BE545" s="229">
        <f>IF(N545="základní",J545,0)</f>
        <v>0</v>
      </c>
      <c r="BF545" s="229">
        <f>IF(N545="snížená",J545,0)</f>
        <v>0</v>
      </c>
      <c r="BG545" s="229">
        <f>IF(N545="zákl. přenesená",J545,0)</f>
        <v>0</v>
      </c>
      <c r="BH545" s="229">
        <f>IF(N545="sníž. přenesená",J545,0)</f>
        <v>0</v>
      </c>
      <c r="BI545" s="229">
        <f>IF(N545="nulová",J545,0)</f>
        <v>0</v>
      </c>
      <c r="BJ545" s="16" t="s">
        <v>87</v>
      </c>
      <c r="BK545" s="229">
        <f>ROUND(I545*H545,2)</f>
        <v>0</v>
      </c>
      <c r="BL545" s="16" t="s">
        <v>182</v>
      </c>
      <c r="BM545" s="228" t="s">
        <v>1522</v>
      </c>
    </row>
    <row r="546" spans="1:47" s="2" customFormat="1" ht="12">
      <c r="A546" s="37"/>
      <c r="B546" s="38"/>
      <c r="C546" s="39"/>
      <c r="D546" s="230" t="s">
        <v>170</v>
      </c>
      <c r="E546" s="39"/>
      <c r="F546" s="231" t="s">
        <v>1523</v>
      </c>
      <c r="G546" s="39"/>
      <c r="H546" s="39"/>
      <c r="I546" s="232"/>
      <c r="J546" s="39"/>
      <c r="K546" s="39"/>
      <c r="L546" s="43"/>
      <c r="M546" s="233"/>
      <c r="N546" s="234"/>
      <c r="O546" s="90"/>
      <c r="P546" s="90"/>
      <c r="Q546" s="90"/>
      <c r="R546" s="90"/>
      <c r="S546" s="90"/>
      <c r="T546" s="91"/>
      <c r="U546" s="37"/>
      <c r="V546" s="37"/>
      <c r="W546" s="37"/>
      <c r="X546" s="37"/>
      <c r="Y546" s="37"/>
      <c r="Z546" s="37"/>
      <c r="AA546" s="37"/>
      <c r="AB546" s="37"/>
      <c r="AC546" s="37"/>
      <c r="AD546" s="37"/>
      <c r="AE546" s="37"/>
      <c r="AT546" s="16" t="s">
        <v>170</v>
      </c>
      <c r="AU546" s="16" t="s">
        <v>89</v>
      </c>
    </row>
    <row r="547" spans="1:51" s="13" customFormat="1" ht="12">
      <c r="A547" s="13"/>
      <c r="B547" s="236"/>
      <c r="C547" s="237"/>
      <c r="D547" s="230" t="s">
        <v>219</v>
      </c>
      <c r="E547" s="238" t="s">
        <v>1</v>
      </c>
      <c r="F547" s="239" t="s">
        <v>1524</v>
      </c>
      <c r="G547" s="237"/>
      <c r="H547" s="240">
        <v>466.4</v>
      </c>
      <c r="I547" s="241"/>
      <c r="J547" s="237"/>
      <c r="K547" s="237"/>
      <c r="L547" s="242"/>
      <c r="M547" s="243"/>
      <c r="N547" s="244"/>
      <c r="O547" s="244"/>
      <c r="P547" s="244"/>
      <c r="Q547" s="244"/>
      <c r="R547" s="244"/>
      <c r="S547" s="244"/>
      <c r="T547" s="245"/>
      <c r="U547" s="13"/>
      <c r="V547" s="13"/>
      <c r="W547" s="13"/>
      <c r="X547" s="13"/>
      <c r="Y547" s="13"/>
      <c r="Z547" s="13"/>
      <c r="AA547" s="13"/>
      <c r="AB547" s="13"/>
      <c r="AC547" s="13"/>
      <c r="AD547" s="13"/>
      <c r="AE547" s="13"/>
      <c r="AT547" s="246" t="s">
        <v>219</v>
      </c>
      <c r="AU547" s="246" t="s">
        <v>89</v>
      </c>
      <c r="AV547" s="13" t="s">
        <v>89</v>
      </c>
      <c r="AW547" s="13" t="s">
        <v>36</v>
      </c>
      <c r="AX547" s="13" t="s">
        <v>79</v>
      </c>
      <c r="AY547" s="246" t="s">
        <v>160</v>
      </c>
    </row>
    <row r="548" spans="1:65" s="2" customFormat="1" ht="24.15" customHeight="1">
      <c r="A548" s="37"/>
      <c r="B548" s="38"/>
      <c r="C548" s="217" t="s">
        <v>1525</v>
      </c>
      <c r="D548" s="217" t="s">
        <v>163</v>
      </c>
      <c r="E548" s="218" t="s">
        <v>1526</v>
      </c>
      <c r="F548" s="219" t="s">
        <v>1527</v>
      </c>
      <c r="G548" s="220" t="s">
        <v>215</v>
      </c>
      <c r="H548" s="221">
        <v>102</v>
      </c>
      <c r="I548" s="222"/>
      <c r="J548" s="223">
        <f>ROUND(I548*H548,2)</f>
        <v>0</v>
      </c>
      <c r="K548" s="219" t="s">
        <v>167</v>
      </c>
      <c r="L548" s="43"/>
      <c r="M548" s="224" t="s">
        <v>1</v>
      </c>
      <c r="N548" s="225" t="s">
        <v>44</v>
      </c>
      <c r="O548" s="90"/>
      <c r="P548" s="226">
        <f>O548*H548</f>
        <v>0</v>
      </c>
      <c r="Q548" s="226">
        <v>4E-05</v>
      </c>
      <c r="R548" s="226">
        <f>Q548*H548</f>
        <v>0.00408</v>
      </c>
      <c r="S548" s="226">
        <v>0</v>
      </c>
      <c r="T548" s="227">
        <f>S548*H548</f>
        <v>0</v>
      </c>
      <c r="U548" s="37"/>
      <c r="V548" s="37"/>
      <c r="W548" s="37"/>
      <c r="X548" s="37"/>
      <c r="Y548" s="37"/>
      <c r="Z548" s="37"/>
      <c r="AA548" s="37"/>
      <c r="AB548" s="37"/>
      <c r="AC548" s="37"/>
      <c r="AD548" s="37"/>
      <c r="AE548" s="37"/>
      <c r="AR548" s="228" t="s">
        <v>182</v>
      </c>
      <c r="AT548" s="228" t="s">
        <v>163</v>
      </c>
      <c r="AU548" s="228" t="s">
        <v>89</v>
      </c>
      <c r="AY548" s="16" t="s">
        <v>160</v>
      </c>
      <c r="BE548" s="229">
        <f>IF(N548="základní",J548,0)</f>
        <v>0</v>
      </c>
      <c r="BF548" s="229">
        <f>IF(N548="snížená",J548,0)</f>
        <v>0</v>
      </c>
      <c r="BG548" s="229">
        <f>IF(N548="zákl. přenesená",J548,0)</f>
        <v>0</v>
      </c>
      <c r="BH548" s="229">
        <f>IF(N548="sníž. přenesená",J548,0)</f>
        <v>0</v>
      </c>
      <c r="BI548" s="229">
        <f>IF(N548="nulová",J548,0)</f>
        <v>0</v>
      </c>
      <c r="BJ548" s="16" t="s">
        <v>87</v>
      </c>
      <c r="BK548" s="229">
        <f>ROUND(I548*H548,2)</f>
        <v>0</v>
      </c>
      <c r="BL548" s="16" t="s">
        <v>182</v>
      </c>
      <c r="BM548" s="228" t="s">
        <v>1528</v>
      </c>
    </row>
    <row r="549" spans="1:47" s="2" customFormat="1" ht="12">
      <c r="A549" s="37"/>
      <c r="B549" s="38"/>
      <c r="C549" s="39"/>
      <c r="D549" s="230" t="s">
        <v>170</v>
      </c>
      <c r="E549" s="39"/>
      <c r="F549" s="231" t="s">
        <v>1529</v>
      </c>
      <c r="G549" s="39"/>
      <c r="H549" s="39"/>
      <c r="I549" s="232"/>
      <c r="J549" s="39"/>
      <c r="K549" s="39"/>
      <c r="L549" s="43"/>
      <c r="M549" s="233"/>
      <c r="N549" s="234"/>
      <c r="O549" s="90"/>
      <c r="P549" s="90"/>
      <c r="Q549" s="90"/>
      <c r="R549" s="90"/>
      <c r="S549" s="90"/>
      <c r="T549" s="91"/>
      <c r="U549" s="37"/>
      <c r="V549" s="37"/>
      <c r="W549" s="37"/>
      <c r="X549" s="37"/>
      <c r="Y549" s="37"/>
      <c r="Z549" s="37"/>
      <c r="AA549" s="37"/>
      <c r="AB549" s="37"/>
      <c r="AC549" s="37"/>
      <c r="AD549" s="37"/>
      <c r="AE549" s="37"/>
      <c r="AT549" s="16" t="s">
        <v>170</v>
      </c>
      <c r="AU549" s="16" t="s">
        <v>89</v>
      </c>
    </row>
    <row r="550" spans="1:51" s="13" customFormat="1" ht="12">
      <c r="A550" s="13"/>
      <c r="B550" s="236"/>
      <c r="C550" s="237"/>
      <c r="D550" s="230" t="s">
        <v>219</v>
      </c>
      <c r="E550" s="238" t="s">
        <v>1</v>
      </c>
      <c r="F550" s="239" t="s">
        <v>1530</v>
      </c>
      <c r="G550" s="237"/>
      <c r="H550" s="240">
        <v>102</v>
      </c>
      <c r="I550" s="241"/>
      <c r="J550" s="237"/>
      <c r="K550" s="237"/>
      <c r="L550" s="242"/>
      <c r="M550" s="243"/>
      <c r="N550" s="244"/>
      <c r="O550" s="244"/>
      <c r="P550" s="244"/>
      <c r="Q550" s="244"/>
      <c r="R550" s="244"/>
      <c r="S550" s="244"/>
      <c r="T550" s="245"/>
      <c r="U550" s="13"/>
      <c r="V550" s="13"/>
      <c r="W550" s="13"/>
      <c r="X550" s="13"/>
      <c r="Y550" s="13"/>
      <c r="Z550" s="13"/>
      <c r="AA550" s="13"/>
      <c r="AB550" s="13"/>
      <c r="AC550" s="13"/>
      <c r="AD550" s="13"/>
      <c r="AE550" s="13"/>
      <c r="AT550" s="246" t="s">
        <v>219</v>
      </c>
      <c r="AU550" s="246" t="s">
        <v>89</v>
      </c>
      <c r="AV550" s="13" t="s">
        <v>89</v>
      </c>
      <c r="AW550" s="13" t="s">
        <v>36</v>
      </c>
      <c r="AX550" s="13" t="s">
        <v>79</v>
      </c>
      <c r="AY550" s="246" t="s">
        <v>160</v>
      </c>
    </row>
    <row r="551" spans="1:65" s="2" customFormat="1" ht="24.15" customHeight="1">
      <c r="A551" s="37"/>
      <c r="B551" s="38"/>
      <c r="C551" s="217" t="s">
        <v>1531</v>
      </c>
      <c r="D551" s="217" t="s">
        <v>163</v>
      </c>
      <c r="E551" s="218" t="s">
        <v>1532</v>
      </c>
      <c r="F551" s="219" t="s">
        <v>1533</v>
      </c>
      <c r="G551" s="220" t="s">
        <v>215</v>
      </c>
      <c r="H551" s="221">
        <v>679.5</v>
      </c>
      <c r="I551" s="222"/>
      <c r="J551" s="223">
        <f>ROUND(I551*H551,2)</f>
        <v>0</v>
      </c>
      <c r="K551" s="219" t="s">
        <v>167</v>
      </c>
      <c r="L551" s="43"/>
      <c r="M551" s="224" t="s">
        <v>1</v>
      </c>
      <c r="N551" s="225" t="s">
        <v>44</v>
      </c>
      <c r="O551" s="90"/>
      <c r="P551" s="226">
        <f>O551*H551</f>
        <v>0</v>
      </c>
      <c r="Q551" s="226">
        <v>0.00021</v>
      </c>
      <c r="R551" s="226">
        <f>Q551*H551</f>
        <v>0.14269500000000002</v>
      </c>
      <c r="S551" s="226">
        <v>0</v>
      </c>
      <c r="T551" s="227">
        <f>S551*H551</f>
        <v>0</v>
      </c>
      <c r="U551" s="37"/>
      <c r="V551" s="37"/>
      <c r="W551" s="37"/>
      <c r="X551" s="37"/>
      <c r="Y551" s="37"/>
      <c r="Z551" s="37"/>
      <c r="AA551" s="37"/>
      <c r="AB551" s="37"/>
      <c r="AC551" s="37"/>
      <c r="AD551" s="37"/>
      <c r="AE551" s="37"/>
      <c r="AR551" s="228" t="s">
        <v>182</v>
      </c>
      <c r="AT551" s="228" t="s">
        <v>163</v>
      </c>
      <c r="AU551" s="228" t="s">
        <v>89</v>
      </c>
      <c r="AY551" s="16" t="s">
        <v>160</v>
      </c>
      <c r="BE551" s="229">
        <f>IF(N551="základní",J551,0)</f>
        <v>0</v>
      </c>
      <c r="BF551" s="229">
        <f>IF(N551="snížená",J551,0)</f>
        <v>0</v>
      </c>
      <c r="BG551" s="229">
        <f>IF(N551="zákl. přenesená",J551,0)</f>
        <v>0</v>
      </c>
      <c r="BH551" s="229">
        <f>IF(N551="sníž. přenesená",J551,0)</f>
        <v>0</v>
      </c>
      <c r="BI551" s="229">
        <f>IF(N551="nulová",J551,0)</f>
        <v>0</v>
      </c>
      <c r="BJ551" s="16" t="s">
        <v>87</v>
      </c>
      <c r="BK551" s="229">
        <f>ROUND(I551*H551,2)</f>
        <v>0</v>
      </c>
      <c r="BL551" s="16" t="s">
        <v>182</v>
      </c>
      <c r="BM551" s="228" t="s">
        <v>1534</v>
      </c>
    </row>
    <row r="552" spans="1:47" s="2" customFormat="1" ht="12">
      <c r="A552" s="37"/>
      <c r="B552" s="38"/>
      <c r="C552" s="39"/>
      <c r="D552" s="230" t="s">
        <v>170</v>
      </c>
      <c r="E552" s="39"/>
      <c r="F552" s="231" t="s">
        <v>1535</v>
      </c>
      <c r="G552" s="39"/>
      <c r="H552" s="39"/>
      <c r="I552" s="232"/>
      <c r="J552" s="39"/>
      <c r="K552" s="39"/>
      <c r="L552" s="43"/>
      <c r="M552" s="233"/>
      <c r="N552" s="234"/>
      <c r="O552" s="90"/>
      <c r="P552" s="90"/>
      <c r="Q552" s="90"/>
      <c r="R552" s="90"/>
      <c r="S552" s="90"/>
      <c r="T552" s="91"/>
      <c r="U552" s="37"/>
      <c r="V552" s="37"/>
      <c r="W552" s="37"/>
      <c r="X552" s="37"/>
      <c r="Y552" s="37"/>
      <c r="Z552" s="37"/>
      <c r="AA552" s="37"/>
      <c r="AB552" s="37"/>
      <c r="AC552" s="37"/>
      <c r="AD552" s="37"/>
      <c r="AE552" s="37"/>
      <c r="AT552" s="16" t="s">
        <v>170</v>
      </c>
      <c r="AU552" s="16" t="s">
        <v>89</v>
      </c>
    </row>
    <row r="553" spans="1:51" s="13" customFormat="1" ht="12">
      <c r="A553" s="13"/>
      <c r="B553" s="236"/>
      <c r="C553" s="237"/>
      <c r="D553" s="230" t="s">
        <v>219</v>
      </c>
      <c r="E553" s="238" t="s">
        <v>1</v>
      </c>
      <c r="F553" s="239" t="s">
        <v>1536</v>
      </c>
      <c r="G553" s="237"/>
      <c r="H553" s="240">
        <v>679.5</v>
      </c>
      <c r="I553" s="241"/>
      <c r="J553" s="237"/>
      <c r="K553" s="237"/>
      <c r="L553" s="242"/>
      <c r="M553" s="243"/>
      <c r="N553" s="244"/>
      <c r="O553" s="244"/>
      <c r="P553" s="244"/>
      <c r="Q553" s="244"/>
      <c r="R553" s="244"/>
      <c r="S553" s="244"/>
      <c r="T553" s="245"/>
      <c r="U553" s="13"/>
      <c r="V553" s="13"/>
      <c r="W553" s="13"/>
      <c r="X553" s="13"/>
      <c r="Y553" s="13"/>
      <c r="Z553" s="13"/>
      <c r="AA553" s="13"/>
      <c r="AB553" s="13"/>
      <c r="AC553" s="13"/>
      <c r="AD553" s="13"/>
      <c r="AE553" s="13"/>
      <c r="AT553" s="246" t="s">
        <v>219</v>
      </c>
      <c r="AU553" s="246" t="s">
        <v>89</v>
      </c>
      <c r="AV553" s="13" t="s">
        <v>89</v>
      </c>
      <c r="AW553" s="13" t="s">
        <v>36</v>
      </c>
      <c r="AX553" s="13" t="s">
        <v>79</v>
      </c>
      <c r="AY553" s="246" t="s">
        <v>160</v>
      </c>
    </row>
    <row r="554" spans="1:65" s="2" customFormat="1" ht="24.15" customHeight="1">
      <c r="A554" s="37"/>
      <c r="B554" s="38"/>
      <c r="C554" s="217" t="s">
        <v>1537</v>
      </c>
      <c r="D554" s="217" t="s">
        <v>163</v>
      </c>
      <c r="E554" s="218" t="s">
        <v>1538</v>
      </c>
      <c r="F554" s="219" t="s">
        <v>1539</v>
      </c>
      <c r="G554" s="220" t="s">
        <v>215</v>
      </c>
      <c r="H554" s="221">
        <v>167.9</v>
      </c>
      <c r="I554" s="222"/>
      <c r="J554" s="223">
        <f>ROUND(I554*H554,2)</f>
        <v>0</v>
      </c>
      <c r="K554" s="219" t="s">
        <v>167</v>
      </c>
      <c r="L554" s="43"/>
      <c r="M554" s="224" t="s">
        <v>1</v>
      </c>
      <c r="N554" s="225" t="s">
        <v>44</v>
      </c>
      <c r="O554" s="90"/>
      <c r="P554" s="226">
        <f>O554*H554</f>
        <v>0</v>
      </c>
      <c r="Q554" s="226">
        <v>0.00011</v>
      </c>
      <c r="R554" s="226">
        <f>Q554*H554</f>
        <v>0.018469000000000003</v>
      </c>
      <c r="S554" s="226">
        <v>0</v>
      </c>
      <c r="T554" s="227">
        <f>S554*H554</f>
        <v>0</v>
      </c>
      <c r="U554" s="37"/>
      <c r="V554" s="37"/>
      <c r="W554" s="37"/>
      <c r="X554" s="37"/>
      <c r="Y554" s="37"/>
      <c r="Z554" s="37"/>
      <c r="AA554" s="37"/>
      <c r="AB554" s="37"/>
      <c r="AC554" s="37"/>
      <c r="AD554" s="37"/>
      <c r="AE554" s="37"/>
      <c r="AR554" s="228" t="s">
        <v>182</v>
      </c>
      <c r="AT554" s="228" t="s">
        <v>163</v>
      </c>
      <c r="AU554" s="228" t="s">
        <v>89</v>
      </c>
      <c r="AY554" s="16" t="s">
        <v>160</v>
      </c>
      <c r="BE554" s="229">
        <f>IF(N554="základní",J554,0)</f>
        <v>0</v>
      </c>
      <c r="BF554" s="229">
        <f>IF(N554="snížená",J554,0)</f>
        <v>0</v>
      </c>
      <c r="BG554" s="229">
        <f>IF(N554="zákl. přenesená",J554,0)</f>
        <v>0</v>
      </c>
      <c r="BH554" s="229">
        <f>IF(N554="sníž. přenesená",J554,0)</f>
        <v>0</v>
      </c>
      <c r="BI554" s="229">
        <f>IF(N554="nulová",J554,0)</f>
        <v>0</v>
      </c>
      <c r="BJ554" s="16" t="s">
        <v>87</v>
      </c>
      <c r="BK554" s="229">
        <f>ROUND(I554*H554,2)</f>
        <v>0</v>
      </c>
      <c r="BL554" s="16" t="s">
        <v>182</v>
      </c>
      <c r="BM554" s="228" t="s">
        <v>1540</v>
      </c>
    </row>
    <row r="555" spans="1:47" s="2" customFormat="1" ht="12">
      <c r="A555" s="37"/>
      <c r="B555" s="38"/>
      <c r="C555" s="39"/>
      <c r="D555" s="230" t="s">
        <v>170</v>
      </c>
      <c r="E555" s="39"/>
      <c r="F555" s="231" t="s">
        <v>1541</v>
      </c>
      <c r="G555" s="39"/>
      <c r="H555" s="39"/>
      <c r="I555" s="232"/>
      <c r="J555" s="39"/>
      <c r="K555" s="39"/>
      <c r="L555" s="43"/>
      <c r="M555" s="233"/>
      <c r="N555" s="234"/>
      <c r="O555" s="90"/>
      <c r="P555" s="90"/>
      <c r="Q555" s="90"/>
      <c r="R555" s="90"/>
      <c r="S555" s="90"/>
      <c r="T555" s="91"/>
      <c r="U555" s="37"/>
      <c r="V555" s="37"/>
      <c r="W555" s="37"/>
      <c r="X555" s="37"/>
      <c r="Y555" s="37"/>
      <c r="Z555" s="37"/>
      <c r="AA555" s="37"/>
      <c r="AB555" s="37"/>
      <c r="AC555" s="37"/>
      <c r="AD555" s="37"/>
      <c r="AE555" s="37"/>
      <c r="AT555" s="16" t="s">
        <v>170</v>
      </c>
      <c r="AU555" s="16" t="s">
        <v>89</v>
      </c>
    </row>
    <row r="556" spans="1:51" s="13" customFormat="1" ht="12">
      <c r="A556" s="13"/>
      <c r="B556" s="236"/>
      <c r="C556" s="237"/>
      <c r="D556" s="230" t="s">
        <v>219</v>
      </c>
      <c r="E556" s="238" t="s">
        <v>1</v>
      </c>
      <c r="F556" s="239" t="s">
        <v>1542</v>
      </c>
      <c r="G556" s="237"/>
      <c r="H556" s="240">
        <v>118</v>
      </c>
      <c r="I556" s="241"/>
      <c r="J556" s="237"/>
      <c r="K556" s="237"/>
      <c r="L556" s="242"/>
      <c r="M556" s="243"/>
      <c r="N556" s="244"/>
      <c r="O556" s="244"/>
      <c r="P556" s="244"/>
      <c r="Q556" s="244"/>
      <c r="R556" s="244"/>
      <c r="S556" s="244"/>
      <c r="T556" s="245"/>
      <c r="U556" s="13"/>
      <c r="V556" s="13"/>
      <c r="W556" s="13"/>
      <c r="X556" s="13"/>
      <c r="Y556" s="13"/>
      <c r="Z556" s="13"/>
      <c r="AA556" s="13"/>
      <c r="AB556" s="13"/>
      <c r="AC556" s="13"/>
      <c r="AD556" s="13"/>
      <c r="AE556" s="13"/>
      <c r="AT556" s="246" t="s">
        <v>219</v>
      </c>
      <c r="AU556" s="246" t="s">
        <v>89</v>
      </c>
      <c r="AV556" s="13" t="s">
        <v>89</v>
      </c>
      <c r="AW556" s="13" t="s">
        <v>36</v>
      </c>
      <c r="AX556" s="13" t="s">
        <v>79</v>
      </c>
      <c r="AY556" s="246" t="s">
        <v>160</v>
      </c>
    </row>
    <row r="557" spans="1:51" s="13" customFormat="1" ht="12">
      <c r="A557" s="13"/>
      <c r="B557" s="236"/>
      <c r="C557" s="237"/>
      <c r="D557" s="230" t="s">
        <v>219</v>
      </c>
      <c r="E557" s="238" t="s">
        <v>1</v>
      </c>
      <c r="F557" s="239" t="s">
        <v>1543</v>
      </c>
      <c r="G557" s="237"/>
      <c r="H557" s="240">
        <v>49.9</v>
      </c>
      <c r="I557" s="241"/>
      <c r="J557" s="237"/>
      <c r="K557" s="237"/>
      <c r="L557" s="242"/>
      <c r="M557" s="243"/>
      <c r="N557" s="244"/>
      <c r="O557" s="244"/>
      <c r="P557" s="244"/>
      <c r="Q557" s="244"/>
      <c r="R557" s="244"/>
      <c r="S557" s="244"/>
      <c r="T557" s="245"/>
      <c r="U557" s="13"/>
      <c r="V557" s="13"/>
      <c r="W557" s="13"/>
      <c r="X557" s="13"/>
      <c r="Y557" s="13"/>
      <c r="Z557" s="13"/>
      <c r="AA557" s="13"/>
      <c r="AB557" s="13"/>
      <c r="AC557" s="13"/>
      <c r="AD557" s="13"/>
      <c r="AE557" s="13"/>
      <c r="AT557" s="246" t="s">
        <v>219</v>
      </c>
      <c r="AU557" s="246" t="s">
        <v>89</v>
      </c>
      <c r="AV557" s="13" t="s">
        <v>89</v>
      </c>
      <c r="AW557" s="13" t="s">
        <v>36</v>
      </c>
      <c r="AX557" s="13" t="s">
        <v>79</v>
      </c>
      <c r="AY557" s="246" t="s">
        <v>160</v>
      </c>
    </row>
    <row r="558" spans="1:65" s="2" customFormat="1" ht="24.15" customHeight="1">
      <c r="A558" s="37"/>
      <c r="B558" s="38"/>
      <c r="C558" s="217" t="s">
        <v>1544</v>
      </c>
      <c r="D558" s="217" t="s">
        <v>163</v>
      </c>
      <c r="E558" s="218" t="s">
        <v>1545</v>
      </c>
      <c r="F558" s="219" t="s">
        <v>1546</v>
      </c>
      <c r="G558" s="220" t="s">
        <v>270</v>
      </c>
      <c r="H558" s="221">
        <v>93.2</v>
      </c>
      <c r="I558" s="222"/>
      <c r="J558" s="223">
        <f>ROUND(I558*H558,2)</f>
        <v>0</v>
      </c>
      <c r="K558" s="219" t="s">
        <v>167</v>
      </c>
      <c r="L558" s="43"/>
      <c r="M558" s="224" t="s">
        <v>1</v>
      </c>
      <c r="N558" s="225" t="s">
        <v>44</v>
      </c>
      <c r="O558" s="90"/>
      <c r="P558" s="226">
        <f>O558*H558</f>
        <v>0</v>
      </c>
      <c r="Q558" s="226">
        <v>0.00085</v>
      </c>
      <c r="R558" s="226">
        <f>Q558*H558</f>
        <v>0.07922</v>
      </c>
      <c r="S558" s="226">
        <v>0</v>
      </c>
      <c r="T558" s="227">
        <f>S558*H558</f>
        <v>0</v>
      </c>
      <c r="U558" s="37"/>
      <c r="V558" s="37"/>
      <c r="W558" s="37"/>
      <c r="X558" s="37"/>
      <c r="Y558" s="37"/>
      <c r="Z558" s="37"/>
      <c r="AA558" s="37"/>
      <c r="AB558" s="37"/>
      <c r="AC558" s="37"/>
      <c r="AD558" s="37"/>
      <c r="AE558" s="37"/>
      <c r="AR558" s="228" t="s">
        <v>182</v>
      </c>
      <c r="AT558" s="228" t="s">
        <v>163</v>
      </c>
      <c r="AU558" s="228" t="s">
        <v>89</v>
      </c>
      <c r="AY558" s="16" t="s">
        <v>160</v>
      </c>
      <c r="BE558" s="229">
        <f>IF(N558="základní",J558,0)</f>
        <v>0</v>
      </c>
      <c r="BF558" s="229">
        <f>IF(N558="snížená",J558,0)</f>
        <v>0</v>
      </c>
      <c r="BG558" s="229">
        <f>IF(N558="zákl. přenesená",J558,0)</f>
        <v>0</v>
      </c>
      <c r="BH558" s="229">
        <f>IF(N558="sníž. přenesená",J558,0)</f>
        <v>0</v>
      </c>
      <c r="BI558" s="229">
        <f>IF(N558="nulová",J558,0)</f>
        <v>0</v>
      </c>
      <c r="BJ558" s="16" t="s">
        <v>87</v>
      </c>
      <c r="BK558" s="229">
        <f>ROUND(I558*H558,2)</f>
        <v>0</v>
      </c>
      <c r="BL558" s="16" t="s">
        <v>182</v>
      </c>
      <c r="BM558" s="228" t="s">
        <v>1547</v>
      </c>
    </row>
    <row r="559" spans="1:47" s="2" customFormat="1" ht="12">
      <c r="A559" s="37"/>
      <c r="B559" s="38"/>
      <c r="C559" s="39"/>
      <c r="D559" s="230" t="s">
        <v>170</v>
      </c>
      <c r="E559" s="39"/>
      <c r="F559" s="231" t="s">
        <v>1548</v>
      </c>
      <c r="G559" s="39"/>
      <c r="H559" s="39"/>
      <c r="I559" s="232"/>
      <c r="J559" s="39"/>
      <c r="K559" s="39"/>
      <c r="L559" s="43"/>
      <c r="M559" s="233"/>
      <c r="N559" s="234"/>
      <c r="O559" s="90"/>
      <c r="P559" s="90"/>
      <c r="Q559" s="90"/>
      <c r="R559" s="90"/>
      <c r="S559" s="90"/>
      <c r="T559" s="91"/>
      <c r="U559" s="37"/>
      <c r="V559" s="37"/>
      <c r="W559" s="37"/>
      <c r="X559" s="37"/>
      <c r="Y559" s="37"/>
      <c r="Z559" s="37"/>
      <c r="AA559" s="37"/>
      <c r="AB559" s="37"/>
      <c r="AC559" s="37"/>
      <c r="AD559" s="37"/>
      <c r="AE559" s="37"/>
      <c r="AT559" s="16" t="s">
        <v>170</v>
      </c>
      <c r="AU559" s="16" t="s">
        <v>89</v>
      </c>
    </row>
    <row r="560" spans="1:51" s="13" customFormat="1" ht="12">
      <c r="A560" s="13"/>
      <c r="B560" s="236"/>
      <c r="C560" s="237"/>
      <c r="D560" s="230" t="s">
        <v>219</v>
      </c>
      <c r="E560" s="238" t="s">
        <v>1</v>
      </c>
      <c r="F560" s="239" t="s">
        <v>1549</v>
      </c>
      <c r="G560" s="237"/>
      <c r="H560" s="240">
        <v>19.2</v>
      </c>
      <c r="I560" s="241"/>
      <c r="J560" s="237"/>
      <c r="K560" s="237"/>
      <c r="L560" s="242"/>
      <c r="M560" s="243"/>
      <c r="N560" s="244"/>
      <c r="O560" s="244"/>
      <c r="P560" s="244"/>
      <c r="Q560" s="244"/>
      <c r="R560" s="244"/>
      <c r="S560" s="244"/>
      <c r="T560" s="245"/>
      <c r="U560" s="13"/>
      <c r="V560" s="13"/>
      <c r="W560" s="13"/>
      <c r="X560" s="13"/>
      <c r="Y560" s="13"/>
      <c r="Z560" s="13"/>
      <c r="AA560" s="13"/>
      <c r="AB560" s="13"/>
      <c r="AC560" s="13"/>
      <c r="AD560" s="13"/>
      <c r="AE560" s="13"/>
      <c r="AT560" s="246" t="s">
        <v>219</v>
      </c>
      <c r="AU560" s="246" t="s">
        <v>89</v>
      </c>
      <c r="AV560" s="13" t="s">
        <v>89</v>
      </c>
      <c r="AW560" s="13" t="s">
        <v>36</v>
      </c>
      <c r="AX560" s="13" t="s">
        <v>79</v>
      </c>
      <c r="AY560" s="246" t="s">
        <v>160</v>
      </c>
    </row>
    <row r="561" spans="1:51" s="13" customFormat="1" ht="12">
      <c r="A561" s="13"/>
      <c r="B561" s="236"/>
      <c r="C561" s="237"/>
      <c r="D561" s="230" t="s">
        <v>219</v>
      </c>
      <c r="E561" s="238" t="s">
        <v>1</v>
      </c>
      <c r="F561" s="239" t="s">
        <v>1550</v>
      </c>
      <c r="G561" s="237"/>
      <c r="H561" s="240">
        <v>44</v>
      </c>
      <c r="I561" s="241"/>
      <c r="J561" s="237"/>
      <c r="K561" s="237"/>
      <c r="L561" s="242"/>
      <c r="M561" s="243"/>
      <c r="N561" s="244"/>
      <c r="O561" s="244"/>
      <c r="P561" s="244"/>
      <c r="Q561" s="244"/>
      <c r="R561" s="244"/>
      <c r="S561" s="244"/>
      <c r="T561" s="245"/>
      <c r="U561" s="13"/>
      <c r="V561" s="13"/>
      <c r="W561" s="13"/>
      <c r="X561" s="13"/>
      <c r="Y561" s="13"/>
      <c r="Z561" s="13"/>
      <c r="AA561" s="13"/>
      <c r="AB561" s="13"/>
      <c r="AC561" s="13"/>
      <c r="AD561" s="13"/>
      <c r="AE561" s="13"/>
      <c r="AT561" s="246" t="s">
        <v>219</v>
      </c>
      <c r="AU561" s="246" t="s">
        <v>89</v>
      </c>
      <c r="AV561" s="13" t="s">
        <v>89</v>
      </c>
      <c r="AW561" s="13" t="s">
        <v>36</v>
      </c>
      <c r="AX561" s="13" t="s">
        <v>79</v>
      </c>
      <c r="AY561" s="246" t="s">
        <v>160</v>
      </c>
    </row>
    <row r="562" spans="1:51" s="13" customFormat="1" ht="12">
      <c r="A562" s="13"/>
      <c r="B562" s="236"/>
      <c r="C562" s="237"/>
      <c r="D562" s="230" t="s">
        <v>219</v>
      </c>
      <c r="E562" s="238" t="s">
        <v>1</v>
      </c>
      <c r="F562" s="239" t="s">
        <v>1551</v>
      </c>
      <c r="G562" s="237"/>
      <c r="H562" s="240">
        <v>30</v>
      </c>
      <c r="I562" s="241"/>
      <c r="J562" s="237"/>
      <c r="K562" s="237"/>
      <c r="L562" s="242"/>
      <c r="M562" s="243"/>
      <c r="N562" s="244"/>
      <c r="O562" s="244"/>
      <c r="P562" s="244"/>
      <c r="Q562" s="244"/>
      <c r="R562" s="244"/>
      <c r="S562" s="244"/>
      <c r="T562" s="245"/>
      <c r="U562" s="13"/>
      <c r="V562" s="13"/>
      <c r="W562" s="13"/>
      <c r="X562" s="13"/>
      <c r="Y562" s="13"/>
      <c r="Z562" s="13"/>
      <c r="AA562" s="13"/>
      <c r="AB562" s="13"/>
      <c r="AC562" s="13"/>
      <c r="AD562" s="13"/>
      <c r="AE562" s="13"/>
      <c r="AT562" s="246" t="s">
        <v>219</v>
      </c>
      <c r="AU562" s="246" t="s">
        <v>89</v>
      </c>
      <c r="AV562" s="13" t="s">
        <v>89</v>
      </c>
      <c r="AW562" s="13" t="s">
        <v>36</v>
      </c>
      <c r="AX562" s="13" t="s">
        <v>79</v>
      </c>
      <c r="AY562" s="246" t="s">
        <v>160</v>
      </c>
    </row>
    <row r="563" spans="1:65" s="2" customFormat="1" ht="24.15" customHeight="1">
      <c r="A563" s="37"/>
      <c r="B563" s="38"/>
      <c r="C563" s="217" t="s">
        <v>1552</v>
      </c>
      <c r="D563" s="217" t="s">
        <v>163</v>
      </c>
      <c r="E563" s="218" t="s">
        <v>1553</v>
      </c>
      <c r="F563" s="219" t="s">
        <v>1554</v>
      </c>
      <c r="G563" s="220" t="s">
        <v>270</v>
      </c>
      <c r="H563" s="221">
        <v>4</v>
      </c>
      <c r="I563" s="222"/>
      <c r="J563" s="223">
        <f>ROUND(I563*H563,2)</f>
        <v>0</v>
      </c>
      <c r="K563" s="219" t="s">
        <v>167</v>
      </c>
      <c r="L563" s="43"/>
      <c r="M563" s="224" t="s">
        <v>1</v>
      </c>
      <c r="N563" s="225" t="s">
        <v>44</v>
      </c>
      <c r="O563" s="90"/>
      <c r="P563" s="226">
        <f>O563*H563</f>
        <v>0</v>
      </c>
      <c r="Q563" s="226">
        <v>0.00145</v>
      </c>
      <c r="R563" s="226">
        <f>Q563*H563</f>
        <v>0.0058</v>
      </c>
      <c r="S563" s="226">
        <v>0</v>
      </c>
      <c r="T563" s="227">
        <f>S563*H563</f>
        <v>0</v>
      </c>
      <c r="U563" s="37"/>
      <c r="V563" s="37"/>
      <c r="W563" s="37"/>
      <c r="X563" s="37"/>
      <c r="Y563" s="37"/>
      <c r="Z563" s="37"/>
      <c r="AA563" s="37"/>
      <c r="AB563" s="37"/>
      <c r="AC563" s="37"/>
      <c r="AD563" s="37"/>
      <c r="AE563" s="37"/>
      <c r="AR563" s="228" t="s">
        <v>182</v>
      </c>
      <c r="AT563" s="228" t="s">
        <v>163</v>
      </c>
      <c r="AU563" s="228" t="s">
        <v>89</v>
      </c>
      <c r="AY563" s="16" t="s">
        <v>160</v>
      </c>
      <c r="BE563" s="229">
        <f>IF(N563="základní",J563,0)</f>
        <v>0</v>
      </c>
      <c r="BF563" s="229">
        <f>IF(N563="snížená",J563,0)</f>
        <v>0</v>
      </c>
      <c r="BG563" s="229">
        <f>IF(N563="zákl. přenesená",J563,0)</f>
        <v>0</v>
      </c>
      <c r="BH563" s="229">
        <f>IF(N563="sníž. přenesená",J563,0)</f>
        <v>0</v>
      </c>
      <c r="BI563" s="229">
        <f>IF(N563="nulová",J563,0)</f>
        <v>0</v>
      </c>
      <c r="BJ563" s="16" t="s">
        <v>87</v>
      </c>
      <c r="BK563" s="229">
        <f>ROUND(I563*H563,2)</f>
        <v>0</v>
      </c>
      <c r="BL563" s="16" t="s">
        <v>182</v>
      </c>
      <c r="BM563" s="228" t="s">
        <v>1555</v>
      </c>
    </row>
    <row r="564" spans="1:47" s="2" customFormat="1" ht="12">
      <c r="A564" s="37"/>
      <c r="B564" s="38"/>
      <c r="C564" s="39"/>
      <c r="D564" s="230" t="s">
        <v>170</v>
      </c>
      <c r="E564" s="39"/>
      <c r="F564" s="231" t="s">
        <v>1556</v>
      </c>
      <c r="G564" s="39"/>
      <c r="H564" s="39"/>
      <c r="I564" s="232"/>
      <c r="J564" s="39"/>
      <c r="K564" s="39"/>
      <c r="L564" s="43"/>
      <c r="M564" s="233"/>
      <c r="N564" s="234"/>
      <c r="O564" s="90"/>
      <c r="P564" s="90"/>
      <c r="Q564" s="90"/>
      <c r="R564" s="90"/>
      <c r="S564" s="90"/>
      <c r="T564" s="91"/>
      <c r="U564" s="37"/>
      <c r="V564" s="37"/>
      <c r="W564" s="37"/>
      <c r="X564" s="37"/>
      <c r="Y564" s="37"/>
      <c r="Z564" s="37"/>
      <c r="AA564" s="37"/>
      <c r="AB564" s="37"/>
      <c r="AC564" s="37"/>
      <c r="AD564" s="37"/>
      <c r="AE564" s="37"/>
      <c r="AT564" s="16" t="s">
        <v>170</v>
      </c>
      <c r="AU564" s="16" t="s">
        <v>89</v>
      </c>
    </row>
    <row r="565" spans="1:51" s="13" customFormat="1" ht="12">
      <c r="A565" s="13"/>
      <c r="B565" s="236"/>
      <c r="C565" s="237"/>
      <c r="D565" s="230" t="s">
        <v>219</v>
      </c>
      <c r="E565" s="238" t="s">
        <v>1</v>
      </c>
      <c r="F565" s="239" t="s">
        <v>1557</v>
      </c>
      <c r="G565" s="237"/>
      <c r="H565" s="240">
        <v>4</v>
      </c>
      <c r="I565" s="241"/>
      <c r="J565" s="237"/>
      <c r="K565" s="237"/>
      <c r="L565" s="242"/>
      <c r="M565" s="243"/>
      <c r="N565" s="244"/>
      <c r="O565" s="244"/>
      <c r="P565" s="244"/>
      <c r="Q565" s="244"/>
      <c r="R565" s="244"/>
      <c r="S565" s="244"/>
      <c r="T565" s="245"/>
      <c r="U565" s="13"/>
      <c r="V565" s="13"/>
      <c r="W565" s="13"/>
      <c r="X565" s="13"/>
      <c r="Y565" s="13"/>
      <c r="Z565" s="13"/>
      <c r="AA565" s="13"/>
      <c r="AB565" s="13"/>
      <c r="AC565" s="13"/>
      <c r="AD565" s="13"/>
      <c r="AE565" s="13"/>
      <c r="AT565" s="246" t="s">
        <v>219</v>
      </c>
      <c r="AU565" s="246" t="s">
        <v>89</v>
      </c>
      <c r="AV565" s="13" t="s">
        <v>89</v>
      </c>
      <c r="AW565" s="13" t="s">
        <v>36</v>
      </c>
      <c r="AX565" s="13" t="s">
        <v>79</v>
      </c>
      <c r="AY565" s="246" t="s">
        <v>160</v>
      </c>
    </row>
    <row r="566" spans="1:65" s="2" customFormat="1" ht="33" customHeight="1">
      <c r="A566" s="37"/>
      <c r="B566" s="38"/>
      <c r="C566" s="217" t="s">
        <v>1558</v>
      </c>
      <c r="D566" s="217" t="s">
        <v>163</v>
      </c>
      <c r="E566" s="218" t="s">
        <v>1559</v>
      </c>
      <c r="F566" s="219" t="s">
        <v>1560</v>
      </c>
      <c r="G566" s="220" t="s">
        <v>215</v>
      </c>
      <c r="H566" s="221">
        <v>711.73</v>
      </c>
      <c r="I566" s="222"/>
      <c r="J566" s="223">
        <f>ROUND(I566*H566,2)</f>
        <v>0</v>
      </c>
      <c r="K566" s="219" t="s">
        <v>167</v>
      </c>
      <c r="L566" s="43"/>
      <c r="M566" s="224" t="s">
        <v>1</v>
      </c>
      <c r="N566" s="225" t="s">
        <v>44</v>
      </c>
      <c r="O566" s="90"/>
      <c r="P566" s="226">
        <f>O566*H566</f>
        <v>0</v>
      </c>
      <c r="Q566" s="226">
        <v>0.1554</v>
      </c>
      <c r="R566" s="226">
        <f>Q566*H566</f>
        <v>110.60284200000001</v>
      </c>
      <c r="S566" s="226">
        <v>0</v>
      </c>
      <c r="T566" s="227">
        <f>S566*H566</f>
        <v>0</v>
      </c>
      <c r="U566" s="37"/>
      <c r="V566" s="37"/>
      <c r="W566" s="37"/>
      <c r="X566" s="37"/>
      <c r="Y566" s="37"/>
      <c r="Z566" s="37"/>
      <c r="AA566" s="37"/>
      <c r="AB566" s="37"/>
      <c r="AC566" s="37"/>
      <c r="AD566" s="37"/>
      <c r="AE566" s="37"/>
      <c r="AR566" s="228" t="s">
        <v>182</v>
      </c>
      <c r="AT566" s="228" t="s">
        <v>163</v>
      </c>
      <c r="AU566" s="228" t="s">
        <v>89</v>
      </c>
      <c r="AY566" s="16" t="s">
        <v>160</v>
      </c>
      <c r="BE566" s="229">
        <f>IF(N566="základní",J566,0)</f>
        <v>0</v>
      </c>
      <c r="BF566" s="229">
        <f>IF(N566="snížená",J566,0)</f>
        <v>0</v>
      </c>
      <c r="BG566" s="229">
        <f>IF(N566="zákl. přenesená",J566,0)</f>
        <v>0</v>
      </c>
      <c r="BH566" s="229">
        <f>IF(N566="sníž. přenesená",J566,0)</f>
        <v>0</v>
      </c>
      <c r="BI566" s="229">
        <f>IF(N566="nulová",J566,0)</f>
        <v>0</v>
      </c>
      <c r="BJ566" s="16" t="s">
        <v>87</v>
      </c>
      <c r="BK566" s="229">
        <f>ROUND(I566*H566,2)</f>
        <v>0</v>
      </c>
      <c r="BL566" s="16" t="s">
        <v>182</v>
      </c>
      <c r="BM566" s="228" t="s">
        <v>1561</v>
      </c>
    </row>
    <row r="567" spans="1:47" s="2" customFormat="1" ht="12">
      <c r="A567" s="37"/>
      <c r="B567" s="38"/>
      <c r="C567" s="39"/>
      <c r="D567" s="230" t="s">
        <v>170</v>
      </c>
      <c r="E567" s="39"/>
      <c r="F567" s="231" t="s">
        <v>1562</v>
      </c>
      <c r="G567" s="39"/>
      <c r="H567" s="39"/>
      <c r="I567" s="232"/>
      <c r="J567" s="39"/>
      <c r="K567" s="39"/>
      <c r="L567" s="43"/>
      <c r="M567" s="233"/>
      <c r="N567" s="234"/>
      <c r="O567" s="90"/>
      <c r="P567" s="90"/>
      <c r="Q567" s="90"/>
      <c r="R567" s="90"/>
      <c r="S567" s="90"/>
      <c r="T567" s="91"/>
      <c r="U567" s="37"/>
      <c r="V567" s="37"/>
      <c r="W567" s="37"/>
      <c r="X567" s="37"/>
      <c r="Y567" s="37"/>
      <c r="Z567" s="37"/>
      <c r="AA567" s="37"/>
      <c r="AB567" s="37"/>
      <c r="AC567" s="37"/>
      <c r="AD567" s="37"/>
      <c r="AE567" s="37"/>
      <c r="AT567" s="16" t="s">
        <v>170</v>
      </c>
      <c r="AU567" s="16" t="s">
        <v>89</v>
      </c>
    </row>
    <row r="568" spans="1:51" s="14" customFormat="1" ht="12">
      <c r="A568" s="14"/>
      <c r="B568" s="264"/>
      <c r="C568" s="265"/>
      <c r="D568" s="230" t="s">
        <v>219</v>
      </c>
      <c r="E568" s="266" t="s">
        <v>1</v>
      </c>
      <c r="F568" s="267" t="s">
        <v>1563</v>
      </c>
      <c r="G568" s="265"/>
      <c r="H568" s="266" t="s">
        <v>1</v>
      </c>
      <c r="I568" s="268"/>
      <c r="J568" s="265"/>
      <c r="K568" s="265"/>
      <c r="L568" s="269"/>
      <c r="M568" s="270"/>
      <c r="N568" s="271"/>
      <c r="O568" s="271"/>
      <c r="P568" s="271"/>
      <c r="Q568" s="271"/>
      <c r="R568" s="271"/>
      <c r="S568" s="271"/>
      <c r="T568" s="272"/>
      <c r="U568" s="14"/>
      <c r="V568" s="14"/>
      <c r="W568" s="14"/>
      <c r="X568" s="14"/>
      <c r="Y568" s="14"/>
      <c r="Z568" s="14"/>
      <c r="AA568" s="14"/>
      <c r="AB568" s="14"/>
      <c r="AC568" s="14"/>
      <c r="AD568" s="14"/>
      <c r="AE568" s="14"/>
      <c r="AT568" s="273" t="s">
        <v>219</v>
      </c>
      <c r="AU568" s="273" t="s">
        <v>89</v>
      </c>
      <c r="AV568" s="14" t="s">
        <v>87</v>
      </c>
      <c r="AW568" s="14" t="s">
        <v>36</v>
      </c>
      <c r="AX568" s="14" t="s">
        <v>79</v>
      </c>
      <c r="AY568" s="273" t="s">
        <v>160</v>
      </c>
    </row>
    <row r="569" spans="1:51" s="13" customFormat="1" ht="12">
      <c r="A569" s="13"/>
      <c r="B569" s="236"/>
      <c r="C569" s="237"/>
      <c r="D569" s="230" t="s">
        <v>219</v>
      </c>
      <c r="E569" s="238" t="s">
        <v>1</v>
      </c>
      <c r="F569" s="239" t="s">
        <v>1564</v>
      </c>
      <c r="G569" s="237"/>
      <c r="H569" s="240">
        <v>383</v>
      </c>
      <c r="I569" s="241"/>
      <c r="J569" s="237"/>
      <c r="K569" s="237"/>
      <c r="L569" s="242"/>
      <c r="M569" s="243"/>
      <c r="N569" s="244"/>
      <c r="O569" s="244"/>
      <c r="P569" s="244"/>
      <c r="Q569" s="244"/>
      <c r="R569" s="244"/>
      <c r="S569" s="244"/>
      <c r="T569" s="245"/>
      <c r="U569" s="13"/>
      <c r="V569" s="13"/>
      <c r="W569" s="13"/>
      <c r="X569" s="13"/>
      <c r="Y569" s="13"/>
      <c r="Z569" s="13"/>
      <c r="AA569" s="13"/>
      <c r="AB569" s="13"/>
      <c r="AC569" s="13"/>
      <c r="AD569" s="13"/>
      <c r="AE569" s="13"/>
      <c r="AT569" s="246" t="s">
        <v>219</v>
      </c>
      <c r="AU569" s="246" t="s">
        <v>89</v>
      </c>
      <c r="AV569" s="13" t="s">
        <v>89</v>
      </c>
      <c r="AW569" s="13" t="s">
        <v>36</v>
      </c>
      <c r="AX569" s="13" t="s">
        <v>79</v>
      </c>
      <c r="AY569" s="246" t="s">
        <v>160</v>
      </c>
    </row>
    <row r="570" spans="1:51" s="14" customFormat="1" ht="12">
      <c r="A570" s="14"/>
      <c r="B570" s="264"/>
      <c r="C570" s="265"/>
      <c r="D570" s="230" t="s">
        <v>219</v>
      </c>
      <c r="E570" s="266" t="s">
        <v>1</v>
      </c>
      <c r="F570" s="267" t="s">
        <v>1565</v>
      </c>
      <c r="G570" s="265"/>
      <c r="H570" s="266" t="s">
        <v>1</v>
      </c>
      <c r="I570" s="268"/>
      <c r="J570" s="265"/>
      <c r="K570" s="265"/>
      <c r="L570" s="269"/>
      <c r="M570" s="270"/>
      <c r="N570" s="271"/>
      <c r="O570" s="271"/>
      <c r="P570" s="271"/>
      <c r="Q570" s="271"/>
      <c r="R570" s="271"/>
      <c r="S570" s="271"/>
      <c r="T570" s="272"/>
      <c r="U570" s="14"/>
      <c r="V570" s="14"/>
      <c r="W570" s="14"/>
      <c r="X570" s="14"/>
      <c r="Y570" s="14"/>
      <c r="Z570" s="14"/>
      <c r="AA570" s="14"/>
      <c r="AB570" s="14"/>
      <c r="AC570" s="14"/>
      <c r="AD570" s="14"/>
      <c r="AE570" s="14"/>
      <c r="AT570" s="273" t="s">
        <v>219</v>
      </c>
      <c r="AU570" s="273" t="s">
        <v>89</v>
      </c>
      <c r="AV570" s="14" t="s">
        <v>87</v>
      </c>
      <c r="AW570" s="14" t="s">
        <v>36</v>
      </c>
      <c r="AX570" s="14" t="s">
        <v>79</v>
      </c>
      <c r="AY570" s="273" t="s">
        <v>160</v>
      </c>
    </row>
    <row r="571" spans="1:51" s="13" customFormat="1" ht="12">
      <c r="A571" s="13"/>
      <c r="B571" s="236"/>
      <c r="C571" s="237"/>
      <c r="D571" s="230" t="s">
        <v>219</v>
      </c>
      <c r="E571" s="238" t="s">
        <v>1</v>
      </c>
      <c r="F571" s="239" t="s">
        <v>1566</v>
      </c>
      <c r="G571" s="237"/>
      <c r="H571" s="240">
        <v>19.7</v>
      </c>
      <c r="I571" s="241"/>
      <c r="J571" s="237"/>
      <c r="K571" s="237"/>
      <c r="L571" s="242"/>
      <c r="M571" s="243"/>
      <c r="N571" s="244"/>
      <c r="O571" s="244"/>
      <c r="P571" s="244"/>
      <c r="Q571" s="244"/>
      <c r="R571" s="244"/>
      <c r="S571" s="244"/>
      <c r="T571" s="245"/>
      <c r="U571" s="13"/>
      <c r="V571" s="13"/>
      <c r="W571" s="13"/>
      <c r="X571" s="13"/>
      <c r="Y571" s="13"/>
      <c r="Z571" s="13"/>
      <c r="AA571" s="13"/>
      <c r="AB571" s="13"/>
      <c r="AC571" s="13"/>
      <c r="AD571" s="13"/>
      <c r="AE571" s="13"/>
      <c r="AT571" s="246" t="s">
        <v>219</v>
      </c>
      <c r="AU571" s="246" t="s">
        <v>89</v>
      </c>
      <c r="AV571" s="13" t="s">
        <v>89</v>
      </c>
      <c r="AW571" s="13" t="s">
        <v>36</v>
      </c>
      <c r="AX571" s="13" t="s">
        <v>79</v>
      </c>
      <c r="AY571" s="246" t="s">
        <v>160</v>
      </c>
    </row>
    <row r="572" spans="1:51" s="14" customFormat="1" ht="12">
      <c r="A572" s="14"/>
      <c r="B572" s="264"/>
      <c r="C572" s="265"/>
      <c r="D572" s="230" t="s">
        <v>219</v>
      </c>
      <c r="E572" s="266" t="s">
        <v>1</v>
      </c>
      <c r="F572" s="267" t="s">
        <v>1567</v>
      </c>
      <c r="G572" s="265"/>
      <c r="H572" s="266" t="s">
        <v>1</v>
      </c>
      <c r="I572" s="268"/>
      <c r="J572" s="265"/>
      <c r="K572" s="265"/>
      <c r="L572" s="269"/>
      <c r="M572" s="270"/>
      <c r="N572" s="271"/>
      <c r="O572" s="271"/>
      <c r="P572" s="271"/>
      <c r="Q572" s="271"/>
      <c r="R572" s="271"/>
      <c r="S572" s="271"/>
      <c r="T572" s="272"/>
      <c r="U572" s="14"/>
      <c r="V572" s="14"/>
      <c r="W572" s="14"/>
      <c r="X572" s="14"/>
      <c r="Y572" s="14"/>
      <c r="Z572" s="14"/>
      <c r="AA572" s="14"/>
      <c r="AB572" s="14"/>
      <c r="AC572" s="14"/>
      <c r="AD572" s="14"/>
      <c r="AE572" s="14"/>
      <c r="AT572" s="273" t="s">
        <v>219</v>
      </c>
      <c r="AU572" s="273" t="s">
        <v>89</v>
      </c>
      <c r="AV572" s="14" t="s">
        <v>87</v>
      </c>
      <c r="AW572" s="14" t="s">
        <v>36</v>
      </c>
      <c r="AX572" s="14" t="s">
        <v>79</v>
      </c>
      <c r="AY572" s="273" t="s">
        <v>160</v>
      </c>
    </row>
    <row r="573" spans="1:51" s="13" customFormat="1" ht="12">
      <c r="A573" s="13"/>
      <c r="B573" s="236"/>
      <c r="C573" s="237"/>
      <c r="D573" s="230" t="s">
        <v>219</v>
      </c>
      <c r="E573" s="238" t="s">
        <v>1</v>
      </c>
      <c r="F573" s="239" t="s">
        <v>1568</v>
      </c>
      <c r="G573" s="237"/>
      <c r="H573" s="240">
        <v>9</v>
      </c>
      <c r="I573" s="241"/>
      <c r="J573" s="237"/>
      <c r="K573" s="237"/>
      <c r="L573" s="242"/>
      <c r="M573" s="243"/>
      <c r="N573" s="244"/>
      <c r="O573" s="244"/>
      <c r="P573" s="244"/>
      <c r="Q573" s="244"/>
      <c r="R573" s="244"/>
      <c r="S573" s="244"/>
      <c r="T573" s="245"/>
      <c r="U573" s="13"/>
      <c r="V573" s="13"/>
      <c r="W573" s="13"/>
      <c r="X573" s="13"/>
      <c r="Y573" s="13"/>
      <c r="Z573" s="13"/>
      <c r="AA573" s="13"/>
      <c r="AB573" s="13"/>
      <c r="AC573" s="13"/>
      <c r="AD573" s="13"/>
      <c r="AE573" s="13"/>
      <c r="AT573" s="246" t="s">
        <v>219</v>
      </c>
      <c r="AU573" s="246" t="s">
        <v>89</v>
      </c>
      <c r="AV573" s="13" t="s">
        <v>89</v>
      </c>
      <c r="AW573" s="13" t="s">
        <v>36</v>
      </c>
      <c r="AX573" s="13" t="s">
        <v>79</v>
      </c>
      <c r="AY573" s="246" t="s">
        <v>160</v>
      </c>
    </row>
    <row r="574" spans="1:51" s="14" customFormat="1" ht="12">
      <c r="A574" s="14"/>
      <c r="B574" s="264"/>
      <c r="C574" s="265"/>
      <c r="D574" s="230" t="s">
        <v>219</v>
      </c>
      <c r="E574" s="266" t="s">
        <v>1</v>
      </c>
      <c r="F574" s="267" t="s">
        <v>1569</v>
      </c>
      <c r="G574" s="265"/>
      <c r="H574" s="266" t="s">
        <v>1</v>
      </c>
      <c r="I574" s="268"/>
      <c r="J574" s="265"/>
      <c r="K574" s="265"/>
      <c r="L574" s="269"/>
      <c r="M574" s="270"/>
      <c r="N574" s="271"/>
      <c r="O574" s="271"/>
      <c r="P574" s="271"/>
      <c r="Q574" s="271"/>
      <c r="R574" s="271"/>
      <c r="S574" s="271"/>
      <c r="T574" s="272"/>
      <c r="U574" s="14"/>
      <c r="V574" s="14"/>
      <c r="W574" s="14"/>
      <c r="X574" s="14"/>
      <c r="Y574" s="14"/>
      <c r="Z574" s="14"/>
      <c r="AA574" s="14"/>
      <c r="AB574" s="14"/>
      <c r="AC574" s="14"/>
      <c r="AD574" s="14"/>
      <c r="AE574" s="14"/>
      <c r="AT574" s="273" t="s">
        <v>219</v>
      </c>
      <c r="AU574" s="273" t="s">
        <v>89</v>
      </c>
      <c r="AV574" s="14" t="s">
        <v>87</v>
      </c>
      <c r="AW574" s="14" t="s">
        <v>36</v>
      </c>
      <c r="AX574" s="14" t="s">
        <v>79</v>
      </c>
      <c r="AY574" s="273" t="s">
        <v>160</v>
      </c>
    </row>
    <row r="575" spans="1:51" s="13" customFormat="1" ht="12">
      <c r="A575" s="13"/>
      <c r="B575" s="236"/>
      <c r="C575" s="237"/>
      <c r="D575" s="230" t="s">
        <v>219</v>
      </c>
      <c r="E575" s="238" t="s">
        <v>1</v>
      </c>
      <c r="F575" s="239" t="s">
        <v>1570</v>
      </c>
      <c r="G575" s="237"/>
      <c r="H575" s="240">
        <v>288.03</v>
      </c>
      <c r="I575" s="241"/>
      <c r="J575" s="237"/>
      <c r="K575" s="237"/>
      <c r="L575" s="242"/>
      <c r="M575" s="243"/>
      <c r="N575" s="244"/>
      <c r="O575" s="244"/>
      <c r="P575" s="244"/>
      <c r="Q575" s="244"/>
      <c r="R575" s="244"/>
      <c r="S575" s="244"/>
      <c r="T575" s="245"/>
      <c r="U575" s="13"/>
      <c r="V575" s="13"/>
      <c r="W575" s="13"/>
      <c r="X575" s="13"/>
      <c r="Y575" s="13"/>
      <c r="Z575" s="13"/>
      <c r="AA575" s="13"/>
      <c r="AB575" s="13"/>
      <c r="AC575" s="13"/>
      <c r="AD575" s="13"/>
      <c r="AE575" s="13"/>
      <c r="AT575" s="246" t="s">
        <v>219</v>
      </c>
      <c r="AU575" s="246" t="s">
        <v>89</v>
      </c>
      <c r="AV575" s="13" t="s">
        <v>89</v>
      </c>
      <c r="AW575" s="13" t="s">
        <v>36</v>
      </c>
      <c r="AX575" s="13" t="s">
        <v>79</v>
      </c>
      <c r="AY575" s="246" t="s">
        <v>160</v>
      </c>
    </row>
    <row r="576" spans="1:51" s="14" customFormat="1" ht="12">
      <c r="A576" s="14"/>
      <c r="B576" s="264"/>
      <c r="C576" s="265"/>
      <c r="D576" s="230" t="s">
        <v>219</v>
      </c>
      <c r="E576" s="266" t="s">
        <v>1</v>
      </c>
      <c r="F576" s="267" t="s">
        <v>1571</v>
      </c>
      <c r="G576" s="265"/>
      <c r="H576" s="266" t="s">
        <v>1</v>
      </c>
      <c r="I576" s="268"/>
      <c r="J576" s="265"/>
      <c r="K576" s="265"/>
      <c r="L576" s="269"/>
      <c r="M576" s="270"/>
      <c r="N576" s="271"/>
      <c r="O576" s="271"/>
      <c r="P576" s="271"/>
      <c r="Q576" s="271"/>
      <c r="R576" s="271"/>
      <c r="S576" s="271"/>
      <c r="T576" s="272"/>
      <c r="U576" s="14"/>
      <c r="V576" s="14"/>
      <c r="W576" s="14"/>
      <c r="X576" s="14"/>
      <c r="Y576" s="14"/>
      <c r="Z576" s="14"/>
      <c r="AA576" s="14"/>
      <c r="AB576" s="14"/>
      <c r="AC576" s="14"/>
      <c r="AD576" s="14"/>
      <c r="AE576" s="14"/>
      <c r="AT576" s="273" t="s">
        <v>219</v>
      </c>
      <c r="AU576" s="273" t="s">
        <v>89</v>
      </c>
      <c r="AV576" s="14" t="s">
        <v>87</v>
      </c>
      <c r="AW576" s="14" t="s">
        <v>36</v>
      </c>
      <c r="AX576" s="14" t="s">
        <v>79</v>
      </c>
      <c r="AY576" s="273" t="s">
        <v>160</v>
      </c>
    </row>
    <row r="577" spans="1:51" s="13" customFormat="1" ht="12">
      <c r="A577" s="13"/>
      <c r="B577" s="236"/>
      <c r="C577" s="237"/>
      <c r="D577" s="230" t="s">
        <v>219</v>
      </c>
      <c r="E577" s="238" t="s">
        <v>1</v>
      </c>
      <c r="F577" s="239" t="s">
        <v>192</v>
      </c>
      <c r="G577" s="237"/>
      <c r="H577" s="240">
        <v>6</v>
      </c>
      <c r="I577" s="241"/>
      <c r="J577" s="237"/>
      <c r="K577" s="237"/>
      <c r="L577" s="242"/>
      <c r="M577" s="243"/>
      <c r="N577" s="244"/>
      <c r="O577" s="244"/>
      <c r="P577" s="244"/>
      <c r="Q577" s="244"/>
      <c r="R577" s="244"/>
      <c r="S577" s="244"/>
      <c r="T577" s="245"/>
      <c r="U577" s="13"/>
      <c r="V577" s="13"/>
      <c r="W577" s="13"/>
      <c r="X577" s="13"/>
      <c r="Y577" s="13"/>
      <c r="Z577" s="13"/>
      <c r="AA577" s="13"/>
      <c r="AB577" s="13"/>
      <c r="AC577" s="13"/>
      <c r="AD577" s="13"/>
      <c r="AE577" s="13"/>
      <c r="AT577" s="246" t="s">
        <v>219</v>
      </c>
      <c r="AU577" s="246" t="s">
        <v>89</v>
      </c>
      <c r="AV577" s="13" t="s">
        <v>89</v>
      </c>
      <c r="AW577" s="13" t="s">
        <v>36</v>
      </c>
      <c r="AX577" s="13" t="s">
        <v>79</v>
      </c>
      <c r="AY577" s="246" t="s">
        <v>160</v>
      </c>
    </row>
    <row r="578" spans="1:51" s="14" customFormat="1" ht="12">
      <c r="A578" s="14"/>
      <c r="B578" s="264"/>
      <c r="C578" s="265"/>
      <c r="D578" s="230" t="s">
        <v>219</v>
      </c>
      <c r="E578" s="266" t="s">
        <v>1</v>
      </c>
      <c r="F578" s="267" t="s">
        <v>1572</v>
      </c>
      <c r="G578" s="265"/>
      <c r="H578" s="266" t="s">
        <v>1</v>
      </c>
      <c r="I578" s="268"/>
      <c r="J578" s="265"/>
      <c r="K578" s="265"/>
      <c r="L578" s="269"/>
      <c r="M578" s="270"/>
      <c r="N578" s="271"/>
      <c r="O578" s="271"/>
      <c r="P578" s="271"/>
      <c r="Q578" s="271"/>
      <c r="R578" s="271"/>
      <c r="S578" s="271"/>
      <c r="T578" s="272"/>
      <c r="U578" s="14"/>
      <c r="V578" s="14"/>
      <c r="W578" s="14"/>
      <c r="X578" s="14"/>
      <c r="Y578" s="14"/>
      <c r="Z578" s="14"/>
      <c r="AA578" s="14"/>
      <c r="AB578" s="14"/>
      <c r="AC578" s="14"/>
      <c r="AD578" s="14"/>
      <c r="AE578" s="14"/>
      <c r="AT578" s="273" t="s">
        <v>219</v>
      </c>
      <c r="AU578" s="273" t="s">
        <v>89</v>
      </c>
      <c r="AV578" s="14" t="s">
        <v>87</v>
      </c>
      <c r="AW578" s="14" t="s">
        <v>36</v>
      </c>
      <c r="AX578" s="14" t="s">
        <v>79</v>
      </c>
      <c r="AY578" s="273" t="s">
        <v>160</v>
      </c>
    </row>
    <row r="579" spans="1:51" s="13" customFormat="1" ht="12">
      <c r="A579" s="13"/>
      <c r="B579" s="236"/>
      <c r="C579" s="237"/>
      <c r="D579" s="230" t="s">
        <v>219</v>
      </c>
      <c r="E579" s="238" t="s">
        <v>1</v>
      </c>
      <c r="F579" s="239" t="s">
        <v>192</v>
      </c>
      <c r="G579" s="237"/>
      <c r="H579" s="240">
        <v>6</v>
      </c>
      <c r="I579" s="241"/>
      <c r="J579" s="237"/>
      <c r="K579" s="237"/>
      <c r="L579" s="242"/>
      <c r="M579" s="243"/>
      <c r="N579" s="244"/>
      <c r="O579" s="244"/>
      <c r="P579" s="244"/>
      <c r="Q579" s="244"/>
      <c r="R579" s="244"/>
      <c r="S579" s="244"/>
      <c r="T579" s="245"/>
      <c r="U579" s="13"/>
      <c r="V579" s="13"/>
      <c r="W579" s="13"/>
      <c r="X579" s="13"/>
      <c r="Y579" s="13"/>
      <c r="Z579" s="13"/>
      <c r="AA579" s="13"/>
      <c r="AB579" s="13"/>
      <c r="AC579" s="13"/>
      <c r="AD579" s="13"/>
      <c r="AE579" s="13"/>
      <c r="AT579" s="246" t="s">
        <v>219</v>
      </c>
      <c r="AU579" s="246" t="s">
        <v>89</v>
      </c>
      <c r="AV579" s="13" t="s">
        <v>89</v>
      </c>
      <c r="AW579" s="13" t="s">
        <v>36</v>
      </c>
      <c r="AX579" s="13" t="s">
        <v>79</v>
      </c>
      <c r="AY579" s="246" t="s">
        <v>160</v>
      </c>
    </row>
    <row r="580" spans="1:65" s="2" customFormat="1" ht="16.5" customHeight="1">
      <c r="A580" s="37"/>
      <c r="B580" s="38"/>
      <c r="C580" s="251" t="s">
        <v>1573</v>
      </c>
      <c r="D580" s="251" t="s">
        <v>452</v>
      </c>
      <c r="E580" s="252" t="s">
        <v>1574</v>
      </c>
      <c r="F580" s="253" t="s">
        <v>1575</v>
      </c>
      <c r="G580" s="254" t="s">
        <v>215</v>
      </c>
      <c r="H580" s="255">
        <v>402.9</v>
      </c>
      <c r="I580" s="256"/>
      <c r="J580" s="257">
        <f>ROUND(I580*H580,2)</f>
        <v>0</v>
      </c>
      <c r="K580" s="253" t="s">
        <v>167</v>
      </c>
      <c r="L580" s="258"/>
      <c r="M580" s="259" t="s">
        <v>1</v>
      </c>
      <c r="N580" s="260" t="s">
        <v>44</v>
      </c>
      <c r="O580" s="90"/>
      <c r="P580" s="226">
        <f>O580*H580</f>
        <v>0</v>
      </c>
      <c r="Q580" s="226">
        <v>0.08</v>
      </c>
      <c r="R580" s="226">
        <f>Q580*H580</f>
        <v>32.232</v>
      </c>
      <c r="S580" s="226">
        <v>0</v>
      </c>
      <c r="T580" s="227">
        <f>S580*H580</f>
        <v>0</v>
      </c>
      <c r="U580" s="37"/>
      <c r="V580" s="37"/>
      <c r="W580" s="37"/>
      <c r="X580" s="37"/>
      <c r="Y580" s="37"/>
      <c r="Z580" s="37"/>
      <c r="AA580" s="37"/>
      <c r="AB580" s="37"/>
      <c r="AC580" s="37"/>
      <c r="AD580" s="37"/>
      <c r="AE580" s="37"/>
      <c r="AR580" s="228" t="s">
        <v>204</v>
      </c>
      <c r="AT580" s="228" t="s">
        <v>452</v>
      </c>
      <c r="AU580" s="228" t="s">
        <v>89</v>
      </c>
      <c r="AY580" s="16" t="s">
        <v>160</v>
      </c>
      <c r="BE580" s="229">
        <f>IF(N580="základní",J580,0)</f>
        <v>0</v>
      </c>
      <c r="BF580" s="229">
        <f>IF(N580="snížená",J580,0)</f>
        <v>0</v>
      </c>
      <c r="BG580" s="229">
        <f>IF(N580="zákl. přenesená",J580,0)</f>
        <v>0</v>
      </c>
      <c r="BH580" s="229">
        <f>IF(N580="sníž. přenesená",J580,0)</f>
        <v>0</v>
      </c>
      <c r="BI580" s="229">
        <f>IF(N580="nulová",J580,0)</f>
        <v>0</v>
      </c>
      <c r="BJ580" s="16" t="s">
        <v>87</v>
      </c>
      <c r="BK580" s="229">
        <f>ROUND(I580*H580,2)</f>
        <v>0</v>
      </c>
      <c r="BL580" s="16" t="s">
        <v>182</v>
      </c>
      <c r="BM580" s="228" t="s">
        <v>1576</v>
      </c>
    </row>
    <row r="581" spans="1:47" s="2" customFormat="1" ht="12">
      <c r="A581" s="37"/>
      <c r="B581" s="38"/>
      <c r="C581" s="39"/>
      <c r="D581" s="230" t="s">
        <v>170</v>
      </c>
      <c r="E581" s="39"/>
      <c r="F581" s="231" t="s">
        <v>1575</v>
      </c>
      <c r="G581" s="39"/>
      <c r="H581" s="39"/>
      <c r="I581" s="232"/>
      <c r="J581" s="39"/>
      <c r="K581" s="39"/>
      <c r="L581" s="43"/>
      <c r="M581" s="233"/>
      <c r="N581" s="234"/>
      <c r="O581" s="90"/>
      <c r="P581" s="90"/>
      <c r="Q581" s="90"/>
      <c r="R581" s="90"/>
      <c r="S581" s="90"/>
      <c r="T581" s="91"/>
      <c r="U581" s="37"/>
      <c r="V581" s="37"/>
      <c r="W581" s="37"/>
      <c r="X581" s="37"/>
      <c r="Y581" s="37"/>
      <c r="Z581" s="37"/>
      <c r="AA581" s="37"/>
      <c r="AB581" s="37"/>
      <c r="AC581" s="37"/>
      <c r="AD581" s="37"/>
      <c r="AE581" s="37"/>
      <c r="AT581" s="16" t="s">
        <v>170</v>
      </c>
      <c r="AU581" s="16" t="s">
        <v>89</v>
      </c>
    </row>
    <row r="582" spans="1:47" s="2" customFormat="1" ht="12">
      <c r="A582" s="37"/>
      <c r="B582" s="38"/>
      <c r="C582" s="39"/>
      <c r="D582" s="230" t="s">
        <v>172</v>
      </c>
      <c r="E582" s="39"/>
      <c r="F582" s="235" t="s">
        <v>1577</v>
      </c>
      <c r="G582" s="39"/>
      <c r="H582" s="39"/>
      <c r="I582" s="232"/>
      <c r="J582" s="39"/>
      <c r="K582" s="39"/>
      <c r="L582" s="43"/>
      <c r="M582" s="233"/>
      <c r="N582" s="234"/>
      <c r="O582" s="90"/>
      <c r="P582" s="90"/>
      <c r="Q582" s="90"/>
      <c r="R582" s="90"/>
      <c r="S582" s="90"/>
      <c r="T582" s="91"/>
      <c r="U582" s="37"/>
      <c r="V582" s="37"/>
      <c r="W582" s="37"/>
      <c r="X582" s="37"/>
      <c r="Y582" s="37"/>
      <c r="Z582" s="37"/>
      <c r="AA582" s="37"/>
      <c r="AB582" s="37"/>
      <c r="AC582" s="37"/>
      <c r="AD582" s="37"/>
      <c r="AE582" s="37"/>
      <c r="AT582" s="16" t="s">
        <v>172</v>
      </c>
      <c r="AU582" s="16" t="s">
        <v>89</v>
      </c>
    </row>
    <row r="583" spans="1:51" s="13" customFormat="1" ht="12">
      <c r="A583" s="13"/>
      <c r="B583" s="236"/>
      <c r="C583" s="237"/>
      <c r="D583" s="230" t="s">
        <v>219</v>
      </c>
      <c r="E583" s="238" t="s">
        <v>1</v>
      </c>
      <c r="F583" s="239" t="s">
        <v>1578</v>
      </c>
      <c r="G583" s="237"/>
      <c r="H583" s="240">
        <v>395</v>
      </c>
      <c r="I583" s="241"/>
      <c r="J583" s="237"/>
      <c r="K583" s="237"/>
      <c r="L583" s="242"/>
      <c r="M583" s="243"/>
      <c r="N583" s="244"/>
      <c r="O583" s="244"/>
      <c r="P583" s="244"/>
      <c r="Q583" s="244"/>
      <c r="R583" s="244"/>
      <c r="S583" s="244"/>
      <c r="T583" s="245"/>
      <c r="U583" s="13"/>
      <c r="V583" s="13"/>
      <c r="W583" s="13"/>
      <c r="X583" s="13"/>
      <c r="Y583" s="13"/>
      <c r="Z583" s="13"/>
      <c r="AA583" s="13"/>
      <c r="AB583" s="13"/>
      <c r="AC583" s="13"/>
      <c r="AD583" s="13"/>
      <c r="AE583" s="13"/>
      <c r="AT583" s="246" t="s">
        <v>219</v>
      </c>
      <c r="AU583" s="246" t="s">
        <v>89</v>
      </c>
      <c r="AV583" s="13" t="s">
        <v>89</v>
      </c>
      <c r="AW583" s="13" t="s">
        <v>36</v>
      </c>
      <c r="AX583" s="13" t="s">
        <v>79</v>
      </c>
      <c r="AY583" s="246" t="s">
        <v>160</v>
      </c>
    </row>
    <row r="584" spans="1:51" s="13" customFormat="1" ht="12">
      <c r="A584" s="13"/>
      <c r="B584" s="236"/>
      <c r="C584" s="237"/>
      <c r="D584" s="230" t="s">
        <v>219</v>
      </c>
      <c r="E584" s="237"/>
      <c r="F584" s="239" t="s">
        <v>1579</v>
      </c>
      <c r="G584" s="237"/>
      <c r="H584" s="240">
        <v>402.9</v>
      </c>
      <c r="I584" s="241"/>
      <c r="J584" s="237"/>
      <c r="K584" s="237"/>
      <c r="L584" s="242"/>
      <c r="M584" s="243"/>
      <c r="N584" s="244"/>
      <c r="O584" s="244"/>
      <c r="P584" s="244"/>
      <c r="Q584" s="244"/>
      <c r="R584" s="244"/>
      <c r="S584" s="244"/>
      <c r="T584" s="245"/>
      <c r="U584" s="13"/>
      <c r="V584" s="13"/>
      <c r="W584" s="13"/>
      <c r="X584" s="13"/>
      <c r="Y584" s="13"/>
      <c r="Z584" s="13"/>
      <c r="AA584" s="13"/>
      <c r="AB584" s="13"/>
      <c r="AC584" s="13"/>
      <c r="AD584" s="13"/>
      <c r="AE584" s="13"/>
      <c r="AT584" s="246" t="s">
        <v>219</v>
      </c>
      <c r="AU584" s="246" t="s">
        <v>89</v>
      </c>
      <c r="AV584" s="13" t="s">
        <v>89</v>
      </c>
      <c r="AW584" s="13" t="s">
        <v>4</v>
      </c>
      <c r="AX584" s="13" t="s">
        <v>87</v>
      </c>
      <c r="AY584" s="246" t="s">
        <v>160</v>
      </c>
    </row>
    <row r="585" spans="1:65" s="2" customFormat="1" ht="24.15" customHeight="1">
      <c r="A585" s="37"/>
      <c r="B585" s="38"/>
      <c r="C585" s="251" t="s">
        <v>1580</v>
      </c>
      <c r="D585" s="251" t="s">
        <v>452</v>
      </c>
      <c r="E585" s="252" t="s">
        <v>1581</v>
      </c>
      <c r="F585" s="253" t="s">
        <v>1582</v>
      </c>
      <c r="G585" s="254" t="s">
        <v>215</v>
      </c>
      <c r="H585" s="255">
        <v>19.7</v>
      </c>
      <c r="I585" s="256"/>
      <c r="J585" s="257">
        <f>ROUND(I585*H585,2)</f>
        <v>0</v>
      </c>
      <c r="K585" s="253" t="s">
        <v>167</v>
      </c>
      <c r="L585" s="258"/>
      <c r="M585" s="259" t="s">
        <v>1</v>
      </c>
      <c r="N585" s="260" t="s">
        <v>44</v>
      </c>
      <c r="O585" s="90"/>
      <c r="P585" s="226">
        <f>O585*H585</f>
        <v>0</v>
      </c>
      <c r="Q585" s="226">
        <v>0.0483</v>
      </c>
      <c r="R585" s="226">
        <f>Q585*H585</f>
        <v>0.95151</v>
      </c>
      <c r="S585" s="226">
        <v>0</v>
      </c>
      <c r="T585" s="227">
        <f>S585*H585</f>
        <v>0</v>
      </c>
      <c r="U585" s="37"/>
      <c r="V585" s="37"/>
      <c r="W585" s="37"/>
      <c r="X585" s="37"/>
      <c r="Y585" s="37"/>
      <c r="Z585" s="37"/>
      <c r="AA585" s="37"/>
      <c r="AB585" s="37"/>
      <c r="AC585" s="37"/>
      <c r="AD585" s="37"/>
      <c r="AE585" s="37"/>
      <c r="AR585" s="228" t="s">
        <v>204</v>
      </c>
      <c r="AT585" s="228" t="s">
        <v>452</v>
      </c>
      <c r="AU585" s="228" t="s">
        <v>89</v>
      </c>
      <c r="AY585" s="16" t="s">
        <v>160</v>
      </c>
      <c r="BE585" s="229">
        <f>IF(N585="základní",J585,0)</f>
        <v>0</v>
      </c>
      <c r="BF585" s="229">
        <f>IF(N585="snížená",J585,0)</f>
        <v>0</v>
      </c>
      <c r="BG585" s="229">
        <f>IF(N585="zákl. přenesená",J585,0)</f>
        <v>0</v>
      </c>
      <c r="BH585" s="229">
        <f>IF(N585="sníž. přenesená",J585,0)</f>
        <v>0</v>
      </c>
      <c r="BI585" s="229">
        <f>IF(N585="nulová",J585,0)</f>
        <v>0</v>
      </c>
      <c r="BJ585" s="16" t="s">
        <v>87</v>
      </c>
      <c r="BK585" s="229">
        <f>ROUND(I585*H585,2)</f>
        <v>0</v>
      </c>
      <c r="BL585" s="16" t="s">
        <v>182</v>
      </c>
      <c r="BM585" s="228" t="s">
        <v>1583</v>
      </c>
    </row>
    <row r="586" spans="1:47" s="2" customFormat="1" ht="12">
      <c r="A586" s="37"/>
      <c r="B586" s="38"/>
      <c r="C586" s="39"/>
      <c r="D586" s="230" t="s">
        <v>170</v>
      </c>
      <c r="E586" s="39"/>
      <c r="F586" s="231" t="s">
        <v>1582</v>
      </c>
      <c r="G586" s="39"/>
      <c r="H586" s="39"/>
      <c r="I586" s="232"/>
      <c r="J586" s="39"/>
      <c r="K586" s="39"/>
      <c r="L586" s="43"/>
      <c r="M586" s="233"/>
      <c r="N586" s="234"/>
      <c r="O586" s="90"/>
      <c r="P586" s="90"/>
      <c r="Q586" s="90"/>
      <c r="R586" s="90"/>
      <c r="S586" s="90"/>
      <c r="T586" s="91"/>
      <c r="U586" s="37"/>
      <c r="V586" s="37"/>
      <c r="W586" s="37"/>
      <c r="X586" s="37"/>
      <c r="Y586" s="37"/>
      <c r="Z586" s="37"/>
      <c r="AA586" s="37"/>
      <c r="AB586" s="37"/>
      <c r="AC586" s="37"/>
      <c r="AD586" s="37"/>
      <c r="AE586" s="37"/>
      <c r="AT586" s="16" t="s">
        <v>170</v>
      </c>
      <c r="AU586" s="16" t="s">
        <v>89</v>
      </c>
    </row>
    <row r="587" spans="1:51" s="13" customFormat="1" ht="12">
      <c r="A587" s="13"/>
      <c r="B587" s="236"/>
      <c r="C587" s="237"/>
      <c r="D587" s="230" t="s">
        <v>219</v>
      </c>
      <c r="E587" s="237"/>
      <c r="F587" s="239" t="s">
        <v>1584</v>
      </c>
      <c r="G587" s="237"/>
      <c r="H587" s="240">
        <v>19.7</v>
      </c>
      <c r="I587" s="241"/>
      <c r="J587" s="237"/>
      <c r="K587" s="237"/>
      <c r="L587" s="242"/>
      <c r="M587" s="243"/>
      <c r="N587" s="244"/>
      <c r="O587" s="244"/>
      <c r="P587" s="244"/>
      <c r="Q587" s="244"/>
      <c r="R587" s="244"/>
      <c r="S587" s="244"/>
      <c r="T587" s="245"/>
      <c r="U587" s="13"/>
      <c r="V587" s="13"/>
      <c r="W587" s="13"/>
      <c r="X587" s="13"/>
      <c r="Y587" s="13"/>
      <c r="Z587" s="13"/>
      <c r="AA587" s="13"/>
      <c r="AB587" s="13"/>
      <c r="AC587" s="13"/>
      <c r="AD587" s="13"/>
      <c r="AE587" s="13"/>
      <c r="AT587" s="246" t="s">
        <v>219</v>
      </c>
      <c r="AU587" s="246" t="s">
        <v>89</v>
      </c>
      <c r="AV587" s="13" t="s">
        <v>89</v>
      </c>
      <c r="AW587" s="13" t="s">
        <v>4</v>
      </c>
      <c r="AX587" s="13" t="s">
        <v>87</v>
      </c>
      <c r="AY587" s="246" t="s">
        <v>160</v>
      </c>
    </row>
    <row r="588" spans="1:65" s="2" customFormat="1" ht="24.15" customHeight="1">
      <c r="A588" s="37"/>
      <c r="B588" s="38"/>
      <c r="C588" s="251" t="s">
        <v>1585</v>
      </c>
      <c r="D588" s="251" t="s">
        <v>452</v>
      </c>
      <c r="E588" s="252" t="s">
        <v>1586</v>
      </c>
      <c r="F588" s="253" t="s">
        <v>1587</v>
      </c>
      <c r="G588" s="254" t="s">
        <v>215</v>
      </c>
      <c r="H588" s="255">
        <v>9</v>
      </c>
      <c r="I588" s="256"/>
      <c r="J588" s="257">
        <f>ROUND(I588*H588,2)</f>
        <v>0</v>
      </c>
      <c r="K588" s="253" t="s">
        <v>167</v>
      </c>
      <c r="L588" s="258"/>
      <c r="M588" s="259" t="s">
        <v>1</v>
      </c>
      <c r="N588" s="260" t="s">
        <v>44</v>
      </c>
      <c r="O588" s="90"/>
      <c r="P588" s="226">
        <f>O588*H588</f>
        <v>0</v>
      </c>
      <c r="Q588" s="226">
        <v>0.06567</v>
      </c>
      <c r="R588" s="226">
        <f>Q588*H588</f>
        <v>0.59103</v>
      </c>
      <c r="S588" s="226">
        <v>0</v>
      </c>
      <c r="T588" s="227">
        <f>S588*H588</f>
        <v>0</v>
      </c>
      <c r="U588" s="37"/>
      <c r="V588" s="37"/>
      <c r="W588" s="37"/>
      <c r="X588" s="37"/>
      <c r="Y588" s="37"/>
      <c r="Z588" s="37"/>
      <c r="AA588" s="37"/>
      <c r="AB588" s="37"/>
      <c r="AC588" s="37"/>
      <c r="AD588" s="37"/>
      <c r="AE588" s="37"/>
      <c r="AR588" s="228" t="s">
        <v>204</v>
      </c>
      <c r="AT588" s="228" t="s">
        <v>452</v>
      </c>
      <c r="AU588" s="228" t="s">
        <v>89</v>
      </c>
      <c r="AY588" s="16" t="s">
        <v>160</v>
      </c>
      <c r="BE588" s="229">
        <f>IF(N588="základní",J588,0)</f>
        <v>0</v>
      </c>
      <c r="BF588" s="229">
        <f>IF(N588="snížená",J588,0)</f>
        <v>0</v>
      </c>
      <c r="BG588" s="229">
        <f>IF(N588="zákl. přenesená",J588,0)</f>
        <v>0</v>
      </c>
      <c r="BH588" s="229">
        <f>IF(N588="sníž. přenesená",J588,0)</f>
        <v>0</v>
      </c>
      <c r="BI588" s="229">
        <f>IF(N588="nulová",J588,0)</f>
        <v>0</v>
      </c>
      <c r="BJ588" s="16" t="s">
        <v>87</v>
      </c>
      <c r="BK588" s="229">
        <f>ROUND(I588*H588,2)</f>
        <v>0</v>
      </c>
      <c r="BL588" s="16" t="s">
        <v>182</v>
      </c>
      <c r="BM588" s="228" t="s">
        <v>1588</v>
      </c>
    </row>
    <row r="589" spans="1:47" s="2" customFormat="1" ht="12">
      <c r="A589" s="37"/>
      <c r="B589" s="38"/>
      <c r="C589" s="39"/>
      <c r="D589" s="230" t="s">
        <v>170</v>
      </c>
      <c r="E589" s="39"/>
      <c r="F589" s="231" t="s">
        <v>1587</v>
      </c>
      <c r="G589" s="39"/>
      <c r="H589" s="39"/>
      <c r="I589" s="232"/>
      <c r="J589" s="39"/>
      <c r="K589" s="39"/>
      <c r="L589" s="43"/>
      <c r="M589" s="233"/>
      <c r="N589" s="234"/>
      <c r="O589" s="90"/>
      <c r="P589" s="90"/>
      <c r="Q589" s="90"/>
      <c r="R589" s="90"/>
      <c r="S589" s="90"/>
      <c r="T589" s="91"/>
      <c r="U589" s="37"/>
      <c r="V589" s="37"/>
      <c r="W589" s="37"/>
      <c r="X589" s="37"/>
      <c r="Y589" s="37"/>
      <c r="Z589" s="37"/>
      <c r="AA589" s="37"/>
      <c r="AB589" s="37"/>
      <c r="AC589" s="37"/>
      <c r="AD589" s="37"/>
      <c r="AE589" s="37"/>
      <c r="AT589" s="16" t="s">
        <v>170</v>
      </c>
      <c r="AU589" s="16" t="s">
        <v>89</v>
      </c>
    </row>
    <row r="590" spans="1:51" s="13" customFormat="1" ht="12">
      <c r="A590" s="13"/>
      <c r="B590" s="236"/>
      <c r="C590" s="237"/>
      <c r="D590" s="230" t="s">
        <v>219</v>
      </c>
      <c r="E590" s="237"/>
      <c r="F590" s="239" t="s">
        <v>1589</v>
      </c>
      <c r="G590" s="237"/>
      <c r="H590" s="240">
        <v>9</v>
      </c>
      <c r="I590" s="241"/>
      <c r="J590" s="237"/>
      <c r="K590" s="237"/>
      <c r="L590" s="242"/>
      <c r="M590" s="243"/>
      <c r="N590" s="244"/>
      <c r="O590" s="244"/>
      <c r="P590" s="244"/>
      <c r="Q590" s="244"/>
      <c r="R590" s="244"/>
      <c r="S590" s="244"/>
      <c r="T590" s="245"/>
      <c r="U590" s="13"/>
      <c r="V590" s="13"/>
      <c r="W590" s="13"/>
      <c r="X590" s="13"/>
      <c r="Y590" s="13"/>
      <c r="Z590" s="13"/>
      <c r="AA590" s="13"/>
      <c r="AB590" s="13"/>
      <c r="AC590" s="13"/>
      <c r="AD590" s="13"/>
      <c r="AE590" s="13"/>
      <c r="AT590" s="246" t="s">
        <v>219</v>
      </c>
      <c r="AU590" s="246" t="s">
        <v>89</v>
      </c>
      <c r="AV590" s="13" t="s">
        <v>89</v>
      </c>
      <c r="AW590" s="13" t="s">
        <v>4</v>
      </c>
      <c r="AX590" s="13" t="s">
        <v>87</v>
      </c>
      <c r="AY590" s="246" t="s">
        <v>160</v>
      </c>
    </row>
    <row r="591" spans="1:65" s="2" customFormat="1" ht="16.5" customHeight="1">
      <c r="A591" s="37"/>
      <c r="B591" s="38"/>
      <c r="C591" s="251" t="s">
        <v>1590</v>
      </c>
      <c r="D591" s="251" t="s">
        <v>452</v>
      </c>
      <c r="E591" s="252" t="s">
        <v>1591</v>
      </c>
      <c r="F591" s="253" t="s">
        <v>1592</v>
      </c>
      <c r="G591" s="254" t="s">
        <v>215</v>
      </c>
      <c r="H591" s="255">
        <v>275.431</v>
      </c>
      <c r="I591" s="256"/>
      <c r="J591" s="257">
        <f>ROUND(I591*H591,2)</f>
        <v>0</v>
      </c>
      <c r="K591" s="253" t="s">
        <v>1</v>
      </c>
      <c r="L591" s="258"/>
      <c r="M591" s="259" t="s">
        <v>1</v>
      </c>
      <c r="N591" s="260" t="s">
        <v>44</v>
      </c>
      <c r="O591" s="90"/>
      <c r="P591" s="226">
        <f>O591*H591</f>
        <v>0</v>
      </c>
      <c r="Q591" s="226">
        <v>0.102</v>
      </c>
      <c r="R591" s="226">
        <f>Q591*H591</f>
        <v>28.093961999999998</v>
      </c>
      <c r="S591" s="226">
        <v>0</v>
      </c>
      <c r="T591" s="227">
        <f>S591*H591</f>
        <v>0</v>
      </c>
      <c r="U591" s="37"/>
      <c r="V591" s="37"/>
      <c r="W591" s="37"/>
      <c r="X591" s="37"/>
      <c r="Y591" s="37"/>
      <c r="Z591" s="37"/>
      <c r="AA591" s="37"/>
      <c r="AB591" s="37"/>
      <c r="AC591" s="37"/>
      <c r="AD591" s="37"/>
      <c r="AE591" s="37"/>
      <c r="AR591" s="228" t="s">
        <v>204</v>
      </c>
      <c r="AT591" s="228" t="s">
        <v>452</v>
      </c>
      <c r="AU591" s="228" t="s">
        <v>89</v>
      </c>
      <c r="AY591" s="16" t="s">
        <v>160</v>
      </c>
      <c r="BE591" s="229">
        <f>IF(N591="základní",J591,0)</f>
        <v>0</v>
      </c>
      <c r="BF591" s="229">
        <f>IF(N591="snížená",J591,0)</f>
        <v>0</v>
      </c>
      <c r="BG591" s="229">
        <f>IF(N591="zákl. přenesená",J591,0)</f>
        <v>0</v>
      </c>
      <c r="BH591" s="229">
        <f>IF(N591="sníž. přenesená",J591,0)</f>
        <v>0</v>
      </c>
      <c r="BI591" s="229">
        <f>IF(N591="nulová",J591,0)</f>
        <v>0</v>
      </c>
      <c r="BJ591" s="16" t="s">
        <v>87</v>
      </c>
      <c r="BK591" s="229">
        <f>ROUND(I591*H591,2)</f>
        <v>0</v>
      </c>
      <c r="BL591" s="16" t="s">
        <v>182</v>
      </c>
      <c r="BM591" s="228" t="s">
        <v>1593</v>
      </c>
    </row>
    <row r="592" spans="1:47" s="2" customFormat="1" ht="12">
      <c r="A592" s="37"/>
      <c r="B592" s="38"/>
      <c r="C592" s="39"/>
      <c r="D592" s="230" t="s">
        <v>170</v>
      </c>
      <c r="E592" s="39"/>
      <c r="F592" s="231" t="s">
        <v>1594</v>
      </c>
      <c r="G592" s="39"/>
      <c r="H592" s="39"/>
      <c r="I592" s="232"/>
      <c r="J592" s="39"/>
      <c r="K592" s="39"/>
      <c r="L592" s="43"/>
      <c r="M592" s="233"/>
      <c r="N592" s="234"/>
      <c r="O592" s="90"/>
      <c r="P592" s="90"/>
      <c r="Q592" s="90"/>
      <c r="R592" s="90"/>
      <c r="S592" s="90"/>
      <c r="T592" s="91"/>
      <c r="U592" s="37"/>
      <c r="V592" s="37"/>
      <c r="W592" s="37"/>
      <c r="X592" s="37"/>
      <c r="Y592" s="37"/>
      <c r="Z592" s="37"/>
      <c r="AA592" s="37"/>
      <c r="AB592" s="37"/>
      <c r="AC592" s="37"/>
      <c r="AD592" s="37"/>
      <c r="AE592" s="37"/>
      <c r="AT592" s="16" t="s">
        <v>170</v>
      </c>
      <c r="AU592" s="16" t="s">
        <v>89</v>
      </c>
    </row>
    <row r="593" spans="1:47" s="2" customFormat="1" ht="12">
      <c r="A593" s="37"/>
      <c r="B593" s="38"/>
      <c r="C593" s="39"/>
      <c r="D593" s="230" t="s">
        <v>172</v>
      </c>
      <c r="E593" s="39"/>
      <c r="F593" s="235" t="s">
        <v>1595</v>
      </c>
      <c r="G593" s="39"/>
      <c r="H593" s="39"/>
      <c r="I593" s="232"/>
      <c r="J593" s="39"/>
      <c r="K593" s="39"/>
      <c r="L593" s="43"/>
      <c r="M593" s="233"/>
      <c r="N593" s="234"/>
      <c r="O593" s="90"/>
      <c r="P593" s="90"/>
      <c r="Q593" s="90"/>
      <c r="R593" s="90"/>
      <c r="S593" s="90"/>
      <c r="T593" s="91"/>
      <c r="U593" s="37"/>
      <c r="V593" s="37"/>
      <c r="W593" s="37"/>
      <c r="X593" s="37"/>
      <c r="Y593" s="37"/>
      <c r="Z593" s="37"/>
      <c r="AA593" s="37"/>
      <c r="AB593" s="37"/>
      <c r="AC593" s="37"/>
      <c r="AD593" s="37"/>
      <c r="AE593" s="37"/>
      <c r="AT593" s="16" t="s">
        <v>172</v>
      </c>
      <c r="AU593" s="16" t="s">
        <v>89</v>
      </c>
    </row>
    <row r="594" spans="1:51" s="13" customFormat="1" ht="12">
      <c r="A594" s="13"/>
      <c r="B594" s="236"/>
      <c r="C594" s="237"/>
      <c r="D594" s="230" t="s">
        <v>219</v>
      </c>
      <c r="E594" s="238" t="s">
        <v>1</v>
      </c>
      <c r="F594" s="239" t="s">
        <v>1596</v>
      </c>
      <c r="G594" s="237"/>
      <c r="H594" s="240">
        <v>256.03</v>
      </c>
      <c r="I594" s="241"/>
      <c r="J594" s="237"/>
      <c r="K594" s="237"/>
      <c r="L594" s="242"/>
      <c r="M594" s="243"/>
      <c r="N594" s="244"/>
      <c r="O594" s="244"/>
      <c r="P594" s="244"/>
      <c r="Q594" s="244"/>
      <c r="R594" s="244"/>
      <c r="S594" s="244"/>
      <c r="T594" s="245"/>
      <c r="U594" s="13"/>
      <c r="V594" s="13"/>
      <c r="W594" s="13"/>
      <c r="X594" s="13"/>
      <c r="Y594" s="13"/>
      <c r="Z594" s="13"/>
      <c r="AA594" s="13"/>
      <c r="AB594" s="13"/>
      <c r="AC594" s="13"/>
      <c r="AD594" s="13"/>
      <c r="AE594" s="13"/>
      <c r="AT594" s="246" t="s">
        <v>219</v>
      </c>
      <c r="AU594" s="246" t="s">
        <v>89</v>
      </c>
      <c r="AV594" s="13" t="s">
        <v>89</v>
      </c>
      <c r="AW594" s="13" t="s">
        <v>36</v>
      </c>
      <c r="AX594" s="13" t="s">
        <v>79</v>
      </c>
      <c r="AY594" s="246" t="s">
        <v>160</v>
      </c>
    </row>
    <row r="595" spans="1:51" s="14" customFormat="1" ht="12">
      <c r="A595" s="14"/>
      <c r="B595" s="264"/>
      <c r="C595" s="265"/>
      <c r="D595" s="230" t="s">
        <v>219</v>
      </c>
      <c r="E595" s="266" t="s">
        <v>1</v>
      </c>
      <c r="F595" s="267" t="s">
        <v>1597</v>
      </c>
      <c r="G595" s="265"/>
      <c r="H595" s="266" t="s">
        <v>1</v>
      </c>
      <c r="I595" s="268"/>
      <c r="J595" s="265"/>
      <c r="K595" s="265"/>
      <c r="L595" s="269"/>
      <c r="M595" s="270"/>
      <c r="N595" s="271"/>
      <c r="O595" s="271"/>
      <c r="P595" s="271"/>
      <c r="Q595" s="271"/>
      <c r="R595" s="271"/>
      <c r="S595" s="271"/>
      <c r="T595" s="272"/>
      <c r="U595" s="14"/>
      <c r="V595" s="14"/>
      <c r="W595" s="14"/>
      <c r="X595" s="14"/>
      <c r="Y595" s="14"/>
      <c r="Z595" s="14"/>
      <c r="AA595" s="14"/>
      <c r="AB595" s="14"/>
      <c r="AC595" s="14"/>
      <c r="AD595" s="14"/>
      <c r="AE595" s="14"/>
      <c r="AT595" s="273" t="s">
        <v>219</v>
      </c>
      <c r="AU595" s="273" t="s">
        <v>89</v>
      </c>
      <c r="AV595" s="14" t="s">
        <v>87</v>
      </c>
      <c r="AW595" s="14" t="s">
        <v>36</v>
      </c>
      <c r="AX595" s="14" t="s">
        <v>79</v>
      </c>
      <c r="AY595" s="273" t="s">
        <v>160</v>
      </c>
    </row>
    <row r="596" spans="1:51" s="13" customFormat="1" ht="12">
      <c r="A596" s="13"/>
      <c r="B596" s="236"/>
      <c r="C596" s="237"/>
      <c r="D596" s="230" t="s">
        <v>219</v>
      </c>
      <c r="E596" s="238" t="s">
        <v>1</v>
      </c>
      <c r="F596" s="239" t="s">
        <v>1598</v>
      </c>
      <c r="G596" s="237"/>
      <c r="H596" s="240">
        <v>14</v>
      </c>
      <c r="I596" s="241"/>
      <c r="J596" s="237"/>
      <c r="K596" s="237"/>
      <c r="L596" s="242"/>
      <c r="M596" s="243"/>
      <c r="N596" s="244"/>
      <c r="O596" s="244"/>
      <c r="P596" s="244"/>
      <c r="Q596" s="244"/>
      <c r="R596" s="244"/>
      <c r="S596" s="244"/>
      <c r="T596" s="245"/>
      <c r="U596" s="13"/>
      <c r="V596" s="13"/>
      <c r="W596" s="13"/>
      <c r="X596" s="13"/>
      <c r="Y596" s="13"/>
      <c r="Z596" s="13"/>
      <c r="AA596" s="13"/>
      <c r="AB596" s="13"/>
      <c r="AC596" s="13"/>
      <c r="AD596" s="13"/>
      <c r="AE596" s="13"/>
      <c r="AT596" s="246" t="s">
        <v>219</v>
      </c>
      <c r="AU596" s="246" t="s">
        <v>89</v>
      </c>
      <c r="AV596" s="13" t="s">
        <v>89</v>
      </c>
      <c r="AW596" s="13" t="s">
        <v>36</v>
      </c>
      <c r="AX596" s="13" t="s">
        <v>79</v>
      </c>
      <c r="AY596" s="246" t="s">
        <v>160</v>
      </c>
    </row>
    <row r="597" spans="1:51" s="13" customFormat="1" ht="12">
      <c r="A597" s="13"/>
      <c r="B597" s="236"/>
      <c r="C597" s="237"/>
      <c r="D597" s="230" t="s">
        <v>219</v>
      </c>
      <c r="E597" s="237"/>
      <c r="F597" s="239" t="s">
        <v>1599</v>
      </c>
      <c r="G597" s="237"/>
      <c r="H597" s="240">
        <v>275.431</v>
      </c>
      <c r="I597" s="241"/>
      <c r="J597" s="237"/>
      <c r="K597" s="237"/>
      <c r="L597" s="242"/>
      <c r="M597" s="243"/>
      <c r="N597" s="244"/>
      <c r="O597" s="244"/>
      <c r="P597" s="244"/>
      <c r="Q597" s="244"/>
      <c r="R597" s="244"/>
      <c r="S597" s="244"/>
      <c r="T597" s="245"/>
      <c r="U597" s="13"/>
      <c r="V597" s="13"/>
      <c r="W597" s="13"/>
      <c r="X597" s="13"/>
      <c r="Y597" s="13"/>
      <c r="Z597" s="13"/>
      <c r="AA597" s="13"/>
      <c r="AB597" s="13"/>
      <c r="AC597" s="13"/>
      <c r="AD597" s="13"/>
      <c r="AE597" s="13"/>
      <c r="AT597" s="246" t="s">
        <v>219</v>
      </c>
      <c r="AU597" s="246" t="s">
        <v>89</v>
      </c>
      <c r="AV597" s="13" t="s">
        <v>89</v>
      </c>
      <c r="AW597" s="13" t="s">
        <v>4</v>
      </c>
      <c r="AX597" s="13" t="s">
        <v>87</v>
      </c>
      <c r="AY597" s="246" t="s">
        <v>160</v>
      </c>
    </row>
    <row r="598" spans="1:65" s="2" customFormat="1" ht="24.15" customHeight="1">
      <c r="A598" s="37"/>
      <c r="B598" s="38"/>
      <c r="C598" s="217" t="s">
        <v>1600</v>
      </c>
      <c r="D598" s="217" t="s">
        <v>163</v>
      </c>
      <c r="E598" s="218" t="s">
        <v>1601</v>
      </c>
      <c r="F598" s="219" t="s">
        <v>1602</v>
      </c>
      <c r="G598" s="220" t="s">
        <v>215</v>
      </c>
      <c r="H598" s="221">
        <v>104</v>
      </c>
      <c r="I598" s="222"/>
      <c r="J598" s="223">
        <f>ROUND(I598*H598,2)</f>
        <v>0</v>
      </c>
      <c r="K598" s="219" t="s">
        <v>167</v>
      </c>
      <c r="L598" s="43"/>
      <c r="M598" s="224" t="s">
        <v>1</v>
      </c>
      <c r="N598" s="225" t="s">
        <v>44</v>
      </c>
      <c r="O598" s="90"/>
      <c r="P598" s="226">
        <f>O598*H598</f>
        <v>0</v>
      </c>
      <c r="Q598" s="226">
        <v>0.16849</v>
      </c>
      <c r="R598" s="226">
        <f>Q598*H598</f>
        <v>17.52296</v>
      </c>
      <c r="S598" s="226">
        <v>0</v>
      </c>
      <c r="T598" s="227">
        <f>S598*H598</f>
        <v>0</v>
      </c>
      <c r="U598" s="37"/>
      <c r="V598" s="37"/>
      <c r="W598" s="37"/>
      <c r="X598" s="37"/>
      <c r="Y598" s="37"/>
      <c r="Z598" s="37"/>
      <c r="AA598" s="37"/>
      <c r="AB598" s="37"/>
      <c r="AC598" s="37"/>
      <c r="AD598" s="37"/>
      <c r="AE598" s="37"/>
      <c r="AR598" s="228" t="s">
        <v>182</v>
      </c>
      <c r="AT598" s="228" t="s">
        <v>163</v>
      </c>
      <c r="AU598" s="228" t="s">
        <v>89</v>
      </c>
      <c r="AY598" s="16" t="s">
        <v>160</v>
      </c>
      <c r="BE598" s="229">
        <f>IF(N598="základní",J598,0)</f>
        <v>0</v>
      </c>
      <c r="BF598" s="229">
        <f>IF(N598="snížená",J598,0)</f>
        <v>0</v>
      </c>
      <c r="BG598" s="229">
        <f>IF(N598="zákl. přenesená",J598,0)</f>
        <v>0</v>
      </c>
      <c r="BH598" s="229">
        <f>IF(N598="sníž. přenesená",J598,0)</f>
        <v>0</v>
      </c>
      <c r="BI598" s="229">
        <f>IF(N598="nulová",J598,0)</f>
        <v>0</v>
      </c>
      <c r="BJ598" s="16" t="s">
        <v>87</v>
      </c>
      <c r="BK598" s="229">
        <f>ROUND(I598*H598,2)</f>
        <v>0</v>
      </c>
      <c r="BL598" s="16" t="s">
        <v>182</v>
      </c>
      <c r="BM598" s="228" t="s">
        <v>1603</v>
      </c>
    </row>
    <row r="599" spans="1:47" s="2" customFormat="1" ht="12">
      <c r="A599" s="37"/>
      <c r="B599" s="38"/>
      <c r="C599" s="39"/>
      <c r="D599" s="230" t="s">
        <v>170</v>
      </c>
      <c r="E599" s="39"/>
      <c r="F599" s="231" t="s">
        <v>1604</v>
      </c>
      <c r="G599" s="39"/>
      <c r="H599" s="39"/>
      <c r="I599" s="232"/>
      <c r="J599" s="39"/>
      <c r="K599" s="39"/>
      <c r="L599" s="43"/>
      <c r="M599" s="233"/>
      <c r="N599" s="234"/>
      <c r="O599" s="90"/>
      <c r="P599" s="90"/>
      <c r="Q599" s="90"/>
      <c r="R599" s="90"/>
      <c r="S599" s="90"/>
      <c r="T599" s="91"/>
      <c r="U599" s="37"/>
      <c r="V599" s="37"/>
      <c r="W599" s="37"/>
      <c r="X599" s="37"/>
      <c r="Y599" s="37"/>
      <c r="Z599" s="37"/>
      <c r="AA599" s="37"/>
      <c r="AB599" s="37"/>
      <c r="AC599" s="37"/>
      <c r="AD599" s="37"/>
      <c r="AE599" s="37"/>
      <c r="AT599" s="16" t="s">
        <v>170</v>
      </c>
      <c r="AU599" s="16" t="s">
        <v>89</v>
      </c>
    </row>
    <row r="600" spans="1:51" s="13" customFormat="1" ht="12">
      <c r="A600" s="13"/>
      <c r="B600" s="236"/>
      <c r="C600" s="237"/>
      <c r="D600" s="230" t="s">
        <v>219</v>
      </c>
      <c r="E600" s="238" t="s">
        <v>1</v>
      </c>
      <c r="F600" s="239" t="s">
        <v>1605</v>
      </c>
      <c r="G600" s="237"/>
      <c r="H600" s="240">
        <v>104</v>
      </c>
      <c r="I600" s="241"/>
      <c r="J600" s="237"/>
      <c r="K600" s="237"/>
      <c r="L600" s="242"/>
      <c r="M600" s="243"/>
      <c r="N600" s="244"/>
      <c r="O600" s="244"/>
      <c r="P600" s="244"/>
      <c r="Q600" s="244"/>
      <c r="R600" s="244"/>
      <c r="S600" s="244"/>
      <c r="T600" s="245"/>
      <c r="U600" s="13"/>
      <c r="V600" s="13"/>
      <c r="W600" s="13"/>
      <c r="X600" s="13"/>
      <c r="Y600" s="13"/>
      <c r="Z600" s="13"/>
      <c r="AA600" s="13"/>
      <c r="AB600" s="13"/>
      <c r="AC600" s="13"/>
      <c r="AD600" s="13"/>
      <c r="AE600" s="13"/>
      <c r="AT600" s="246" t="s">
        <v>219</v>
      </c>
      <c r="AU600" s="246" t="s">
        <v>89</v>
      </c>
      <c r="AV600" s="13" t="s">
        <v>89</v>
      </c>
      <c r="AW600" s="13" t="s">
        <v>36</v>
      </c>
      <c r="AX600" s="13" t="s">
        <v>79</v>
      </c>
      <c r="AY600" s="246" t="s">
        <v>160</v>
      </c>
    </row>
    <row r="601" spans="1:65" s="2" customFormat="1" ht="24.15" customHeight="1">
      <c r="A601" s="37"/>
      <c r="B601" s="38"/>
      <c r="C601" s="251" t="s">
        <v>1606</v>
      </c>
      <c r="D601" s="251" t="s">
        <v>452</v>
      </c>
      <c r="E601" s="252" t="s">
        <v>1607</v>
      </c>
      <c r="F601" s="253" t="s">
        <v>1608</v>
      </c>
      <c r="G601" s="254" t="s">
        <v>215</v>
      </c>
      <c r="H601" s="255">
        <v>106.08</v>
      </c>
      <c r="I601" s="256"/>
      <c r="J601" s="257">
        <f>ROUND(I601*H601,2)</f>
        <v>0</v>
      </c>
      <c r="K601" s="253" t="s">
        <v>167</v>
      </c>
      <c r="L601" s="258"/>
      <c r="M601" s="259" t="s">
        <v>1</v>
      </c>
      <c r="N601" s="260" t="s">
        <v>44</v>
      </c>
      <c r="O601" s="90"/>
      <c r="P601" s="226">
        <f>O601*H601</f>
        <v>0</v>
      </c>
      <c r="Q601" s="226">
        <v>0.15</v>
      </c>
      <c r="R601" s="226">
        <f>Q601*H601</f>
        <v>15.911999999999999</v>
      </c>
      <c r="S601" s="226">
        <v>0</v>
      </c>
      <c r="T601" s="227">
        <f>S601*H601</f>
        <v>0</v>
      </c>
      <c r="U601" s="37"/>
      <c r="V601" s="37"/>
      <c r="W601" s="37"/>
      <c r="X601" s="37"/>
      <c r="Y601" s="37"/>
      <c r="Z601" s="37"/>
      <c r="AA601" s="37"/>
      <c r="AB601" s="37"/>
      <c r="AC601" s="37"/>
      <c r="AD601" s="37"/>
      <c r="AE601" s="37"/>
      <c r="AR601" s="228" t="s">
        <v>204</v>
      </c>
      <c r="AT601" s="228" t="s">
        <v>452</v>
      </c>
      <c r="AU601" s="228" t="s">
        <v>89</v>
      </c>
      <c r="AY601" s="16" t="s">
        <v>160</v>
      </c>
      <c r="BE601" s="229">
        <f>IF(N601="základní",J601,0)</f>
        <v>0</v>
      </c>
      <c r="BF601" s="229">
        <f>IF(N601="snížená",J601,0)</f>
        <v>0</v>
      </c>
      <c r="BG601" s="229">
        <f>IF(N601="zákl. přenesená",J601,0)</f>
        <v>0</v>
      </c>
      <c r="BH601" s="229">
        <f>IF(N601="sníž. přenesená",J601,0)</f>
        <v>0</v>
      </c>
      <c r="BI601" s="229">
        <f>IF(N601="nulová",J601,0)</f>
        <v>0</v>
      </c>
      <c r="BJ601" s="16" t="s">
        <v>87</v>
      </c>
      <c r="BK601" s="229">
        <f>ROUND(I601*H601,2)</f>
        <v>0</v>
      </c>
      <c r="BL601" s="16" t="s">
        <v>182</v>
      </c>
      <c r="BM601" s="228" t="s">
        <v>1609</v>
      </c>
    </row>
    <row r="602" spans="1:47" s="2" customFormat="1" ht="12">
      <c r="A602" s="37"/>
      <c r="B602" s="38"/>
      <c r="C602" s="39"/>
      <c r="D602" s="230" t="s">
        <v>170</v>
      </c>
      <c r="E602" s="39"/>
      <c r="F602" s="231" t="s">
        <v>1610</v>
      </c>
      <c r="G602" s="39"/>
      <c r="H602" s="39"/>
      <c r="I602" s="232"/>
      <c r="J602" s="39"/>
      <c r="K602" s="39"/>
      <c r="L602" s="43"/>
      <c r="M602" s="233"/>
      <c r="N602" s="234"/>
      <c r="O602" s="90"/>
      <c r="P602" s="90"/>
      <c r="Q602" s="90"/>
      <c r="R602" s="90"/>
      <c r="S602" s="90"/>
      <c r="T602" s="91"/>
      <c r="U602" s="37"/>
      <c r="V602" s="37"/>
      <c r="W602" s="37"/>
      <c r="X602" s="37"/>
      <c r="Y602" s="37"/>
      <c r="Z602" s="37"/>
      <c r="AA602" s="37"/>
      <c r="AB602" s="37"/>
      <c r="AC602" s="37"/>
      <c r="AD602" s="37"/>
      <c r="AE602" s="37"/>
      <c r="AT602" s="16" t="s">
        <v>170</v>
      </c>
      <c r="AU602" s="16" t="s">
        <v>89</v>
      </c>
    </row>
    <row r="603" spans="1:51" s="13" customFormat="1" ht="12">
      <c r="A603" s="13"/>
      <c r="B603" s="236"/>
      <c r="C603" s="237"/>
      <c r="D603" s="230" t="s">
        <v>219</v>
      </c>
      <c r="E603" s="238" t="s">
        <v>1</v>
      </c>
      <c r="F603" s="239" t="s">
        <v>1605</v>
      </c>
      <c r="G603" s="237"/>
      <c r="H603" s="240">
        <v>104</v>
      </c>
      <c r="I603" s="241"/>
      <c r="J603" s="237"/>
      <c r="K603" s="237"/>
      <c r="L603" s="242"/>
      <c r="M603" s="243"/>
      <c r="N603" s="244"/>
      <c r="O603" s="244"/>
      <c r="P603" s="244"/>
      <c r="Q603" s="244"/>
      <c r="R603" s="244"/>
      <c r="S603" s="244"/>
      <c r="T603" s="245"/>
      <c r="U603" s="13"/>
      <c r="V603" s="13"/>
      <c r="W603" s="13"/>
      <c r="X603" s="13"/>
      <c r="Y603" s="13"/>
      <c r="Z603" s="13"/>
      <c r="AA603" s="13"/>
      <c r="AB603" s="13"/>
      <c r="AC603" s="13"/>
      <c r="AD603" s="13"/>
      <c r="AE603" s="13"/>
      <c r="AT603" s="246" t="s">
        <v>219</v>
      </c>
      <c r="AU603" s="246" t="s">
        <v>89</v>
      </c>
      <c r="AV603" s="13" t="s">
        <v>89</v>
      </c>
      <c r="AW603" s="13" t="s">
        <v>36</v>
      </c>
      <c r="AX603" s="13" t="s">
        <v>79</v>
      </c>
      <c r="AY603" s="246" t="s">
        <v>160</v>
      </c>
    </row>
    <row r="604" spans="1:51" s="13" customFormat="1" ht="12">
      <c r="A604" s="13"/>
      <c r="B604" s="236"/>
      <c r="C604" s="237"/>
      <c r="D604" s="230" t="s">
        <v>219</v>
      </c>
      <c r="E604" s="237"/>
      <c r="F604" s="239" t="s">
        <v>1611</v>
      </c>
      <c r="G604" s="237"/>
      <c r="H604" s="240">
        <v>106.08</v>
      </c>
      <c r="I604" s="241"/>
      <c r="J604" s="237"/>
      <c r="K604" s="237"/>
      <c r="L604" s="242"/>
      <c r="M604" s="243"/>
      <c r="N604" s="244"/>
      <c r="O604" s="244"/>
      <c r="P604" s="244"/>
      <c r="Q604" s="244"/>
      <c r="R604" s="244"/>
      <c r="S604" s="244"/>
      <c r="T604" s="245"/>
      <c r="U604" s="13"/>
      <c r="V604" s="13"/>
      <c r="W604" s="13"/>
      <c r="X604" s="13"/>
      <c r="Y604" s="13"/>
      <c r="Z604" s="13"/>
      <c r="AA604" s="13"/>
      <c r="AB604" s="13"/>
      <c r="AC604" s="13"/>
      <c r="AD604" s="13"/>
      <c r="AE604" s="13"/>
      <c r="AT604" s="246" t="s">
        <v>219</v>
      </c>
      <c r="AU604" s="246" t="s">
        <v>89</v>
      </c>
      <c r="AV604" s="13" t="s">
        <v>89</v>
      </c>
      <c r="AW604" s="13" t="s">
        <v>4</v>
      </c>
      <c r="AX604" s="13" t="s">
        <v>87</v>
      </c>
      <c r="AY604" s="246" t="s">
        <v>160</v>
      </c>
    </row>
    <row r="605" spans="1:65" s="2" customFormat="1" ht="33" customHeight="1">
      <c r="A605" s="37"/>
      <c r="B605" s="38"/>
      <c r="C605" s="217" t="s">
        <v>1612</v>
      </c>
      <c r="D605" s="217" t="s">
        <v>163</v>
      </c>
      <c r="E605" s="218" t="s">
        <v>1613</v>
      </c>
      <c r="F605" s="219" t="s">
        <v>1614</v>
      </c>
      <c r="G605" s="220" t="s">
        <v>215</v>
      </c>
      <c r="H605" s="221">
        <v>770.3</v>
      </c>
      <c r="I605" s="222"/>
      <c r="J605" s="223">
        <f>ROUND(I605*H605,2)</f>
        <v>0</v>
      </c>
      <c r="K605" s="219" t="s">
        <v>167</v>
      </c>
      <c r="L605" s="43"/>
      <c r="M605" s="224" t="s">
        <v>1</v>
      </c>
      <c r="N605" s="225" t="s">
        <v>44</v>
      </c>
      <c r="O605" s="90"/>
      <c r="P605" s="226">
        <f>O605*H605</f>
        <v>0</v>
      </c>
      <c r="Q605" s="226">
        <v>0.1295</v>
      </c>
      <c r="R605" s="226">
        <f>Q605*H605</f>
        <v>99.75385</v>
      </c>
      <c r="S605" s="226">
        <v>0</v>
      </c>
      <c r="T605" s="227">
        <f>S605*H605</f>
        <v>0</v>
      </c>
      <c r="U605" s="37"/>
      <c r="V605" s="37"/>
      <c r="W605" s="37"/>
      <c r="X605" s="37"/>
      <c r="Y605" s="37"/>
      <c r="Z605" s="37"/>
      <c r="AA605" s="37"/>
      <c r="AB605" s="37"/>
      <c r="AC605" s="37"/>
      <c r="AD605" s="37"/>
      <c r="AE605" s="37"/>
      <c r="AR605" s="228" t="s">
        <v>182</v>
      </c>
      <c r="AT605" s="228" t="s">
        <v>163</v>
      </c>
      <c r="AU605" s="228" t="s">
        <v>89</v>
      </c>
      <c r="AY605" s="16" t="s">
        <v>160</v>
      </c>
      <c r="BE605" s="229">
        <f>IF(N605="základní",J605,0)</f>
        <v>0</v>
      </c>
      <c r="BF605" s="229">
        <f>IF(N605="snížená",J605,0)</f>
        <v>0</v>
      </c>
      <c r="BG605" s="229">
        <f>IF(N605="zákl. přenesená",J605,0)</f>
        <v>0</v>
      </c>
      <c r="BH605" s="229">
        <f>IF(N605="sníž. přenesená",J605,0)</f>
        <v>0</v>
      </c>
      <c r="BI605" s="229">
        <f>IF(N605="nulová",J605,0)</f>
        <v>0</v>
      </c>
      <c r="BJ605" s="16" t="s">
        <v>87</v>
      </c>
      <c r="BK605" s="229">
        <f>ROUND(I605*H605,2)</f>
        <v>0</v>
      </c>
      <c r="BL605" s="16" t="s">
        <v>182</v>
      </c>
      <c r="BM605" s="228" t="s">
        <v>1615</v>
      </c>
    </row>
    <row r="606" spans="1:47" s="2" customFormat="1" ht="12">
      <c r="A606" s="37"/>
      <c r="B606" s="38"/>
      <c r="C606" s="39"/>
      <c r="D606" s="230" t="s">
        <v>170</v>
      </c>
      <c r="E606" s="39"/>
      <c r="F606" s="231" t="s">
        <v>1616</v>
      </c>
      <c r="G606" s="39"/>
      <c r="H606" s="39"/>
      <c r="I606" s="232"/>
      <c r="J606" s="39"/>
      <c r="K606" s="39"/>
      <c r="L606" s="43"/>
      <c r="M606" s="233"/>
      <c r="N606" s="234"/>
      <c r="O606" s="90"/>
      <c r="P606" s="90"/>
      <c r="Q606" s="90"/>
      <c r="R606" s="90"/>
      <c r="S606" s="90"/>
      <c r="T606" s="91"/>
      <c r="U606" s="37"/>
      <c r="V606" s="37"/>
      <c r="W606" s="37"/>
      <c r="X606" s="37"/>
      <c r="Y606" s="37"/>
      <c r="Z606" s="37"/>
      <c r="AA606" s="37"/>
      <c r="AB606" s="37"/>
      <c r="AC606" s="37"/>
      <c r="AD606" s="37"/>
      <c r="AE606" s="37"/>
      <c r="AT606" s="16" t="s">
        <v>170</v>
      </c>
      <c r="AU606" s="16" t="s">
        <v>89</v>
      </c>
    </row>
    <row r="607" spans="1:51" s="13" customFormat="1" ht="12">
      <c r="A607" s="13"/>
      <c r="B607" s="236"/>
      <c r="C607" s="237"/>
      <c r="D607" s="230" t="s">
        <v>219</v>
      </c>
      <c r="E607" s="238" t="s">
        <v>1</v>
      </c>
      <c r="F607" s="239" t="s">
        <v>1617</v>
      </c>
      <c r="G607" s="237"/>
      <c r="H607" s="240">
        <v>770.3</v>
      </c>
      <c r="I607" s="241"/>
      <c r="J607" s="237"/>
      <c r="K607" s="237"/>
      <c r="L607" s="242"/>
      <c r="M607" s="243"/>
      <c r="N607" s="244"/>
      <c r="O607" s="244"/>
      <c r="P607" s="244"/>
      <c r="Q607" s="244"/>
      <c r="R607" s="244"/>
      <c r="S607" s="244"/>
      <c r="T607" s="245"/>
      <c r="U607" s="13"/>
      <c r="V607" s="13"/>
      <c r="W607" s="13"/>
      <c r="X607" s="13"/>
      <c r="Y607" s="13"/>
      <c r="Z607" s="13"/>
      <c r="AA607" s="13"/>
      <c r="AB607" s="13"/>
      <c r="AC607" s="13"/>
      <c r="AD607" s="13"/>
      <c r="AE607" s="13"/>
      <c r="AT607" s="246" t="s">
        <v>219</v>
      </c>
      <c r="AU607" s="246" t="s">
        <v>89</v>
      </c>
      <c r="AV607" s="13" t="s">
        <v>89</v>
      </c>
      <c r="AW607" s="13" t="s">
        <v>36</v>
      </c>
      <c r="AX607" s="13" t="s">
        <v>79</v>
      </c>
      <c r="AY607" s="246" t="s">
        <v>160</v>
      </c>
    </row>
    <row r="608" spans="1:65" s="2" customFormat="1" ht="16.5" customHeight="1">
      <c r="A608" s="37"/>
      <c r="B608" s="38"/>
      <c r="C608" s="251" t="s">
        <v>1618</v>
      </c>
      <c r="D608" s="251" t="s">
        <v>452</v>
      </c>
      <c r="E608" s="252" t="s">
        <v>1619</v>
      </c>
      <c r="F608" s="253" t="s">
        <v>1620</v>
      </c>
      <c r="G608" s="254" t="s">
        <v>215</v>
      </c>
      <c r="H608" s="255">
        <v>785.706</v>
      </c>
      <c r="I608" s="256"/>
      <c r="J608" s="257">
        <f>ROUND(I608*H608,2)</f>
        <v>0</v>
      </c>
      <c r="K608" s="253" t="s">
        <v>167</v>
      </c>
      <c r="L608" s="258"/>
      <c r="M608" s="259" t="s">
        <v>1</v>
      </c>
      <c r="N608" s="260" t="s">
        <v>44</v>
      </c>
      <c r="O608" s="90"/>
      <c r="P608" s="226">
        <f>O608*H608</f>
        <v>0</v>
      </c>
      <c r="Q608" s="226">
        <v>0.045</v>
      </c>
      <c r="R608" s="226">
        <f>Q608*H608</f>
        <v>35.35677</v>
      </c>
      <c r="S608" s="226">
        <v>0</v>
      </c>
      <c r="T608" s="227">
        <f>S608*H608</f>
        <v>0</v>
      </c>
      <c r="U608" s="37"/>
      <c r="V608" s="37"/>
      <c r="W608" s="37"/>
      <c r="X608" s="37"/>
      <c r="Y608" s="37"/>
      <c r="Z608" s="37"/>
      <c r="AA608" s="37"/>
      <c r="AB608" s="37"/>
      <c r="AC608" s="37"/>
      <c r="AD608" s="37"/>
      <c r="AE608" s="37"/>
      <c r="AR608" s="228" t="s">
        <v>204</v>
      </c>
      <c r="AT608" s="228" t="s">
        <v>452</v>
      </c>
      <c r="AU608" s="228" t="s">
        <v>89</v>
      </c>
      <c r="AY608" s="16" t="s">
        <v>160</v>
      </c>
      <c r="BE608" s="229">
        <f>IF(N608="základní",J608,0)</f>
        <v>0</v>
      </c>
      <c r="BF608" s="229">
        <f>IF(N608="snížená",J608,0)</f>
        <v>0</v>
      </c>
      <c r="BG608" s="229">
        <f>IF(N608="zákl. přenesená",J608,0)</f>
        <v>0</v>
      </c>
      <c r="BH608" s="229">
        <f>IF(N608="sníž. přenesená",J608,0)</f>
        <v>0</v>
      </c>
      <c r="BI608" s="229">
        <f>IF(N608="nulová",J608,0)</f>
        <v>0</v>
      </c>
      <c r="BJ608" s="16" t="s">
        <v>87</v>
      </c>
      <c r="BK608" s="229">
        <f>ROUND(I608*H608,2)</f>
        <v>0</v>
      </c>
      <c r="BL608" s="16" t="s">
        <v>182</v>
      </c>
      <c r="BM608" s="228" t="s">
        <v>1621</v>
      </c>
    </row>
    <row r="609" spans="1:47" s="2" customFormat="1" ht="12">
      <c r="A609" s="37"/>
      <c r="B609" s="38"/>
      <c r="C609" s="39"/>
      <c r="D609" s="230" t="s">
        <v>170</v>
      </c>
      <c r="E609" s="39"/>
      <c r="F609" s="231" t="s">
        <v>1620</v>
      </c>
      <c r="G609" s="39"/>
      <c r="H609" s="39"/>
      <c r="I609" s="232"/>
      <c r="J609" s="39"/>
      <c r="K609" s="39"/>
      <c r="L609" s="43"/>
      <c r="M609" s="233"/>
      <c r="N609" s="234"/>
      <c r="O609" s="90"/>
      <c r="P609" s="90"/>
      <c r="Q609" s="90"/>
      <c r="R609" s="90"/>
      <c r="S609" s="90"/>
      <c r="T609" s="91"/>
      <c r="U609" s="37"/>
      <c r="V609" s="37"/>
      <c r="W609" s="37"/>
      <c r="X609" s="37"/>
      <c r="Y609" s="37"/>
      <c r="Z609" s="37"/>
      <c r="AA609" s="37"/>
      <c r="AB609" s="37"/>
      <c r="AC609" s="37"/>
      <c r="AD609" s="37"/>
      <c r="AE609" s="37"/>
      <c r="AT609" s="16" t="s">
        <v>170</v>
      </c>
      <c r="AU609" s="16" t="s">
        <v>89</v>
      </c>
    </row>
    <row r="610" spans="1:51" s="13" customFormat="1" ht="12">
      <c r="A610" s="13"/>
      <c r="B610" s="236"/>
      <c r="C610" s="237"/>
      <c r="D610" s="230" t="s">
        <v>219</v>
      </c>
      <c r="E610" s="238" t="s">
        <v>1</v>
      </c>
      <c r="F610" s="239" t="s">
        <v>1617</v>
      </c>
      <c r="G610" s="237"/>
      <c r="H610" s="240">
        <v>770.3</v>
      </c>
      <c r="I610" s="241"/>
      <c r="J610" s="237"/>
      <c r="K610" s="237"/>
      <c r="L610" s="242"/>
      <c r="M610" s="243"/>
      <c r="N610" s="244"/>
      <c r="O610" s="244"/>
      <c r="P610" s="244"/>
      <c r="Q610" s="244"/>
      <c r="R610" s="244"/>
      <c r="S610" s="244"/>
      <c r="T610" s="245"/>
      <c r="U610" s="13"/>
      <c r="V610" s="13"/>
      <c r="W610" s="13"/>
      <c r="X610" s="13"/>
      <c r="Y610" s="13"/>
      <c r="Z610" s="13"/>
      <c r="AA610" s="13"/>
      <c r="AB610" s="13"/>
      <c r="AC610" s="13"/>
      <c r="AD610" s="13"/>
      <c r="AE610" s="13"/>
      <c r="AT610" s="246" t="s">
        <v>219</v>
      </c>
      <c r="AU610" s="246" t="s">
        <v>89</v>
      </c>
      <c r="AV610" s="13" t="s">
        <v>89</v>
      </c>
      <c r="AW610" s="13" t="s">
        <v>36</v>
      </c>
      <c r="AX610" s="13" t="s">
        <v>79</v>
      </c>
      <c r="AY610" s="246" t="s">
        <v>160</v>
      </c>
    </row>
    <row r="611" spans="1:51" s="13" customFormat="1" ht="12">
      <c r="A611" s="13"/>
      <c r="B611" s="236"/>
      <c r="C611" s="237"/>
      <c r="D611" s="230" t="s">
        <v>219</v>
      </c>
      <c r="E611" s="237"/>
      <c r="F611" s="239" t="s">
        <v>1622</v>
      </c>
      <c r="G611" s="237"/>
      <c r="H611" s="240">
        <v>785.706</v>
      </c>
      <c r="I611" s="241"/>
      <c r="J611" s="237"/>
      <c r="K611" s="237"/>
      <c r="L611" s="242"/>
      <c r="M611" s="243"/>
      <c r="N611" s="244"/>
      <c r="O611" s="244"/>
      <c r="P611" s="244"/>
      <c r="Q611" s="244"/>
      <c r="R611" s="244"/>
      <c r="S611" s="244"/>
      <c r="T611" s="245"/>
      <c r="U611" s="13"/>
      <c r="V611" s="13"/>
      <c r="W611" s="13"/>
      <c r="X611" s="13"/>
      <c r="Y611" s="13"/>
      <c r="Z611" s="13"/>
      <c r="AA611" s="13"/>
      <c r="AB611" s="13"/>
      <c r="AC611" s="13"/>
      <c r="AD611" s="13"/>
      <c r="AE611" s="13"/>
      <c r="AT611" s="246" t="s">
        <v>219</v>
      </c>
      <c r="AU611" s="246" t="s">
        <v>89</v>
      </c>
      <c r="AV611" s="13" t="s">
        <v>89</v>
      </c>
      <c r="AW611" s="13" t="s">
        <v>4</v>
      </c>
      <c r="AX611" s="13" t="s">
        <v>87</v>
      </c>
      <c r="AY611" s="246" t="s">
        <v>160</v>
      </c>
    </row>
    <row r="612" spans="1:65" s="2" customFormat="1" ht="24.15" customHeight="1">
      <c r="A612" s="37"/>
      <c r="B612" s="38"/>
      <c r="C612" s="217" t="s">
        <v>1623</v>
      </c>
      <c r="D612" s="217" t="s">
        <v>163</v>
      </c>
      <c r="E612" s="218" t="s">
        <v>1624</v>
      </c>
      <c r="F612" s="219" t="s">
        <v>1625</v>
      </c>
      <c r="G612" s="220" t="s">
        <v>215</v>
      </c>
      <c r="H612" s="221">
        <v>6</v>
      </c>
      <c r="I612" s="222"/>
      <c r="J612" s="223">
        <f>ROUND(I612*H612,2)</f>
        <v>0</v>
      </c>
      <c r="K612" s="219" t="s">
        <v>167</v>
      </c>
      <c r="L612" s="43"/>
      <c r="M612" s="224" t="s">
        <v>1</v>
      </c>
      <c r="N612" s="225" t="s">
        <v>44</v>
      </c>
      <c r="O612" s="90"/>
      <c r="P612" s="226">
        <f>O612*H612</f>
        <v>0</v>
      </c>
      <c r="Q612" s="226">
        <v>0.34613</v>
      </c>
      <c r="R612" s="226">
        <f>Q612*H612</f>
        <v>2.07678</v>
      </c>
      <c r="S612" s="226">
        <v>0</v>
      </c>
      <c r="T612" s="227">
        <f>S612*H612</f>
        <v>0</v>
      </c>
      <c r="U612" s="37"/>
      <c r="V612" s="37"/>
      <c r="W612" s="37"/>
      <c r="X612" s="37"/>
      <c r="Y612" s="37"/>
      <c r="Z612" s="37"/>
      <c r="AA612" s="37"/>
      <c r="AB612" s="37"/>
      <c r="AC612" s="37"/>
      <c r="AD612" s="37"/>
      <c r="AE612" s="37"/>
      <c r="AR612" s="228" t="s">
        <v>182</v>
      </c>
      <c r="AT612" s="228" t="s">
        <v>163</v>
      </c>
      <c r="AU612" s="228" t="s">
        <v>89</v>
      </c>
      <c r="AY612" s="16" t="s">
        <v>160</v>
      </c>
      <c r="BE612" s="229">
        <f>IF(N612="základní",J612,0)</f>
        <v>0</v>
      </c>
      <c r="BF612" s="229">
        <f>IF(N612="snížená",J612,0)</f>
        <v>0</v>
      </c>
      <c r="BG612" s="229">
        <f>IF(N612="zákl. přenesená",J612,0)</f>
        <v>0</v>
      </c>
      <c r="BH612" s="229">
        <f>IF(N612="sníž. přenesená",J612,0)</f>
        <v>0</v>
      </c>
      <c r="BI612" s="229">
        <f>IF(N612="nulová",J612,0)</f>
        <v>0</v>
      </c>
      <c r="BJ612" s="16" t="s">
        <v>87</v>
      </c>
      <c r="BK612" s="229">
        <f>ROUND(I612*H612,2)</f>
        <v>0</v>
      </c>
      <c r="BL612" s="16" t="s">
        <v>182</v>
      </c>
      <c r="BM612" s="228" t="s">
        <v>1626</v>
      </c>
    </row>
    <row r="613" spans="1:47" s="2" customFormat="1" ht="12">
      <c r="A613" s="37"/>
      <c r="B613" s="38"/>
      <c r="C613" s="39"/>
      <c r="D613" s="230" t="s">
        <v>170</v>
      </c>
      <c r="E613" s="39"/>
      <c r="F613" s="231" t="s">
        <v>1627</v>
      </c>
      <c r="G613" s="39"/>
      <c r="H613" s="39"/>
      <c r="I613" s="232"/>
      <c r="J613" s="39"/>
      <c r="K613" s="39"/>
      <c r="L613" s="43"/>
      <c r="M613" s="233"/>
      <c r="N613" s="234"/>
      <c r="O613" s="90"/>
      <c r="P613" s="90"/>
      <c r="Q613" s="90"/>
      <c r="R613" s="90"/>
      <c r="S613" s="90"/>
      <c r="T613" s="91"/>
      <c r="U613" s="37"/>
      <c r="V613" s="37"/>
      <c r="W613" s="37"/>
      <c r="X613" s="37"/>
      <c r="Y613" s="37"/>
      <c r="Z613" s="37"/>
      <c r="AA613" s="37"/>
      <c r="AB613" s="37"/>
      <c r="AC613" s="37"/>
      <c r="AD613" s="37"/>
      <c r="AE613" s="37"/>
      <c r="AT613" s="16" t="s">
        <v>170</v>
      </c>
      <c r="AU613" s="16" t="s">
        <v>89</v>
      </c>
    </row>
    <row r="614" spans="1:65" s="2" customFormat="1" ht="16.5" customHeight="1">
      <c r="A614" s="37"/>
      <c r="B614" s="38"/>
      <c r="C614" s="251" t="s">
        <v>1628</v>
      </c>
      <c r="D614" s="251" t="s">
        <v>452</v>
      </c>
      <c r="E614" s="252" t="s">
        <v>1629</v>
      </c>
      <c r="F614" s="253" t="s">
        <v>1630</v>
      </c>
      <c r="G614" s="254" t="s">
        <v>215</v>
      </c>
      <c r="H614" s="255">
        <v>2.04</v>
      </c>
      <c r="I614" s="256"/>
      <c r="J614" s="257">
        <f>ROUND(I614*H614,2)</f>
        <v>0</v>
      </c>
      <c r="K614" s="253" t="s">
        <v>167</v>
      </c>
      <c r="L614" s="258"/>
      <c r="M614" s="259" t="s">
        <v>1</v>
      </c>
      <c r="N614" s="260" t="s">
        <v>44</v>
      </c>
      <c r="O614" s="90"/>
      <c r="P614" s="226">
        <f>O614*H614</f>
        <v>0</v>
      </c>
      <c r="Q614" s="226">
        <v>0.15</v>
      </c>
      <c r="R614" s="226">
        <f>Q614*H614</f>
        <v>0.306</v>
      </c>
      <c r="S614" s="226">
        <v>0</v>
      </c>
      <c r="T614" s="227">
        <f>S614*H614</f>
        <v>0</v>
      </c>
      <c r="U614" s="37"/>
      <c r="V614" s="37"/>
      <c r="W614" s="37"/>
      <c r="X614" s="37"/>
      <c r="Y614" s="37"/>
      <c r="Z614" s="37"/>
      <c r="AA614" s="37"/>
      <c r="AB614" s="37"/>
      <c r="AC614" s="37"/>
      <c r="AD614" s="37"/>
      <c r="AE614" s="37"/>
      <c r="AR614" s="228" t="s">
        <v>204</v>
      </c>
      <c r="AT614" s="228" t="s">
        <v>452</v>
      </c>
      <c r="AU614" s="228" t="s">
        <v>89</v>
      </c>
      <c r="AY614" s="16" t="s">
        <v>160</v>
      </c>
      <c r="BE614" s="229">
        <f>IF(N614="základní",J614,0)</f>
        <v>0</v>
      </c>
      <c r="BF614" s="229">
        <f>IF(N614="snížená",J614,0)</f>
        <v>0</v>
      </c>
      <c r="BG614" s="229">
        <f>IF(N614="zákl. přenesená",J614,0)</f>
        <v>0</v>
      </c>
      <c r="BH614" s="229">
        <f>IF(N614="sníž. přenesená",J614,0)</f>
        <v>0</v>
      </c>
      <c r="BI614" s="229">
        <f>IF(N614="nulová",J614,0)</f>
        <v>0</v>
      </c>
      <c r="BJ614" s="16" t="s">
        <v>87</v>
      </c>
      <c r="BK614" s="229">
        <f>ROUND(I614*H614,2)</f>
        <v>0</v>
      </c>
      <c r="BL614" s="16" t="s">
        <v>182</v>
      </c>
      <c r="BM614" s="228" t="s">
        <v>1631</v>
      </c>
    </row>
    <row r="615" spans="1:47" s="2" customFormat="1" ht="12">
      <c r="A615" s="37"/>
      <c r="B615" s="38"/>
      <c r="C615" s="39"/>
      <c r="D615" s="230" t="s">
        <v>170</v>
      </c>
      <c r="E615" s="39"/>
      <c r="F615" s="231" t="s">
        <v>1630</v>
      </c>
      <c r="G615" s="39"/>
      <c r="H615" s="39"/>
      <c r="I615" s="232"/>
      <c r="J615" s="39"/>
      <c r="K615" s="39"/>
      <c r="L615" s="43"/>
      <c r="M615" s="233"/>
      <c r="N615" s="234"/>
      <c r="O615" s="90"/>
      <c r="P615" s="90"/>
      <c r="Q615" s="90"/>
      <c r="R615" s="90"/>
      <c r="S615" s="90"/>
      <c r="T615" s="91"/>
      <c r="U615" s="37"/>
      <c r="V615" s="37"/>
      <c r="W615" s="37"/>
      <c r="X615" s="37"/>
      <c r="Y615" s="37"/>
      <c r="Z615" s="37"/>
      <c r="AA615" s="37"/>
      <c r="AB615" s="37"/>
      <c r="AC615" s="37"/>
      <c r="AD615" s="37"/>
      <c r="AE615" s="37"/>
      <c r="AT615" s="16" t="s">
        <v>170</v>
      </c>
      <c r="AU615" s="16" t="s">
        <v>89</v>
      </c>
    </row>
    <row r="616" spans="1:51" s="13" customFormat="1" ht="12">
      <c r="A616" s="13"/>
      <c r="B616" s="236"/>
      <c r="C616" s="237"/>
      <c r="D616" s="230" t="s">
        <v>219</v>
      </c>
      <c r="E616" s="237"/>
      <c r="F616" s="239" t="s">
        <v>1632</v>
      </c>
      <c r="G616" s="237"/>
      <c r="H616" s="240">
        <v>2.04</v>
      </c>
      <c r="I616" s="241"/>
      <c r="J616" s="237"/>
      <c r="K616" s="237"/>
      <c r="L616" s="242"/>
      <c r="M616" s="243"/>
      <c r="N616" s="244"/>
      <c r="O616" s="244"/>
      <c r="P616" s="244"/>
      <c r="Q616" s="244"/>
      <c r="R616" s="244"/>
      <c r="S616" s="244"/>
      <c r="T616" s="245"/>
      <c r="U616" s="13"/>
      <c r="V616" s="13"/>
      <c r="W616" s="13"/>
      <c r="X616" s="13"/>
      <c r="Y616" s="13"/>
      <c r="Z616" s="13"/>
      <c r="AA616" s="13"/>
      <c r="AB616" s="13"/>
      <c r="AC616" s="13"/>
      <c r="AD616" s="13"/>
      <c r="AE616" s="13"/>
      <c r="AT616" s="246" t="s">
        <v>219</v>
      </c>
      <c r="AU616" s="246" t="s">
        <v>89</v>
      </c>
      <c r="AV616" s="13" t="s">
        <v>89</v>
      </c>
      <c r="AW616" s="13" t="s">
        <v>4</v>
      </c>
      <c r="AX616" s="13" t="s">
        <v>87</v>
      </c>
      <c r="AY616" s="246" t="s">
        <v>160</v>
      </c>
    </row>
    <row r="617" spans="1:65" s="2" customFormat="1" ht="16.5" customHeight="1">
      <c r="A617" s="37"/>
      <c r="B617" s="38"/>
      <c r="C617" s="251" t="s">
        <v>1633</v>
      </c>
      <c r="D617" s="251" t="s">
        <v>452</v>
      </c>
      <c r="E617" s="252" t="s">
        <v>1634</v>
      </c>
      <c r="F617" s="253" t="s">
        <v>1635</v>
      </c>
      <c r="G617" s="254" t="s">
        <v>215</v>
      </c>
      <c r="H617" s="255">
        <v>2.04</v>
      </c>
      <c r="I617" s="256"/>
      <c r="J617" s="257">
        <f>ROUND(I617*H617,2)</f>
        <v>0</v>
      </c>
      <c r="K617" s="253" t="s">
        <v>1</v>
      </c>
      <c r="L617" s="258"/>
      <c r="M617" s="259" t="s">
        <v>1</v>
      </c>
      <c r="N617" s="260" t="s">
        <v>44</v>
      </c>
      <c r="O617" s="90"/>
      <c r="P617" s="226">
        <f>O617*H617</f>
        <v>0</v>
      </c>
      <c r="Q617" s="226">
        <v>0.15</v>
      </c>
      <c r="R617" s="226">
        <f>Q617*H617</f>
        <v>0.306</v>
      </c>
      <c r="S617" s="226">
        <v>0</v>
      </c>
      <c r="T617" s="227">
        <f>S617*H617</f>
        <v>0</v>
      </c>
      <c r="U617" s="37"/>
      <c r="V617" s="37"/>
      <c r="W617" s="37"/>
      <c r="X617" s="37"/>
      <c r="Y617" s="37"/>
      <c r="Z617" s="37"/>
      <c r="AA617" s="37"/>
      <c r="AB617" s="37"/>
      <c r="AC617" s="37"/>
      <c r="AD617" s="37"/>
      <c r="AE617" s="37"/>
      <c r="AR617" s="228" t="s">
        <v>204</v>
      </c>
      <c r="AT617" s="228" t="s">
        <v>452</v>
      </c>
      <c r="AU617" s="228" t="s">
        <v>89</v>
      </c>
      <c r="AY617" s="16" t="s">
        <v>160</v>
      </c>
      <c r="BE617" s="229">
        <f>IF(N617="základní",J617,0)</f>
        <v>0</v>
      </c>
      <c r="BF617" s="229">
        <f>IF(N617="snížená",J617,0)</f>
        <v>0</v>
      </c>
      <c r="BG617" s="229">
        <f>IF(N617="zákl. přenesená",J617,0)</f>
        <v>0</v>
      </c>
      <c r="BH617" s="229">
        <f>IF(N617="sníž. přenesená",J617,0)</f>
        <v>0</v>
      </c>
      <c r="BI617" s="229">
        <f>IF(N617="nulová",J617,0)</f>
        <v>0</v>
      </c>
      <c r="BJ617" s="16" t="s">
        <v>87</v>
      </c>
      <c r="BK617" s="229">
        <f>ROUND(I617*H617,2)</f>
        <v>0</v>
      </c>
      <c r="BL617" s="16" t="s">
        <v>182</v>
      </c>
      <c r="BM617" s="228" t="s">
        <v>1636</v>
      </c>
    </row>
    <row r="618" spans="1:47" s="2" customFormat="1" ht="12">
      <c r="A618" s="37"/>
      <c r="B618" s="38"/>
      <c r="C618" s="39"/>
      <c r="D618" s="230" t="s">
        <v>170</v>
      </c>
      <c r="E618" s="39"/>
      <c r="F618" s="231" t="s">
        <v>1630</v>
      </c>
      <c r="G618" s="39"/>
      <c r="H618" s="39"/>
      <c r="I618" s="232"/>
      <c r="J618" s="39"/>
      <c r="K618" s="39"/>
      <c r="L618" s="43"/>
      <c r="M618" s="233"/>
      <c r="N618" s="234"/>
      <c r="O618" s="90"/>
      <c r="P618" s="90"/>
      <c r="Q618" s="90"/>
      <c r="R618" s="90"/>
      <c r="S618" s="90"/>
      <c r="T618" s="91"/>
      <c r="U618" s="37"/>
      <c r="V618" s="37"/>
      <c r="W618" s="37"/>
      <c r="X618" s="37"/>
      <c r="Y618" s="37"/>
      <c r="Z618" s="37"/>
      <c r="AA618" s="37"/>
      <c r="AB618" s="37"/>
      <c r="AC618" s="37"/>
      <c r="AD618" s="37"/>
      <c r="AE618" s="37"/>
      <c r="AT618" s="16" t="s">
        <v>170</v>
      </c>
      <c r="AU618" s="16" t="s">
        <v>89</v>
      </c>
    </row>
    <row r="619" spans="1:51" s="13" customFormat="1" ht="12">
      <c r="A619" s="13"/>
      <c r="B619" s="236"/>
      <c r="C619" s="237"/>
      <c r="D619" s="230" t="s">
        <v>219</v>
      </c>
      <c r="E619" s="237"/>
      <c r="F619" s="239" t="s">
        <v>1632</v>
      </c>
      <c r="G619" s="237"/>
      <c r="H619" s="240">
        <v>2.04</v>
      </c>
      <c r="I619" s="241"/>
      <c r="J619" s="237"/>
      <c r="K619" s="237"/>
      <c r="L619" s="242"/>
      <c r="M619" s="243"/>
      <c r="N619" s="244"/>
      <c r="O619" s="244"/>
      <c r="P619" s="244"/>
      <c r="Q619" s="244"/>
      <c r="R619" s="244"/>
      <c r="S619" s="244"/>
      <c r="T619" s="245"/>
      <c r="U619" s="13"/>
      <c r="V619" s="13"/>
      <c r="W619" s="13"/>
      <c r="X619" s="13"/>
      <c r="Y619" s="13"/>
      <c r="Z619" s="13"/>
      <c r="AA619" s="13"/>
      <c r="AB619" s="13"/>
      <c r="AC619" s="13"/>
      <c r="AD619" s="13"/>
      <c r="AE619" s="13"/>
      <c r="AT619" s="246" t="s">
        <v>219</v>
      </c>
      <c r="AU619" s="246" t="s">
        <v>89</v>
      </c>
      <c r="AV619" s="13" t="s">
        <v>89</v>
      </c>
      <c r="AW619" s="13" t="s">
        <v>4</v>
      </c>
      <c r="AX619" s="13" t="s">
        <v>87</v>
      </c>
      <c r="AY619" s="246" t="s">
        <v>160</v>
      </c>
    </row>
    <row r="620" spans="1:65" s="2" customFormat="1" ht="16.5" customHeight="1">
      <c r="A620" s="37"/>
      <c r="B620" s="38"/>
      <c r="C620" s="251" t="s">
        <v>1637</v>
      </c>
      <c r="D620" s="251" t="s">
        <v>452</v>
      </c>
      <c r="E620" s="252" t="s">
        <v>1638</v>
      </c>
      <c r="F620" s="253" t="s">
        <v>1639</v>
      </c>
      <c r="G620" s="254" t="s">
        <v>215</v>
      </c>
      <c r="H620" s="255">
        <v>2.04</v>
      </c>
      <c r="I620" s="256"/>
      <c r="J620" s="257">
        <f>ROUND(I620*H620,2)</f>
        <v>0</v>
      </c>
      <c r="K620" s="253" t="s">
        <v>1</v>
      </c>
      <c r="L620" s="258"/>
      <c r="M620" s="259" t="s">
        <v>1</v>
      </c>
      <c r="N620" s="260" t="s">
        <v>44</v>
      </c>
      <c r="O620" s="90"/>
      <c r="P620" s="226">
        <f>O620*H620</f>
        <v>0</v>
      </c>
      <c r="Q620" s="226">
        <v>0.15</v>
      </c>
      <c r="R620" s="226">
        <f>Q620*H620</f>
        <v>0.306</v>
      </c>
      <c r="S620" s="226">
        <v>0</v>
      </c>
      <c r="T620" s="227">
        <f>S620*H620</f>
        <v>0</v>
      </c>
      <c r="U620" s="37"/>
      <c r="V620" s="37"/>
      <c r="W620" s="37"/>
      <c r="X620" s="37"/>
      <c r="Y620" s="37"/>
      <c r="Z620" s="37"/>
      <c r="AA620" s="37"/>
      <c r="AB620" s="37"/>
      <c r="AC620" s="37"/>
      <c r="AD620" s="37"/>
      <c r="AE620" s="37"/>
      <c r="AR620" s="228" t="s">
        <v>204</v>
      </c>
      <c r="AT620" s="228" t="s">
        <v>452</v>
      </c>
      <c r="AU620" s="228" t="s">
        <v>89</v>
      </c>
      <c r="AY620" s="16" t="s">
        <v>160</v>
      </c>
      <c r="BE620" s="229">
        <f>IF(N620="základní",J620,0)</f>
        <v>0</v>
      </c>
      <c r="BF620" s="229">
        <f>IF(N620="snížená",J620,0)</f>
        <v>0</v>
      </c>
      <c r="BG620" s="229">
        <f>IF(N620="zákl. přenesená",J620,0)</f>
        <v>0</v>
      </c>
      <c r="BH620" s="229">
        <f>IF(N620="sníž. přenesená",J620,0)</f>
        <v>0</v>
      </c>
      <c r="BI620" s="229">
        <f>IF(N620="nulová",J620,0)</f>
        <v>0</v>
      </c>
      <c r="BJ620" s="16" t="s">
        <v>87</v>
      </c>
      <c r="BK620" s="229">
        <f>ROUND(I620*H620,2)</f>
        <v>0</v>
      </c>
      <c r="BL620" s="16" t="s">
        <v>182</v>
      </c>
      <c r="BM620" s="228" t="s">
        <v>1640</v>
      </c>
    </row>
    <row r="621" spans="1:47" s="2" customFormat="1" ht="12">
      <c r="A621" s="37"/>
      <c r="B621" s="38"/>
      <c r="C621" s="39"/>
      <c r="D621" s="230" t="s">
        <v>170</v>
      </c>
      <c r="E621" s="39"/>
      <c r="F621" s="231" t="s">
        <v>1630</v>
      </c>
      <c r="G621" s="39"/>
      <c r="H621" s="39"/>
      <c r="I621" s="232"/>
      <c r="J621" s="39"/>
      <c r="K621" s="39"/>
      <c r="L621" s="43"/>
      <c r="M621" s="233"/>
      <c r="N621" s="234"/>
      <c r="O621" s="90"/>
      <c r="P621" s="90"/>
      <c r="Q621" s="90"/>
      <c r="R621" s="90"/>
      <c r="S621" s="90"/>
      <c r="T621" s="91"/>
      <c r="U621" s="37"/>
      <c r="V621" s="37"/>
      <c r="W621" s="37"/>
      <c r="X621" s="37"/>
      <c r="Y621" s="37"/>
      <c r="Z621" s="37"/>
      <c r="AA621" s="37"/>
      <c r="AB621" s="37"/>
      <c r="AC621" s="37"/>
      <c r="AD621" s="37"/>
      <c r="AE621" s="37"/>
      <c r="AT621" s="16" t="s">
        <v>170</v>
      </c>
      <c r="AU621" s="16" t="s">
        <v>89</v>
      </c>
    </row>
    <row r="622" spans="1:51" s="13" customFormat="1" ht="12">
      <c r="A622" s="13"/>
      <c r="B622" s="236"/>
      <c r="C622" s="237"/>
      <c r="D622" s="230" t="s">
        <v>219</v>
      </c>
      <c r="E622" s="237"/>
      <c r="F622" s="239" t="s">
        <v>1632</v>
      </c>
      <c r="G622" s="237"/>
      <c r="H622" s="240">
        <v>2.04</v>
      </c>
      <c r="I622" s="241"/>
      <c r="J622" s="237"/>
      <c r="K622" s="237"/>
      <c r="L622" s="242"/>
      <c r="M622" s="243"/>
      <c r="N622" s="244"/>
      <c r="O622" s="244"/>
      <c r="P622" s="244"/>
      <c r="Q622" s="244"/>
      <c r="R622" s="244"/>
      <c r="S622" s="244"/>
      <c r="T622" s="245"/>
      <c r="U622" s="13"/>
      <c r="V622" s="13"/>
      <c r="W622" s="13"/>
      <c r="X622" s="13"/>
      <c r="Y622" s="13"/>
      <c r="Z622" s="13"/>
      <c r="AA622" s="13"/>
      <c r="AB622" s="13"/>
      <c r="AC622" s="13"/>
      <c r="AD622" s="13"/>
      <c r="AE622" s="13"/>
      <c r="AT622" s="246" t="s">
        <v>219</v>
      </c>
      <c r="AU622" s="246" t="s">
        <v>89</v>
      </c>
      <c r="AV622" s="13" t="s">
        <v>89</v>
      </c>
      <c r="AW622" s="13" t="s">
        <v>4</v>
      </c>
      <c r="AX622" s="13" t="s">
        <v>87</v>
      </c>
      <c r="AY622" s="246" t="s">
        <v>160</v>
      </c>
    </row>
    <row r="623" spans="1:65" s="2" customFormat="1" ht="21.75" customHeight="1">
      <c r="A623" s="37"/>
      <c r="B623" s="38"/>
      <c r="C623" s="217" t="s">
        <v>1641</v>
      </c>
      <c r="D623" s="217" t="s">
        <v>163</v>
      </c>
      <c r="E623" s="218" t="s">
        <v>1642</v>
      </c>
      <c r="F623" s="219" t="s">
        <v>1643</v>
      </c>
      <c r="G623" s="220" t="s">
        <v>270</v>
      </c>
      <c r="H623" s="221">
        <v>4968</v>
      </c>
      <c r="I623" s="222"/>
      <c r="J623" s="223">
        <f>ROUND(I623*H623,2)</f>
        <v>0</v>
      </c>
      <c r="K623" s="219" t="s">
        <v>167</v>
      </c>
      <c r="L623" s="43"/>
      <c r="M623" s="224" t="s">
        <v>1</v>
      </c>
      <c r="N623" s="225" t="s">
        <v>44</v>
      </c>
      <c r="O623" s="90"/>
      <c r="P623" s="226">
        <f>O623*H623</f>
        <v>0</v>
      </c>
      <c r="Q623" s="226">
        <v>0.00037</v>
      </c>
      <c r="R623" s="226">
        <f>Q623*H623</f>
        <v>1.83816</v>
      </c>
      <c r="S623" s="226">
        <v>0</v>
      </c>
      <c r="T623" s="227">
        <f>S623*H623</f>
        <v>0</v>
      </c>
      <c r="U623" s="37"/>
      <c r="V623" s="37"/>
      <c r="W623" s="37"/>
      <c r="X623" s="37"/>
      <c r="Y623" s="37"/>
      <c r="Z623" s="37"/>
      <c r="AA623" s="37"/>
      <c r="AB623" s="37"/>
      <c r="AC623" s="37"/>
      <c r="AD623" s="37"/>
      <c r="AE623" s="37"/>
      <c r="AR623" s="228" t="s">
        <v>182</v>
      </c>
      <c r="AT623" s="228" t="s">
        <v>163</v>
      </c>
      <c r="AU623" s="228" t="s">
        <v>89</v>
      </c>
      <c r="AY623" s="16" t="s">
        <v>160</v>
      </c>
      <c r="BE623" s="229">
        <f>IF(N623="základní",J623,0)</f>
        <v>0</v>
      </c>
      <c r="BF623" s="229">
        <f>IF(N623="snížená",J623,0)</f>
        <v>0</v>
      </c>
      <c r="BG623" s="229">
        <f>IF(N623="zákl. přenesená",J623,0)</f>
        <v>0</v>
      </c>
      <c r="BH623" s="229">
        <f>IF(N623="sníž. přenesená",J623,0)</f>
        <v>0</v>
      </c>
      <c r="BI623" s="229">
        <f>IF(N623="nulová",J623,0)</f>
        <v>0</v>
      </c>
      <c r="BJ623" s="16" t="s">
        <v>87</v>
      </c>
      <c r="BK623" s="229">
        <f>ROUND(I623*H623,2)</f>
        <v>0</v>
      </c>
      <c r="BL623" s="16" t="s">
        <v>182</v>
      </c>
      <c r="BM623" s="228" t="s">
        <v>1644</v>
      </c>
    </row>
    <row r="624" spans="1:47" s="2" customFormat="1" ht="12">
      <c r="A624" s="37"/>
      <c r="B624" s="38"/>
      <c r="C624" s="39"/>
      <c r="D624" s="230" t="s">
        <v>170</v>
      </c>
      <c r="E624" s="39"/>
      <c r="F624" s="231" t="s">
        <v>1645</v>
      </c>
      <c r="G624" s="39"/>
      <c r="H624" s="39"/>
      <c r="I624" s="232"/>
      <c r="J624" s="39"/>
      <c r="K624" s="39"/>
      <c r="L624" s="43"/>
      <c r="M624" s="233"/>
      <c r="N624" s="234"/>
      <c r="O624" s="90"/>
      <c r="P624" s="90"/>
      <c r="Q624" s="90"/>
      <c r="R624" s="90"/>
      <c r="S624" s="90"/>
      <c r="T624" s="91"/>
      <c r="U624" s="37"/>
      <c r="V624" s="37"/>
      <c r="W624" s="37"/>
      <c r="X624" s="37"/>
      <c r="Y624" s="37"/>
      <c r="Z624" s="37"/>
      <c r="AA624" s="37"/>
      <c r="AB624" s="37"/>
      <c r="AC624" s="37"/>
      <c r="AD624" s="37"/>
      <c r="AE624" s="37"/>
      <c r="AT624" s="16" t="s">
        <v>170</v>
      </c>
      <c r="AU624" s="16" t="s">
        <v>89</v>
      </c>
    </row>
    <row r="625" spans="1:47" s="2" customFormat="1" ht="12">
      <c r="A625" s="37"/>
      <c r="B625" s="38"/>
      <c r="C625" s="39"/>
      <c r="D625" s="230" t="s">
        <v>172</v>
      </c>
      <c r="E625" s="39"/>
      <c r="F625" s="235" t="s">
        <v>1646</v>
      </c>
      <c r="G625" s="39"/>
      <c r="H625" s="39"/>
      <c r="I625" s="232"/>
      <c r="J625" s="39"/>
      <c r="K625" s="39"/>
      <c r="L625" s="43"/>
      <c r="M625" s="233"/>
      <c r="N625" s="234"/>
      <c r="O625" s="90"/>
      <c r="P625" s="90"/>
      <c r="Q625" s="90"/>
      <c r="R625" s="90"/>
      <c r="S625" s="90"/>
      <c r="T625" s="91"/>
      <c r="U625" s="37"/>
      <c r="V625" s="37"/>
      <c r="W625" s="37"/>
      <c r="X625" s="37"/>
      <c r="Y625" s="37"/>
      <c r="Z625" s="37"/>
      <c r="AA625" s="37"/>
      <c r="AB625" s="37"/>
      <c r="AC625" s="37"/>
      <c r="AD625" s="37"/>
      <c r="AE625" s="37"/>
      <c r="AT625" s="16" t="s">
        <v>172</v>
      </c>
      <c r="AU625" s="16" t="s">
        <v>89</v>
      </c>
    </row>
    <row r="626" spans="1:51" s="13" customFormat="1" ht="12">
      <c r="A626" s="13"/>
      <c r="B626" s="236"/>
      <c r="C626" s="237"/>
      <c r="D626" s="230" t="s">
        <v>219</v>
      </c>
      <c r="E626" s="238" t="s">
        <v>1</v>
      </c>
      <c r="F626" s="239" t="s">
        <v>1647</v>
      </c>
      <c r="G626" s="237"/>
      <c r="H626" s="240">
        <v>4968</v>
      </c>
      <c r="I626" s="241"/>
      <c r="J626" s="237"/>
      <c r="K626" s="237"/>
      <c r="L626" s="242"/>
      <c r="M626" s="243"/>
      <c r="N626" s="244"/>
      <c r="O626" s="244"/>
      <c r="P626" s="244"/>
      <c r="Q626" s="244"/>
      <c r="R626" s="244"/>
      <c r="S626" s="244"/>
      <c r="T626" s="245"/>
      <c r="U626" s="13"/>
      <c r="V626" s="13"/>
      <c r="W626" s="13"/>
      <c r="X626" s="13"/>
      <c r="Y626" s="13"/>
      <c r="Z626" s="13"/>
      <c r="AA626" s="13"/>
      <c r="AB626" s="13"/>
      <c r="AC626" s="13"/>
      <c r="AD626" s="13"/>
      <c r="AE626" s="13"/>
      <c r="AT626" s="246" t="s">
        <v>219</v>
      </c>
      <c r="AU626" s="246" t="s">
        <v>89</v>
      </c>
      <c r="AV626" s="13" t="s">
        <v>89</v>
      </c>
      <c r="AW626" s="13" t="s">
        <v>36</v>
      </c>
      <c r="AX626" s="13" t="s">
        <v>79</v>
      </c>
      <c r="AY626" s="246" t="s">
        <v>160</v>
      </c>
    </row>
    <row r="627" spans="1:65" s="2" customFormat="1" ht="33" customHeight="1">
      <c r="A627" s="37"/>
      <c r="B627" s="38"/>
      <c r="C627" s="217" t="s">
        <v>1648</v>
      </c>
      <c r="D627" s="217" t="s">
        <v>163</v>
      </c>
      <c r="E627" s="218" t="s">
        <v>1649</v>
      </c>
      <c r="F627" s="219" t="s">
        <v>1650</v>
      </c>
      <c r="G627" s="220" t="s">
        <v>215</v>
      </c>
      <c r="H627" s="221">
        <v>76.3</v>
      </c>
      <c r="I627" s="222"/>
      <c r="J627" s="223">
        <f>ROUND(I627*H627,2)</f>
        <v>0</v>
      </c>
      <c r="K627" s="219" t="s">
        <v>167</v>
      </c>
      <c r="L627" s="43"/>
      <c r="M627" s="224" t="s">
        <v>1</v>
      </c>
      <c r="N627" s="225" t="s">
        <v>44</v>
      </c>
      <c r="O627" s="90"/>
      <c r="P627" s="226">
        <f>O627*H627</f>
        <v>0</v>
      </c>
      <c r="Q627" s="226">
        <v>0.00061</v>
      </c>
      <c r="R627" s="226">
        <f>Q627*H627</f>
        <v>0.046542999999999994</v>
      </c>
      <c r="S627" s="226">
        <v>0</v>
      </c>
      <c r="T627" s="227">
        <f>S627*H627</f>
        <v>0</v>
      </c>
      <c r="U627" s="37"/>
      <c r="V627" s="37"/>
      <c r="W627" s="37"/>
      <c r="X627" s="37"/>
      <c r="Y627" s="37"/>
      <c r="Z627" s="37"/>
      <c r="AA627" s="37"/>
      <c r="AB627" s="37"/>
      <c r="AC627" s="37"/>
      <c r="AD627" s="37"/>
      <c r="AE627" s="37"/>
      <c r="AR627" s="228" t="s">
        <v>182</v>
      </c>
      <c r="AT627" s="228" t="s">
        <v>163</v>
      </c>
      <c r="AU627" s="228" t="s">
        <v>89</v>
      </c>
      <c r="AY627" s="16" t="s">
        <v>160</v>
      </c>
      <c r="BE627" s="229">
        <f>IF(N627="základní",J627,0)</f>
        <v>0</v>
      </c>
      <c r="BF627" s="229">
        <f>IF(N627="snížená",J627,0)</f>
        <v>0</v>
      </c>
      <c r="BG627" s="229">
        <f>IF(N627="zákl. přenesená",J627,0)</f>
        <v>0</v>
      </c>
      <c r="BH627" s="229">
        <f>IF(N627="sníž. přenesená",J627,0)</f>
        <v>0</v>
      </c>
      <c r="BI627" s="229">
        <f>IF(N627="nulová",J627,0)</f>
        <v>0</v>
      </c>
      <c r="BJ627" s="16" t="s">
        <v>87</v>
      </c>
      <c r="BK627" s="229">
        <f>ROUND(I627*H627,2)</f>
        <v>0</v>
      </c>
      <c r="BL627" s="16" t="s">
        <v>182</v>
      </c>
      <c r="BM627" s="228" t="s">
        <v>1651</v>
      </c>
    </row>
    <row r="628" spans="1:47" s="2" customFormat="1" ht="12">
      <c r="A628" s="37"/>
      <c r="B628" s="38"/>
      <c r="C628" s="39"/>
      <c r="D628" s="230" t="s">
        <v>170</v>
      </c>
      <c r="E628" s="39"/>
      <c r="F628" s="231" t="s">
        <v>1652</v>
      </c>
      <c r="G628" s="39"/>
      <c r="H628" s="39"/>
      <c r="I628" s="232"/>
      <c r="J628" s="39"/>
      <c r="K628" s="39"/>
      <c r="L628" s="43"/>
      <c r="M628" s="233"/>
      <c r="N628" s="234"/>
      <c r="O628" s="90"/>
      <c r="P628" s="90"/>
      <c r="Q628" s="90"/>
      <c r="R628" s="90"/>
      <c r="S628" s="90"/>
      <c r="T628" s="91"/>
      <c r="U628" s="37"/>
      <c r="V628" s="37"/>
      <c r="W628" s="37"/>
      <c r="X628" s="37"/>
      <c r="Y628" s="37"/>
      <c r="Z628" s="37"/>
      <c r="AA628" s="37"/>
      <c r="AB628" s="37"/>
      <c r="AC628" s="37"/>
      <c r="AD628" s="37"/>
      <c r="AE628" s="37"/>
      <c r="AT628" s="16" t="s">
        <v>170</v>
      </c>
      <c r="AU628" s="16" t="s">
        <v>89</v>
      </c>
    </row>
    <row r="629" spans="1:65" s="2" customFormat="1" ht="21.75" customHeight="1">
      <c r="A629" s="37"/>
      <c r="B629" s="38"/>
      <c r="C629" s="217" t="s">
        <v>1653</v>
      </c>
      <c r="D629" s="217" t="s">
        <v>163</v>
      </c>
      <c r="E629" s="218" t="s">
        <v>1654</v>
      </c>
      <c r="F629" s="219" t="s">
        <v>1655</v>
      </c>
      <c r="G629" s="220" t="s">
        <v>215</v>
      </c>
      <c r="H629" s="221">
        <v>76.3</v>
      </c>
      <c r="I629" s="222"/>
      <c r="J629" s="223">
        <f>ROUND(I629*H629,2)</f>
        <v>0</v>
      </c>
      <c r="K629" s="219" t="s">
        <v>167</v>
      </c>
      <c r="L629" s="43"/>
      <c r="M629" s="224" t="s">
        <v>1</v>
      </c>
      <c r="N629" s="225" t="s">
        <v>44</v>
      </c>
      <c r="O629" s="90"/>
      <c r="P629" s="226">
        <f>O629*H629</f>
        <v>0</v>
      </c>
      <c r="Q629" s="226">
        <v>0</v>
      </c>
      <c r="R629" s="226">
        <f>Q629*H629</f>
        <v>0</v>
      </c>
      <c r="S629" s="226">
        <v>0</v>
      </c>
      <c r="T629" s="227">
        <f>S629*H629</f>
        <v>0</v>
      </c>
      <c r="U629" s="37"/>
      <c r="V629" s="37"/>
      <c r="W629" s="37"/>
      <c r="X629" s="37"/>
      <c r="Y629" s="37"/>
      <c r="Z629" s="37"/>
      <c r="AA629" s="37"/>
      <c r="AB629" s="37"/>
      <c r="AC629" s="37"/>
      <c r="AD629" s="37"/>
      <c r="AE629" s="37"/>
      <c r="AR629" s="228" t="s">
        <v>182</v>
      </c>
      <c r="AT629" s="228" t="s">
        <v>163</v>
      </c>
      <c r="AU629" s="228" t="s">
        <v>89</v>
      </c>
      <c r="AY629" s="16" t="s">
        <v>160</v>
      </c>
      <c r="BE629" s="229">
        <f>IF(N629="základní",J629,0)</f>
        <v>0</v>
      </c>
      <c r="BF629" s="229">
        <f>IF(N629="snížená",J629,0)</f>
        <v>0</v>
      </c>
      <c r="BG629" s="229">
        <f>IF(N629="zákl. přenesená",J629,0)</f>
        <v>0</v>
      </c>
      <c r="BH629" s="229">
        <f>IF(N629="sníž. přenesená",J629,0)</f>
        <v>0</v>
      </c>
      <c r="BI629" s="229">
        <f>IF(N629="nulová",J629,0)</f>
        <v>0</v>
      </c>
      <c r="BJ629" s="16" t="s">
        <v>87</v>
      </c>
      <c r="BK629" s="229">
        <f>ROUND(I629*H629,2)</f>
        <v>0</v>
      </c>
      <c r="BL629" s="16" t="s">
        <v>182</v>
      </c>
      <c r="BM629" s="228" t="s">
        <v>1656</v>
      </c>
    </row>
    <row r="630" spans="1:47" s="2" customFormat="1" ht="12">
      <c r="A630" s="37"/>
      <c r="B630" s="38"/>
      <c r="C630" s="39"/>
      <c r="D630" s="230" t="s">
        <v>170</v>
      </c>
      <c r="E630" s="39"/>
      <c r="F630" s="231" t="s">
        <v>1657</v>
      </c>
      <c r="G630" s="39"/>
      <c r="H630" s="39"/>
      <c r="I630" s="232"/>
      <c r="J630" s="39"/>
      <c r="K630" s="39"/>
      <c r="L630" s="43"/>
      <c r="M630" s="233"/>
      <c r="N630" s="234"/>
      <c r="O630" s="90"/>
      <c r="P630" s="90"/>
      <c r="Q630" s="90"/>
      <c r="R630" s="90"/>
      <c r="S630" s="90"/>
      <c r="T630" s="91"/>
      <c r="U630" s="37"/>
      <c r="V630" s="37"/>
      <c r="W630" s="37"/>
      <c r="X630" s="37"/>
      <c r="Y630" s="37"/>
      <c r="Z630" s="37"/>
      <c r="AA630" s="37"/>
      <c r="AB630" s="37"/>
      <c r="AC630" s="37"/>
      <c r="AD630" s="37"/>
      <c r="AE630" s="37"/>
      <c r="AT630" s="16" t="s">
        <v>170</v>
      </c>
      <c r="AU630" s="16" t="s">
        <v>89</v>
      </c>
    </row>
    <row r="631" spans="1:51" s="13" customFormat="1" ht="12">
      <c r="A631" s="13"/>
      <c r="B631" s="236"/>
      <c r="C631" s="237"/>
      <c r="D631" s="230" t="s">
        <v>219</v>
      </c>
      <c r="E631" s="238" t="s">
        <v>1</v>
      </c>
      <c r="F631" s="239" t="s">
        <v>1658</v>
      </c>
      <c r="G631" s="237"/>
      <c r="H631" s="240">
        <v>76.3</v>
      </c>
      <c r="I631" s="241"/>
      <c r="J631" s="237"/>
      <c r="K631" s="237"/>
      <c r="L631" s="242"/>
      <c r="M631" s="243"/>
      <c r="N631" s="244"/>
      <c r="O631" s="244"/>
      <c r="P631" s="244"/>
      <c r="Q631" s="244"/>
      <c r="R631" s="244"/>
      <c r="S631" s="244"/>
      <c r="T631" s="245"/>
      <c r="U631" s="13"/>
      <c r="V631" s="13"/>
      <c r="W631" s="13"/>
      <c r="X631" s="13"/>
      <c r="Y631" s="13"/>
      <c r="Z631" s="13"/>
      <c r="AA631" s="13"/>
      <c r="AB631" s="13"/>
      <c r="AC631" s="13"/>
      <c r="AD631" s="13"/>
      <c r="AE631" s="13"/>
      <c r="AT631" s="246" t="s">
        <v>219</v>
      </c>
      <c r="AU631" s="246" t="s">
        <v>89</v>
      </c>
      <c r="AV631" s="13" t="s">
        <v>89</v>
      </c>
      <c r="AW631" s="13" t="s">
        <v>36</v>
      </c>
      <c r="AX631" s="13" t="s">
        <v>79</v>
      </c>
      <c r="AY631" s="246" t="s">
        <v>160</v>
      </c>
    </row>
    <row r="632" spans="1:65" s="2" customFormat="1" ht="24.15" customHeight="1">
      <c r="A632" s="37"/>
      <c r="B632" s="38"/>
      <c r="C632" s="217" t="s">
        <v>1659</v>
      </c>
      <c r="D632" s="217" t="s">
        <v>163</v>
      </c>
      <c r="E632" s="218" t="s">
        <v>1660</v>
      </c>
      <c r="F632" s="219" t="s">
        <v>1661</v>
      </c>
      <c r="G632" s="220" t="s">
        <v>270</v>
      </c>
      <c r="H632" s="221">
        <v>104.12</v>
      </c>
      <c r="I632" s="222"/>
      <c r="J632" s="223">
        <f>ROUND(I632*H632,2)</f>
        <v>0</v>
      </c>
      <c r="K632" s="219" t="s">
        <v>167</v>
      </c>
      <c r="L632" s="43"/>
      <c r="M632" s="224" t="s">
        <v>1</v>
      </c>
      <c r="N632" s="225" t="s">
        <v>44</v>
      </c>
      <c r="O632" s="90"/>
      <c r="P632" s="226">
        <f>O632*H632</f>
        <v>0</v>
      </c>
      <c r="Q632" s="226">
        <v>0.01403</v>
      </c>
      <c r="R632" s="226">
        <f>Q632*H632</f>
        <v>1.4608036000000002</v>
      </c>
      <c r="S632" s="226">
        <v>0</v>
      </c>
      <c r="T632" s="227">
        <f>S632*H632</f>
        <v>0</v>
      </c>
      <c r="U632" s="37"/>
      <c r="V632" s="37"/>
      <c r="W632" s="37"/>
      <c r="X632" s="37"/>
      <c r="Y632" s="37"/>
      <c r="Z632" s="37"/>
      <c r="AA632" s="37"/>
      <c r="AB632" s="37"/>
      <c r="AC632" s="37"/>
      <c r="AD632" s="37"/>
      <c r="AE632" s="37"/>
      <c r="AR632" s="228" t="s">
        <v>182</v>
      </c>
      <c r="AT632" s="228" t="s">
        <v>163</v>
      </c>
      <c r="AU632" s="228" t="s">
        <v>89</v>
      </c>
      <c r="AY632" s="16" t="s">
        <v>160</v>
      </c>
      <c r="BE632" s="229">
        <f>IF(N632="základní",J632,0)</f>
        <v>0</v>
      </c>
      <c r="BF632" s="229">
        <f>IF(N632="snížená",J632,0)</f>
        <v>0</v>
      </c>
      <c r="BG632" s="229">
        <f>IF(N632="zákl. přenesená",J632,0)</f>
        <v>0</v>
      </c>
      <c r="BH632" s="229">
        <f>IF(N632="sníž. přenesená",J632,0)</f>
        <v>0</v>
      </c>
      <c r="BI632" s="229">
        <f>IF(N632="nulová",J632,0)</f>
        <v>0</v>
      </c>
      <c r="BJ632" s="16" t="s">
        <v>87</v>
      </c>
      <c r="BK632" s="229">
        <f>ROUND(I632*H632,2)</f>
        <v>0</v>
      </c>
      <c r="BL632" s="16" t="s">
        <v>182</v>
      </c>
      <c r="BM632" s="228" t="s">
        <v>1662</v>
      </c>
    </row>
    <row r="633" spans="1:47" s="2" customFormat="1" ht="12">
      <c r="A633" s="37"/>
      <c r="B633" s="38"/>
      <c r="C633" s="39"/>
      <c r="D633" s="230" t="s">
        <v>170</v>
      </c>
      <c r="E633" s="39"/>
      <c r="F633" s="231" t="s">
        <v>1663</v>
      </c>
      <c r="G633" s="39"/>
      <c r="H633" s="39"/>
      <c r="I633" s="232"/>
      <c r="J633" s="39"/>
      <c r="K633" s="39"/>
      <c r="L633" s="43"/>
      <c r="M633" s="233"/>
      <c r="N633" s="234"/>
      <c r="O633" s="90"/>
      <c r="P633" s="90"/>
      <c r="Q633" s="90"/>
      <c r="R633" s="90"/>
      <c r="S633" s="90"/>
      <c r="T633" s="91"/>
      <c r="U633" s="37"/>
      <c r="V633" s="37"/>
      <c r="W633" s="37"/>
      <c r="X633" s="37"/>
      <c r="Y633" s="37"/>
      <c r="Z633" s="37"/>
      <c r="AA633" s="37"/>
      <c r="AB633" s="37"/>
      <c r="AC633" s="37"/>
      <c r="AD633" s="37"/>
      <c r="AE633" s="37"/>
      <c r="AT633" s="16" t="s">
        <v>170</v>
      </c>
      <c r="AU633" s="16" t="s">
        <v>89</v>
      </c>
    </row>
    <row r="634" spans="1:51" s="13" customFormat="1" ht="12">
      <c r="A634" s="13"/>
      <c r="B634" s="236"/>
      <c r="C634" s="237"/>
      <c r="D634" s="230" t="s">
        <v>219</v>
      </c>
      <c r="E634" s="238" t="s">
        <v>1</v>
      </c>
      <c r="F634" s="239" t="s">
        <v>1664</v>
      </c>
      <c r="G634" s="237"/>
      <c r="H634" s="240">
        <v>104.12</v>
      </c>
      <c r="I634" s="241"/>
      <c r="J634" s="237"/>
      <c r="K634" s="237"/>
      <c r="L634" s="242"/>
      <c r="M634" s="243"/>
      <c r="N634" s="244"/>
      <c r="O634" s="244"/>
      <c r="P634" s="244"/>
      <c r="Q634" s="244"/>
      <c r="R634" s="244"/>
      <c r="S634" s="244"/>
      <c r="T634" s="245"/>
      <c r="U634" s="13"/>
      <c r="V634" s="13"/>
      <c r="W634" s="13"/>
      <c r="X634" s="13"/>
      <c r="Y634" s="13"/>
      <c r="Z634" s="13"/>
      <c r="AA634" s="13"/>
      <c r="AB634" s="13"/>
      <c r="AC634" s="13"/>
      <c r="AD634" s="13"/>
      <c r="AE634" s="13"/>
      <c r="AT634" s="246" t="s">
        <v>219</v>
      </c>
      <c r="AU634" s="246" t="s">
        <v>89</v>
      </c>
      <c r="AV634" s="13" t="s">
        <v>89</v>
      </c>
      <c r="AW634" s="13" t="s">
        <v>36</v>
      </c>
      <c r="AX634" s="13" t="s">
        <v>79</v>
      </c>
      <c r="AY634" s="246" t="s">
        <v>160</v>
      </c>
    </row>
    <row r="635" spans="1:65" s="2" customFormat="1" ht="24.15" customHeight="1">
      <c r="A635" s="37"/>
      <c r="B635" s="38"/>
      <c r="C635" s="217" t="s">
        <v>1665</v>
      </c>
      <c r="D635" s="217" t="s">
        <v>163</v>
      </c>
      <c r="E635" s="218" t="s">
        <v>1666</v>
      </c>
      <c r="F635" s="219" t="s">
        <v>1667</v>
      </c>
      <c r="G635" s="220" t="s">
        <v>215</v>
      </c>
      <c r="H635" s="221">
        <v>30.3</v>
      </c>
      <c r="I635" s="222"/>
      <c r="J635" s="223">
        <f>ROUND(I635*H635,2)</f>
        <v>0</v>
      </c>
      <c r="K635" s="219" t="s">
        <v>1668</v>
      </c>
      <c r="L635" s="43"/>
      <c r="M635" s="224" t="s">
        <v>1</v>
      </c>
      <c r="N635" s="225" t="s">
        <v>44</v>
      </c>
      <c r="O635" s="90"/>
      <c r="P635" s="226">
        <f>O635*H635</f>
        <v>0</v>
      </c>
      <c r="Q635" s="226">
        <v>0.43819</v>
      </c>
      <c r="R635" s="226">
        <f>Q635*H635</f>
        <v>13.277157</v>
      </c>
      <c r="S635" s="226">
        <v>0</v>
      </c>
      <c r="T635" s="227">
        <f>S635*H635</f>
        <v>0</v>
      </c>
      <c r="U635" s="37"/>
      <c r="V635" s="37"/>
      <c r="W635" s="37"/>
      <c r="X635" s="37"/>
      <c r="Y635" s="37"/>
      <c r="Z635" s="37"/>
      <c r="AA635" s="37"/>
      <c r="AB635" s="37"/>
      <c r="AC635" s="37"/>
      <c r="AD635" s="37"/>
      <c r="AE635" s="37"/>
      <c r="AR635" s="228" t="s">
        <v>182</v>
      </c>
      <c r="AT635" s="228" t="s">
        <v>163</v>
      </c>
      <c r="AU635" s="228" t="s">
        <v>89</v>
      </c>
      <c r="AY635" s="16" t="s">
        <v>160</v>
      </c>
      <c r="BE635" s="229">
        <f>IF(N635="základní",J635,0)</f>
        <v>0</v>
      </c>
      <c r="BF635" s="229">
        <f>IF(N635="snížená",J635,0)</f>
        <v>0</v>
      </c>
      <c r="BG635" s="229">
        <f>IF(N635="zákl. přenesená",J635,0)</f>
        <v>0</v>
      </c>
      <c r="BH635" s="229">
        <f>IF(N635="sníž. přenesená",J635,0)</f>
        <v>0</v>
      </c>
      <c r="BI635" s="229">
        <f>IF(N635="nulová",J635,0)</f>
        <v>0</v>
      </c>
      <c r="BJ635" s="16" t="s">
        <v>87</v>
      </c>
      <c r="BK635" s="229">
        <f>ROUND(I635*H635,2)</f>
        <v>0</v>
      </c>
      <c r="BL635" s="16" t="s">
        <v>182</v>
      </c>
      <c r="BM635" s="228" t="s">
        <v>1669</v>
      </c>
    </row>
    <row r="636" spans="1:47" s="2" customFormat="1" ht="12">
      <c r="A636" s="37"/>
      <c r="B636" s="38"/>
      <c r="C636" s="39"/>
      <c r="D636" s="230" t="s">
        <v>170</v>
      </c>
      <c r="E636" s="39"/>
      <c r="F636" s="231" t="s">
        <v>1670</v>
      </c>
      <c r="G636" s="39"/>
      <c r="H636" s="39"/>
      <c r="I636" s="232"/>
      <c r="J636" s="39"/>
      <c r="K636" s="39"/>
      <c r="L636" s="43"/>
      <c r="M636" s="233"/>
      <c r="N636" s="234"/>
      <c r="O636" s="90"/>
      <c r="P636" s="90"/>
      <c r="Q636" s="90"/>
      <c r="R636" s="90"/>
      <c r="S636" s="90"/>
      <c r="T636" s="91"/>
      <c r="U636" s="37"/>
      <c r="V636" s="37"/>
      <c r="W636" s="37"/>
      <c r="X636" s="37"/>
      <c r="Y636" s="37"/>
      <c r="Z636" s="37"/>
      <c r="AA636" s="37"/>
      <c r="AB636" s="37"/>
      <c r="AC636" s="37"/>
      <c r="AD636" s="37"/>
      <c r="AE636" s="37"/>
      <c r="AT636" s="16" t="s">
        <v>170</v>
      </c>
      <c r="AU636" s="16" t="s">
        <v>89</v>
      </c>
    </row>
    <row r="637" spans="1:47" s="2" customFormat="1" ht="12">
      <c r="A637" s="37"/>
      <c r="B637" s="38"/>
      <c r="C637" s="39"/>
      <c r="D637" s="230" t="s">
        <v>172</v>
      </c>
      <c r="E637" s="39"/>
      <c r="F637" s="235" t="s">
        <v>1671</v>
      </c>
      <c r="G637" s="39"/>
      <c r="H637" s="39"/>
      <c r="I637" s="232"/>
      <c r="J637" s="39"/>
      <c r="K637" s="39"/>
      <c r="L637" s="43"/>
      <c r="M637" s="233"/>
      <c r="N637" s="234"/>
      <c r="O637" s="90"/>
      <c r="P637" s="90"/>
      <c r="Q637" s="90"/>
      <c r="R637" s="90"/>
      <c r="S637" s="90"/>
      <c r="T637" s="91"/>
      <c r="U637" s="37"/>
      <c r="V637" s="37"/>
      <c r="W637" s="37"/>
      <c r="X637" s="37"/>
      <c r="Y637" s="37"/>
      <c r="Z637" s="37"/>
      <c r="AA637" s="37"/>
      <c r="AB637" s="37"/>
      <c r="AC637" s="37"/>
      <c r="AD637" s="37"/>
      <c r="AE637" s="37"/>
      <c r="AT637" s="16" t="s">
        <v>172</v>
      </c>
      <c r="AU637" s="16" t="s">
        <v>89</v>
      </c>
    </row>
    <row r="638" spans="1:51" s="13" customFormat="1" ht="12">
      <c r="A638" s="13"/>
      <c r="B638" s="236"/>
      <c r="C638" s="237"/>
      <c r="D638" s="230" t="s">
        <v>219</v>
      </c>
      <c r="E638" s="238" t="s">
        <v>1</v>
      </c>
      <c r="F638" s="239" t="s">
        <v>1672</v>
      </c>
      <c r="G638" s="237"/>
      <c r="H638" s="240">
        <v>30.3</v>
      </c>
      <c r="I638" s="241"/>
      <c r="J638" s="237"/>
      <c r="K638" s="237"/>
      <c r="L638" s="242"/>
      <c r="M638" s="243"/>
      <c r="N638" s="244"/>
      <c r="O638" s="244"/>
      <c r="P638" s="244"/>
      <c r="Q638" s="244"/>
      <c r="R638" s="244"/>
      <c r="S638" s="244"/>
      <c r="T638" s="245"/>
      <c r="U638" s="13"/>
      <c r="V638" s="13"/>
      <c r="W638" s="13"/>
      <c r="X638" s="13"/>
      <c r="Y638" s="13"/>
      <c r="Z638" s="13"/>
      <c r="AA638" s="13"/>
      <c r="AB638" s="13"/>
      <c r="AC638" s="13"/>
      <c r="AD638" s="13"/>
      <c r="AE638" s="13"/>
      <c r="AT638" s="246" t="s">
        <v>219</v>
      </c>
      <c r="AU638" s="246" t="s">
        <v>89</v>
      </c>
      <c r="AV638" s="13" t="s">
        <v>89</v>
      </c>
      <c r="AW638" s="13" t="s">
        <v>36</v>
      </c>
      <c r="AX638" s="13" t="s">
        <v>79</v>
      </c>
      <c r="AY638" s="246" t="s">
        <v>160</v>
      </c>
    </row>
    <row r="639" spans="1:65" s="2" customFormat="1" ht="16.5" customHeight="1">
      <c r="A639" s="37"/>
      <c r="B639" s="38"/>
      <c r="C639" s="251" t="s">
        <v>1673</v>
      </c>
      <c r="D639" s="251" t="s">
        <v>452</v>
      </c>
      <c r="E639" s="252" t="s">
        <v>1674</v>
      </c>
      <c r="F639" s="253" t="s">
        <v>1675</v>
      </c>
      <c r="G639" s="254" t="s">
        <v>215</v>
      </c>
      <c r="H639" s="255">
        <v>30.3</v>
      </c>
      <c r="I639" s="256"/>
      <c r="J639" s="257">
        <f>ROUND(I639*H639,2)</f>
        <v>0</v>
      </c>
      <c r="K639" s="253" t="s">
        <v>1</v>
      </c>
      <c r="L639" s="258"/>
      <c r="M639" s="259" t="s">
        <v>1</v>
      </c>
      <c r="N639" s="260" t="s">
        <v>44</v>
      </c>
      <c r="O639" s="90"/>
      <c r="P639" s="226">
        <f>O639*H639</f>
        <v>0</v>
      </c>
      <c r="Q639" s="226">
        <v>0.0166</v>
      </c>
      <c r="R639" s="226">
        <f>Q639*H639</f>
        <v>0.50298</v>
      </c>
      <c r="S639" s="226">
        <v>0</v>
      </c>
      <c r="T639" s="227">
        <f>S639*H639</f>
        <v>0</v>
      </c>
      <c r="U639" s="37"/>
      <c r="V639" s="37"/>
      <c r="W639" s="37"/>
      <c r="X639" s="37"/>
      <c r="Y639" s="37"/>
      <c r="Z639" s="37"/>
      <c r="AA639" s="37"/>
      <c r="AB639" s="37"/>
      <c r="AC639" s="37"/>
      <c r="AD639" s="37"/>
      <c r="AE639" s="37"/>
      <c r="AR639" s="228" t="s">
        <v>204</v>
      </c>
      <c r="AT639" s="228" t="s">
        <v>452</v>
      </c>
      <c r="AU639" s="228" t="s">
        <v>89</v>
      </c>
      <c r="AY639" s="16" t="s">
        <v>160</v>
      </c>
      <c r="BE639" s="229">
        <f>IF(N639="základní",J639,0)</f>
        <v>0</v>
      </c>
      <c r="BF639" s="229">
        <f>IF(N639="snížená",J639,0)</f>
        <v>0</v>
      </c>
      <c r="BG639" s="229">
        <f>IF(N639="zákl. přenesená",J639,0)</f>
        <v>0</v>
      </c>
      <c r="BH639" s="229">
        <f>IF(N639="sníž. přenesená",J639,0)</f>
        <v>0</v>
      </c>
      <c r="BI639" s="229">
        <f>IF(N639="nulová",J639,0)</f>
        <v>0</v>
      </c>
      <c r="BJ639" s="16" t="s">
        <v>87</v>
      </c>
      <c r="BK639" s="229">
        <f>ROUND(I639*H639,2)</f>
        <v>0</v>
      </c>
      <c r="BL639" s="16" t="s">
        <v>182</v>
      </c>
      <c r="BM639" s="228" t="s">
        <v>1676</v>
      </c>
    </row>
    <row r="640" spans="1:47" s="2" customFormat="1" ht="12">
      <c r="A640" s="37"/>
      <c r="B640" s="38"/>
      <c r="C640" s="39"/>
      <c r="D640" s="230" t="s">
        <v>170</v>
      </c>
      <c r="E640" s="39"/>
      <c r="F640" s="231" t="s">
        <v>1670</v>
      </c>
      <c r="G640" s="39"/>
      <c r="H640" s="39"/>
      <c r="I640" s="232"/>
      <c r="J640" s="39"/>
      <c r="K640" s="39"/>
      <c r="L640" s="43"/>
      <c r="M640" s="233"/>
      <c r="N640" s="234"/>
      <c r="O640" s="90"/>
      <c r="P640" s="90"/>
      <c r="Q640" s="90"/>
      <c r="R640" s="90"/>
      <c r="S640" s="90"/>
      <c r="T640" s="91"/>
      <c r="U640" s="37"/>
      <c r="V640" s="37"/>
      <c r="W640" s="37"/>
      <c r="X640" s="37"/>
      <c r="Y640" s="37"/>
      <c r="Z640" s="37"/>
      <c r="AA640" s="37"/>
      <c r="AB640" s="37"/>
      <c r="AC640" s="37"/>
      <c r="AD640" s="37"/>
      <c r="AE640" s="37"/>
      <c r="AT640" s="16" t="s">
        <v>170</v>
      </c>
      <c r="AU640" s="16" t="s">
        <v>89</v>
      </c>
    </row>
    <row r="641" spans="1:47" s="2" customFormat="1" ht="12">
      <c r="A641" s="37"/>
      <c r="B641" s="38"/>
      <c r="C641" s="39"/>
      <c r="D641" s="230" t="s">
        <v>172</v>
      </c>
      <c r="E641" s="39"/>
      <c r="F641" s="235" t="s">
        <v>1677</v>
      </c>
      <c r="G641" s="39"/>
      <c r="H641" s="39"/>
      <c r="I641" s="232"/>
      <c r="J641" s="39"/>
      <c r="K641" s="39"/>
      <c r="L641" s="43"/>
      <c r="M641" s="233"/>
      <c r="N641" s="234"/>
      <c r="O641" s="90"/>
      <c r="P641" s="90"/>
      <c r="Q641" s="90"/>
      <c r="R641" s="90"/>
      <c r="S641" s="90"/>
      <c r="T641" s="91"/>
      <c r="U641" s="37"/>
      <c r="V641" s="37"/>
      <c r="W641" s="37"/>
      <c r="X641" s="37"/>
      <c r="Y641" s="37"/>
      <c r="Z641" s="37"/>
      <c r="AA641" s="37"/>
      <c r="AB641" s="37"/>
      <c r="AC641" s="37"/>
      <c r="AD641" s="37"/>
      <c r="AE641" s="37"/>
      <c r="AT641" s="16" t="s">
        <v>172</v>
      </c>
      <c r="AU641" s="16" t="s">
        <v>89</v>
      </c>
    </row>
    <row r="642" spans="1:65" s="2" customFormat="1" ht="24.15" customHeight="1">
      <c r="A642" s="37"/>
      <c r="B642" s="38"/>
      <c r="C642" s="217" t="s">
        <v>1678</v>
      </c>
      <c r="D642" s="217" t="s">
        <v>163</v>
      </c>
      <c r="E642" s="218" t="s">
        <v>1679</v>
      </c>
      <c r="F642" s="219" t="s">
        <v>1680</v>
      </c>
      <c r="G642" s="220" t="s">
        <v>215</v>
      </c>
      <c r="H642" s="221">
        <v>32</v>
      </c>
      <c r="I642" s="222"/>
      <c r="J642" s="223">
        <f>ROUND(I642*H642,2)</f>
        <v>0</v>
      </c>
      <c r="K642" s="219" t="s">
        <v>167</v>
      </c>
      <c r="L642" s="43"/>
      <c r="M642" s="224" t="s">
        <v>1</v>
      </c>
      <c r="N642" s="225" t="s">
        <v>44</v>
      </c>
      <c r="O642" s="90"/>
      <c r="P642" s="226">
        <f>O642*H642</f>
        <v>0</v>
      </c>
      <c r="Q642" s="226">
        <v>0</v>
      </c>
      <c r="R642" s="226">
        <f>Q642*H642</f>
        <v>0</v>
      </c>
      <c r="S642" s="226">
        <v>0.2</v>
      </c>
      <c r="T642" s="227">
        <f>S642*H642</f>
        <v>6.4</v>
      </c>
      <c r="U642" s="37"/>
      <c r="V642" s="37"/>
      <c r="W642" s="37"/>
      <c r="X642" s="37"/>
      <c r="Y642" s="37"/>
      <c r="Z642" s="37"/>
      <c r="AA642" s="37"/>
      <c r="AB642" s="37"/>
      <c r="AC642" s="37"/>
      <c r="AD642" s="37"/>
      <c r="AE642" s="37"/>
      <c r="AR642" s="228" t="s">
        <v>182</v>
      </c>
      <c r="AT642" s="228" t="s">
        <v>163</v>
      </c>
      <c r="AU642" s="228" t="s">
        <v>89</v>
      </c>
      <c r="AY642" s="16" t="s">
        <v>160</v>
      </c>
      <c r="BE642" s="229">
        <f>IF(N642="základní",J642,0)</f>
        <v>0</v>
      </c>
      <c r="BF642" s="229">
        <f>IF(N642="snížená",J642,0)</f>
        <v>0</v>
      </c>
      <c r="BG642" s="229">
        <f>IF(N642="zákl. přenesená",J642,0)</f>
        <v>0</v>
      </c>
      <c r="BH642" s="229">
        <f>IF(N642="sníž. přenesená",J642,0)</f>
        <v>0</v>
      </c>
      <c r="BI642" s="229">
        <f>IF(N642="nulová",J642,0)</f>
        <v>0</v>
      </c>
      <c r="BJ642" s="16" t="s">
        <v>87</v>
      </c>
      <c r="BK642" s="229">
        <f>ROUND(I642*H642,2)</f>
        <v>0</v>
      </c>
      <c r="BL642" s="16" t="s">
        <v>182</v>
      </c>
      <c r="BM642" s="228" t="s">
        <v>1681</v>
      </c>
    </row>
    <row r="643" spans="1:47" s="2" customFormat="1" ht="12">
      <c r="A643" s="37"/>
      <c r="B643" s="38"/>
      <c r="C643" s="39"/>
      <c r="D643" s="230" t="s">
        <v>170</v>
      </c>
      <c r="E643" s="39"/>
      <c r="F643" s="231" t="s">
        <v>1682</v>
      </c>
      <c r="G643" s="39"/>
      <c r="H643" s="39"/>
      <c r="I643" s="232"/>
      <c r="J643" s="39"/>
      <c r="K643" s="39"/>
      <c r="L643" s="43"/>
      <c r="M643" s="233"/>
      <c r="N643" s="234"/>
      <c r="O643" s="90"/>
      <c r="P643" s="90"/>
      <c r="Q643" s="90"/>
      <c r="R643" s="90"/>
      <c r="S643" s="90"/>
      <c r="T643" s="91"/>
      <c r="U643" s="37"/>
      <c r="V643" s="37"/>
      <c r="W643" s="37"/>
      <c r="X643" s="37"/>
      <c r="Y643" s="37"/>
      <c r="Z643" s="37"/>
      <c r="AA643" s="37"/>
      <c r="AB643" s="37"/>
      <c r="AC643" s="37"/>
      <c r="AD643" s="37"/>
      <c r="AE643" s="37"/>
      <c r="AT643" s="16" t="s">
        <v>170</v>
      </c>
      <c r="AU643" s="16" t="s">
        <v>89</v>
      </c>
    </row>
    <row r="644" spans="1:63" s="12" customFormat="1" ht="22.8" customHeight="1">
      <c r="A644" s="12"/>
      <c r="B644" s="201"/>
      <c r="C644" s="202"/>
      <c r="D644" s="203" t="s">
        <v>78</v>
      </c>
      <c r="E644" s="215" t="s">
        <v>357</v>
      </c>
      <c r="F644" s="215" t="s">
        <v>358</v>
      </c>
      <c r="G644" s="202"/>
      <c r="H644" s="202"/>
      <c r="I644" s="205"/>
      <c r="J644" s="216">
        <f>BK644</f>
        <v>0</v>
      </c>
      <c r="K644" s="202"/>
      <c r="L644" s="207"/>
      <c r="M644" s="208"/>
      <c r="N644" s="209"/>
      <c r="O644" s="209"/>
      <c r="P644" s="210">
        <f>SUM(P645:P658)</f>
        <v>0</v>
      </c>
      <c r="Q644" s="209"/>
      <c r="R644" s="210">
        <f>SUM(R645:R658)</f>
        <v>0</v>
      </c>
      <c r="S644" s="209"/>
      <c r="T644" s="211">
        <f>SUM(T645:T658)</f>
        <v>0</v>
      </c>
      <c r="U644" s="12"/>
      <c r="V644" s="12"/>
      <c r="W644" s="12"/>
      <c r="X644" s="12"/>
      <c r="Y644" s="12"/>
      <c r="Z644" s="12"/>
      <c r="AA644" s="12"/>
      <c r="AB644" s="12"/>
      <c r="AC644" s="12"/>
      <c r="AD644" s="12"/>
      <c r="AE644" s="12"/>
      <c r="AR644" s="212" t="s">
        <v>87</v>
      </c>
      <c r="AT644" s="213" t="s">
        <v>78</v>
      </c>
      <c r="AU644" s="213" t="s">
        <v>87</v>
      </c>
      <c r="AY644" s="212" t="s">
        <v>160</v>
      </c>
      <c r="BK644" s="214">
        <f>SUM(BK645:BK658)</f>
        <v>0</v>
      </c>
    </row>
    <row r="645" spans="1:65" s="2" customFormat="1" ht="24.15" customHeight="1">
      <c r="A645" s="37"/>
      <c r="B645" s="38"/>
      <c r="C645" s="217" t="s">
        <v>1683</v>
      </c>
      <c r="D645" s="217" t="s">
        <v>163</v>
      </c>
      <c r="E645" s="218" t="s">
        <v>1684</v>
      </c>
      <c r="F645" s="219" t="s">
        <v>1685</v>
      </c>
      <c r="G645" s="220" t="s">
        <v>362</v>
      </c>
      <c r="H645" s="221">
        <v>1090.026</v>
      </c>
      <c r="I645" s="222"/>
      <c r="J645" s="223">
        <f>ROUND(I645*H645,2)</f>
        <v>0</v>
      </c>
      <c r="K645" s="219" t="s">
        <v>1</v>
      </c>
      <c r="L645" s="43"/>
      <c r="M645" s="224" t="s">
        <v>1</v>
      </c>
      <c r="N645" s="225" t="s">
        <v>44</v>
      </c>
      <c r="O645" s="90"/>
      <c r="P645" s="226">
        <f>O645*H645</f>
        <v>0</v>
      </c>
      <c r="Q645" s="226">
        <v>0</v>
      </c>
      <c r="R645" s="226">
        <f>Q645*H645</f>
        <v>0</v>
      </c>
      <c r="S645" s="226">
        <v>0</v>
      </c>
      <c r="T645" s="227">
        <f>S645*H645</f>
        <v>0</v>
      </c>
      <c r="U645" s="37"/>
      <c r="V645" s="37"/>
      <c r="W645" s="37"/>
      <c r="X645" s="37"/>
      <c r="Y645" s="37"/>
      <c r="Z645" s="37"/>
      <c r="AA645" s="37"/>
      <c r="AB645" s="37"/>
      <c r="AC645" s="37"/>
      <c r="AD645" s="37"/>
      <c r="AE645" s="37"/>
      <c r="AR645" s="228" t="s">
        <v>182</v>
      </c>
      <c r="AT645" s="228" t="s">
        <v>163</v>
      </c>
      <c r="AU645" s="228" t="s">
        <v>89</v>
      </c>
      <c r="AY645" s="16" t="s">
        <v>160</v>
      </c>
      <c r="BE645" s="229">
        <f>IF(N645="základní",J645,0)</f>
        <v>0</v>
      </c>
      <c r="BF645" s="229">
        <f>IF(N645="snížená",J645,0)</f>
        <v>0</v>
      </c>
      <c r="BG645" s="229">
        <f>IF(N645="zákl. přenesená",J645,0)</f>
        <v>0</v>
      </c>
      <c r="BH645" s="229">
        <f>IF(N645="sníž. přenesená",J645,0)</f>
        <v>0</v>
      </c>
      <c r="BI645" s="229">
        <f>IF(N645="nulová",J645,0)</f>
        <v>0</v>
      </c>
      <c r="BJ645" s="16" t="s">
        <v>87</v>
      </c>
      <c r="BK645" s="229">
        <f>ROUND(I645*H645,2)</f>
        <v>0</v>
      </c>
      <c r="BL645" s="16" t="s">
        <v>182</v>
      </c>
      <c r="BM645" s="228" t="s">
        <v>1686</v>
      </c>
    </row>
    <row r="646" spans="1:47" s="2" customFormat="1" ht="12">
      <c r="A646" s="37"/>
      <c r="B646" s="38"/>
      <c r="C646" s="39"/>
      <c r="D646" s="230" t="s">
        <v>172</v>
      </c>
      <c r="E646" s="39"/>
      <c r="F646" s="235" t="s">
        <v>1687</v>
      </c>
      <c r="G646" s="39"/>
      <c r="H646" s="39"/>
      <c r="I646" s="232"/>
      <c r="J646" s="39"/>
      <c r="K646" s="39"/>
      <c r="L646" s="43"/>
      <c r="M646" s="233"/>
      <c r="N646" s="234"/>
      <c r="O646" s="90"/>
      <c r="P646" s="90"/>
      <c r="Q646" s="90"/>
      <c r="R646" s="90"/>
      <c r="S646" s="90"/>
      <c r="T646" s="91"/>
      <c r="U646" s="37"/>
      <c r="V646" s="37"/>
      <c r="W646" s="37"/>
      <c r="X646" s="37"/>
      <c r="Y646" s="37"/>
      <c r="Z646" s="37"/>
      <c r="AA646" s="37"/>
      <c r="AB646" s="37"/>
      <c r="AC646" s="37"/>
      <c r="AD646" s="37"/>
      <c r="AE646" s="37"/>
      <c r="AT646" s="16" t="s">
        <v>172</v>
      </c>
      <c r="AU646" s="16" t="s">
        <v>89</v>
      </c>
    </row>
    <row r="647" spans="1:65" s="2" customFormat="1" ht="33" customHeight="1">
      <c r="A647" s="37"/>
      <c r="B647" s="38"/>
      <c r="C647" s="217" t="s">
        <v>1688</v>
      </c>
      <c r="D647" s="217" t="s">
        <v>163</v>
      </c>
      <c r="E647" s="218" t="s">
        <v>360</v>
      </c>
      <c r="F647" s="219" t="s">
        <v>361</v>
      </c>
      <c r="G647" s="220" t="s">
        <v>362</v>
      </c>
      <c r="H647" s="221">
        <v>138.551</v>
      </c>
      <c r="I647" s="222"/>
      <c r="J647" s="223">
        <f>ROUND(I647*H647,2)</f>
        <v>0</v>
      </c>
      <c r="K647" s="219" t="s">
        <v>167</v>
      </c>
      <c r="L647" s="43"/>
      <c r="M647" s="224" t="s">
        <v>1</v>
      </c>
      <c r="N647" s="225" t="s">
        <v>44</v>
      </c>
      <c r="O647" s="90"/>
      <c r="P647" s="226">
        <f>O647*H647</f>
        <v>0</v>
      </c>
      <c r="Q647" s="226">
        <v>0</v>
      </c>
      <c r="R647" s="226">
        <f>Q647*H647</f>
        <v>0</v>
      </c>
      <c r="S647" s="226">
        <v>0</v>
      </c>
      <c r="T647" s="227">
        <f>S647*H647</f>
        <v>0</v>
      </c>
      <c r="U647" s="37"/>
      <c r="V647" s="37"/>
      <c r="W647" s="37"/>
      <c r="X647" s="37"/>
      <c r="Y647" s="37"/>
      <c r="Z647" s="37"/>
      <c r="AA647" s="37"/>
      <c r="AB647" s="37"/>
      <c r="AC647" s="37"/>
      <c r="AD647" s="37"/>
      <c r="AE647" s="37"/>
      <c r="AR647" s="228" t="s">
        <v>182</v>
      </c>
      <c r="AT647" s="228" t="s">
        <v>163</v>
      </c>
      <c r="AU647" s="228" t="s">
        <v>89</v>
      </c>
      <c r="AY647" s="16" t="s">
        <v>160</v>
      </c>
      <c r="BE647" s="229">
        <f>IF(N647="základní",J647,0)</f>
        <v>0</v>
      </c>
      <c r="BF647" s="229">
        <f>IF(N647="snížená",J647,0)</f>
        <v>0</v>
      </c>
      <c r="BG647" s="229">
        <f>IF(N647="zákl. přenesená",J647,0)</f>
        <v>0</v>
      </c>
      <c r="BH647" s="229">
        <f>IF(N647="sníž. přenesená",J647,0)</f>
        <v>0</v>
      </c>
      <c r="BI647" s="229">
        <f>IF(N647="nulová",J647,0)</f>
        <v>0</v>
      </c>
      <c r="BJ647" s="16" t="s">
        <v>87</v>
      </c>
      <c r="BK647" s="229">
        <f>ROUND(I647*H647,2)</f>
        <v>0</v>
      </c>
      <c r="BL647" s="16" t="s">
        <v>182</v>
      </c>
      <c r="BM647" s="228" t="s">
        <v>1689</v>
      </c>
    </row>
    <row r="648" spans="1:47" s="2" customFormat="1" ht="12">
      <c r="A648" s="37"/>
      <c r="B648" s="38"/>
      <c r="C648" s="39"/>
      <c r="D648" s="230" t="s">
        <v>170</v>
      </c>
      <c r="E648" s="39"/>
      <c r="F648" s="231" t="s">
        <v>364</v>
      </c>
      <c r="G648" s="39"/>
      <c r="H648" s="39"/>
      <c r="I648" s="232"/>
      <c r="J648" s="39"/>
      <c r="K648" s="39"/>
      <c r="L648" s="43"/>
      <c r="M648" s="233"/>
      <c r="N648" s="234"/>
      <c r="O648" s="90"/>
      <c r="P648" s="90"/>
      <c r="Q648" s="90"/>
      <c r="R648" s="90"/>
      <c r="S648" s="90"/>
      <c r="T648" s="91"/>
      <c r="U648" s="37"/>
      <c r="V648" s="37"/>
      <c r="W648" s="37"/>
      <c r="X648" s="37"/>
      <c r="Y648" s="37"/>
      <c r="Z648" s="37"/>
      <c r="AA648" s="37"/>
      <c r="AB648" s="37"/>
      <c r="AC648" s="37"/>
      <c r="AD648" s="37"/>
      <c r="AE648" s="37"/>
      <c r="AT648" s="16" t="s">
        <v>170</v>
      </c>
      <c r="AU648" s="16" t="s">
        <v>89</v>
      </c>
    </row>
    <row r="649" spans="1:51" s="13" customFormat="1" ht="12">
      <c r="A649" s="13"/>
      <c r="B649" s="236"/>
      <c r="C649" s="237"/>
      <c r="D649" s="230" t="s">
        <v>219</v>
      </c>
      <c r="E649" s="238" t="s">
        <v>1</v>
      </c>
      <c r="F649" s="239" t="s">
        <v>1690</v>
      </c>
      <c r="G649" s="237"/>
      <c r="H649" s="240">
        <v>138.551</v>
      </c>
      <c r="I649" s="241"/>
      <c r="J649" s="237"/>
      <c r="K649" s="237"/>
      <c r="L649" s="242"/>
      <c r="M649" s="243"/>
      <c r="N649" s="244"/>
      <c r="O649" s="244"/>
      <c r="P649" s="244"/>
      <c r="Q649" s="244"/>
      <c r="R649" s="244"/>
      <c r="S649" s="244"/>
      <c r="T649" s="245"/>
      <c r="U649" s="13"/>
      <c r="V649" s="13"/>
      <c r="W649" s="13"/>
      <c r="X649" s="13"/>
      <c r="Y649" s="13"/>
      <c r="Z649" s="13"/>
      <c r="AA649" s="13"/>
      <c r="AB649" s="13"/>
      <c r="AC649" s="13"/>
      <c r="AD649" s="13"/>
      <c r="AE649" s="13"/>
      <c r="AT649" s="246" t="s">
        <v>219</v>
      </c>
      <c r="AU649" s="246" t="s">
        <v>89</v>
      </c>
      <c r="AV649" s="13" t="s">
        <v>89</v>
      </c>
      <c r="AW649" s="13" t="s">
        <v>36</v>
      </c>
      <c r="AX649" s="13" t="s">
        <v>79</v>
      </c>
      <c r="AY649" s="246" t="s">
        <v>160</v>
      </c>
    </row>
    <row r="650" spans="1:65" s="2" customFormat="1" ht="37.8" customHeight="1">
      <c r="A650" s="37"/>
      <c r="B650" s="38"/>
      <c r="C650" s="217" t="s">
        <v>1691</v>
      </c>
      <c r="D650" s="217" t="s">
        <v>163</v>
      </c>
      <c r="E650" s="218" t="s">
        <v>367</v>
      </c>
      <c r="F650" s="219" t="s">
        <v>368</v>
      </c>
      <c r="G650" s="220" t="s">
        <v>362</v>
      </c>
      <c r="H650" s="221">
        <v>2.04</v>
      </c>
      <c r="I650" s="222"/>
      <c r="J650" s="223">
        <f>ROUND(I650*H650,2)</f>
        <v>0</v>
      </c>
      <c r="K650" s="219" t="s">
        <v>167</v>
      </c>
      <c r="L650" s="43"/>
      <c r="M650" s="224" t="s">
        <v>1</v>
      </c>
      <c r="N650" s="225" t="s">
        <v>44</v>
      </c>
      <c r="O650" s="90"/>
      <c r="P650" s="226">
        <f>O650*H650</f>
        <v>0</v>
      </c>
      <c r="Q650" s="226">
        <v>0</v>
      </c>
      <c r="R650" s="226">
        <f>Q650*H650</f>
        <v>0</v>
      </c>
      <c r="S650" s="226">
        <v>0</v>
      </c>
      <c r="T650" s="227">
        <f>S650*H650</f>
        <v>0</v>
      </c>
      <c r="U650" s="37"/>
      <c r="V650" s="37"/>
      <c r="W650" s="37"/>
      <c r="X650" s="37"/>
      <c r="Y650" s="37"/>
      <c r="Z650" s="37"/>
      <c r="AA650" s="37"/>
      <c r="AB650" s="37"/>
      <c r="AC650" s="37"/>
      <c r="AD650" s="37"/>
      <c r="AE650" s="37"/>
      <c r="AR650" s="228" t="s">
        <v>182</v>
      </c>
      <c r="AT650" s="228" t="s">
        <v>163</v>
      </c>
      <c r="AU650" s="228" t="s">
        <v>89</v>
      </c>
      <c r="AY650" s="16" t="s">
        <v>160</v>
      </c>
      <c r="BE650" s="229">
        <f>IF(N650="základní",J650,0)</f>
        <v>0</v>
      </c>
      <c r="BF650" s="229">
        <f>IF(N650="snížená",J650,0)</f>
        <v>0</v>
      </c>
      <c r="BG650" s="229">
        <f>IF(N650="zákl. přenesená",J650,0)</f>
        <v>0</v>
      </c>
      <c r="BH650" s="229">
        <f>IF(N650="sníž. přenesená",J650,0)</f>
        <v>0</v>
      </c>
      <c r="BI650" s="229">
        <f>IF(N650="nulová",J650,0)</f>
        <v>0</v>
      </c>
      <c r="BJ650" s="16" t="s">
        <v>87</v>
      </c>
      <c r="BK650" s="229">
        <f>ROUND(I650*H650,2)</f>
        <v>0</v>
      </c>
      <c r="BL650" s="16" t="s">
        <v>182</v>
      </c>
      <c r="BM650" s="228" t="s">
        <v>1692</v>
      </c>
    </row>
    <row r="651" spans="1:47" s="2" customFormat="1" ht="12">
      <c r="A651" s="37"/>
      <c r="B651" s="38"/>
      <c r="C651" s="39"/>
      <c r="D651" s="230" t="s">
        <v>170</v>
      </c>
      <c r="E651" s="39"/>
      <c r="F651" s="231" t="s">
        <v>370</v>
      </c>
      <c r="G651" s="39"/>
      <c r="H651" s="39"/>
      <c r="I651" s="232"/>
      <c r="J651" s="39"/>
      <c r="K651" s="39"/>
      <c r="L651" s="43"/>
      <c r="M651" s="233"/>
      <c r="N651" s="234"/>
      <c r="O651" s="90"/>
      <c r="P651" s="90"/>
      <c r="Q651" s="90"/>
      <c r="R651" s="90"/>
      <c r="S651" s="90"/>
      <c r="T651" s="91"/>
      <c r="U651" s="37"/>
      <c r="V651" s="37"/>
      <c r="W651" s="37"/>
      <c r="X651" s="37"/>
      <c r="Y651" s="37"/>
      <c r="Z651" s="37"/>
      <c r="AA651" s="37"/>
      <c r="AB651" s="37"/>
      <c r="AC651" s="37"/>
      <c r="AD651" s="37"/>
      <c r="AE651" s="37"/>
      <c r="AT651" s="16" t="s">
        <v>170</v>
      </c>
      <c r="AU651" s="16" t="s">
        <v>89</v>
      </c>
    </row>
    <row r="652" spans="1:51" s="13" customFormat="1" ht="12">
      <c r="A652" s="13"/>
      <c r="B652" s="236"/>
      <c r="C652" s="237"/>
      <c r="D652" s="230" t="s">
        <v>219</v>
      </c>
      <c r="E652" s="238" t="s">
        <v>1</v>
      </c>
      <c r="F652" s="239" t="s">
        <v>1693</v>
      </c>
      <c r="G652" s="237"/>
      <c r="H652" s="240">
        <v>2.04</v>
      </c>
      <c r="I652" s="241"/>
      <c r="J652" s="237"/>
      <c r="K652" s="237"/>
      <c r="L652" s="242"/>
      <c r="M652" s="243"/>
      <c r="N652" s="244"/>
      <c r="O652" s="244"/>
      <c r="P652" s="244"/>
      <c r="Q652" s="244"/>
      <c r="R652" s="244"/>
      <c r="S652" s="244"/>
      <c r="T652" s="245"/>
      <c r="U652" s="13"/>
      <c r="V652" s="13"/>
      <c r="W652" s="13"/>
      <c r="X652" s="13"/>
      <c r="Y652" s="13"/>
      <c r="Z652" s="13"/>
      <c r="AA652" s="13"/>
      <c r="AB652" s="13"/>
      <c r="AC652" s="13"/>
      <c r="AD652" s="13"/>
      <c r="AE652" s="13"/>
      <c r="AT652" s="246" t="s">
        <v>219</v>
      </c>
      <c r="AU652" s="246" t="s">
        <v>89</v>
      </c>
      <c r="AV652" s="13" t="s">
        <v>89</v>
      </c>
      <c r="AW652" s="13" t="s">
        <v>36</v>
      </c>
      <c r="AX652" s="13" t="s">
        <v>79</v>
      </c>
      <c r="AY652" s="246" t="s">
        <v>160</v>
      </c>
    </row>
    <row r="653" spans="1:65" s="2" customFormat="1" ht="33" customHeight="1">
      <c r="A653" s="37"/>
      <c r="B653" s="38"/>
      <c r="C653" s="217" t="s">
        <v>1694</v>
      </c>
      <c r="D653" s="217" t="s">
        <v>163</v>
      </c>
      <c r="E653" s="218" t="s">
        <v>1695</v>
      </c>
      <c r="F653" s="219" t="s">
        <v>1696</v>
      </c>
      <c r="G653" s="220" t="s">
        <v>362</v>
      </c>
      <c r="H653" s="221">
        <v>519.365</v>
      </c>
      <c r="I653" s="222"/>
      <c r="J653" s="223">
        <f>ROUND(I653*H653,2)</f>
        <v>0</v>
      </c>
      <c r="K653" s="219" t="s">
        <v>167</v>
      </c>
      <c r="L653" s="43"/>
      <c r="M653" s="224" t="s">
        <v>1</v>
      </c>
      <c r="N653" s="225" t="s">
        <v>44</v>
      </c>
      <c r="O653" s="90"/>
      <c r="P653" s="226">
        <f>O653*H653</f>
        <v>0</v>
      </c>
      <c r="Q653" s="226">
        <v>0</v>
      </c>
      <c r="R653" s="226">
        <f>Q653*H653</f>
        <v>0</v>
      </c>
      <c r="S653" s="226">
        <v>0</v>
      </c>
      <c r="T653" s="227">
        <f>S653*H653</f>
        <v>0</v>
      </c>
      <c r="U653" s="37"/>
      <c r="V653" s="37"/>
      <c r="W653" s="37"/>
      <c r="X653" s="37"/>
      <c r="Y653" s="37"/>
      <c r="Z653" s="37"/>
      <c r="AA653" s="37"/>
      <c r="AB653" s="37"/>
      <c r="AC653" s="37"/>
      <c r="AD653" s="37"/>
      <c r="AE653" s="37"/>
      <c r="AR653" s="228" t="s">
        <v>182</v>
      </c>
      <c r="AT653" s="228" t="s">
        <v>163</v>
      </c>
      <c r="AU653" s="228" t="s">
        <v>89</v>
      </c>
      <c r="AY653" s="16" t="s">
        <v>160</v>
      </c>
      <c r="BE653" s="229">
        <f>IF(N653="základní",J653,0)</f>
        <v>0</v>
      </c>
      <c r="BF653" s="229">
        <f>IF(N653="snížená",J653,0)</f>
        <v>0</v>
      </c>
      <c r="BG653" s="229">
        <f>IF(N653="zákl. přenesená",J653,0)</f>
        <v>0</v>
      </c>
      <c r="BH653" s="229">
        <f>IF(N653="sníž. přenesená",J653,0)</f>
        <v>0</v>
      </c>
      <c r="BI653" s="229">
        <f>IF(N653="nulová",J653,0)</f>
        <v>0</v>
      </c>
      <c r="BJ653" s="16" t="s">
        <v>87</v>
      </c>
      <c r="BK653" s="229">
        <f>ROUND(I653*H653,2)</f>
        <v>0</v>
      </c>
      <c r="BL653" s="16" t="s">
        <v>182</v>
      </c>
      <c r="BM653" s="228" t="s">
        <v>1697</v>
      </c>
    </row>
    <row r="654" spans="1:47" s="2" customFormat="1" ht="12">
      <c r="A654" s="37"/>
      <c r="B654" s="38"/>
      <c r="C654" s="39"/>
      <c r="D654" s="230" t="s">
        <v>170</v>
      </c>
      <c r="E654" s="39"/>
      <c r="F654" s="231" t="s">
        <v>1698</v>
      </c>
      <c r="G654" s="39"/>
      <c r="H654" s="39"/>
      <c r="I654" s="232"/>
      <c r="J654" s="39"/>
      <c r="K654" s="39"/>
      <c r="L654" s="43"/>
      <c r="M654" s="233"/>
      <c r="N654" s="234"/>
      <c r="O654" s="90"/>
      <c r="P654" s="90"/>
      <c r="Q654" s="90"/>
      <c r="R654" s="90"/>
      <c r="S654" s="90"/>
      <c r="T654" s="91"/>
      <c r="U654" s="37"/>
      <c r="V654" s="37"/>
      <c r="W654" s="37"/>
      <c r="X654" s="37"/>
      <c r="Y654" s="37"/>
      <c r="Z654" s="37"/>
      <c r="AA654" s="37"/>
      <c r="AB654" s="37"/>
      <c r="AC654" s="37"/>
      <c r="AD654" s="37"/>
      <c r="AE654" s="37"/>
      <c r="AT654" s="16" t="s">
        <v>170</v>
      </c>
      <c r="AU654" s="16" t="s">
        <v>89</v>
      </c>
    </row>
    <row r="655" spans="1:51" s="13" customFormat="1" ht="12">
      <c r="A655" s="13"/>
      <c r="B655" s="236"/>
      <c r="C655" s="237"/>
      <c r="D655" s="230" t="s">
        <v>219</v>
      </c>
      <c r="E655" s="238" t="s">
        <v>1</v>
      </c>
      <c r="F655" s="239" t="s">
        <v>1699</v>
      </c>
      <c r="G655" s="237"/>
      <c r="H655" s="240">
        <v>519.365</v>
      </c>
      <c r="I655" s="241"/>
      <c r="J655" s="237"/>
      <c r="K655" s="237"/>
      <c r="L655" s="242"/>
      <c r="M655" s="243"/>
      <c r="N655" s="244"/>
      <c r="O655" s="244"/>
      <c r="P655" s="244"/>
      <c r="Q655" s="244"/>
      <c r="R655" s="244"/>
      <c r="S655" s="244"/>
      <c r="T655" s="245"/>
      <c r="U655" s="13"/>
      <c r="V655" s="13"/>
      <c r="W655" s="13"/>
      <c r="X655" s="13"/>
      <c r="Y655" s="13"/>
      <c r="Z655" s="13"/>
      <c r="AA655" s="13"/>
      <c r="AB655" s="13"/>
      <c r="AC655" s="13"/>
      <c r="AD655" s="13"/>
      <c r="AE655" s="13"/>
      <c r="AT655" s="246" t="s">
        <v>219</v>
      </c>
      <c r="AU655" s="246" t="s">
        <v>89</v>
      </c>
      <c r="AV655" s="13" t="s">
        <v>89</v>
      </c>
      <c r="AW655" s="13" t="s">
        <v>36</v>
      </c>
      <c r="AX655" s="13" t="s">
        <v>79</v>
      </c>
      <c r="AY655" s="246" t="s">
        <v>160</v>
      </c>
    </row>
    <row r="656" spans="1:65" s="2" customFormat="1" ht="24.15" customHeight="1">
      <c r="A656" s="37"/>
      <c r="B656" s="38"/>
      <c r="C656" s="217" t="s">
        <v>1700</v>
      </c>
      <c r="D656" s="217" t="s">
        <v>163</v>
      </c>
      <c r="E656" s="218" t="s">
        <v>1701</v>
      </c>
      <c r="F656" s="219" t="s">
        <v>1702</v>
      </c>
      <c r="G656" s="220" t="s">
        <v>362</v>
      </c>
      <c r="H656" s="221">
        <v>430.07</v>
      </c>
      <c r="I656" s="222"/>
      <c r="J656" s="223">
        <f>ROUND(I656*H656,2)</f>
        <v>0</v>
      </c>
      <c r="K656" s="219" t="s">
        <v>167</v>
      </c>
      <c r="L656" s="43"/>
      <c r="M656" s="224" t="s">
        <v>1</v>
      </c>
      <c r="N656" s="225" t="s">
        <v>44</v>
      </c>
      <c r="O656" s="90"/>
      <c r="P656" s="226">
        <f>O656*H656</f>
        <v>0</v>
      </c>
      <c r="Q656" s="226">
        <v>0</v>
      </c>
      <c r="R656" s="226">
        <f>Q656*H656</f>
        <v>0</v>
      </c>
      <c r="S656" s="226">
        <v>0</v>
      </c>
      <c r="T656" s="227">
        <f>S656*H656</f>
        <v>0</v>
      </c>
      <c r="U656" s="37"/>
      <c r="V656" s="37"/>
      <c r="W656" s="37"/>
      <c r="X656" s="37"/>
      <c r="Y656" s="37"/>
      <c r="Z656" s="37"/>
      <c r="AA656" s="37"/>
      <c r="AB656" s="37"/>
      <c r="AC656" s="37"/>
      <c r="AD656" s="37"/>
      <c r="AE656" s="37"/>
      <c r="AR656" s="228" t="s">
        <v>182</v>
      </c>
      <c r="AT656" s="228" t="s">
        <v>163</v>
      </c>
      <c r="AU656" s="228" t="s">
        <v>89</v>
      </c>
      <c r="AY656" s="16" t="s">
        <v>160</v>
      </c>
      <c r="BE656" s="229">
        <f>IF(N656="základní",J656,0)</f>
        <v>0</v>
      </c>
      <c r="BF656" s="229">
        <f>IF(N656="snížená",J656,0)</f>
        <v>0</v>
      </c>
      <c r="BG656" s="229">
        <f>IF(N656="zákl. přenesená",J656,0)</f>
        <v>0</v>
      </c>
      <c r="BH656" s="229">
        <f>IF(N656="sníž. přenesená",J656,0)</f>
        <v>0</v>
      </c>
      <c r="BI656" s="229">
        <f>IF(N656="nulová",J656,0)</f>
        <v>0</v>
      </c>
      <c r="BJ656" s="16" t="s">
        <v>87</v>
      </c>
      <c r="BK656" s="229">
        <f>ROUND(I656*H656,2)</f>
        <v>0</v>
      </c>
      <c r="BL656" s="16" t="s">
        <v>182</v>
      </c>
      <c r="BM656" s="228" t="s">
        <v>1703</v>
      </c>
    </row>
    <row r="657" spans="1:47" s="2" customFormat="1" ht="12">
      <c r="A657" s="37"/>
      <c r="B657" s="38"/>
      <c r="C657" s="39"/>
      <c r="D657" s="230" t="s">
        <v>170</v>
      </c>
      <c r="E657" s="39"/>
      <c r="F657" s="231" t="s">
        <v>1704</v>
      </c>
      <c r="G657" s="39"/>
      <c r="H657" s="39"/>
      <c r="I657" s="232"/>
      <c r="J657" s="39"/>
      <c r="K657" s="39"/>
      <c r="L657" s="43"/>
      <c r="M657" s="233"/>
      <c r="N657" s="234"/>
      <c r="O657" s="90"/>
      <c r="P657" s="90"/>
      <c r="Q657" s="90"/>
      <c r="R657" s="90"/>
      <c r="S657" s="90"/>
      <c r="T657" s="91"/>
      <c r="U657" s="37"/>
      <c r="V657" s="37"/>
      <c r="W657" s="37"/>
      <c r="X657" s="37"/>
      <c r="Y657" s="37"/>
      <c r="Z657" s="37"/>
      <c r="AA657" s="37"/>
      <c r="AB657" s="37"/>
      <c r="AC657" s="37"/>
      <c r="AD657" s="37"/>
      <c r="AE657" s="37"/>
      <c r="AT657" s="16" t="s">
        <v>170</v>
      </c>
      <c r="AU657" s="16" t="s">
        <v>89</v>
      </c>
    </row>
    <row r="658" spans="1:51" s="13" customFormat="1" ht="12">
      <c r="A658" s="13"/>
      <c r="B658" s="236"/>
      <c r="C658" s="237"/>
      <c r="D658" s="230" t="s">
        <v>219</v>
      </c>
      <c r="E658" s="238" t="s">
        <v>1</v>
      </c>
      <c r="F658" s="239" t="s">
        <v>1705</v>
      </c>
      <c r="G658" s="237"/>
      <c r="H658" s="240">
        <v>430.07</v>
      </c>
      <c r="I658" s="241"/>
      <c r="J658" s="237"/>
      <c r="K658" s="237"/>
      <c r="L658" s="242"/>
      <c r="M658" s="243"/>
      <c r="N658" s="244"/>
      <c r="O658" s="244"/>
      <c r="P658" s="244"/>
      <c r="Q658" s="244"/>
      <c r="R658" s="244"/>
      <c r="S658" s="244"/>
      <c r="T658" s="245"/>
      <c r="U658" s="13"/>
      <c r="V658" s="13"/>
      <c r="W658" s="13"/>
      <c r="X658" s="13"/>
      <c r="Y658" s="13"/>
      <c r="Z658" s="13"/>
      <c r="AA658" s="13"/>
      <c r="AB658" s="13"/>
      <c r="AC658" s="13"/>
      <c r="AD658" s="13"/>
      <c r="AE658" s="13"/>
      <c r="AT658" s="246" t="s">
        <v>219</v>
      </c>
      <c r="AU658" s="246" t="s">
        <v>89</v>
      </c>
      <c r="AV658" s="13" t="s">
        <v>89</v>
      </c>
      <c r="AW658" s="13" t="s">
        <v>36</v>
      </c>
      <c r="AX658" s="13" t="s">
        <v>79</v>
      </c>
      <c r="AY658" s="246" t="s">
        <v>160</v>
      </c>
    </row>
    <row r="659" spans="1:63" s="12" customFormat="1" ht="25.9" customHeight="1">
      <c r="A659" s="12"/>
      <c r="B659" s="201"/>
      <c r="C659" s="202"/>
      <c r="D659" s="203" t="s">
        <v>78</v>
      </c>
      <c r="E659" s="204" t="s">
        <v>701</v>
      </c>
      <c r="F659" s="204" t="s">
        <v>702</v>
      </c>
      <c r="G659" s="202"/>
      <c r="H659" s="202"/>
      <c r="I659" s="205"/>
      <c r="J659" s="206">
        <f>BK659</f>
        <v>0</v>
      </c>
      <c r="K659" s="202"/>
      <c r="L659" s="207"/>
      <c r="M659" s="208"/>
      <c r="N659" s="209"/>
      <c r="O659" s="209"/>
      <c r="P659" s="210">
        <f>P660</f>
        <v>0</v>
      </c>
      <c r="Q659" s="209"/>
      <c r="R659" s="210">
        <f>R660</f>
        <v>5E-05</v>
      </c>
      <c r="S659" s="209"/>
      <c r="T659" s="211">
        <f>T660</f>
        <v>0</v>
      </c>
      <c r="U659" s="12"/>
      <c r="V659" s="12"/>
      <c r="W659" s="12"/>
      <c r="X659" s="12"/>
      <c r="Y659" s="12"/>
      <c r="Z659" s="12"/>
      <c r="AA659" s="12"/>
      <c r="AB659" s="12"/>
      <c r="AC659" s="12"/>
      <c r="AD659" s="12"/>
      <c r="AE659" s="12"/>
      <c r="AR659" s="212" t="s">
        <v>89</v>
      </c>
      <c r="AT659" s="213" t="s">
        <v>78</v>
      </c>
      <c r="AU659" s="213" t="s">
        <v>79</v>
      </c>
      <c r="AY659" s="212" t="s">
        <v>160</v>
      </c>
      <c r="BK659" s="214">
        <f>BK660</f>
        <v>0</v>
      </c>
    </row>
    <row r="660" spans="1:63" s="12" customFormat="1" ht="22.8" customHeight="1">
      <c r="A660" s="12"/>
      <c r="B660" s="201"/>
      <c r="C660" s="202"/>
      <c r="D660" s="203" t="s">
        <v>78</v>
      </c>
      <c r="E660" s="215" t="s">
        <v>1706</v>
      </c>
      <c r="F660" s="215" t="s">
        <v>1707</v>
      </c>
      <c r="G660" s="202"/>
      <c r="H660" s="202"/>
      <c r="I660" s="205"/>
      <c r="J660" s="216">
        <f>BK660</f>
        <v>0</v>
      </c>
      <c r="K660" s="202"/>
      <c r="L660" s="207"/>
      <c r="M660" s="208"/>
      <c r="N660" s="209"/>
      <c r="O660" s="209"/>
      <c r="P660" s="210">
        <f>SUM(P661:P663)</f>
        <v>0</v>
      </c>
      <c r="Q660" s="209"/>
      <c r="R660" s="210">
        <f>SUM(R661:R663)</f>
        <v>5E-05</v>
      </c>
      <c r="S660" s="209"/>
      <c r="T660" s="211">
        <f>SUM(T661:T663)</f>
        <v>0</v>
      </c>
      <c r="U660" s="12"/>
      <c r="V660" s="12"/>
      <c r="W660" s="12"/>
      <c r="X660" s="12"/>
      <c r="Y660" s="12"/>
      <c r="Z660" s="12"/>
      <c r="AA660" s="12"/>
      <c r="AB660" s="12"/>
      <c r="AC660" s="12"/>
      <c r="AD660" s="12"/>
      <c r="AE660" s="12"/>
      <c r="AR660" s="212" t="s">
        <v>89</v>
      </c>
      <c r="AT660" s="213" t="s">
        <v>78</v>
      </c>
      <c r="AU660" s="213" t="s">
        <v>87</v>
      </c>
      <c r="AY660" s="212" t="s">
        <v>160</v>
      </c>
      <c r="BK660" s="214">
        <f>SUM(BK661:BK663)</f>
        <v>0</v>
      </c>
    </row>
    <row r="661" spans="1:65" s="2" customFormat="1" ht="16.5" customHeight="1">
      <c r="A661" s="37"/>
      <c r="B661" s="38"/>
      <c r="C661" s="217" t="s">
        <v>1708</v>
      </c>
      <c r="D661" s="217" t="s">
        <v>163</v>
      </c>
      <c r="E661" s="218" t="s">
        <v>1709</v>
      </c>
      <c r="F661" s="219" t="s">
        <v>1710</v>
      </c>
      <c r="G661" s="220" t="s">
        <v>231</v>
      </c>
      <c r="H661" s="221">
        <v>1</v>
      </c>
      <c r="I661" s="222"/>
      <c r="J661" s="223">
        <f>ROUND(I661*H661,2)</f>
        <v>0</v>
      </c>
      <c r="K661" s="219" t="s">
        <v>1</v>
      </c>
      <c r="L661" s="43"/>
      <c r="M661" s="224" t="s">
        <v>1</v>
      </c>
      <c r="N661" s="225" t="s">
        <v>44</v>
      </c>
      <c r="O661" s="90"/>
      <c r="P661" s="226">
        <f>O661*H661</f>
        <v>0</v>
      </c>
      <c r="Q661" s="226">
        <v>5E-05</v>
      </c>
      <c r="R661" s="226">
        <f>Q661*H661</f>
        <v>5E-05</v>
      </c>
      <c r="S661" s="226">
        <v>0</v>
      </c>
      <c r="T661" s="227">
        <f>S661*H661</f>
        <v>0</v>
      </c>
      <c r="U661" s="37"/>
      <c r="V661" s="37"/>
      <c r="W661" s="37"/>
      <c r="X661" s="37"/>
      <c r="Y661" s="37"/>
      <c r="Z661" s="37"/>
      <c r="AA661" s="37"/>
      <c r="AB661" s="37"/>
      <c r="AC661" s="37"/>
      <c r="AD661" s="37"/>
      <c r="AE661" s="37"/>
      <c r="AR661" s="228" t="s">
        <v>346</v>
      </c>
      <c r="AT661" s="228" t="s">
        <v>163</v>
      </c>
      <c r="AU661" s="228" t="s">
        <v>89</v>
      </c>
      <c r="AY661" s="16" t="s">
        <v>160</v>
      </c>
      <c r="BE661" s="229">
        <f>IF(N661="základní",J661,0)</f>
        <v>0</v>
      </c>
      <c r="BF661" s="229">
        <f>IF(N661="snížená",J661,0)</f>
        <v>0</v>
      </c>
      <c r="BG661" s="229">
        <f>IF(N661="zákl. přenesená",J661,0)</f>
        <v>0</v>
      </c>
      <c r="BH661" s="229">
        <f>IF(N661="sníž. přenesená",J661,0)</f>
        <v>0</v>
      </c>
      <c r="BI661" s="229">
        <f>IF(N661="nulová",J661,0)</f>
        <v>0</v>
      </c>
      <c r="BJ661" s="16" t="s">
        <v>87</v>
      </c>
      <c r="BK661" s="229">
        <f>ROUND(I661*H661,2)</f>
        <v>0</v>
      </c>
      <c r="BL661" s="16" t="s">
        <v>346</v>
      </c>
      <c r="BM661" s="228" t="s">
        <v>1711</v>
      </c>
    </row>
    <row r="662" spans="1:47" s="2" customFormat="1" ht="12">
      <c r="A662" s="37"/>
      <c r="B662" s="38"/>
      <c r="C662" s="39"/>
      <c r="D662" s="230" t="s">
        <v>170</v>
      </c>
      <c r="E662" s="39"/>
      <c r="F662" s="231" t="s">
        <v>1712</v>
      </c>
      <c r="G662" s="39"/>
      <c r="H662" s="39"/>
      <c r="I662" s="232"/>
      <c r="J662" s="39"/>
      <c r="K662" s="39"/>
      <c r="L662" s="43"/>
      <c r="M662" s="233"/>
      <c r="N662" s="234"/>
      <c r="O662" s="90"/>
      <c r="P662" s="90"/>
      <c r="Q662" s="90"/>
      <c r="R662" s="90"/>
      <c r="S662" s="90"/>
      <c r="T662" s="91"/>
      <c r="U662" s="37"/>
      <c r="V662" s="37"/>
      <c r="W662" s="37"/>
      <c r="X662" s="37"/>
      <c r="Y662" s="37"/>
      <c r="Z662" s="37"/>
      <c r="AA662" s="37"/>
      <c r="AB662" s="37"/>
      <c r="AC662" s="37"/>
      <c r="AD662" s="37"/>
      <c r="AE662" s="37"/>
      <c r="AT662" s="16" t="s">
        <v>170</v>
      </c>
      <c r="AU662" s="16" t="s">
        <v>89</v>
      </c>
    </row>
    <row r="663" spans="1:47" s="2" customFormat="1" ht="12">
      <c r="A663" s="37"/>
      <c r="B663" s="38"/>
      <c r="C663" s="39"/>
      <c r="D663" s="230" t="s">
        <v>172</v>
      </c>
      <c r="E663" s="39"/>
      <c r="F663" s="235" t="s">
        <v>1713</v>
      </c>
      <c r="G663" s="39"/>
      <c r="H663" s="39"/>
      <c r="I663" s="232"/>
      <c r="J663" s="39"/>
      <c r="K663" s="39"/>
      <c r="L663" s="43"/>
      <c r="M663" s="233"/>
      <c r="N663" s="234"/>
      <c r="O663" s="90"/>
      <c r="P663" s="90"/>
      <c r="Q663" s="90"/>
      <c r="R663" s="90"/>
      <c r="S663" s="90"/>
      <c r="T663" s="91"/>
      <c r="U663" s="37"/>
      <c r="V663" s="37"/>
      <c r="W663" s="37"/>
      <c r="X663" s="37"/>
      <c r="Y663" s="37"/>
      <c r="Z663" s="37"/>
      <c r="AA663" s="37"/>
      <c r="AB663" s="37"/>
      <c r="AC663" s="37"/>
      <c r="AD663" s="37"/>
      <c r="AE663" s="37"/>
      <c r="AT663" s="16" t="s">
        <v>172</v>
      </c>
      <c r="AU663" s="16" t="s">
        <v>89</v>
      </c>
    </row>
    <row r="664" spans="1:63" s="12" customFormat="1" ht="25.9" customHeight="1">
      <c r="A664" s="12"/>
      <c r="B664" s="201"/>
      <c r="C664" s="202"/>
      <c r="D664" s="203" t="s">
        <v>78</v>
      </c>
      <c r="E664" s="204" t="s">
        <v>452</v>
      </c>
      <c r="F664" s="204" t="s">
        <v>715</v>
      </c>
      <c r="G664" s="202"/>
      <c r="H664" s="202"/>
      <c r="I664" s="205"/>
      <c r="J664" s="206">
        <f>BK664</f>
        <v>0</v>
      </c>
      <c r="K664" s="202"/>
      <c r="L664" s="207"/>
      <c r="M664" s="208"/>
      <c r="N664" s="209"/>
      <c r="O664" s="209"/>
      <c r="P664" s="210">
        <f>P665+P669</f>
        <v>0</v>
      </c>
      <c r="Q664" s="209"/>
      <c r="R664" s="210">
        <f>R665+R669</f>
        <v>0.2772</v>
      </c>
      <c r="S664" s="209"/>
      <c r="T664" s="211">
        <f>T665+T669</f>
        <v>0</v>
      </c>
      <c r="U664" s="12"/>
      <c r="V664" s="12"/>
      <c r="W664" s="12"/>
      <c r="X664" s="12"/>
      <c r="Y664" s="12"/>
      <c r="Z664" s="12"/>
      <c r="AA664" s="12"/>
      <c r="AB664" s="12"/>
      <c r="AC664" s="12"/>
      <c r="AD664" s="12"/>
      <c r="AE664" s="12"/>
      <c r="AR664" s="212" t="s">
        <v>178</v>
      </c>
      <c r="AT664" s="213" t="s">
        <v>78</v>
      </c>
      <c r="AU664" s="213" t="s">
        <v>79</v>
      </c>
      <c r="AY664" s="212" t="s">
        <v>160</v>
      </c>
      <c r="BK664" s="214">
        <f>BK665+BK669</f>
        <v>0</v>
      </c>
    </row>
    <row r="665" spans="1:63" s="12" customFormat="1" ht="22.8" customHeight="1">
      <c r="A665" s="12"/>
      <c r="B665" s="201"/>
      <c r="C665" s="202"/>
      <c r="D665" s="203" t="s">
        <v>78</v>
      </c>
      <c r="E665" s="215" t="s">
        <v>1714</v>
      </c>
      <c r="F665" s="215" t="s">
        <v>1715</v>
      </c>
      <c r="G665" s="202"/>
      <c r="H665" s="202"/>
      <c r="I665" s="205"/>
      <c r="J665" s="216">
        <f>BK665</f>
        <v>0</v>
      </c>
      <c r="K665" s="202"/>
      <c r="L665" s="207"/>
      <c r="M665" s="208"/>
      <c r="N665" s="209"/>
      <c r="O665" s="209"/>
      <c r="P665" s="210">
        <f>SUM(P666:P668)</f>
        <v>0</v>
      </c>
      <c r="Q665" s="209"/>
      <c r="R665" s="210">
        <f>SUM(R666:R668)</f>
        <v>0</v>
      </c>
      <c r="S665" s="209"/>
      <c r="T665" s="211">
        <f>SUM(T666:T668)</f>
        <v>0</v>
      </c>
      <c r="U665" s="12"/>
      <c r="V665" s="12"/>
      <c r="W665" s="12"/>
      <c r="X665" s="12"/>
      <c r="Y665" s="12"/>
      <c r="Z665" s="12"/>
      <c r="AA665" s="12"/>
      <c r="AB665" s="12"/>
      <c r="AC665" s="12"/>
      <c r="AD665" s="12"/>
      <c r="AE665" s="12"/>
      <c r="AR665" s="212" t="s">
        <v>178</v>
      </c>
      <c r="AT665" s="213" t="s">
        <v>78</v>
      </c>
      <c r="AU665" s="213" t="s">
        <v>87</v>
      </c>
      <c r="AY665" s="212" t="s">
        <v>160</v>
      </c>
      <c r="BK665" s="214">
        <f>SUM(BK666:BK668)</f>
        <v>0</v>
      </c>
    </row>
    <row r="666" spans="1:65" s="2" customFormat="1" ht="24.15" customHeight="1">
      <c r="A666" s="37"/>
      <c r="B666" s="38"/>
      <c r="C666" s="217" t="s">
        <v>1716</v>
      </c>
      <c r="D666" s="217" t="s">
        <v>163</v>
      </c>
      <c r="E666" s="218" t="s">
        <v>1717</v>
      </c>
      <c r="F666" s="219" t="s">
        <v>1718</v>
      </c>
      <c r="G666" s="220" t="s">
        <v>166</v>
      </c>
      <c r="H666" s="221">
        <v>3</v>
      </c>
      <c r="I666" s="222"/>
      <c r="J666" s="223">
        <f>ROUND(I666*H666,2)</f>
        <v>0</v>
      </c>
      <c r="K666" s="219" t="s">
        <v>1</v>
      </c>
      <c r="L666" s="43"/>
      <c r="M666" s="224" t="s">
        <v>1</v>
      </c>
      <c r="N666" s="225" t="s">
        <v>44</v>
      </c>
      <c r="O666" s="90"/>
      <c r="P666" s="226">
        <f>O666*H666</f>
        <v>0</v>
      </c>
      <c r="Q666" s="226">
        <v>0</v>
      </c>
      <c r="R666" s="226">
        <f>Q666*H666</f>
        <v>0</v>
      </c>
      <c r="S666" s="226">
        <v>0</v>
      </c>
      <c r="T666" s="227">
        <f>S666*H666</f>
        <v>0</v>
      </c>
      <c r="U666" s="37"/>
      <c r="V666" s="37"/>
      <c r="W666" s="37"/>
      <c r="X666" s="37"/>
      <c r="Y666" s="37"/>
      <c r="Z666" s="37"/>
      <c r="AA666" s="37"/>
      <c r="AB666" s="37"/>
      <c r="AC666" s="37"/>
      <c r="AD666" s="37"/>
      <c r="AE666" s="37"/>
      <c r="AR666" s="228" t="s">
        <v>705</v>
      </c>
      <c r="AT666" s="228" t="s">
        <v>163</v>
      </c>
      <c r="AU666" s="228" t="s">
        <v>89</v>
      </c>
      <c r="AY666" s="16" t="s">
        <v>160</v>
      </c>
      <c r="BE666" s="229">
        <f>IF(N666="základní",J666,0)</f>
        <v>0</v>
      </c>
      <c r="BF666" s="229">
        <f>IF(N666="snížená",J666,0)</f>
        <v>0</v>
      </c>
      <c r="BG666" s="229">
        <f>IF(N666="zákl. přenesená",J666,0)</f>
        <v>0</v>
      </c>
      <c r="BH666" s="229">
        <f>IF(N666="sníž. přenesená",J666,0)</f>
        <v>0</v>
      </c>
      <c r="BI666" s="229">
        <f>IF(N666="nulová",J666,0)</f>
        <v>0</v>
      </c>
      <c r="BJ666" s="16" t="s">
        <v>87</v>
      </c>
      <c r="BK666" s="229">
        <f>ROUND(I666*H666,2)</f>
        <v>0</v>
      </c>
      <c r="BL666" s="16" t="s">
        <v>705</v>
      </c>
      <c r="BM666" s="228" t="s">
        <v>1719</v>
      </c>
    </row>
    <row r="667" spans="1:47" s="2" customFormat="1" ht="12">
      <c r="A667" s="37"/>
      <c r="B667" s="38"/>
      <c r="C667" s="39"/>
      <c r="D667" s="230" t="s">
        <v>170</v>
      </c>
      <c r="E667" s="39"/>
      <c r="F667" s="231" t="s">
        <v>1720</v>
      </c>
      <c r="G667" s="39"/>
      <c r="H667" s="39"/>
      <c r="I667" s="232"/>
      <c r="J667" s="39"/>
      <c r="K667" s="39"/>
      <c r="L667" s="43"/>
      <c r="M667" s="233"/>
      <c r="N667" s="234"/>
      <c r="O667" s="90"/>
      <c r="P667" s="90"/>
      <c r="Q667" s="90"/>
      <c r="R667" s="90"/>
      <c r="S667" s="90"/>
      <c r="T667" s="91"/>
      <c r="U667" s="37"/>
      <c r="V667" s="37"/>
      <c r="W667" s="37"/>
      <c r="X667" s="37"/>
      <c r="Y667" s="37"/>
      <c r="Z667" s="37"/>
      <c r="AA667" s="37"/>
      <c r="AB667" s="37"/>
      <c r="AC667" s="37"/>
      <c r="AD667" s="37"/>
      <c r="AE667" s="37"/>
      <c r="AT667" s="16" t="s">
        <v>170</v>
      </c>
      <c r="AU667" s="16" t="s">
        <v>89</v>
      </c>
    </row>
    <row r="668" spans="1:47" s="2" customFormat="1" ht="12">
      <c r="A668" s="37"/>
      <c r="B668" s="38"/>
      <c r="C668" s="39"/>
      <c r="D668" s="230" t="s">
        <v>172</v>
      </c>
      <c r="E668" s="39"/>
      <c r="F668" s="235" t="s">
        <v>1721</v>
      </c>
      <c r="G668" s="39"/>
      <c r="H668" s="39"/>
      <c r="I668" s="232"/>
      <c r="J668" s="39"/>
      <c r="K668" s="39"/>
      <c r="L668" s="43"/>
      <c r="M668" s="233"/>
      <c r="N668" s="234"/>
      <c r="O668" s="90"/>
      <c r="P668" s="90"/>
      <c r="Q668" s="90"/>
      <c r="R668" s="90"/>
      <c r="S668" s="90"/>
      <c r="T668" s="91"/>
      <c r="U668" s="37"/>
      <c r="V668" s="37"/>
      <c r="W668" s="37"/>
      <c r="X668" s="37"/>
      <c r="Y668" s="37"/>
      <c r="Z668" s="37"/>
      <c r="AA668" s="37"/>
      <c r="AB668" s="37"/>
      <c r="AC668" s="37"/>
      <c r="AD668" s="37"/>
      <c r="AE668" s="37"/>
      <c r="AT668" s="16" t="s">
        <v>172</v>
      </c>
      <c r="AU668" s="16" t="s">
        <v>89</v>
      </c>
    </row>
    <row r="669" spans="1:63" s="12" customFormat="1" ht="22.8" customHeight="1">
      <c r="A669" s="12"/>
      <c r="B669" s="201"/>
      <c r="C669" s="202"/>
      <c r="D669" s="203" t="s">
        <v>78</v>
      </c>
      <c r="E669" s="215" t="s">
        <v>726</v>
      </c>
      <c r="F669" s="215" t="s">
        <v>727</v>
      </c>
      <c r="G669" s="202"/>
      <c r="H669" s="202"/>
      <c r="I669" s="205"/>
      <c r="J669" s="216">
        <f>BK669</f>
        <v>0</v>
      </c>
      <c r="K669" s="202"/>
      <c r="L669" s="207"/>
      <c r="M669" s="208"/>
      <c r="N669" s="209"/>
      <c r="O669" s="209"/>
      <c r="P669" s="210">
        <f>SUM(P670:P675)</f>
        <v>0</v>
      </c>
      <c r="Q669" s="209"/>
      <c r="R669" s="210">
        <f>SUM(R670:R675)</f>
        <v>0.2772</v>
      </c>
      <c r="S669" s="209"/>
      <c r="T669" s="211">
        <f>SUM(T670:T675)</f>
        <v>0</v>
      </c>
      <c r="U669" s="12"/>
      <c r="V669" s="12"/>
      <c r="W669" s="12"/>
      <c r="X669" s="12"/>
      <c r="Y669" s="12"/>
      <c r="Z669" s="12"/>
      <c r="AA669" s="12"/>
      <c r="AB669" s="12"/>
      <c r="AC669" s="12"/>
      <c r="AD669" s="12"/>
      <c r="AE669" s="12"/>
      <c r="AR669" s="212" t="s">
        <v>178</v>
      </c>
      <c r="AT669" s="213" t="s">
        <v>78</v>
      </c>
      <c r="AU669" s="213" t="s">
        <v>87</v>
      </c>
      <c r="AY669" s="212" t="s">
        <v>160</v>
      </c>
      <c r="BK669" s="214">
        <f>SUM(BK670:BK675)</f>
        <v>0</v>
      </c>
    </row>
    <row r="670" spans="1:65" s="2" customFormat="1" ht="33" customHeight="1">
      <c r="A670" s="37"/>
      <c r="B670" s="38"/>
      <c r="C670" s="217" t="s">
        <v>1722</v>
      </c>
      <c r="D670" s="217" t="s">
        <v>163</v>
      </c>
      <c r="E670" s="218" t="s">
        <v>1723</v>
      </c>
      <c r="F670" s="219" t="s">
        <v>1724</v>
      </c>
      <c r="G670" s="220" t="s">
        <v>215</v>
      </c>
      <c r="H670" s="221">
        <v>3.5</v>
      </c>
      <c r="I670" s="222"/>
      <c r="J670" s="223">
        <f>ROUND(I670*H670,2)</f>
        <v>0</v>
      </c>
      <c r="K670" s="219" t="s">
        <v>167</v>
      </c>
      <c r="L670" s="43"/>
      <c r="M670" s="224" t="s">
        <v>1</v>
      </c>
      <c r="N670" s="225" t="s">
        <v>44</v>
      </c>
      <c r="O670" s="90"/>
      <c r="P670" s="226">
        <f>O670*H670</f>
        <v>0</v>
      </c>
      <c r="Q670" s="226">
        <v>0</v>
      </c>
      <c r="R670" s="226">
        <f>Q670*H670</f>
        <v>0</v>
      </c>
      <c r="S670" s="226">
        <v>0</v>
      </c>
      <c r="T670" s="227">
        <f>S670*H670</f>
        <v>0</v>
      </c>
      <c r="U670" s="37"/>
      <c r="V670" s="37"/>
      <c r="W670" s="37"/>
      <c r="X670" s="37"/>
      <c r="Y670" s="37"/>
      <c r="Z670" s="37"/>
      <c r="AA670" s="37"/>
      <c r="AB670" s="37"/>
      <c r="AC670" s="37"/>
      <c r="AD670" s="37"/>
      <c r="AE670" s="37"/>
      <c r="AR670" s="228" t="s">
        <v>705</v>
      </c>
      <c r="AT670" s="228" t="s">
        <v>163</v>
      </c>
      <c r="AU670" s="228" t="s">
        <v>89</v>
      </c>
      <c r="AY670" s="16" t="s">
        <v>160</v>
      </c>
      <c r="BE670" s="229">
        <f>IF(N670="základní",J670,0)</f>
        <v>0</v>
      </c>
      <c r="BF670" s="229">
        <f>IF(N670="snížená",J670,0)</f>
        <v>0</v>
      </c>
      <c r="BG670" s="229">
        <f>IF(N670="zákl. přenesená",J670,0)</f>
        <v>0</v>
      </c>
      <c r="BH670" s="229">
        <f>IF(N670="sníž. přenesená",J670,0)</f>
        <v>0</v>
      </c>
      <c r="BI670" s="229">
        <f>IF(N670="nulová",J670,0)</f>
        <v>0</v>
      </c>
      <c r="BJ670" s="16" t="s">
        <v>87</v>
      </c>
      <c r="BK670" s="229">
        <f>ROUND(I670*H670,2)</f>
        <v>0</v>
      </c>
      <c r="BL670" s="16" t="s">
        <v>705</v>
      </c>
      <c r="BM670" s="228" t="s">
        <v>1725</v>
      </c>
    </row>
    <row r="671" spans="1:47" s="2" customFormat="1" ht="12">
      <c r="A671" s="37"/>
      <c r="B671" s="38"/>
      <c r="C671" s="39"/>
      <c r="D671" s="230" t="s">
        <v>170</v>
      </c>
      <c r="E671" s="39"/>
      <c r="F671" s="231" t="s">
        <v>1726</v>
      </c>
      <c r="G671" s="39"/>
      <c r="H671" s="39"/>
      <c r="I671" s="232"/>
      <c r="J671" s="39"/>
      <c r="K671" s="39"/>
      <c r="L671" s="43"/>
      <c r="M671" s="233"/>
      <c r="N671" s="234"/>
      <c r="O671" s="90"/>
      <c r="P671" s="90"/>
      <c r="Q671" s="90"/>
      <c r="R671" s="90"/>
      <c r="S671" s="90"/>
      <c r="T671" s="91"/>
      <c r="U671" s="37"/>
      <c r="V671" s="37"/>
      <c r="W671" s="37"/>
      <c r="X671" s="37"/>
      <c r="Y671" s="37"/>
      <c r="Z671" s="37"/>
      <c r="AA671" s="37"/>
      <c r="AB671" s="37"/>
      <c r="AC671" s="37"/>
      <c r="AD671" s="37"/>
      <c r="AE671" s="37"/>
      <c r="AT671" s="16" t="s">
        <v>170</v>
      </c>
      <c r="AU671" s="16" t="s">
        <v>89</v>
      </c>
    </row>
    <row r="672" spans="1:65" s="2" customFormat="1" ht="24.15" customHeight="1">
      <c r="A672" s="37"/>
      <c r="B672" s="38"/>
      <c r="C672" s="251" t="s">
        <v>1727</v>
      </c>
      <c r="D672" s="251" t="s">
        <v>452</v>
      </c>
      <c r="E672" s="252" t="s">
        <v>1728</v>
      </c>
      <c r="F672" s="253" t="s">
        <v>1729</v>
      </c>
      <c r="G672" s="254" t="s">
        <v>215</v>
      </c>
      <c r="H672" s="255">
        <v>3.5</v>
      </c>
      <c r="I672" s="256"/>
      <c r="J672" s="257">
        <f>ROUND(I672*H672,2)</f>
        <v>0</v>
      </c>
      <c r="K672" s="253" t="s">
        <v>167</v>
      </c>
      <c r="L672" s="258"/>
      <c r="M672" s="259" t="s">
        <v>1</v>
      </c>
      <c r="N672" s="260" t="s">
        <v>44</v>
      </c>
      <c r="O672" s="90"/>
      <c r="P672" s="226">
        <f>O672*H672</f>
        <v>0</v>
      </c>
      <c r="Q672" s="226">
        <v>0.06</v>
      </c>
      <c r="R672" s="226">
        <f>Q672*H672</f>
        <v>0.21</v>
      </c>
      <c r="S672" s="226">
        <v>0</v>
      </c>
      <c r="T672" s="227">
        <f>S672*H672</f>
        <v>0</v>
      </c>
      <c r="U672" s="37"/>
      <c r="V672" s="37"/>
      <c r="W672" s="37"/>
      <c r="X672" s="37"/>
      <c r="Y672" s="37"/>
      <c r="Z672" s="37"/>
      <c r="AA672" s="37"/>
      <c r="AB672" s="37"/>
      <c r="AC672" s="37"/>
      <c r="AD672" s="37"/>
      <c r="AE672" s="37"/>
      <c r="AR672" s="228" t="s">
        <v>814</v>
      </c>
      <c r="AT672" s="228" t="s">
        <v>452</v>
      </c>
      <c r="AU672" s="228" t="s">
        <v>89</v>
      </c>
      <c r="AY672" s="16" t="s">
        <v>160</v>
      </c>
      <c r="BE672" s="229">
        <f>IF(N672="základní",J672,0)</f>
        <v>0</v>
      </c>
      <c r="BF672" s="229">
        <f>IF(N672="snížená",J672,0)</f>
        <v>0</v>
      </c>
      <c r="BG672" s="229">
        <f>IF(N672="zákl. přenesená",J672,0)</f>
        <v>0</v>
      </c>
      <c r="BH672" s="229">
        <f>IF(N672="sníž. přenesená",J672,0)</f>
        <v>0</v>
      </c>
      <c r="BI672" s="229">
        <f>IF(N672="nulová",J672,0)</f>
        <v>0</v>
      </c>
      <c r="BJ672" s="16" t="s">
        <v>87</v>
      </c>
      <c r="BK672" s="229">
        <f>ROUND(I672*H672,2)</f>
        <v>0</v>
      </c>
      <c r="BL672" s="16" t="s">
        <v>814</v>
      </c>
      <c r="BM672" s="228" t="s">
        <v>1730</v>
      </c>
    </row>
    <row r="673" spans="1:47" s="2" customFormat="1" ht="12">
      <c r="A673" s="37"/>
      <c r="B673" s="38"/>
      <c r="C673" s="39"/>
      <c r="D673" s="230" t="s">
        <v>170</v>
      </c>
      <c r="E673" s="39"/>
      <c r="F673" s="231" t="s">
        <v>1729</v>
      </c>
      <c r="G673" s="39"/>
      <c r="H673" s="39"/>
      <c r="I673" s="232"/>
      <c r="J673" s="39"/>
      <c r="K673" s="39"/>
      <c r="L673" s="43"/>
      <c r="M673" s="233"/>
      <c r="N673" s="234"/>
      <c r="O673" s="90"/>
      <c r="P673" s="90"/>
      <c r="Q673" s="90"/>
      <c r="R673" s="90"/>
      <c r="S673" s="90"/>
      <c r="T673" s="91"/>
      <c r="U673" s="37"/>
      <c r="V673" s="37"/>
      <c r="W673" s="37"/>
      <c r="X673" s="37"/>
      <c r="Y673" s="37"/>
      <c r="Z673" s="37"/>
      <c r="AA673" s="37"/>
      <c r="AB673" s="37"/>
      <c r="AC673" s="37"/>
      <c r="AD673" s="37"/>
      <c r="AE673" s="37"/>
      <c r="AT673" s="16" t="s">
        <v>170</v>
      </c>
      <c r="AU673" s="16" t="s">
        <v>89</v>
      </c>
    </row>
    <row r="674" spans="1:65" s="2" customFormat="1" ht="21.75" customHeight="1">
      <c r="A674" s="37"/>
      <c r="B674" s="38"/>
      <c r="C674" s="251" t="s">
        <v>1731</v>
      </c>
      <c r="D674" s="251" t="s">
        <v>452</v>
      </c>
      <c r="E674" s="252" t="s">
        <v>1732</v>
      </c>
      <c r="F674" s="253" t="s">
        <v>1733</v>
      </c>
      <c r="G674" s="254" t="s">
        <v>281</v>
      </c>
      <c r="H674" s="255">
        <v>7</v>
      </c>
      <c r="I674" s="256"/>
      <c r="J674" s="257">
        <f>ROUND(I674*H674,2)</f>
        <v>0</v>
      </c>
      <c r="K674" s="253" t="s">
        <v>167</v>
      </c>
      <c r="L674" s="258"/>
      <c r="M674" s="259" t="s">
        <v>1</v>
      </c>
      <c r="N674" s="260" t="s">
        <v>44</v>
      </c>
      <c r="O674" s="90"/>
      <c r="P674" s="226">
        <f>O674*H674</f>
        <v>0</v>
      </c>
      <c r="Q674" s="226">
        <v>0.0096</v>
      </c>
      <c r="R674" s="226">
        <f>Q674*H674</f>
        <v>0.0672</v>
      </c>
      <c r="S674" s="226">
        <v>0</v>
      </c>
      <c r="T674" s="227">
        <f>S674*H674</f>
        <v>0</v>
      </c>
      <c r="U674" s="37"/>
      <c r="V674" s="37"/>
      <c r="W674" s="37"/>
      <c r="X674" s="37"/>
      <c r="Y674" s="37"/>
      <c r="Z674" s="37"/>
      <c r="AA674" s="37"/>
      <c r="AB674" s="37"/>
      <c r="AC674" s="37"/>
      <c r="AD674" s="37"/>
      <c r="AE674" s="37"/>
      <c r="AR674" s="228" t="s">
        <v>814</v>
      </c>
      <c r="AT674" s="228" t="s">
        <v>452</v>
      </c>
      <c r="AU674" s="228" t="s">
        <v>89</v>
      </c>
      <c r="AY674" s="16" t="s">
        <v>160</v>
      </c>
      <c r="BE674" s="229">
        <f>IF(N674="základní",J674,0)</f>
        <v>0</v>
      </c>
      <c r="BF674" s="229">
        <f>IF(N674="snížená",J674,0)</f>
        <v>0</v>
      </c>
      <c r="BG674" s="229">
        <f>IF(N674="zákl. přenesená",J674,0)</f>
        <v>0</v>
      </c>
      <c r="BH674" s="229">
        <f>IF(N674="sníž. přenesená",J674,0)</f>
        <v>0</v>
      </c>
      <c r="BI674" s="229">
        <f>IF(N674="nulová",J674,0)</f>
        <v>0</v>
      </c>
      <c r="BJ674" s="16" t="s">
        <v>87</v>
      </c>
      <c r="BK674" s="229">
        <f>ROUND(I674*H674,2)</f>
        <v>0</v>
      </c>
      <c r="BL674" s="16" t="s">
        <v>814</v>
      </c>
      <c r="BM674" s="228" t="s">
        <v>1734</v>
      </c>
    </row>
    <row r="675" spans="1:47" s="2" customFormat="1" ht="12">
      <c r="A675" s="37"/>
      <c r="B675" s="38"/>
      <c r="C675" s="39"/>
      <c r="D675" s="230" t="s">
        <v>170</v>
      </c>
      <c r="E675" s="39"/>
      <c r="F675" s="231" t="s">
        <v>1733</v>
      </c>
      <c r="G675" s="39"/>
      <c r="H675" s="39"/>
      <c r="I675" s="232"/>
      <c r="J675" s="39"/>
      <c r="K675" s="39"/>
      <c r="L675" s="43"/>
      <c r="M675" s="247"/>
      <c r="N675" s="248"/>
      <c r="O675" s="249"/>
      <c r="P675" s="249"/>
      <c r="Q675" s="249"/>
      <c r="R675" s="249"/>
      <c r="S675" s="249"/>
      <c r="T675" s="250"/>
      <c r="U675" s="37"/>
      <c r="V675" s="37"/>
      <c r="W675" s="37"/>
      <c r="X675" s="37"/>
      <c r="Y675" s="37"/>
      <c r="Z675" s="37"/>
      <c r="AA675" s="37"/>
      <c r="AB675" s="37"/>
      <c r="AC675" s="37"/>
      <c r="AD675" s="37"/>
      <c r="AE675" s="37"/>
      <c r="AT675" s="16" t="s">
        <v>170</v>
      </c>
      <c r="AU675" s="16" t="s">
        <v>89</v>
      </c>
    </row>
    <row r="676" spans="1:31" s="2" customFormat="1" ht="6.95" customHeight="1">
      <c r="A676" s="37"/>
      <c r="B676" s="65"/>
      <c r="C676" s="66"/>
      <c r="D676" s="66"/>
      <c r="E676" s="66"/>
      <c r="F676" s="66"/>
      <c r="G676" s="66"/>
      <c r="H676" s="66"/>
      <c r="I676" s="66"/>
      <c r="J676" s="66"/>
      <c r="K676" s="66"/>
      <c r="L676" s="43"/>
      <c r="M676" s="37"/>
      <c r="O676" s="37"/>
      <c r="P676" s="37"/>
      <c r="Q676" s="37"/>
      <c r="R676" s="37"/>
      <c r="S676" s="37"/>
      <c r="T676" s="37"/>
      <c r="U676" s="37"/>
      <c r="V676" s="37"/>
      <c r="W676" s="37"/>
      <c r="X676" s="37"/>
      <c r="Y676" s="37"/>
      <c r="Z676" s="37"/>
      <c r="AA676" s="37"/>
      <c r="AB676" s="37"/>
      <c r="AC676" s="37"/>
      <c r="AD676" s="37"/>
      <c r="AE676" s="37"/>
    </row>
  </sheetData>
  <sheetProtection password="CC35" sheet="1" objects="1" scenarios="1" formatColumns="0" formatRows="0" autoFilter="0"/>
  <autoFilter ref="C130:K675"/>
  <mergeCells count="9">
    <mergeCell ref="E7:H7"/>
    <mergeCell ref="E9:H9"/>
    <mergeCell ref="E18:H18"/>
    <mergeCell ref="E27:H27"/>
    <mergeCell ref="E85:H85"/>
    <mergeCell ref="E87:H87"/>
    <mergeCell ref="E121:H121"/>
    <mergeCell ref="E123:H12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1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110</v>
      </c>
    </row>
    <row r="3" spans="2:46" s="1" customFormat="1" ht="6.95" customHeight="1">
      <c r="B3" s="135"/>
      <c r="C3" s="136"/>
      <c r="D3" s="136"/>
      <c r="E3" s="136"/>
      <c r="F3" s="136"/>
      <c r="G3" s="136"/>
      <c r="H3" s="136"/>
      <c r="I3" s="136"/>
      <c r="J3" s="136"/>
      <c r="K3" s="136"/>
      <c r="L3" s="19"/>
      <c r="AT3" s="16" t="s">
        <v>89</v>
      </c>
    </row>
    <row r="4" spans="2:46" s="1" customFormat="1" ht="24.95" customHeight="1">
      <c r="B4" s="19"/>
      <c r="D4" s="137" t="s">
        <v>129</v>
      </c>
      <c r="L4" s="19"/>
      <c r="M4" s="138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39" t="s">
        <v>16</v>
      </c>
      <c r="L6" s="19"/>
    </row>
    <row r="7" spans="2:12" s="1" customFormat="1" ht="16.5" customHeight="1">
      <c r="B7" s="19"/>
      <c r="E7" s="140" t="str">
        <f>'Rekapitulace stavby'!K6</f>
        <v>Místní komunikace Jamská - Nákupní park</v>
      </c>
      <c r="F7" s="139"/>
      <c r="G7" s="139"/>
      <c r="H7" s="139"/>
      <c r="L7" s="19"/>
    </row>
    <row r="8" spans="1:31" s="2" customFormat="1" ht="12" customHeight="1">
      <c r="A8" s="37"/>
      <c r="B8" s="43"/>
      <c r="C8" s="37"/>
      <c r="D8" s="139" t="s">
        <v>130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41" t="s">
        <v>1735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39" t="s">
        <v>18</v>
      </c>
      <c r="E11" s="37"/>
      <c r="F11" s="142" t="s">
        <v>1</v>
      </c>
      <c r="G11" s="37"/>
      <c r="H11" s="37"/>
      <c r="I11" s="139" t="s">
        <v>19</v>
      </c>
      <c r="J11" s="142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39" t="s">
        <v>20</v>
      </c>
      <c r="E12" s="37"/>
      <c r="F12" s="142" t="s">
        <v>21</v>
      </c>
      <c r="G12" s="37"/>
      <c r="H12" s="37"/>
      <c r="I12" s="139" t="s">
        <v>22</v>
      </c>
      <c r="J12" s="143" t="str">
        <f>'Rekapitulace stavby'!AN8</f>
        <v>17. 9. 2021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39" t="s">
        <v>24</v>
      </c>
      <c r="E14" s="37"/>
      <c r="F14" s="37"/>
      <c r="G14" s="37"/>
      <c r="H14" s="37"/>
      <c r="I14" s="139" t="s">
        <v>25</v>
      </c>
      <c r="J14" s="142" t="s">
        <v>26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42" t="s">
        <v>27</v>
      </c>
      <c r="F15" s="37"/>
      <c r="G15" s="37"/>
      <c r="H15" s="37"/>
      <c r="I15" s="139" t="s">
        <v>28</v>
      </c>
      <c r="J15" s="142" t="s">
        <v>29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39" t="s">
        <v>30</v>
      </c>
      <c r="E17" s="37"/>
      <c r="F17" s="37"/>
      <c r="G17" s="37"/>
      <c r="H17" s="37"/>
      <c r="I17" s="139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2"/>
      <c r="G18" s="142"/>
      <c r="H18" s="142"/>
      <c r="I18" s="139" t="s">
        <v>28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39" t="s">
        <v>32</v>
      </c>
      <c r="E20" s="37"/>
      <c r="F20" s="37"/>
      <c r="G20" s="37"/>
      <c r="H20" s="37"/>
      <c r="I20" s="139" t="s">
        <v>25</v>
      </c>
      <c r="J20" s="142" t="s">
        <v>33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42" t="s">
        <v>34</v>
      </c>
      <c r="F21" s="37"/>
      <c r="G21" s="37"/>
      <c r="H21" s="37"/>
      <c r="I21" s="139" t="s">
        <v>28</v>
      </c>
      <c r="J21" s="142" t="s">
        <v>35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39" t="s">
        <v>37</v>
      </c>
      <c r="E23" s="37"/>
      <c r="F23" s="37"/>
      <c r="G23" s="37"/>
      <c r="H23" s="37"/>
      <c r="I23" s="139" t="s">
        <v>25</v>
      </c>
      <c r="J23" s="142" t="s">
        <v>33</v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42" t="s">
        <v>34</v>
      </c>
      <c r="F24" s="37"/>
      <c r="G24" s="37"/>
      <c r="H24" s="37"/>
      <c r="I24" s="139" t="s">
        <v>28</v>
      </c>
      <c r="J24" s="142" t="s">
        <v>35</v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39" t="s">
        <v>38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44"/>
      <c r="B27" s="145"/>
      <c r="C27" s="144"/>
      <c r="D27" s="144"/>
      <c r="E27" s="146" t="s">
        <v>1</v>
      </c>
      <c r="F27" s="146"/>
      <c r="G27" s="146"/>
      <c r="H27" s="146"/>
      <c r="I27" s="144"/>
      <c r="J27" s="144"/>
      <c r="K27" s="144"/>
      <c r="L27" s="147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8"/>
      <c r="E29" s="148"/>
      <c r="F29" s="148"/>
      <c r="G29" s="148"/>
      <c r="H29" s="148"/>
      <c r="I29" s="148"/>
      <c r="J29" s="148"/>
      <c r="K29" s="148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49" t="s">
        <v>39</v>
      </c>
      <c r="E30" s="37"/>
      <c r="F30" s="37"/>
      <c r="G30" s="37"/>
      <c r="H30" s="37"/>
      <c r="I30" s="37"/>
      <c r="J30" s="150">
        <f>ROUND(J126,2)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8"/>
      <c r="E31" s="148"/>
      <c r="F31" s="148"/>
      <c r="G31" s="148"/>
      <c r="H31" s="148"/>
      <c r="I31" s="148"/>
      <c r="J31" s="148"/>
      <c r="K31" s="148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51" t="s">
        <v>41</v>
      </c>
      <c r="G32" s="37"/>
      <c r="H32" s="37"/>
      <c r="I32" s="151" t="s">
        <v>40</v>
      </c>
      <c r="J32" s="151" t="s">
        <v>42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52" t="s">
        <v>43</v>
      </c>
      <c r="E33" s="139" t="s">
        <v>44</v>
      </c>
      <c r="F33" s="153">
        <f>ROUND((SUM(BE126:BE216)),2)</f>
        <v>0</v>
      </c>
      <c r="G33" s="37"/>
      <c r="H33" s="37"/>
      <c r="I33" s="154">
        <v>0.21</v>
      </c>
      <c r="J33" s="153">
        <f>ROUND(((SUM(BE126:BE216))*I33),2)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39" t="s">
        <v>45</v>
      </c>
      <c r="F34" s="153">
        <f>ROUND((SUM(BF126:BF216)),2)</f>
        <v>0</v>
      </c>
      <c r="G34" s="37"/>
      <c r="H34" s="37"/>
      <c r="I34" s="154">
        <v>0.15</v>
      </c>
      <c r="J34" s="153">
        <f>ROUND(((SUM(BF126:BF216))*I34),2)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39" t="s">
        <v>46</v>
      </c>
      <c r="F35" s="153">
        <f>ROUND((SUM(BG126:BG216)),2)</f>
        <v>0</v>
      </c>
      <c r="G35" s="37"/>
      <c r="H35" s="37"/>
      <c r="I35" s="154">
        <v>0.21</v>
      </c>
      <c r="J35" s="153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39" t="s">
        <v>47</v>
      </c>
      <c r="F36" s="153">
        <f>ROUND((SUM(BH126:BH216)),2)</f>
        <v>0</v>
      </c>
      <c r="G36" s="37"/>
      <c r="H36" s="37"/>
      <c r="I36" s="154">
        <v>0.15</v>
      </c>
      <c r="J36" s="153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9" t="s">
        <v>48</v>
      </c>
      <c r="F37" s="153">
        <f>ROUND((SUM(BI126:BI216)),2)</f>
        <v>0</v>
      </c>
      <c r="G37" s="37"/>
      <c r="H37" s="37"/>
      <c r="I37" s="154">
        <v>0</v>
      </c>
      <c r="J37" s="153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55"/>
      <c r="D39" s="156" t="s">
        <v>49</v>
      </c>
      <c r="E39" s="157"/>
      <c r="F39" s="157"/>
      <c r="G39" s="158" t="s">
        <v>50</v>
      </c>
      <c r="H39" s="159" t="s">
        <v>51</v>
      </c>
      <c r="I39" s="157"/>
      <c r="J39" s="160">
        <f>SUM(J30:J37)</f>
        <v>0</v>
      </c>
      <c r="K39" s="161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19"/>
      <c r="L41" s="19"/>
    </row>
    <row r="42" spans="2:12" s="1" customFormat="1" ht="14.4" customHeight="1">
      <c r="B42" s="19"/>
      <c r="L42" s="19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62"/>
      <c r="D50" s="162" t="s">
        <v>52</v>
      </c>
      <c r="E50" s="163"/>
      <c r="F50" s="163"/>
      <c r="G50" s="162" t="s">
        <v>53</v>
      </c>
      <c r="H50" s="163"/>
      <c r="I50" s="163"/>
      <c r="J50" s="163"/>
      <c r="K50" s="163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64" t="s">
        <v>54</v>
      </c>
      <c r="E61" s="165"/>
      <c r="F61" s="166" t="s">
        <v>55</v>
      </c>
      <c r="G61" s="164" t="s">
        <v>54</v>
      </c>
      <c r="H61" s="165"/>
      <c r="I61" s="165"/>
      <c r="J61" s="167" t="s">
        <v>55</v>
      </c>
      <c r="K61" s="165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62" t="s">
        <v>56</v>
      </c>
      <c r="E65" s="168"/>
      <c r="F65" s="168"/>
      <c r="G65" s="162" t="s">
        <v>57</v>
      </c>
      <c r="H65" s="168"/>
      <c r="I65" s="168"/>
      <c r="J65" s="168"/>
      <c r="K65" s="16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64" t="s">
        <v>54</v>
      </c>
      <c r="E76" s="165"/>
      <c r="F76" s="166" t="s">
        <v>55</v>
      </c>
      <c r="G76" s="164" t="s">
        <v>54</v>
      </c>
      <c r="H76" s="165"/>
      <c r="I76" s="165"/>
      <c r="J76" s="167" t="s">
        <v>55</v>
      </c>
      <c r="K76" s="165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69"/>
      <c r="C77" s="170"/>
      <c r="D77" s="170"/>
      <c r="E77" s="170"/>
      <c r="F77" s="170"/>
      <c r="G77" s="170"/>
      <c r="H77" s="170"/>
      <c r="I77" s="170"/>
      <c r="J77" s="170"/>
      <c r="K77" s="170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71"/>
      <c r="C81" s="172"/>
      <c r="D81" s="172"/>
      <c r="E81" s="172"/>
      <c r="F81" s="172"/>
      <c r="G81" s="172"/>
      <c r="H81" s="172"/>
      <c r="I81" s="172"/>
      <c r="J81" s="172"/>
      <c r="K81" s="172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132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73" t="str">
        <f>E7</f>
        <v>Místní komunikace Jamská - Nákupní park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130</v>
      </c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9"/>
      <c r="D87" s="39"/>
      <c r="E87" s="75" t="str">
        <f>E9</f>
        <v>SO102 - Úprava autobusové zastávky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20</v>
      </c>
      <c r="D89" s="39"/>
      <c r="E89" s="39"/>
      <c r="F89" s="26" t="str">
        <f>F12</f>
        <v>Žďár nad Sázavou</v>
      </c>
      <c r="G89" s="39"/>
      <c r="H89" s="39"/>
      <c r="I89" s="31" t="s">
        <v>22</v>
      </c>
      <c r="J89" s="78" t="str">
        <f>IF(J12="","",J12)</f>
        <v>17. 9. 2021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25.65" customHeight="1">
      <c r="A91" s="37"/>
      <c r="B91" s="38"/>
      <c r="C91" s="31" t="s">
        <v>24</v>
      </c>
      <c r="D91" s="39"/>
      <c r="E91" s="39"/>
      <c r="F91" s="26" t="str">
        <f>E15</f>
        <v>Město Žďár nad Sázavou</v>
      </c>
      <c r="G91" s="39"/>
      <c r="H91" s="39"/>
      <c r="I91" s="31" t="s">
        <v>32</v>
      </c>
      <c r="J91" s="35" t="str">
        <f>E21</f>
        <v>PROfi Jihlava spol. s r.o.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25.65" customHeight="1">
      <c r="A92" s="37"/>
      <c r="B92" s="38"/>
      <c r="C92" s="31" t="s">
        <v>30</v>
      </c>
      <c r="D92" s="39"/>
      <c r="E92" s="39"/>
      <c r="F92" s="26" t="str">
        <f>IF(E18="","",E18)</f>
        <v>Vyplň údaj</v>
      </c>
      <c r="G92" s="39"/>
      <c r="H92" s="39"/>
      <c r="I92" s="31" t="s">
        <v>37</v>
      </c>
      <c r="J92" s="35" t="str">
        <f>E24</f>
        <v>PROfi Jihlava spol. s r.o.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74" t="s">
        <v>133</v>
      </c>
      <c r="D94" s="175"/>
      <c r="E94" s="175"/>
      <c r="F94" s="175"/>
      <c r="G94" s="175"/>
      <c r="H94" s="175"/>
      <c r="I94" s="175"/>
      <c r="J94" s="176" t="s">
        <v>134</v>
      </c>
      <c r="K94" s="175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77" t="s">
        <v>135</v>
      </c>
      <c r="D96" s="39"/>
      <c r="E96" s="39"/>
      <c r="F96" s="39"/>
      <c r="G96" s="39"/>
      <c r="H96" s="39"/>
      <c r="I96" s="39"/>
      <c r="J96" s="109">
        <f>J126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136</v>
      </c>
    </row>
    <row r="97" spans="1:31" s="9" customFormat="1" ht="24.95" customHeight="1">
      <c r="A97" s="9"/>
      <c r="B97" s="178"/>
      <c r="C97" s="179"/>
      <c r="D97" s="180" t="s">
        <v>261</v>
      </c>
      <c r="E97" s="181"/>
      <c r="F97" s="181"/>
      <c r="G97" s="181"/>
      <c r="H97" s="181"/>
      <c r="I97" s="181"/>
      <c r="J97" s="182">
        <f>J127</f>
        <v>0</v>
      </c>
      <c r="K97" s="179"/>
      <c r="L97" s="183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4"/>
      <c r="C98" s="185"/>
      <c r="D98" s="186" t="s">
        <v>262</v>
      </c>
      <c r="E98" s="187"/>
      <c r="F98" s="187"/>
      <c r="G98" s="187"/>
      <c r="H98" s="187"/>
      <c r="I98" s="187"/>
      <c r="J98" s="188">
        <f>J128</f>
        <v>0</v>
      </c>
      <c r="K98" s="185"/>
      <c r="L98" s="189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4"/>
      <c r="C99" s="185"/>
      <c r="D99" s="186" t="s">
        <v>875</v>
      </c>
      <c r="E99" s="187"/>
      <c r="F99" s="187"/>
      <c r="G99" s="187"/>
      <c r="H99" s="187"/>
      <c r="I99" s="187"/>
      <c r="J99" s="188">
        <f>J154</f>
        <v>0</v>
      </c>
      <c r="K99" s="185"/>
      <c r="L99" s="189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4"/>
      <c r="C100" s="185"/>
      <c r="D100" s="186" t="s">
        <v>395</v>
      </c>
      <c r="E100" s="187"/>
      <c r="F100" s="187"/>
      <c r="G100" s="187"/>
      <c r="H100" s="187"/>
      <c r="I100" s="187"/>
      <c r="J100" s="188">
        <f>J157</f>
        <v>0</v>
      </c>
      <c r="K100" s="185"/>
      <c r="L100" s="18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4"/>
      <c r="C101" s="185"/>
      <c r="D101" s="186" t="s">
        <v>876</v>
      </c>
      <c r="E101" s="187"/>
      <c r="F101" s="187"/>
      <c r="G101" s="187"/>
      <c r="H101" s="187"/>
      <c r="I101" s="187"/>
      <c r="J101" s="188">
        <f>J160</f>
        <v>0</v>
      </c>
      <c r="K101" s="185"/>
      <c r="L101" s="189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4"/>
      <c r="C102" s="185"/>
      <c r="D102" s="186" t="s">
        <v>263</v>
      </c>
      <c r="E102" s="187"/>
      <c r="F102" s="187"/>
      <c r="G102" s="187"/>
      <c r="H102" s="187"/>
      <c r="I102" s="187"/>
      <c r="J102" s="188">
        <f>J185</f>
        <v>0</v>
      </c>
      <c r="K102" s="185"/>
      <c r="L102" s="189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4"/>
      <c r="C103" s="185"/>
      <c r="D103" s="186" t="s">
        <v>264</v>
      </c>
      <c r="E103" s="187"/>
      <c r="F103" s="187"/>
      <c r="G103" s="187"/>
      <c r="H103" s="187"/>
      <c r="I103" s="187"/>
      <c r="J103" s="188">
        <f>J196</f>
        <v>0</v>
      </c>
      <c r="K103" s="185"/>
      <c r="L103" s="189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84"/>
      <c r="C104" s="185"/>
      <c r="D104" s="186" t="s">
        <v>397</v>
      </c>
      <c r="E104" s="187"/>
      <c r="F104" s="187"/>
      <c r="G104" s="187"/>
      <c r="H104" s="187"/>
      <c r="I104" s="187"/>
      <c r="J104" s="188">
        <f>J209</f>
        <v>0</v>
      </c>
      <c r="K104" s="185"/>
      <c r="L104" s="189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9" customFormat="1" ht="24.95" customHeight="1">
      <c r="A105" s="9"/>
      <c r="B105" s="178"/>
      <c r="C105" s="179"/>
      <c r="D105" s="180" t="s">
        <v>398</v>
      </c>
      <c r="E105" s="181"/>
      <c r="F105" s="181"/>
      <c r="G105" s="181"/>
      <c r="H105" s="181"/>
      <c r="I105" s="181"/>
      <c r="J105" s="182">
        <f>J212</f>
        <v>0</v>
      </c>
      <c r="K105" s="179"/>
      <c r="L105" s="183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10" customFormat="1" ht="19.9" customHeight="1">
      <c r="A106" s="10"/>
      <c r="B106" s="184"/>
      <c r="C106" s="185"/>
      <c r="D106" s="186" t="s">
        <v>878</v>
      </c>
      <c r="E106" s="187"/>
      <c r="F106" s="187"/>
      <c r="G106" s="187"/>
      <c r="H106" s="187"/>
      <c r="I106" s="187"/>
      <c r="J106" s="188">
        <f>J213</f>
        <v>0</v>
      </c>
      <c r="K106" s="185"/>
      <c r="L106" s="189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2" customFormat="1" ht="21.8" customHeight="1">
      <c r="A107" s="37"/>
      <c r="B107" s="38"/>
      <c r="C107" s="39"/>
      <c r="D107" s="39"/>
      <c r="E107" s="39"/>
      <c r="F107" s="39"/>
      <c r="G107" s="39"/>
      <c r="H107" s="39"/>
      <c r="I107" s="39"/>
      <c r="J107" s="39"/>
      <c r="K107" s="39"/>
      <c r="L107" s="62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08" spans="1:31" s="2" customFormat="1" ht="6.95" customHeight="1">
      <c r="A108" s="37"/>
      <c r="B108" s="65"/>
      <c r="C108" s="66"/>
      <c r="D108" s="66"/>
      <c r="E108" s="66"/>
      <c r="F108" s="66"/>
      <c r="G108" s="66"/>
      <c r="H108" s="66"/>
      <c r="I108" s="66"/>
      <c r="J108" s="66"/>
      <c r="K108" s="66"/>
      <c r="L108" s="62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12" spans="1:31" s="2" customFormat="1" ht="6.95" customHeight="1">
      <c r="A112" s="37"/>
      <c r="B112" s="67"/>
      <c r="C112" s="68"/>
      <c r="D112" s="68"/>
      <c r="E112" s="68"/>
      <c r="F112" s="68"/>
      <c r="G112" s="68"/>
      <c r="H112" s="68"/>
      <c r="I112" s="68"/>
      <c r="J112" s="68"/>
      <c r="K112" s="68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24.95" customHeight="1">
      <c r="A113" s="37"/>
      <c r="B113" s="38"/>
      <c r="C113" s="22" t="s">
        <v>144</v>
      </c>
      <c r="D113" s="39"/>
      <c r="E113" s="39"/>
      <c r="F113" s="39"/>
      <c r="G113" s="39"/>
      <c r="H113" s="39"/>
      <c r="I113" s="39"/>
      <c r="J113" s="39"/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6.95" customHeight="1">
      <c r="A114" s="37"/>
      <c r="B114" s="38"/>
      <c r="C114" s="39"/>
      <c r="D114" s="39"/>
      <c r="E114" s="39"/>
      <c r="F114" s="39"/>
      <c r="G114" s="39"/>
      <c r="H114" s="39"/>
      <c r="I114" s="39"/>
      <c r="J114" s="39"/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12" customHeight="1">
      <c r="A115" s="37"/>
      <c r="B115" s="38"/>
      <c r="C115" s="31" t="s">
        <v>16</v>
      </c>
      <c r="D115" s="39"/>
      <c r="E115" s="39"/>
      <c r="F115" s="39"/>
      <c r="G115" s="39"/>
      <c r="H115" s="39"/>
      <c r="I115" s="39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16.5" customHeight="1">
      <c r="A116" s="37"/>
      <c r="B116" s="38"/>
      <c r="C116" s="39"/>
      <c r="D116" s="39"/>
      <c r="E116" s="173" t="str">
        <f>E7</f>
        <v>Místní komunikace Jamská - Nákupní park</v>
      </c>
      <c r="F116" s="31"/>
      <c r="G116" s="31"/>
      <c r="H116" s="31"/>
      <c r="I116" s="39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12" customHeight="1">
      <c r="A117" s="37"/>
      <c r="B117" s="38"/>
      <c r="C117" s="31" t="s">
        <v>130</v>
      </c>
      <c r="D117" s="39"/>
      <c r="E117" s="39"/>
      <c r="F117" s="39"/>
      <c r="G117" s="39"/>
      <c r="H117" s="39"/>
      <c r="I117" s="39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16.5" customHeight="1">
      <c r="A118" s="37"/>
      <c r="B118" s="38"/>
      <c r="C118" s="39"/>
      <c r="D118" s="39"/>
      <c r="E118" s="75" t="str">
        <f>E9</f>
        <v>SO102 - Úprava autobusové zastávky</v>
      </c>
      <c r="F118" s="39"/>
      <c r="G118" s="39"/>
      <c r="H118" s="39"/>
      <c r="I118" s="39"/>
      <c r="J118" s="39"/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6.95" customHeight="1">
      <c r="A119" s="37"/>
      <c r="B119" s="38"/>
      <c r="C119" s="39"/>
      <c r="D119" s="39"/>
      <c r="E119" s="39"/>
      <c r="F119" s="39"/>
      <c r="G119" s="39"/>
      <c r="H119" s="39"/>
      <c r="I119" s="39"/>
      <c r="J119" s="39"/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2" customFormat="1" ht="12" customHeight="1">
      <c r="A120" s="37"/>
      <c r="B120" s="38"/>
      <c r="C120" s="31" t="s">
        <v>20</v>
      </c>
      <c r="D120" s="39"/>
      <c r="E120" s="39"/>
      <c r="F120" s="26" t="str">
        <f>F12</f>
        <v>Žďár nad Sázavou</v>
      </c>
      <c r="G120" s="39"/>
      <c r="H120" s="39"/>
      <c r="I120" s="31" t="s">
        <v>22</v>
      </c>
      <c r="J120" s="78" t="str">
        <f>IF(J12="","",J12)</f>
        <v>17. 9. 2021</v>
      </c>
      <c r="K120" s="39"/>
      <c r="L120" s="6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pans="1:31" s="2" customFormat="1" ht="6.95" customHeight="1">
      <c r="A121" s="37"/>
      <c r="B121" s="38"/>
      <c r="C121" s="39"/>
      <c r="D121" s="39"/>
      <c r="E121" s="39"/>
      <c r="F121" s="39"/>
      <c r="G121" s="39"/>
      <c r="H121" s="39"/>
      <c r="I121" s="39"/>
      <c r="J121" s="39"/>
      <c r="K121" s="39"/>
      <c r="L121" s="62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pans="1:31" s="2" customFormat="1" ht="25.65" customHeight="1">
      <c r="A122" s="37"/>
      <c r="B122" s="38"/>
      <c r="C122" s="31" t="s">
        <v>24</v>
      </c>
      <c r="D122" s="39"/>
      <c r="E122" s="39"/>
      <c r="F122" s="26" t="str">
        <f>E15</f>
        <v>Město Žďár nad Sázavou</v>
      </c>
      <c r="G122" s="39"/>
      <c r="H122" s="39"/>
      <c r="I122" s="31" t="s">
        <v>32</v>
      </c>
      <c r="J122" s="35" t="str">
        <f>E21</f>
        <v>PROfi Jihlava spol. s r.o.</v>
      </c>
      <c r="K122" s="39"/>
      <c r="L122" s="6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pans="1:31" s="2" customFormat="1" ht="25.65" customHeight="1">
      <c r="A123" s="37"/>
      <c r="B123" s="38"/>
      <c r="C123" s="31" t="s">
        <v>30</v>
      </c>
      <c r="D123" s="39"/>
      <c r="E123" s="39"/>
      <c r="F123" s="26" t="str">
        <f>IF(E18="","",E18)</f>
        <v>Vyplň údaj</v>
      </c>
      <c r="G123" s="39"/>
      <c r="H123" s="39"/>
      <c r="I123" s="31" t="s">
        <v>37</v>
      </c>
      <c r="J123" s="35" t="str">
        <f>E24</f>
        <v>PROfi Jihlava spol. s r.o.</v>
      </c>
      <c r="K123" s="39"/>
      <c r="L123" s="62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pans="1:31" s="2" customFormat="1" ht="10.3" customHeight="1">
      <c r="A124" s="37"/>
      <c r="B124" s="38"/>
      <c r="C124" s="39"/>
      <c r="D124" s="39"/>
      <c r="E124" s="39"/>
      <c r="F124" s="39"/>
      <c r="G124" s="39"/>
      <c r="H124" s="39"/>
      <c r="I124" s="39"/>
      <c r="J124" s="39"/>
      <c r="K124" s="39"/>
      <c r="L124" s="62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5" spans="1:31" s="11" customFormat="1" ht="29.25" customHeight="1">
      <c r="A125" s="190"/>
      <c r="B125" s="191"/>
      <c r="C125" s="192" t="s">
        <v>145</v>
      </c>
      <c r="D125" s="193" t="s">
        <v>64</v>
      </c>
      <c r="E125" s="193" t="s">
        <v>60</v>
      </c>
      <c r="F125" s="193" t="s">
        <v>61</v>
      </c>
      <c r="G125" s="193" t="s">
        <v>146</v>
      </c>
      <c r="H125" s="193" t="s">
        <v>147</v>
      </c>
      <c r="I125" s="193" t="s">
        <v>148</v>
      </c>
      <c r="J125" s="193" t="s">
        <v>134</v>
      </c>
      <c r="K125" s="194" t="s">
        <v>149</v>
      </c>
      <c r="L125" s="195"/>
      <c r="M125" s="99" t="s">
        <v>1</v>
      </c>
      <c r="N125" s="100" t="s">
        <v>43</v>
      </c>
      <c r="O125" s="100" t="s">
        <v>150</v>
      </c>
      <c r="P125" s="100" t="s">
        <v>151</v>
      </c>
      <c r="Q125" s="100" t="s">
        <v>152</v>
      </c>
      <c r="R125" s="100" t="s">
        <v>153</v>
      </c>
      <c r="S125" s="100" t="s">
        <v>154</v>
      </c>
      <c r="T125" s="101" t="s">
        <v>155</v>
      </c>
      <c r="U125" s="190"/>
      <c r="V125" s="190"/>
      <c r="W125" s="190"/>
      <c r="X125" s="190"/>
      <c r="Y125" s="190"/>
      <c r="Z125" s="190"/>
      <c r="AA125" s="190"/>
      <c r="AB125" s="190"/>
      <c r="AC125" s="190"/>
      <c r="AD125" s="190"/>
      <c r="AE125" s="190"/>
    </row>
    <row r="126" spans="1:63" s="2" customFormat="1" ht="22.8" customHeight="1">
      <c r="A126" s="37"/>
      <c r="B126" s="38"/>
      <c r="C126" s="106" t="s">
        <v>156</v>
      </c>
      <c r="D126" s="39"/>
      <c r="E126" s="39"/>
      <c r="F126" s="39"/>
      <c r="G126" s="39"/>
      <c r="H126" s="39"/>
      <c r="I126" s="39"/>
      <c r="J126" s="196">
        <f>BK126</f>
        <v>0</v>
      </c>
      <c r="K126" s="39"/>
      <c r="L126" s="43"/>
      <c r="M126" s="102"/>
      <c r="N126" s="197"/>
      <c r="O126" s="103"/>
      <c r="P126" s="198">
        <f>P127+P212</f>
        <v>0</v>
      </c>
      <c r="Q126" s="103"/>
      <c r="R126" s="198">
        <f>R127+R212</f>
        <v>10.40571105</v>
      </c>
      <c r="S126" s="103"/>
      <c r="T126" s="199">
        <f>T127+T212</f>
        <v>11.3105</v>
      </c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T126" s="16" t="s">
        <v>78</v>
      </c>
      <c r="AU126" s="16" t="s">
        <v>136</v>
      </c>
      <c r="BK126" s="200">
        <f>BK127+BK212</f>
        <v>0</v>
      </c>
    </row>
    <row r="127" spans="1:63" s="12" customFormat="1" ht="25.9" customHeight="1">
      <c r="A127" s="12"/>
      <c r="B127" s="201"/>
      <c r="C127" s="202"/>
      <c r="D127" s="203" t="s">
        <v>78</v>
      </c>
      <c r="E127" s="204" t="s">
        <v>265</v>
      </c>
      <c r="F127" s="204" t="s">
        <v>266</v>
      </c>
      <c r="G127" s="202"/>
      <c r="H127" s="202"/>
      <c r="I127" s="205"/>
      <c r="J127" s="206">
        <f>BK127</f>
        <v>0</v>
      </c>
      <c r="K127" s="202"/>
      <c r="L127" s="207"/>
      <c r="M127" s="208"/>
      <c r="N127" s="209"/>
      <c r="O127" s="209"/>
      <c r="P127" s="210">
        <f>P128+P154+P157+P160+P185+P196+P209</f>
        <v>0</v>
      </c>
      <c r="Q127" s="209"/>
      <c r="R127" s="210">
        <f>R128+R154+R157+R160+R185+R196+R209</f>
        <v>10.40566105</v>
      </c>
      <c r="S127" s="209"/>
      <c r="T127" s="211">
        <f>T128+T154+T157+T160+T185+T196+T209</f>
        <v>11.3105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12" t="s">
        <v>87</v>
      </c>
      <c r="AT127" s="213" t="s">
        <v>78</v>
      </c>
      <c r="AU127" s="213" t="s">
        <v>79</v>
      </c>
      <c r="AY127" s="212" t="s">
        <v>160</v>
      </c>
      <c r="BK127" s="214">
        <f>BK128+BK154+BK157+BK160+BK185+BK196+BK209</f>
        <v>0</v>
      </c>
    </row>
    <row r="128" spans="1:63" s="12" customFormat="1" ht="22.8" customHeight="1">
      <c r="A128" s="12"/>
      <c r="B128" s="201"/>
      <c r="C128" s="202"/>
      <c r="D128" s="203" t="s">
        <v>78</v>
      </c>
      <c r="E128" s="215" t="s">
        <v>87</v>
      </c>
      <c r="F128" s="215" t="s">
        <v>267</v>
      </c>
      <c r="G128" s="202"/>
      <c r="H128" s="202"/>
      <c r="I128" s="205"/>
      <c r="J128" s="216">
        <f>BK128</f>
        <v>0</v>
      </c>
      <c r="K128" s="202"/>
      <c r="L128" s="207"/>
      <c r="M128" s="208"/>
      <c r="N128" s="209"/>
      <c r="O128" s="209"/>
      <c r="P128" s="210">
        <f>SUM(P129:P153)</f>
        <v>0</v>
      </c>
      <c r="Q128" s="209"/>
      <c r="R128" s="210">
        <f>SUM(R129:R153)</f>
        <v>0</v>
      </c>
      <c r="S128" s="209"/>
      <c r="T128" s="211">
        <f>SUM(T129:T153)</f>
        <v>11.3105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12" t="s">
        <v>87</v>
      </c>
      <c r="AT128" s="213" t="s">
        <v>78</v>
      </c>
      <c r="AU128" s="213" t="s">
        <v>87</v>
      </c>
      <c r="AY128" s="212" t="s">
        <v>160</v>
      </c>
      <c r="BK128" s="214">
        <f>SUM(BK129:BK153)</f>
        <v>0</v>
      </c>
    </row>
    <row r="129" spans="1:65" s="2" customFormat="1" ht="24.15" customHeight="1">
      <c r="A129" s="37"/>
      <c r="B129" s="38"/>
      <c r="C129" s="217" t="s">
        <v>87</v>
      </c>
      <c r="D129" s="217" t="s">
        <v>163</v>
      </c>
      <c r="E129" s="218" t="s">
        <v>1736</v>
      </c>
      <c r="F129" s="219" t="s">
        <v>1737</v>
      </c>
      <c r="G129" s="220" t="s">
        <v>270</v>
      </c>
      <c r="H129" s="221">
        <v>2.5</v>
      </c>
      <c r="I129" s="222"/>
      <c r="J129" s="223">
        <f>ROUND(I129*H129,2)</f>
        <v>0</v>
      </c>
      <c r="K129" s="219" t="s">
        <v>1</v>
      </c>
      <c r="L129" s="43"/>
      <c r="M129" s="224" t="s">
        <v>1</v>
      </c>
      <c r="N129" s="225" t="s">
        <v>44</v>
      </c>
      <c r="O129" s="90"/>
      <c r="P129" s="226">
        <f>O129*H129</f>
        <v>0</v>
      </c>
      <c r="Q129" s="226">
        <v>0</v>
      </c>
      <c r="R129" s="226">
        <f>Q129*H129</f>
        <v>0</v>
      </c>
      <c r="S129" s="226">
        <v>0.295</v>
      </c>
      <c r="T129" s="227">
        <f>S129*H129</f>
        <v>0.7374999999999999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R129" s="228" t="s">
        <v>182</v>
      </c>
      <c r="AT129" s="228" t="s">
        <v>163</v>
      </c>
      <c r="AU129" s="228" t="s">
        <v>89</v>
      </c>
      <c r="AY129" s="16" t="s">
        <v>160</v>
      </c>
      <c r="BE129" s="229">
        <f>IF(N129="základní",J129,0)</f>
        <v>0</v>
      </c>
      <c r="BF129" s="229">
        <f>IF(N129="snížená",J129,0)</f>
        <v>0</v>
      </c>
      <c r="BG129" s="229">
        <f>IF(N129="zákl. přenesená",J129,0)</f>
        <v>0</v>
      </c>
      <c r="BH129" s="229">
        <f>IF(N129="sníž. přenesená",J129,0)</f>
        <v>0</v>
      </c>
      <c r="BI129" s="229">
        <f>IF(N129="nulová",J129,0)</f>
        <v>0</v>
      </c>
      <c r="BJ129" s="16" t="s">
        <v>87</v>
      </c>
      <c r="BK129" s="229">
        <f>ROUND(I129*H129,2)</f>
        <v>0</v>
      </c>
      <c r="BL129" s="16" t="s">
        <v>182</v>
      </c>
      <c r="BM129" s="228" t="s">
        <v>1738</v>
      </c>
    </row>
    <row r="130" spans="1:47" s="2" customFormat="1" ht="12">
      <c r="A130" s="37"/>
      <c r="B130" s="38"/>
      <c r="C130" s="39"/>
      <c r="D130" s="230" t="s">
        <v>170</v>
      </c>
      <c r="E130" s="39"/>
      <c r="F130" s="231" t="s">
        <v>1739</v>
      </c>
      <c r="G130" s="39"/>
      <c r="H130" s="39"/>
      <c r="I130" s="232"/>
      <c r="J130" s="39"/>
      <c r="K130" s="39"/>
      <c r="L130" s="43"/>
      <c r="M130" s="233"/>
      <c r="N130" s="234"/>
      <c r="O130" s="90"/>
      <c r="P130" s="90"/>
      <c r="Q130" s="90"/>
      <c r="R130" s="90"/>
      <c r="S130" s="90"/>
      <c r="T130" s="91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T130" s="16" t="s">
        <v>170</v>
      </c>
      <c r="AU130" s="16" t="s">
        <v>89</v>
      </c>
    </row>
    <row r="131" spans="1:51" s="13" customFormat="1" ht="12">
      <c r="A131" s="13"/>
      <c r="B131" s="236"/>
      <c r="C131" s="237"/>
      <c r="D131" s="230" t="s">
        <v>219</v>
      </c>
      <c r="E131" s="238" t="s">
        <v>1</v>
      </c>
      <c r="F131" s="239" t="s">
        <v>1740</v>
      </c>
      <c r="G131" s="237"/>
      <c r="H131" s="240">
        <v>2.5</v>
      </c>
      <c r="I131" s="241"/>
      <c r="J131" s="237"/>
      <c r="K131" s="237"/>
      <c r="L131" s="242"/>
      <c r="M131" s="243"/>
      <c r="N131" s="244"/>
      <c r="O131" s="244"/>
      <c r="P131" s="244"/>
      <c r="Q131" s="244"/>
      <c r="R131" s="244"/>
      <c r="S131" s="244"/>
      <c r="T131" s="245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46" t="s">
        <v>219</v>
      </c>
      <c r="AU131" s="246" t="s">
        <v>89</v>
      </c>
      <c r="AV131" s="13" t="s">
        <v>89</v>
      </c>
      <c r="AW131" s="13" t="s">
        <v>36</v>
      </c>
      <c r="AX131" s="13" t="s">
        <v>79</v>
      </c>
      <c r="AY131" s="246" t="s">
        <v>160</v>
      </c>
    </row>
    <row r="132" spans="1:65" s="2" customFormat="1" ht="24.15" customHeight="1">
      <c r="A132" s="37"/>
      <c r="B132" s="38"/>
      <c r="C132" s="217" t="s">
        <v>89</v>
      </c>
      <c r="D132" s="217" t="s">
        <v>163</v>
      </c>
      <c r="E132" s="218" t="s">
        <v>1741</v>
      </c>
      <c r="F132" s="219" t="s">
        <v>1742</v>
      </c>
      <c r="G132" s="220" t="s">
        <v>270</v>
      </c>
      <c r="H132" s="221">
        <v>11.2</v>
      </c>
      <c r="I132" s="222"/>
      <c r="J132" s="223">
        <f>ROUND(I132*H132,2)</f>
        <v>0</v>
      </c>
      <c r="K132" s="219" t="s">
        <v>167</v>
      </c>
      <c r="L132" s="43"/>
      <c r="M132" s="224" t="s">
        <v>1</v>
      </c>
      <c r="N132" s="225" t="s">
        <v>44</v>
      </c>
      <c r="O132" s="90"/>
      <c r="P132" s="226">
        <f>O132*H132</f>
        <v>0</v>
      </c>
      <c r="Q132" s="226">
        <v>0</v>
      </c>
      <c r="R132" s="226">
        <f>Q132*H132</f>
        <v>0</v>
      </c>
      <c r="S132" s="226">
        <v>0.295</v>
      </c>
      <c r="T132" s="227">
        <f>S132*H132</f>
        <v>3.304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R132" s="228" t="s">
        <v>182</v>
      </c>
      <c r="AT132" s="228" t="s">
        <v>163</v>
      </c>
      <c r="AU132" s="228" t="s">
        <v>89</v>
      </c>
      <c r="AY132" s="16" t="s">
        <v>160</v>
      </c>
      <c r="BE132" s="229">
        <f>IF(N132="základní",J132,0)</f>
        <v>0</v>
      </c>
      <c r="BF132" s="229">
        <f>IF(N132="snížená",J132,0)</f>
        <v>0</v>
      </c>
      <c r="BG132" s="229">
        <f>IF(N132="zákl. přenesená",J132,0)</f>
        <v>0</v>
      </c>
      <c r="BH132" s="229">
        <f>IF(N132="sníž. přenesená",J132,0)</f>
        <v>0</v>
      </c>
      <c r="BI132" s="229">
        <f>IF(N132="nulová",J132,0)</f>
        <v>0</v>
      </c>
      <c r="BJ132" s="16" t="s">
        <v>87</v>
      </c>
      <c r="BK132" s="229">
        <f>ROUND(I132*H132,2)</f>
        <v>0</v>
      </c>
      <c r="BL132" s="16" t="s">
        <v>182</v>
      </c>
      <c r="BM132" s="228" t="s">
        <v>1743</v>
      </c>
    </row>
    <row r="133" spans="1:47" s="2" customFormat="1" ht="12">
      <c r="A133" s="37"/>
      <c r="B133" s="38"/>
      <c r="C133" s="39"/>
      <c r="D133" s="230" t="s">
        <v>170</v>
      </c>
      <c r="E133" s="39"/>
      <c r="F133" s="231" t="s">
        <v>1739</v>
      </c>
      <c r="G133" s="39"/>
      <c r="H133" s="39"/>
      <c r="I133" s="232"/>
      <c r="J133" s="39"/>
      <c r="K133" s="39"/>
      <c r="L133" s="43"/>
      <c r="M133" s="233"/>
      <c r="N133" s="234"/>
      <c r="O133" s="90"/>
      <c r="P133" s="90"/>
      <c r="Q133" s="90"/>
      <c r="R133" s="90"/>
      <c r="S133" s="90"/>
      <c r="T133" s="91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T133" s="16" t="s">
        <v>170</v>
      </c>
      <c r="AU133" s="16" t="s">
        <v>89</v>
      </c>
    </row>
    <row r="134" spans="1:51" s="13" customFormat="1" ht="12">
      <c r="A134" s="13"/>
      <c r="B134" s="236"/>
      <c r="C134" s="237"/>
      <c r="D134" s="230" t="s">
        <v>219</v>
      </c>
      <c r="E134" s="238" t="s">
        <v>1</v>
      </c>
      <c r="F134" s="239" t="s">
        <v>1744</v>
      </c>
      <c r="G134" s="237"/>
      <c r="H134" s="240">
        <v>11.2</v>
      </c>
      <c r="I134" s="241"/>
      <c r="J134" s="237"/>
      <c r="K134" s="237"/>
      <c r="L134" s="242"/>
      <c r="M134" s="243"/>
      <c r="N134" s="244"/>
      <c r="O134" s="244"/>
      <c r="P134" s="244"/>
      <c r="Q134" s="244"/>
      <c r="R134" s="244"/>
      <c r="S134" s="244"/>
      <c r="T134" s="245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6" t="s">
        <v>219</v>
      </c>
      <c r="AU134" s="246" t="s">
        <v>89</v>
      </c>
      <c r="AV134" s="13" t="s">
        <v>89</v>
      </c>
      <c r="AW134" s="13" t="s">
        <v>36</v>
      </c>
      <c r="AX134" s="13" t="s">
        <v>79</v>
      </c>
      <c r="AY134" s="246" t="s">
        <v>160</v>
      </c>
    </row>
    <row r="135" spans="1:65" s="2" customFormat="1" ht="24.15" customHeight="1">
      <c r="A135" s="37"/>
      <c r="B135" s="38"/>
      <c r="C135" s="217" t="s">
        <v>178</v>
      </c>
      <c r="D135" s="217" t="s">
        <v>163</v>
      </c>
      <c r="E135" s="218" t="s">
        <v>1745</v>
      </c>
      <c r="F135" s="219" t="s">
        <v>1746</v>
      </c>
      <c r="G135" s="220" t="s">
        <v>270</v>
      </c>
      <c r="H135" s="221">
        <v>5.6</v>
      </c>
      <c r="I135" s="222"/>
      <c r="J135" s="223">
        <f>ROUND(I135*H135,2)</f>
        <v>0</v>
      </c>
      <c r="K135" s="219" t="s">
        <v>167</v>
      </c>
      <c r="L135" s="43"/>
      <c r="M135" s="224" t="s">
        <v>1</v>
      </c>
      <c r="N135" s="225" t="s">
        <v>44</v>
      </c>
      <c r="O135" s="90"/>
      <c r="P135" s="226">
        <f>O135*H135</f>
        <v>0</v>
      </c>
      <c r="Q135" s="226">
        <v>0</v>
      </c>
      <c r="R135" s="226">
        <f>Q135*H135</f>
        <v>0</v>
      </c>
      <c r="S135" s="226">
        <v>0.29</v>
      </c>
      <c r="T135" s="227">
        <f>S135*H135</f>
        <v>1.6239999999999999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R135" s="228" t="s">
        <v>182</v>
      </c>
      <c r="AT135" s="228" t="s">
        <v>163</v>
      </c>
      <c r="AU135" s="228" t="s">
        <v>89</v>
      </c>
      <c r="AY135" s="16" t="s">
        <v>160</v>
      </c>
      <c r="BE135" s="229">
        <f>IF(N135="základní",J135,0)</f>
        <v>0</v>
      </c>
      <c r="BF135" s="229">
        <f>IF(N135="snížená",J135,0)</f>
        <v>0</v>
      </c>
      <c r="BG135" s="229">
        <f>IF(N135="zákl. přenesená",J135,0)</f>
        <v>0</v>
      </c>
      <c r="BH135" s="229">
        <f>IF(N135="sníž. přenesená",J135,0)</f>
        <v>0</v>
      </c>
      <c r="BI135" s="229">
        <f>IF(N135="nulová",J135,0)</f>
        <v>0</v>
      </c>
      <c r="BJ135" s="16" t="s">
        <v>87</v>
      </c>
      <c r="BK135" s="229">
        <f>ROUND(I135*H135,2)</f>
        <v>0</v>
      </c>
      <c r="BL135" s="16" t="s">
        <v>182</v>
      </c>
      <c r="BM135" s="228" t="s">
        <v>1747</v>
      </c>
    </row>
    <row r="136" spans="1:47" s="2" customFormat="1" ht="12">
      <c r="A136" s="37"/>
      <c r="B136" s="38"/>
      <c r="C136" s="39"/>
      <c r="D136" s="230" t="s">
        <v>170</v>
      </c>
      <c r="E136" s="39"/>
      <c r="F136" s="231" t="s">
        <v>1748</v>
      </c>
      <c r="G136" s="39"/>
      <c r="H136" s="39"/>
      <c r="I136" s="232"/>
      <c r="J136" s="39"/>
      <c r="K136" s="39"/>
      <c r="L136" s="43"/>
      <c r="M136" s="233"/>
      <c r="N136" s="234"/>
      <c r="O136" s="90"/>
      <c r="P136" s="90"/>
      <c r="Q136" s="90"/>
      <c r="R136" s="90"/>
      <c r="S136" s="90"/>
      <c r="T136" s="91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T136" s="16" t="s">
        <v>170</v>
      </c>
      <c r="AU136" s="16" t="s">
        <v>89</v>
      </c>
    </row>
    <row r="137" spans="1:65" s="2" customFormat="1" ht="24.15" customHeight="1">
      <c r="A137" s="37"/>
      <c r="B137" s="38"/>
      <c r="C137" s="217" t="s">
        <v>182</v>
      </c>
      <c r="D137" s="217" t="s">
        <v>163</v>
      </c>
      <c r="E137" s="218" t="s">
        <v>1749</v>
      </c>
      <c r="F137" s="219" t="s">
        <v>1750</v>
      </c>
      <c r="G137" s="220" t="s">
        <v>270</v>
      </c>
      <c r="H137" s="221">
        <v>5.625</v>
      </c>
      <c r="I137" s="222"/>
      <c r="J137" s="223">
        <f>ROUND(I137*H137,2)</f>
        <v>0</v>
      </c>
      <c r="K137" s="219" t="s">
        <v>167</v>
      </c>
      <c r="L137" s="43"/>
      <c r="M137" s="224" t="s">
        <v>1</v>
      </c>
      <c r="N137" s="225" t="s">
        <v>44</v>
      </c>
      <c r="O137" s="90"/>
      <c r="P137" s="226">
        <f>O137*H137</f>
        <v>0</v>
      </c>
      <c r="Q137" s="226">
        <v>0</v>
      </c>
      <c r="R137" s="226">
        <f>Q137*H137</f>
        <v>0</v>
      </c>
      <c r="S137" s="226">
        <v>0.22</v>
      </c>
      <c r="T137" s="227">
        <f>S137*H137</f>
        <v>1.2375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228" t="s">
        <v>182</v>
      </c>
      <c r="AT137" s="228" t="s">
        <v>163</v>
      </c>
      <c r="AU137" s="228" t="s">
        <v>89</v>
      </c>
      <c r="AY137" s="16" t="s">
        <v>160</v>
      </c>
      <c r="BE137" s="229">
        <f>IF(N137="základní",J137,0)</f>
        <v>0</v>
      </c>
      <c r="BF137" s="229">
        <f>IF(N137="snížená",J137,0)</f>
        <v>0</v>
      </c>
      <c r="BG137" s="229">
        <f>IF(N137="zákl. přenesená",J137,0)</f>
        <v>0</v>
      </c>
      <c r="BH137" s="229">
        <f>IF(N137="sníž. přenesená",J137,0)</f>
        <v>0</v>
      </c>
      <c r="BI137" s="229">
        <f>IF(N137="nulová",J137,0)</f>
        <v>0</v>
      </c>
      <c r="BJ137" s="16" t="s">
        <v>87</v>
      </c>
      <c r="BK137" s="229">
        <f>ROUND(I137*H137,2)</f>
        <v>0</v>
      </c>
      <c r="BL137" s="16" t="s">
        <v>182</v>
      </c>
      <c r="BM137" s="228" t="s">
        <v>1751</v>
      </c>
    </row>
    <row r="138" spans="1:47" s="2" customFormat="1" ht="12">
      <c r="A138" s="37"/>
      <c r="B138" s="38"/>
      <c r="C138" s="39"/>
      <c r="D138" s="230" t="s">
        <v>170</v>
      </c>
      <c r="E138" s="39"/>
      <c r="F138" s="231" t="s">
        <v>1752</v>
      </c>
      <c r="G138" s="39"/>
      <c r="H138" s="39"/>
      <c r="I138" s="232"/>
      <c r="J138" s="39"/>
      <c r="K138" s="39"/>
      <c r="L138" s="43"/>
      <c r="M138" s="233"/>
      <c r="N138" s="234"/>
      <c r="O138" s="90"/>
      <c r="P138" s="90"/>
      <c r="Q138" s="90"/>
      <c r="R138" s="90"/>
      <c r="S138" s="90"/>
      <c r="T138" s="91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T138" s="16" t="s">
        <v>170</v>
      </c>
      <c r="AU138" s="16" t="s">
        <v>89</v>
      </c>
    </row>
    <row r="139" spans="1:51" s="13" customFormat="1" ht="12">
      <c r="A139" s="13"/>
      <c r="B139" s="236"/>
      <c r="C139" s="237"/>
      <c r="D139" s="230" t="s">
        <v>219</v>
      </c>
      <c r="E139" s="238" t="s">
        <v>1</v>
      </c>
      <c r="F139" s="239" t="s">
        <v>1753</v>
      </c>
      <c r="G139" s="237"/>
      <c r="H139" s="240">
        <v>3.75</v>
      </c>
      <c r="I139" s="241"/>
      <c r="J139" s="237"/>
      <c r="K139" s="237"/>
      <c r="L139" s="242"/>
      <c r="M139" s="243"/>
      <c r="N139" s="244"/>
      <c r="O139" s="244"/>
      <c r="P139" s="244"/>
      <c r="Q139" s="244"/>
      <c r="R139" s="244"/>
      <c r="S139" s="244"/>
      <c r="T139" s="245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6" t="s">
        <v>219</v>
      </c>
      <c r="AU139" s="246" t="s">
        <v>89</v>
      </c>
      <c r="AV139" s="13" t="s">
        <v>89</v>
      </c>
      <c r="AW139" s="13" t="s">
        <v>36</v>
      </c>
      <c r="AX139" s="13" t="s">
        <v>79</v>
      </c>
      <c r="AY139" s="246" t="s">
        <v>160</v>
      </c>
    </row>
    <row r="140" spans="1:51" s="13" customFormat="1" ht="12">
      <c r="A140" s="13"/>
      <c r="B140" s="236"/>
      <c r="C140" s="237"/>
      <c r="D140" s="230" t="s">
        <v>219</v>
      </c>
      <c r="E140" s="238" t="s">
        <v>1</v>
      </c>
      <c r="F140" s="239" t="s">
        <v>1754</v>
      </c>
      <c r="G140" s="237"/>
      <c r="H140" s="240">
        <v>1.875</v>
      </c>
      <c r="I140" s="241"/>
      <c r="J140" s="237"/>
      <c r="K140" s="237"/>
      <c r="L140" s="242"/>
      <c r="M140" s="243"/>
      <c r="N140" s="244"/>
      <c r="O140" s="244"/>
      <c r="P140" s="244"/>
      <c r="Q140" s="244"/>
      <c r="R140" s="244"/>
      <c r="S140" s="244"/>
      <c r="T140" s="245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6" t="s">
        <v>219</v>
      </c>
      <c r="AU140" s="246" t="s">
        <v>89</v>
      </c>
      <c r="AV140" s="13" t="s">
        <v>89</v>
      </c>
      <c r="AW140" s="13" t="s">
        <v>36</v>
      </c>
      <c r="AX140" s="13" t="s">
        <v>79</v>
      </c>
      <c r="AY140" s="246" t="s">
        <v>160</v>
      </c>
    </row>
    <row r="141" spans="1:65" s="2" customFormat="1" ht="16.5" customHeight="1">
      <c r="A141" s="37"/>
      <c r="B141" s="38"/>
      <c r="C141" s="217" t="s">
        <v>159</v>
      </c>
      <c r="D141" s="217" t="s">
        <v>163</v>
      </c>
      <c r="E141" s="218" t="s">
        <v>907</v>
      </c>
      <c r="F141" s="219" t="s">
        <v>908</v>
      </c>
      <c r="G141" s="220" t="s">
        <v>215</v>
      </c>
      <c r="H141" s="221">
        <v>21.5</v>
      </c>
      <c r="I141" s="222"/>
      <c r="J141" s="223">
        <f>ROUND(I141*H141,2)</f>
        <v>0</v>
      </c>
      <c r="K141" s="219" t="s">
        <v>167</v>
      </c>
      <c r="L141" s="43"/>
      <c r="M141" s="224" t="s">
        <v>1</v>
      </c>
      <c r="N141" s="225" t="s">
        <v>44</v>
      </c>
      <c r="O141" s="90"/>
      <c r="P141" s="226">
        <f>O141*H141</f>
        <v>0</v>
      </c>
      <c r="Q141" s="226">
        <v>0</v>
      </c>
      <c r="R141" s="226">
        <f>Q141*H141</f>
        <v>0</v>
      </c>
      <c r="S141" s="226">
        <v>0.205</v>
      </c>
      <c r="T141" s="227">
        <f>S141*H141</f>
        <v>4.4075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228" t="s">
        <v>182</v>
      </c>
      <c r="AT141" s="228" t="s">
        <v>163</v>
      </c>
      <c r="AU141" s="228" t="s">
        <v>89</v>
      </c>
      <c r="AY141" s="16" t="s">
        <v>160</v>
      </c>
      <c r="BE141" s="229">
        <f>IF(N141="základní",J141,0)</f>
        <v>0</v>
      </c>
      <c r="BF141" s="229">
        <f>IF(N141="snížená",J141,0)</f>
        <v>0</v>
      </c>
      <c r="BG141" s="229">
        <f>IF(N141="zákl. přenesená",J141,0)</f>
        <v>0</v>
      </c>
      <c r="BH141" s="229">
        <f>IF(N141="sníž. přenesená",J141,0)</f>
        <v>0</v>
      </c>
      <c r="BI141" s="229">
        <f>IF(N141="nulová",J141,0)</f>
        <v>0</v>
      </c>
      <c r="BJ141" s="16" t="s">
        <v>87</v>
      </c>
      <c r="BK141" s="229">
        <f>ROUND(I141*H141,2)</f>
        <v>0</v>
      </c>
      <c r="BL141" s="16" t="s">
        <v>182</v>
      </c>
      <c r="BM141" s="228" t="s">
        <v>1755</v>
      </c>
    </row>
    <row r="142" spans="1:47" s="2" customFormat="1" ht="12">
      <c r="A142" s="37"/>
      <c r="B142" s="38"/>
      <c r="C142" s="39"/>
      <c r="D142" s="230" t="s">
        <v>170</v>
      </c>
      <c r="E142" s="39"/>
      <c r="F142" s="231" t="s">
        <v>910</v>
      </c>
      <c r="G142" s="39"/>
      <c r="H142" s="39"/>
      <c r="I142" s="232"/>
      <c r="J142" s="39"/>
      <c r="K142" s="39"/>
      <c r="L142" s="43"/>
      <c r="M142" s="233"/>
      <c r="N142" s="234"/>
      <c r="O142" s="90"/>
      <c r="P142" s="90"/>
      <c r="Q142" s="90"/>
      <c r="R142" s="90"/>
      <c r="S142" s="90"/>
      <c r="T142" s="91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T142" s="16" t="s">
        <v>170</v>
      </c>
      <c r="AU142" s="16" t="s">
        <v>89</v>
      </c>
    </row>
    <row r="143" spans="1:65" s="2" customFormat="1" ht="37.8" customHeight="1">
      <c r="A143" s="37"/>
      <c r="B143" s="38"/>
      <c r="C143" s="217" t="s">
        <v>192</v>
      </c>
      <c r="D143" s="217" t="s">
        <v>163</v>
      </c>
      <c r="E143" s="218" t="s">
        <v>1756</v>
      </c>
      <c r="F143" s="219" t="s">
        <v>1757</v>
      </c>
      <c r="G143" s="220" t="s">
        <v>275</v>
      </c>
      <c r="H143" s="221">
        <v>3.36</v>
      </c>
      <c r="I143" s="222"/>
      <c r="J143" s="223">
        <f>ROUND(I143*H143,2)</f>
        <v>0</v>
      </c>
      <c r="K143" s="219" t="s">
        <v>167</v>
      </c>
      <c r="L143" s="43"/>
      <c r="M143" s="224" t="s">
        <v>1</v>
      </c>
      <c r="N143" s="225" t="s">
        <v>44</v>
      </c>
      <c r="O143" s="90"/>
      <c r="P143" s="226">
        <f>O143*H143</f>
        <v>0</v>
      </c>
      <c r="Q143" s="226">
        <v>0</v>
      </c>
      <c r="R143" s="226">
        <f>Q143*H143</f>
        <v>0</v>
      </c>
      <c r="S143" s="226">
        <v>0</v>
      </c>
      <c r="T143" s="227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228" t="s">
        <v>182</v>
      </c>
      <c r="AT143" s="228" t="s">
        <v>163</v>
      </c>
      <c r="AU143" s="228" t="s">
        <v>89</v>
      </c>
      <c r="AY143" s="16" t="s">
        <v>160</v>
      </c>
      <c r="BE143" s="229">
        <f>IF(N143="základní",J143,0)</f>
        <v>0</v>
      </c>
      <c r="BF143" s="229">
        <f>IF(N143="snížená",J143,0)</f>
        <v>0</v>
      </c>
      <c r="BG143" s="229">
        <f>IF(N143="zákl. přenesená",J143,0)</f>
        <v>0</v>
      </c>
      <c r="BH143" s="229">
        <f>IF(N143="sníž. přenesená",J143,0)</f>
        <v>0</v>
      </c>
      <c r="BI143" s="229">
        <f>IF(N143="nulová",J143,0)</f>
        <v>0</v>
      </c>
      <c r="BJ143" s="16" t="s">
        <v>87</v>
      </c>
      <c r="BK143" s="229">
        <f>ROUND(I143*H143,2)</f>
        <v>0</v>
      </c>
      <c r="BL143" s="16" t="s">
        <v>182</v>
      </c>
      <c r="BM143" s="228" t="s">
        <v>1758</v>
      </c>
    </row>
    <row r="144" spans="1:47" s="2" customFormat="1" ht="12">
      <c r="A144" s="37"/>
      <c r="B144" s="38"/>
      <c r="C144" s="39"/>
      <c r="D144" s="230" t="s">
        <v>170</v>
      </c>
      <c r="E144" s="39"/>
      <c r="F144" s="231" t="s">
        <v>1759</v>
      </c>
      <c r="G144" s="39"/>
      <c r="H144" s="39"/>
      <c r="I144" s="232"/>
      <c r="J144" s="39"/>
      <c r="K144" s="39"/>
      <c r="L144" s="43"/>
      <c r="M144" s="233"/>
      <c r="N144" s="234"/>
      <c r="O144" s="90"/>
      <c r="P144" s="90"/>
      <c r="Q144" s="90"/>
      <c r="R144" s="90"/>
      <c r="S144" s="90"/>
      <c r="T144" s="91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T144" s="16" t="s">
        <v>170</v>
      </c>
      <c r="AU144" s="16" t="s">
        <v>89</v>
      </c>
    </row>
    <row r="145" spans="1:51" s="13" customFormat="1" ht="12">
      <c r="A145" s="13"/>
      <c r="B145" s="236"/>
      <c r="C145" s="237"/>
      <c r="D145" s="230" t="s">
        <v>219</v>
      </c>
      <c r="E145" s="238" t="s">
        <v>1</v>
      </c>
      <c r="F145" s="239" t="s">
        <v>1760</v>
      </c>
      <c r="G145" s="237"/>
      <c r="H145" s="240">
        <v>3.36</v>
      </c>
      <c r="I145" s="241"/>
      <c r="J145" s="237"/>
      <c r="K145" s="237"/>
      <c r="L145" s="242"/>
      <c r="M145" s="243"/>
      <c r="N145" s="244"/>
      <c r="O145" s="244"/>
      <c r="P145" s="244"/>
      <c r="Q145" s="244"/>
      <c r="R145" s="244"/>
      <c r="S145" s="244"/>
      <c r="T145" s="245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6" t="s">
        <v>219</v>
      </c>
      <c r="AU145" s="246" t="s">
        <v>89</v>
      </c>
      <c r="AV145" s="13" t="s">
        <v>89</v>
      </c>
      <c r="AW145" s="13" t="s">
        <v>36</v>
      </c>
      <c r="AX145" s="13" t="s">
        <v>79</v>
      </c>
      <c r="AY145" s="246" t="s">
        <v>160</v>
      </c>
    </row>
    <row r="146" spans="1:65" s="2" customFormat="1" ht="33" customHeight="1">
      <c r="A146" s="37"/>
      <c r="B146" s="38"/>
      <c r="C146" s="217" t="s">
        <v>198</v>
      </c>
      <c r="D146" s="217" t="s">
        <v>163</v>
      </c>
      <c r="E146" s="218" t="s">
        <v>302</v>
      </c>
      <c r="F146" s="219" t="s">
        <v>303</v>
      </c>
      <c r="G146" s="220" t="s">
        <v>275</v>
      </c>
      <c r="H146" s="221">
        <v>3.36</v>
      </c>
      <c r="I146" s="222"/>
      <c r="J146" s="223">
        <f>ROUND(I146*H146,2)</f>
        <v>0</v>
      </c>
      <c r="K146" s="219" t="s">
        <v>167</v>
      </c>
      <c r="L146" s="43"/>
      <c r="M146" s="224" t="s">
        <v>1</v>
      </c>
      <c r="N146" s="225" t="s">
        <v>44</v>
      </c>
      <c r="O146" s="90"/>
      <c r="P146" s="226">
        <f>O146*H146</f>
        <v>0</v>
      </c>
      <c r="Q146" s="226">
        <v>0</v>
      </c>
      <c r="R146" s="226">
        <f>Q146*H146</f>
        <v>0</v>
      </c>
      <c r="S146" s="226">
        <v>0</v>
      </c>
      <c r="T146" s="227">
        <f>S146*H146</f>
        <v>0</v>
      </c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R146" s="228" t="s">
        <v>182</v>
      </c>
      <c r="AT146" s="228" t="s">
        <v>163</v>
      </c>
      <c r="AU146" s="228" t="s">
        <v>89</v>
      </c>
      <c r="AY146" s="16" t="s">
        <v>160</v>
      </c>
      <c r="BE146" s="229">
        <f>IF(N146="základní",J146,0)</f>
        <v>0</v>
      </c>
      <c r="BF146" s="229">
        <f>IF(N146="snížená",J146,0)</f>
        <v>0</v>
      </c>
      <c r="BG146" s="229">
        <f>IF(N146="zákl. přenesená",J146,0)</f>
        <v>0</v>
      </c>
      <c r="BH146" s="229">
        <f>IF(N146="sníž. přenesená",J146,0)</f>
        <v>0</v>
      </c>
      <c r="BI146" s="229">
        <f>IF(N146="nulová",J146,0)</f>
        <v>0</v>
      </c>
      <c r="BJ146" s="16" t="s">
        <v>87</v>
      </c>
      <c r="BK146" s="229">
        <f>ROUND(I146*H146,2)</f>
        <v>0</v>
      </c>
      <c r="BL146" s="16" t="s">
        <v>182</v>
      </c>
      <c r="BM146" s="228" t="s">
        <v>1761</v>
      </c>
    </row>
    <row r="147" spans="1:47" s="2" customFormat="1" ht="12">
      <c r="A147" s="37"/>
      <c r="B147" s="38"/>
      <c r="C147" s="39"/>
      <c r="D147" s="230" t="s">
        <v>170</v>
      </c>
      <c r="E147" s="39"/>
      <c r="F147" s="231" t="s">
        <v>305</v>
      </c>
      <c r="G147" s="39"/>
      <c r="H147" s="39"/>
      <c r="I147" s="232"/>
      <c r="J147" s="39"/>
      <c r="K147" s="39"/>
      <c r="L147" s="43"/>
      <c r="M147" s="233"/>
      <c r="N147" s="234"/>
      <c r="O147" s="90"/>
      <c r="P147" s="90"/>
      <c r="Q147" s="90"/>
      <c r="R147" s="90"/>
      <c r="S147" s="90"/>
      <c r="T147" s="91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T147" s="16" t="s">
        <v>170</v>
      </c>
      <c r="AU147" s="16" t="s">
        <v>89</v>
      </c>
    </row>
    <row r="148" spans="1:47" s="2" customFormat="1" ht="12">
      <c r="A148" s="37"/>
      <c r="B148" s="38"/>
      <c r="C148" s="39"/>
      <c r="D148" s="230" t="s">
        <v>172</v>
      </c>
      <c r="E148" s="39"/>
      <c r="F148" s="235" t="s">
        <v>433</v>
      </c>
      <c r="G148" s="39"/>
      <c r="H148" s="39"/>
      <c r="I148" s="232"/>
      <c r="J148" s="39"/>
      <c r="K148" s="39"/>
      <c r="L148" s="43"/>
      <c r="M148" s="233"/>
      <c r="N148" s="234"/>
      <c r="O148" s="90"/>
      <c r="P148" s="90"/>
      <c r="Q148" s="90"/>
      <c r="R148" s="90"/>
      <c r="S148" s="90"/>
      <c r="T148" s="91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T148" s="16" t="s">
        <v>172</v>
      </c>
      <c r="AU148" s="16" t="s">
        <v>89</v>
      </c>
    </row>
    <row r="149" spans="1:65" s="2" customFormat="1" ht="24.15" customHeight="1">
      <c r="A149" s="37"/>
      <c r="B149" s="38"/>
      <c r="C149" s="217" t="s">
        <v>204</v>
      </c>
      <c r="D149" s="217" t="s">
        <v>163</v>
      </c>
      <c r="E149" s="218" t="s">
        <v>1762</v>
      </c>
      <c r="F149" s="219" t="s">
        <v>1702</v>
      </c>
      <c r="G149" s="220" t="s">
        <v>362</v>
      </c>
      <c r="H149" s="221">
        <v>6.72</v>
      </c>
      <c r="I149" s="222"/>
      <c r="J149" s="223">
        <f>ROUND(I149*H149,2)</f>
        <v>0</v>
      </c>
      <c r="K149" s="219" t="s">
        <v>167</v>
      </c>
      <c r="L149" s="43"/>
      <c r="M149" s="224" t="s">
        <v>1</v>
      </c>
      <c r="N149" s="225" t="s">
        <v>44</v>
      </c>
      <c r="O149" s="90"/>
      <c r="P149" s="226">
        <f>O149*H149</f>
        <v>0</v>
      </c>
      <c r="Q149" s="226">
        <v>0</v>
      </c>
      <c r="R149" s="226">
        <f>Q149*H149</f>
        <v>0</v>
      </c>
      <c r="S149" s="226">
        <v>0</v>
      </c>
      <c r="T149" s="227">
        <f>S149*H149</f>
        <v>0</v>
      </c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R149" s="228" t="s">
        <v>182</v>
      </c>
      <c r="AT149" s="228" t="s">
        <v>163</v>
      </c>
      <c r="AU149" s="228" t="s">
        <v>89</v>
      </c>
      <c r="AY149" s="16" t="s">
        <v>160</v>
      </c>
      <c r="BE149" s="229">
        <f>IF(N149="základní",J149,0)</f>
        <v>0</v>
      </c>
      <c r="BF149" s="229">
        <f>IF(N149="snížená",J149,0)</f>
        <v>0</v>
      </c>
      <c r="BG149" s="229">
        <f>IF(N149="zákl. přenesená",J149,0)</f>
        <v>0</v>
      </c>
      <c r="BH149" s="229">
        <f>IF(N149="sníž. přenesená",J149,0)</f>
        <v>0</v>
      </c>
      <c r="BI149" s="229">
        <f>IF(N149="nulová",J149,0)</f>
        <v>0</v>
      </c>
      <c r="BJ149" s="16" t="s">
        <v>87</v>
      </c>
      <c r="BK149" s="229">
        <f>ROUND(I149*H149,2)</f>
        <v>0</v>
      </c>
      <c r="BL149" s="16" t="s">
        <v>182</v>
      </c>
      <c r="BM149" s="228" t="s">
        <v>1763</v>
      </c>
    </row>
    <row r="150" spans="1:47" s="2" customFormat="1" ht="12">
      <c r="A150" s="37"/>
      <c r="B150" s="38"/>
      <c r="C150" s="39"/>
      <c r="D150" s="230" t="s">
        <v>170</v>
      </c>
      <c r="E150" s="39"/>
      <c r="F150" s="231" t="s">
        <v>1704</v>
      </c>
      <c r="G150" s="39"/>
      <c r="H150" s="39"/>
      <c r="I150" s="232"/>
      <c r="J150" s="39"/>
      <c r="K150" s="39"/>
      <c r="L150" s="43"/>
      <c r="M150" s="233"/>
      <c r="N150" s="234"/>
      <c r="O150" s="90"/>
      <c r="P150" s="90"/>
      <c r="Q150" s="90"/>
      <c r="R150" s="90"/>
      <c r="S150" s="90"/>
      <c r="T150" s="91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T150" s="16" t="s">
        <v>170</v>
      </c>
      <c r="AU150" s="16" t="s">
        <v>89</v>
      </c>
    </row>
    <row r="151" spans="1:51" s="13" customFormat="1" ht="12">
      <c r="A151" s="13"/>
      <c r="B151" s="236"/>
      <c r="C151" s="237"/>
      <c r="D151" s="230" t="s">
        <v>219</v>
      </c>
      <c r="E151" s="237"/>
      <c r="F151" s="239" t="s">
        <v>1764</v>
      </c>
      <c r="G151" s="237"/>
      <c r="H151" s="240">
        <v>6.72</v>
      </c>
      <c r="I151" s="241"/>
      <c r="J151" s="237"/>
      <c r="K151" s="237"/>
      <c r="L151" s="242"/>
      <c r="M151" s="243"/>
      <c r="N151" s="244"/>
      <c r="O151" s="244"/>
      <c r="P151" s="244"/>
      <c r="Q151" s="244"/>
      <c r="R151" s="244"/>
      <c r="S151" s="244"/>
      <c r="T151" s="245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6" t="s">
        <v>219</v>
      </c>
      <c r="AU151" s="246" t="s">
        <v>89</v>
      </c>
      <c r="AV151" s="13" t="s">
        <v>89</v>
      </c>
      <c r="AW151" s="13" t="s">
        <v>4</v>
      </c>
      <c r="AX151" s="13" t="s">
        <v>87</v>
      </c>
      <c r="AY151" s="246" t="s">
        <v>160</v>
      </c>
    </row>
    <row r="152" spans="1:65" s="2" customFormat="1" ht="16.5" customHeight="1">
      <c r="A152" s="37"/>
      <c r="B152" s="38"/>
      <c r="C152" s="217" t="s">
        <v>212</v>
      </c>
      <c r="D152" s="217" t="s">
        <v>163</v>
      </c>
      <c r="E152" s="218" t="s">
        <v>1765</v>
      </c>
      <c r="F152" s="219" t="s">
        <v>1766</v>
      </c>
      <c r="G152" s="220" t="s">
        <v>275</v>
      </c>
      <c r="H152" s="221">
        <v>3.36</v>
      </c>
      <c r="I152" s="222"/>
      <c r="J152" s="223">
        <f>ROUND(I152*H152,2)</f>
        <v>0</v>
      </c>
      <c r="K152" s="219" t="s">
        <v>167</v>
      </c>
      <c r="L152" s="43"/>
      <c r="M152" s="224" t="s">
        <v>1</v>
      </c>
      <c r="N152" s="225" t="s">
        <v>44</v>
      </c>
      <c r="O152" s="90"/>
      <c r="P152" s="226">
        <f>O152*H152</f>
        <v>0</v>
      </c>
      <c r="Q152" s="226">
        <v>0</v>
      </c>
      <c r="R152" s="226">
        <f>Q152*H152</f>
        <v>0</v>
      </c>
      <c r="S152" s="226">
        <v>0</v>
      </c>
      <c r="T152" s="227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228" t="s">
        <v>182</v>
      </c>
      <c r="AT152" s="228" t="s">
        <v>163</v>
      </c>
      <c r="AU152" s="228" t="s">
        <v>89</v>
      </c>
      <c r="AY152" s="16" t="s">
        <v>160</v>
      </c>
      <c r="BE152" s="229">
        <f>IF(N152="základní",J152,0)</f>
        <v>0</v>
      </c>
      <c r="BF152" s="229">
        <f>IF(N152="snížená",J152,0)</f>
        <v>0</v>
      </c>
      <c r="BG152" s="229">
        <f>IF(N152="zákl. přenesená",J152,0)</f>
        <v>0</v>
      </c>
      <c r="BH152" s="229">
        <f>IF(N152="sníž. přenesená",J152,0)</f>
        <v>0</v>
      </c>
      <c r="BI152" s="229">
        <f>IF(N152="nulová",J152,0)</f>
        <v>0</v>
      </c>
      <c r="BJ152" s="16" t="s">
        <v>87</v>
      </c>
      <c r="BK152" s="229">
        <f>ROUND(I152*H152,2)</f>
        <v>0</v>
      </c>
      <c r="BL152" s="16" t="s">
        <v>182</v>
      </c>
      <c r="BM152" s="228" t="s">
        <v>1767</v>
      </c>
    </row>
    <row r="153" spans="1:47" s="2" customFormat="1" ht="12">
      <c r="A153" s="37"/>
      <c r="B153" s="38"/>
      <c r="C153" s="39"/>
      <c r="D153" s="230" t="s">
        <v>170</v>
      </c>
      <c r="E153" s="39"/>
      <c r="F153" s="231" t="s">
        <v>1768</v>
      </c>
      <c r="G153" s="39"/>
      <c r="H153" s="39"/>
      <c r="I153" s="232"/>
      <c r="J153" s="39"/>
      <c r="K153" s="39"/>
      <c r="L153" s="43"/>
      <c r="M153" s="233"/>
      <c r="N153" s="234"/>
      <c r="O153" s="90"/>
      <c r="P153" s="90"/>
      <c r="Q153" s="90"/>
      <c r="R153" s="90"/>
      <c r="S153" s="90"/>
      <c r="T153" s="91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T153" s="16" t="s">
        <v>170</v>
      </c>
      <c r="AU153" s="16" t="s">
        <v>89</v>
      </c>
    </row>
    <row r="154" spans="1:63" s="12" customFormat="1" ht="22.8" customHeight="1">
      <c r="A154" s="12"/>
      <c r="B154" s="201"/>
      <c r="C154" s="202"/>
      <c r="D154" s="203" t="s">
        <v>78</v>
      </c>
      <c r="E154" s="215" t="s">
        <v>89</v>
      </c>
      <c r="F154" s="215" t="s">
        <v>1024</v>
      </c>
      <c r="G154" s="202"/>
      <c r="H154" s="202"/>
      <c r="I154" s="205"/>
      <c r="J154" s="216">
        <f>BK154</f>
        <v>0</v>
      </c>
      <c r="K154" s="202"/>
      <c r="L154" s="207"/>
      <c r="M154" s="208"/>
      <c r="N154" s="209"/>
      <c r="O154" s="209"/>
      <c r="P154" s="210">
        <f>SUM(P155:P156)</f>
        <v>0</v>
      </c>
      <c r="Q154" s="209"/>
      <c r="R154" s="210">
        <f>SUM(R155:R156)</f>
        <v>0.06908005</v>
      </c>
      <c r="S154" s="209"/>
      <c r="T154" s="211">
        <f>SUM(T155:T156)</f>
        <v>0</v>
      </c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R154" s="212" t="s">
        <v>87</v>
      </c>
      <c r="AT154" s="213" t="s">
        <v>78</v>
      </c>
      <c r="AU154" s="213" t="s">
        <v>87</v>
      </c>
      <c r="AY154" s="212" t="s">
        <v>160</v>
      </c>
      <c r="BK154" s="214">
        <f>SUM(BK155:BK156)</f>
        <v>0</v>
      </c>
    </row>
    <row r="155" spans="1:65" s="2" customFormat="1" ht="16.5" customHeight="1">
      <c r="A155" s="37"/>
      <c r="B155" s="38"/>
      <c r="C155" s="217" t="s">
        <v>221</v>
      </c>
      <c r="D155" s="217" t="s">
        <v>163</v>
      </c>
      <c r="E155" s="218" t="s">
        <v>1769</v>
      </c>
      <c r="F155" s="219" t="s">
        <v>1770</v>
      </c>
      <c r="G155" s="220" t="s">
        <v>362</v>
      </c>
      <c r="H155" s="221">
        <v>0.065</v>
      </c>
      <c r="I155" s="222"/>
      <c r="J155" s="223">
        <f>ROUND(I155*H155,2)</f>
        <v>0</v>
      </c>
      <c r="K155" s="219" t="s">
        <v>167</v>
      </c>
      <c r="L155" s="43"/>
      <c r="M155" s="224" t="s">
        <v>1</v>
      </c>
      <c r="N155" s="225" t="s">
        <v>44</v>
      </c>
      <c r="O155" s="90"/>
      <c r="P155" s="226">
        <f>O155*H155</f>
        <v>0</v>
      </c>
      <c r="Q155" s="226">
        <v>1.06277</v>
      </c>
      <c r="R155" s="226">
        <f>Q155*H155</f>
        <v>0.06908005</v>
      </c>
      <c r="S155" s="226">
        <v>0</v>
      </c>
      <c r="T155" s="227">
        <f>S155*H155</f>
        <v>0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228" t="s">
        <v>182</v>
      </c>
      <c r="AT155" s="228" t="s">
        <v>163</v>
      </c>
      <c r="AU155" s="228" t="s">
        <v>89</v>
      </c>
      <c r="AY155" s="16" t="s">
        <v>160</v>
      </c>
      <c r="BE155" s="229">
        <f>IF(N155="základní",J155,0)</f>
        <v>0</v>
      </c>
      <c r="BF155" s="229">
        <f>IF(N155="snížená",J155,0)</f>
        <v>0</v>
      </c>
      <c r="BG155" s="229">
        <f>IF(N155="zákl. přenesená",J155,0)</f>
        <v>0</v>
      </c>
      <c r="BH155" s="229">
        <f>IF(N155="sníž. přenesená",J155,0)</f>
        <v>0</v>
      </c>
      <c r="BI155" s="229">
        <f>IF(N155="nulová",J155,0)</f>
        <v>0</v>
      </c>
      <c r="BJ155" s="16" t="s">
        <v>87</v>
      </c>
      <c r="BK155" s="229">
        <f>ROUND(I155*H155,2)</f>
        <v>0</v>
      </c>
      <c r="BL155" s="16" t="s">
        <v>182</v>
      </c>
      <c r="BM155" s="228" t="s">
        <v>1771</v>
      </c>
    </row>
    <row r="156" spans="1:47" s="2" customFormat="1" ht="12">
      <c r="A156" s="37"/>
      <c r="B156" s="38"/>
      <c r="C156" s="39"/>
      <c r="D156" s="230" t="s">
        <v>170</v>
      </c>
      <c r="E156" s="39"/>
      <c r="F156" s="231" t="s">
        <v>1772</v>
      </c>
      <c r="G156" s="39"/>
      <c r="H156" s="39"/>
      <c r="I156" s="232"/>
      <c r="J156" s="39"/>
      <c r="K156" s="39"/>
      <c r="L156" s="43"/>
      <c r="M156" s="233"/>
      <c r="N156" s="234"/>
      <c r="O156" s="90"/>
      <c r="P156" s="90"/>
      <c r="Q156" s="90"/>
      <c r="R156" s="90"/>
      <c r="S156" s="90"/>
      <c r="T156" s="91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T156" s="16" t="s">
        <v>170</v>
      </c>
      <c r="AU156" s="16" t="s">
        <v>89</v>
      </c>
    </row>
    <row r="157" spans="1:63" s="12" customFormat="1" ht="22.8" customHeight="1">
      <c r="A157" s="12"/>
      <c r="B157" s="201"/>
      <c r="C157" s="202"/>
      <c r="D157" s="203" t="s">
        <v>78</v>
      </c>
      <c r="E157" s="215" t="s">
        <v>182</v>
      </c>
      <c r="F157" s="215" t="s">
        <v>473</v>
      </c>
      <c r="G157" s="202"/>
      <c r="H157" s="202"/>
      <c r="I157" s="205"/>
      <c r="J157" s="216">
        <f>BK157</f>
        <v>0</v>
      </c>
      <c r="K157" s="202"/>
      <c r="L157" s="207"/>
      <c r="M157" s="208"/>
      <c r="N157" s="209"/>
      <c r="O157" s="209"/>
      <c r="P157" s="210">
        <f>SUM(P158:P159)</f>
        <v>0</v>
      </c>
      <c r="Q157" s="209"/>
      <c r="R157" s="210">
        <f>SUM(R158:R159)</f>
        <v>0</v>
      </c>
      <c r="S157" s="209"/>
      <c r="T157" s="211">
        <f>SUM(T158:T159)</f>
        <v>0</v>
      </c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R157" s="212" t="s">
        <v>87</v>
      </c>
      <c r="AT157" s="213" t="s">
        <v>78</v>
      </c>
      <c r="AU157" s="213" t="s">
        <v>87</v>
      </c>
      <c r="AY157" s="212" t="s">
        <v>160</v>
      </c>
      <c r="BK157" s="214">
        <f>SUM(BK158:BK159)</f>
        <v>0</v>
      </c>
    </row>
    <row r="158" spans="1:65" s="2" customFormat="1" ht="24.15" customHeight="1">
      <c r="A158" s="37"/>
      <c r="B158" s="38"/>
      <c r="C158" s="217" t="s">
        <v>228</v>
      </c>
      <c r="D158" s="217" t="s">
        <v>163</v>
      </c>
      <c r="E158" s="218" t="s">
        <v>1773</v>
      </c>
      <c r="F158" s="219" t="s">
        <v>1774</v>
      </c>
      <c r="G158" s="220" t="s">
        <v>270</v>
      </c>
      <c r="H158" s="221">
        <v>8.1</v>
      </c>
      <c r="I158" s="222"/>
      <c r="J158" s="223">
        <f>ROUND(I158*H158,2)</f>
        <v>0</v>
      </c>
      <c r="K158" s="219" t="s">
        <v>167</v>
      </c>
      <c r="L158" s="43"/>
      <c r="M158" s="224" t="s">
        <v>1</v>
      </c>
      <c r="N158" s="225" t="s">
        <v>44</v>
      </c>
      <c r="O158" s="90"/>
      <c r="P158" s="226">
        <f>O158*H158</f>
        <v>0</v>
      </c>
      <c r="Q158" s="226">
        <v>0</v>
      </c>
      <c r="R158" s="226">
        <f>Q158*H158</f>
        <v>0</v>
      </c>
      <c r="S158" s="226">
        <v>0</v>
      </c>
      <c r="T158" s="227">
        <f>S158*H158</f>
        <v>0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228" t="s">
        <v>182</v>
      </c>
      <c r="AT158" s="228" t="s">
        <v>163</v>
      </c>
      <c r="AU158" s="228" t="s">
        <v>89</v>
      </c>
      <c r="AY158" s="16" t="s">
        <v>160</v>
      </c>
      <c r="BE158" s="229">
        <f>IF(N158="základní",J158,0)</f>
        <v>0</v>
      </c>
      <c r="BF158" s="229">
        <f>IF(N158="snížená",J158,0)</f>
        <v>0</v>
      </c>
      <c r="BG158" s="229">
        <f>IF(N158="zákl. přenesená",J158,0)</f>
        <v>0</v>
      </c>
      <c r="BH158" s="229">
        <f>IF(N158="sníž. přenesená",J158,0)</f>
        <v>0</v>
      </c>
      <c r="BI158" s="229">
        <f>IF(N158="nulová",J158,0)</f>
        <v>0</v>
      </c>
      <c r="BJ158" s="16" t="s">
        <v>87</v>
      </c>
      <c r="BK158" s="229">
        <f>ROUND(I158*H158,2)</f>
        <v>0</v>
      </c>
      <c r="BL158" s="16" t="s">
        <v>182</v>
      </c>
      <c r="BM158" s="228" t="s">
        <v>1775</v>
      </c>
    </row>
    <row r="159" spans="1:47" s="2" customFormat="1" ht="12">
      <c r="A159" s="37"/>
      <c r="B159" s="38"/>
      <c r="C159" s="39"/>
      <c r="D159" s="230" t="s">
        <v>170</v>
      </c>
      <c r="E159" s="39"/>
      <c r="F159" s="231" t="s">
        <v>1776</v>
      </c>
      <c r="G159" s="39"/>
      <c r="H159" s="39"/>
      <c r="I159" s="232"/>
      <c r="J159" s="39"/>
      <c r="K159" s="39"/>
      <c r="L159" s="43"/>
      <c r="M159" s="233"/>
      <c r="N159" s="234"/>
      <c r="O159" s="90"/>
      <c r="P159" s="90"/>
      <c r="Q159" s="90"/>
      <c r="R159" s="90"/>
      <c r="S159" s="90"/>
      <c r="T159" s="91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T159" s="16" t="s">
        <v>170</v>
      </c>
      <c r="AU159" s="16" t="s">
        <v>89</v>
      </c>
    </row>
    <row r="160" spans="1:63" s="12" customFormat="1" ht="22.8" customHeight="1">
      <c r="A160" s="12"/>
      <c r="B160" s="201"/>
      <c r="C160" s="202"/>
      <c r="D160" s="203" t="s">
        <v>78</v>
      </c>
      <c r="E160" s="215" t="s">
        <v>159</v>
      </c>
      <c r="F160" s="215" t="s">
        <v>1109</v>
      </c>
      <c r="G160" s="202"/>
      <c r="H160" s="202"/>
      <c r="I160" s="205"/>
      <c r="J160" s="216">
        <f>BK160</f>
        <v>0</v>
      </c>
      <c r="K160" s="202"/>
      <c r="L160" s="207"/>
      <c r="M160" s="208"/>
      <c r="N160" s="209"/>
      <c r="O160" s="209"/>
      <c r="P160" s="210">
        <f>SUM(P161:P184)</f>
        <v>0</v>
      </c>
      <c r="Q160" s="209"/>
      <c r="R160" s="210">
        <f>SUM(R161:R184)</f>
        <v>4.762506</v>
      </c>
      <c r="S160" s="209"/>
      <c r="T160" s="211">
        <f>SUM(T161:T184)</f>
        <v>0</v>
      </c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R160" s="212" t="s">
        <v>87</v>
      </c>
      <c r="AT160" s="213" t="s">
        <v>78</v>
      </c>
      <c r="AU160" s="213" t="s">
        <v>87</v>
      </c>
      <c r="AY160" s="212" t="s">
        <v>160</v>
      </c>
      <c r="BK160" s="214">
        <f>SUM(BK161:BK184)</f>
        <v>0</v>
      </c>
    </row>
    <row r="161" spans="1:65" s="2" customFormat="1" ht="24.15" customHeight="1">
      <c r="A161" s="37"/>
      <c r="B161" s="38"/>
      <c r="C161" s="217" t="s">
        <v>234</v>
      </c>
      <c r="D161" s="217" t="s">
        <v>163</v>
      </c>
      <c r="E161" s="218" t="s">
        <v>1777</v>
      </c>
      <c r="F161" s="219" t="s">
        <v>1778</v>
      </c>
      <c r="G161" s="220" t="s">
        <v>270</v>
      </c>
      <c r="H161" s="221">
        <v>5.6</v>
      </c>
      <c r="I161" s="222"/>
      <c r="J161" s="223">
        <f>ROUND(I161*H161,2)</f>
        <v>0</v>
      </c>
      <c r="K161" s="219" t="s">
        <v>167</v>
      </c>
      <c r="L161" s="43"/>
      <c r="M161" s="224" t="s">
        <v>1</v>
      </c>
      <c r="N161" s="225" t="s">
        <v>44</v>
      </c>
      <c r="O161" s="90"/>
      <c r="P161" s="226">
        <f>O161*H161</f>
        <v>0</v>
      </c>
      <c r="Q161" s="226">
        <v>0</v>
      </c>
      <c r="R161" s="226">
        <f>Q161*H161</f>
        <v>0</v>
      </c>
      <c r="S161" s="226">
        <v>0</v>
      </c>
      <c r="T161" s="227">
        <f>S161*H161</f>
        <v>0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228" t="s">
        <v>182</v>
      </c>
      <c r="AT161" s="228" t="s">
        <v>163</v>
      </c>
      <c r="AU161" s="228" t="s">
        <v>89</v>
      </c>
      <c r="AY161" s="16" t="s">
        <v>160</v>
      </c>
      <c r="BE161" s="229">
        <f>IF(N161="základní",J161,0)</f>
        <v>0</v>
      </c>
      <c r="BF161" s="229">
        <f>IF(N161="snížená",J161,0)</f>
        <v>0</v>
      </c>
      <c r="BG161" s="229">
        <f>IF(N161="zákl. přenesená",J161,0)</f>
        <v>0</v>
      </c>
      <c r="BH161" s="229">
        <f>IF(N161="sníž. přenesená",J161,0)</f>
        <v>0</v>
      </c>
      <c r="BI161" s="229">
        <f>IF(N161="nulová",J161,0)</f>
        <v>0</v>
      </c>
      <c r="BJ161" s="16" t="s">
        <v>87</v>
      </c>
      <c r="BK161" s="229">
        <f>ROUND(I161*H161,2)</f>
        <v>0</v>
      </c>
      <c r="BL161" s="16" t="s">
        <v>182</v>
      </c>
      <c r="BM161" s="228" t="s">
        <v>1779</v>
      </c>
    </row>
    <row r="162" spans="1:47" s="2" customFormat="1" ht="12">
      <c r="A162" s="37"/>
      <c r="B162" s="38"/>
      <c r="C162" s="39"/>
      <c r="D162" s="230" t="s">
        <v>170</v>
      </c>
      <c r="E162" s="39"/>
      <c r="F162" s="231" t="s">
        <v>1780</v>
      </c>
      <c r="G162" s="39"/>
      <c r="H162" s="39"/>
      <c r="I162" s="232"/>
      <c r="J162" s="39"/>
      <c r="K162" s="39"/>
      <c r="L162" s="43"/>
      <c r="M162" s="233"/>
      <c r="N162" s="234"/>
      <c r="O162" s="90"/>
      <c r="P162" s="90"/>
      <c r="Q162" s="90"/>
      <c r="R162" s="90"/>
      <c r="S162" s="90"/>
      <c r="T162" s="91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T162" s="16" t="s">
        <v>170</v>
      </c>
      <c r="AU162" s="16" t="s">
        <v>89</v>
      </c>
    </row>
    <row r="163" spans="1:65" s="2" customFormat="1" ht="16.5" customHeight="1">
      <c r="A163" s="37"/>
      <c r="B163" s="38"/>
      <c r="C163" s="217" t="s">
        <v>241</v>
      </c>
      <c r="D163" s="217" t="s">
        <v>163</v>
      </c>
      <c r="E163" s="218" t="s">
        <v>1132</v>
      </c>
      <c r="F163" s="219" t="s">
        <v>1133</v>
      </c>
      <c r="G163" s="220" t="s">
        <v>270</v>
      </c>
      <c r="H163" s="221">
        <v>11.2</v>
      </c>
      <c r="I163" s="222"/>
      <c r="J163" s="223">
        <f>ROUND(I163*H163,2)</f>
        <v>0</v>
      </c>
      <c r="K163" s="219" t="s">
        <v>167</v>
      </c>
      <c r="L163" s="43"/>
      <c r="M163" s="224" t="s">
        <v>1</v>
      </c>
      <c r="N163" s="225" t="s">
        <v>44</v>
      </c>
      <c r="O163" s="90"/>
      <c r="P163" s="226">
        <f>O163*H163</f>
        <v>0</v>
      </c>
      <c r="Q163" s="226">
        <v>0</v>
      </c>
      <c r="R163" s="226">
        <f>Q163*H163</f>
        <v>0</v>
      </c>
      <c r="S163" s="226">
        <v>0</v>
      </c>
      <c r="T163" s="227">
        <f>S163*H163</f>
        <v>0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R163" s="228" t="s">
        <v>182</v>
      </c>
      <c r="AT163" s="228" t="s">
        <v>163</v>
      </c>
      <c r="AU163" s="228" t="s">
        <v>89</v>
      </c>
      <c r="AY163" s="16" t="s">
        <v>160</v>
      </c>
      <c r="BE163" s="229">
        <f>IF(N163="základní",J163,0)</f>
        <v>0</v>
      </c>
      <c r="BF163" s="229">
        <f>IF(N163="snížená",J163,0)</f>
        <v>0</v>
      </c>
      <c r="BG163" s="229">
        <f>IF(N163="zákl. přenesená",J163,0)</f>
        <v>0</v>
      </c>
      <c r="BH163" s="229">
        <f>IF(N163="sníž. přenesená",J163,0)</f>
        <v>0</v>
      </c>
      <c r="BI163" s="229">
        <f>IF(N163="nulová",J163,0)</f>
        <v>0</v>
      </c>
      <c r="BJ163" s="16" t="s">
        <v>87</v>
      </c>
      <c r="BK163" s="229">
        <f>ROUND(I163*H163,2)</f>
        <v>0</v>
      </c>
      <c r="BL163" s="16" t="s">
        <v>182</v>
      </c>
      <c r="BM163" s="228" t="s">
        <v>1781</v>
      </c>
    </row>
    <row r="164" spans="1:47" s="2" customFormat="1" ht="12">
      <c r="A164" s="37"/>
      <c r="B164" s="38"/>
      <c r="C164" s="39"/>
      <c r="D164" s="230" t="s">
        <v>170</v>
      </c>
      <c r="E164" s="39"/>
      <c r="F164" s="231" t="s">
        <v>1135</v>
      </c>
      <c r="G164" s="39"/>
      <c r="H164" s="39"/>
      <c r="I164" s="232"/>
      <c r="J164" s="39"/>
      <c r="K164" s="39"/>
      <c r="L164" s="43"/>
      <c r="M164" s="233"/>
      <c r="N164" s="234"/>
      <c r="O164" s="90"/>
      <c r="P164" s="90"/>
      <c r="Q164" s="90"/>
      <c r="R164" s="90"/>
      <c r="S164" s="90"/>
      <c r="T164" s="91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T164" s="16" t="s">
        <v>170</v>
      </c>
      <c r="AU164" s="16" t="s">
        <v>89</v>
      </c>
    </row>
    <row r="165" spans="1:65" s="2" customFormat="1" ht="33" customHeight="1">
      <c r="A165" s="37"/>
      <c r="B165" s="38"/>
      <c r="C165" s="217" t="s">
        <v>247</v>
      </c>
      <c r="D165" s="217" t="s">
        <v>163</v>
      </c>
      <c r="E165" s="218" t="s">
        <v>1782</v>
      </c>
      <c r="F165" s="219" t="s">
        <v>1783</v>
      </c>
      <c r="G165" s="220" t="s">
        <v>270</v>
      </c>
      <c r="H165" s="221">
        <v>3.75</v>
      </c>
      <c r="I165" s="222"/>
      <c r="J165" s="223">
        <f>ROUND(I165*H165,2)</f>
        <v>0</v>
      </c>
      <c r="K165" s="219" t="s">
        <v>167</v>
      </c>
      <c r="L165" s="43"/>
      <c r="M165" s="224" t="s">
        <v>1</v>
      </c>
      <c r="N165" s="225" t="s">
        <v>44</v>
      </c>
      <c r="O165" s="90"/>
      <c r="P165" s="226">
        <f>O165*H165</f>
        <v>0</v>
      </c>
      <c r="Q165" s="226">
        <v>0</v>
      </c>
      <c r="R165" s="226">
        <f>Q165*H165</f>
        <v>0</v>
      </c>
      <c r="S165" s="226">
        <v>0</v>
      </c>
      <c r="T165" s="227">
        <f>S165*H165</f>
        <v>0</v>
      </c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R165" s="228" t="s">
        <v>182</v>
      </c>
      <c r="AT165" s="228" t="s">
        <v>163</v>
      </c>
      <c r="AU165" s="228" t="s">
        <v>89</v>
      </c>
      <c r="AY165" s="16" t="s">
        <v>160</v>
      </c>
      <c r="BE165" s="229">
        <f>IF(N165="základní",J165,0)</f>
        <v>0</v>
      </c>
      <c r="BF165" s="229">
        <f>IF(N165="snížená",J165,0)</f>
        <v>0</v>
      </c>
      <c r="BG165" s="229">
        <f>IF(N165="zákl. přenesená",J165,0)</f>
        <v>0</v>
      </c>
      <c r="BH165" s="229">
        <f>IF(N165="sníž. přenesená",J165,0)</f>
        <v>0</v>
      </c>
      <c r="BI165" s="229">
        <f>IF(N165="nulová",J165,0)</f>
        <v>0</v>
      </c>
      <c r="BJ165" s="16" t="s">
        <v>87</v>
      </c>
      <c r="BK165" s="229">
        <f>ROUND(I165*H165,2)</f>
        <v>0</v>
      </c>
      <c r="BL165" s="16" t="s">
        <v>182</v>
      </c>
      <c r="BM165" s="228" t="s">
        <v>1784</v>
      </c>
    </row>
    <row r="166" spans="1:47" s="2" customFormat="1" ht="12">
      <c r="A166" s="37"/>
      <c r="B166" s="38"/>
      <c r="C166" s="39"/>
      <c r="D166" s="230" t="s">
        <v>170</v>
      </c>
      <c r="E166" s="39"/>
      <c r="F166" s="231" t="s">
        <v>1785</v>
      </c>
      <c r="G166" s="39"/>
      <c r="H166" s="39"/>
      <c r="I166" s="232"/>
      <c r="J166" s="39"/>
      <c r="K166" s="39"/>
      <c r="L166" s="43"/>
      <c r="M166" s="233"/>
      <c r="N166" s="234"/>
      <c r="O166" s="90"/>
      <c r="P166" s="90"/>
      <c r="Q166" s="90"/>
      <c r="R166" s="90"/>
      <c r="S166" s="90"/>
      <c r="T166" s="91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T166" s="16" t="s">
        <v>170</v>
      </c>
      <c r="AU166" s="16" t="s">
        <v>89</v>
      </c>
    </row>
    <row r="167" spans="1:65" s="2" customFormat="1" ht="21.75" customHeight="1">
      <c r="A167" s="37"/>
      <c r="B167" s="38"/>
      <c r="C167" s="217" t="s">
        <v>8</v>
      </c>
      <c r="D167" s="217" t="s">
        <v>163</v>
      </c>
      <c r="E167" s="218" t="s">
        <v>1786</v>
      </c>
      <c r="F167" s="219" t="s">
        <v>1787</v>
      </c>
      <c r="G167" s="220" t="s">
        <v>270</v>
      </c>
      <c r="H167" s="221">
        <v>3.75</v>
      </c>
      <c r="I167" s="222"/>
      <c r="J167" s="223">
        <f>ROUND(I167*H167,2)</f>
        <v>0</v>
      </c>
      <c r="K167" s="219" t="s">
        <v>167</v>
      </c>
      <c r="L167" s="43"/>
      <c r="M167" s="224" t="s">
        <v>1</v>
      </c>
      <c r="N167" s="225" t="s">
        <v>44</v>
      </c>
      <c r="O167" s="90"/>
      <c r="P167" s="226">
        <f>O167*H167</f>
        <v>0</v>
      </c>
      <c r="Q167" s="226">
        <v>0</v>
      </c>
      <c r="R167" s="226">
        <f>Q167*H167</f>
        <v>0</v>
      </c>
      <c r="S167" s="226">
        <v>0</v>
      </c>
      <c r="T167" s="227">
        <f>S167*H167</f>
        <v>0</v>
      </c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R167" s="228" t="s">
        <v>182</v>
      </c>
      <c r="AT167" s="228" t="s">
        <v>163</v>
      </c>
      <c r="AU167" s="228" t="s">
        <v>89</v>
      </c>
      <c r="AY167" s="16" t="s">
        <v>160</v>
      </c>
      <c r="BE167" s="229">
        <f>IF(N167="základní",J167,0)</f>
        <v>0</v>
      </c>
      <c r="BF167" s="229">
        <f>IF(N167="snížená",J167,0)</f>
        <v>0</v>
      </c>
      <c r="BG167" s="229">
        <f>IF(N167="zákl. přenesená",J167,0)</f>
        <v>0</v>
      </c>
      <c r="BH167" s="229">
        <f>IF(N167="sníž. přenesená",J167,0)</f>
        <v>0</v>
      </c>
      <c r="BI167" s="229">
        <f>IF(N167="nulová",J167,0)</f>
        <v>0</v>
      </c>
      <c r="BJ167" s="16" t="s">
        <v>87</v>
      </c>
      <c r="BK167" s="229">
        <f>ROUND(I167*H167,2)</f>
        <v>0</v>
      </c>
      <c r="BL167" s="16" t="s">
        <v>182</v>
      </c>
      <c r="BM167" s="228" t="s">
        <v>1788</v>
      </c>
    </row>
    <row r="168" spans="1:47" s="2" customFormat="1" ht="12">
      <c r="A168" s="37"/>
      <c r="B168" s="38"/>
      <c r="C168" s="39"/>
      <c r="D168" s="230" t="s">
        <v>170</v>
      </c>
      <c r="E168" s="39"/>
      <c r="F168" s="231" t="s">
        <v>1789</v>
      </c>
      <c r="G168" s="39"/>
      <c r="H168" s="39"/>
      <c r="I168" s="232"/>
      <c r="J168" s="39"/>
      <c r="K168" s="39"/>
      <c r="L168" s="43"/>
      <c r="M168" s="233"/>
      <c r="N168" s="234"/>
      <c r="O168" s="90"/>
      <c r="P168" s="90"/>
      <c r="Q168" s="90"/>
      <c r="R168" s="90"/>
      <c r="S168" s="90"/>
      <c r="T168" s="91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T168" s="16" t="s">
        <v>170</v>
      </c>
      <c r="AU168" s="16" t="s">
        <v>89</v>
      </c>
    </row>
    <row r="169" spans="1:65" s="2" customFormat="1" ht="33" customHeight="1">
      <c r="A169" s="37"/>
      <c r="B169" s="38"/>
      <c r="C169" s="217" t="s">
        <v>346</v>
      </c>
      <c r="D169" s="217" t="s">
        <v>163</v>
      </c>
      <c r="E169" s="218" t="s">
        <v>1790</v>
      </c>
      <c r="F169" s="219" t="s">
        <v>1791</v>
      </c>
      <c r="G169" s="220" t="s">
        <v>270</v>
      </c>
      <c r="H169" s="221">
        <v>3.75</v>
      </c>
      <c r="I169" s="222"/>
      <c r="J169" s="223">
        <f>ROUND(I169*H169,2)</f>
        <v>0</v>
      </c>
      <c r="K169" s="219" t="s">
        <v>167</v>
      </c>
      <c r="L169" s="43"/>
      <c r="M169" s="224" t="s">
        <v>1</v>
      </c>
      <c r="N169" s="225" t="s">
        <v>44</v>
      </c>
      <c r="O169" s="90"/>
      <c r="P169" s="226">
        <f>O169*H169</f>
        <v>0</v>
      </c>
      <c r="Q169" s="226">
        <v>0</v>
      </c>
      <c r="R169" s="226">
        <f>Q169*H169</f>
        <v>0</v>
      </c>
      <c r="S169" s="226">
        <v>0</v>
      </c>
      <c r="T169" s="227">
        <f>S169*H169</f>
        <v>0</v>
      </c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R169" s="228" t="s">
        <v>182</v>
      </c>
      <c r="AT169" s="228" t="s">
        <v>163</v>
      </c>
      <c r="AU169" s="228" t="s">
        <v>89</v>
      </c>
      <c r="AY169" s="16" t="s">
        <v>160</v>
      </c>
      <c r="BE169" s="229">
        <f>IF(N169="základní",J169,0)</f>
        <v>0</v>
      </c>
      <c r="BF169" s="229">
        <f>IF(N169="snížená",J169,0)</f>
        <v>0</v>
      </c>
      <c r="BG169" s="229">
        <f>IF(N169="zákl. přenesená",J169,0)</f>
        <v>0</v>
      </c>
      <c r="BH169" s="229">
        <f>IF(N169="sníž. přenesená",J169,0)</f>
        <v>0</v>
      </c>
      <c r="BI169" s="229">
        <f>IF(N169="nulová",J169,0)</f>
        <v>0</v>
      </c>
      <c r="BJ169" s="16" t="s">
        <v>87</v>
      </c>
      <c r="BK169" s="229">
        <f>ROUND(I169*H169,2)</f>
        <v>0</v>
      </c>
      <c r="BL169" s="16" t="s">
        <v>182</v>
      </c>
      <c r="BM169" s="228" t="s">
        <v>1792</v>
      </c>
    </row>
    <row r="170" spans="1:47" s="2" customFormat="1" ht="12">
      <c r="A170" s="37"/>
      <c r="B170" s="38"/>
      <c r="C170" s="39"/>
      <c r="D170" s="230" t="s">
        <v>170</v>
      </c>
      <c r="E170" s="39"/>
      <c r="F170" s="231" t="s">
        <v>1793</v>
      </c>
      <c r="G170" s="39"/>
      <c r="H170" s="39"/>
      <c r="I170" s="232"/>
      <c r="J170" s="39"/>
      <c r="K170" s="39"/>
      <c r="L170" s="43"/>
      <c r="M170" s="233"/>
      <c r="N170" s="234"/>
      <c r="O170" s="90"/>
      <c r="P170" s="90"/>
      <c r="Q170" s="90"/>
      <c r="R170" s="90"/>
      <c r="S170" s="90"/>
      <c r="T170" s="91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T170" s="16" t="s">
        <v>170</v>
      </c>
      <c r="AU170" s="16" t="s">
        <v>89</v>
      </c>
    </row>
    <row r="171" spans="1:65" s="2" customFormat="1" ht="16.5" customHeight="1">
      <c r="A171" s="37"/>
      <c r="B171" s="38"/>
      <c r="C171" s="217" t="s">
        <v>351</v>
      </c>
      <c r="D171" s="217" t="s">
        <v>163</v>
      </c>
      <c r="E171" s="218" t="s">
        <v>1794</v>
      </c>
      <c r="F171" s="219" t="s">
        <v>1795</v>
      </c>
      <c r="G171" s="220" t="s">
        <v>270</v>
      </c>
      <c r="H171" s="221">
        <v>5.6</v>
      </c>
      <c r="I171" s="222"/>
      <c r="J171" s="223">
        <f>ROUND(I171*H171,2)</f>
        <v>0</v>
      </c>
      <c r="K171" s="219" t="s">
        <v>1</v>
      </c>
      <c r="L171" s="43"/>
      <c r="M171" s="224" t="s">
        <v>1</v>
      </c>
      <c r="N171" s="225" t="s">
        <v>44</v>
      </c>
      <c r="O171" s="90"/>
      <c r="P171" s="226">
        <f>O171*H171</f>
        <v>0</v>
      </c>
      <c r="Q171" s="226">
        <v>0</v>
      </c>
      <c r="R171" s="226">
        <f>Q171*H171</f>
        <v>0</v>
      </c>
      <c r="S171" s="226">
        <v>0</v>
      </c>
      <c r="T171" s="227">
        <f>S171*H171</f>
        <v>0</v>
      </c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R171" s="228" t="s">
        <v>182</v>
      </c>
      <c r="AT171" s="228" t="s">
        <v>163</v>
      </c>
      <c r="AU171" s="228" t="s">
        <v>89</v>
      </c>
      <c r="AY171" s="16" t="s">
        <v>160</v>
      </c>
      <c r="BE171" s="229">
        <f>IF(N171="základní",J171,0)</f>
        <v>0</v>
      </c>
      <c r="BF171" s="229">
        <f>IF(N171="snížená",J171,0)</f>
        <v>0</v>
      </c>
      <c r="BG171" s="229">
        <f>IF(N171="zákl. přenesená",J171,0)</f>
        <v>0</v>
      </c>
      <c r="BH171" s="229">
        <f>IF(N171="sníž. přenesená",J171,0)</f>
        <v>0</v>
      </c>
      <c r="BI171" s="229">
        <f>IF(N171="nulová",J171,0)</f>
        <v>0</v>
      </c>
      <c r="BJ171" s="16" t="s">
        <v>87</v>
      </c>
      <c r="BK171" s="229">
        <f>ROUND(I171*H171,2)</f>
        <v>0</v>
      </c>
      <c r="BL171" s="16" t="s">
        <v>182</v>
      </c>
      <c r="BM171" s="228" t="s">
        <v>1796</v>
      </c>
    </row>
    <row r="172" spans="1:47" s="2" customFormat="1" ht="12">
      <c r="A172" s="37"/>
      <c r="B172" s="38"/>
      <c r="C172" s="39"/>
      <c r="D172" s="230" t="s">
        <v>170</v>
      </c>
      <c r="E172" s="39"/>
      <c r="F172" s="231" t="s">
        <v>1797</v>
      </c>
      <c r="G172" s="39"/>
      <c r="H172" s="39"/>
      <c r="I172" s="232"/>
      <c r="J172" s="39"/>
      <c r="K172" s="39"/>
      <c r="L172" s="43"/>
      <c r="M172" s="233"/>
      <c r="N172" s="234"/>
      <c r="O172" s="90"/>
      <c r="P172" s="90"/>
      <c r="Q172" s="90"/>
      <c r="R172" s="90"/>
      <c r="S172" s="90"/>
      <c r="T172" s="91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T172" s="16" t="s">
        <v>170</v>
      </c>
      <c r="AU172" s="16" t="s">
        <v>89</v>
      </c>
    </row>
    <row r="173" spans="1:47" s="2" customFormat="1" ht="12">
      <c r="A173" s="37"/>
      <c r="B173" s="38"/>
      <c r="C173" s="39"/>
      <c r="D173" s="230" t="s">
        <v>172</v>
      </c>
      <c r="E173" s="39"/>
      <c r="F173" s="235" t="s">
        <v>1798</v>
      </c>
      <c r="G173" s="39"/>
      <c r="H173" s="39"/>
      <c r="I173" s="232"/>
      <c r="J173" s="39"/>
      <c r="K173" s="39"/>
      <c r="L173" s="43"/>
      <c r="M173" s="233"/>
      <c r="N173" s="234"/>
      <c r="O173" s="90"/>
      <c r="P173" s="90"/>
      <c r="Q173" s="90"/>
      <c r="R173" s="90"/>
      <c r="S173" s="90"/>
      <c r="T173" s="91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T173" s="16" t="s">
        <v>172</v>
      </c>
      <c r="AU173" s="16" t="s">
        <v>89</v>
      </c>
    </row>
    <row r="174" spans="1:65" s="2" customFormat="1" ht="24.15" customHeight="1">
      <c r="A174" s="37"/>
      <c r="B174" s="38"/>
      <c r="C174" s="217" t="s">
        <v>359</v>
      </c>
      <c r="D174" s="217" t="s">
        <v>163</v>
      </c>
      <c r="E174" s="218" t="s">
        <v>1799</v>
      </c>
      <c r="F174" s="219" t="s">
        <v>1800</v>
      </c>
      <c r="G174" s="220" t="s">
        <v>270</v>
      </c>
      <c r="H174" s="221">
        <v>11.2</v>
      </c>
      <c r="I174" s="222"/>
      <c r="J174" s="223">
        <f>ROUND(I174*H174,2)</f>
        <v>0</v>
      </c>
      <c r="K174" s="219" t="s">
        <v>167</v>
      </c>
      <c r="L174" s="43"/>
      <c r="M174" s="224" t="s">
        <v>1</v>
      </c>
      <c r="N174" s="225" t="s">
        <v>44</v>
      </c>
      <c r="O174" s="90"/>
      <c r="P174" s="226">
        <f>O174*H174</f>
        <v>0</v>
      </c>
      <c r="Q174" s="226">
        <v>0.08425</v>
      </c>
      <c r="R174" s="226">
        <f>Q174*H174</f>
        <v>0.9436</v>
      </c>
      <c r="S174" s="226">
        <v>0</v>
      </c>
      <c r="T174" s="227">
        <f>S174*H174</f>
        <v>0</v>
      </c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R174" s="228" t="s">
        <v>182</v>
      </c>
      <c r="AT174" s="228" t="s">
        <v>163</v>
      </c>
      <c r="AU174" s="228" t="s">
        <v>89</v>
      </c>
      <c r="AY174" s="16" t="s">
        <v>160</v>
      </c>
      <c r="BE174" s="229">
        <f>IF(N174="základní",J174,0)</f>
        <v>0</v>
      </c>
      <c r="BF174" s="229">
        <f>IF(N174="snížená",J174,0)</f>
        <v>0</v>
      </c>
      <c r="BG174" s="229">
        <f>IF(N174="zákl. přenesená",J174,0)</f>
        <v>0</v>
      </c>
      <c r="BH174" s="229">
        <f>IF(N174="sníž. přenesená",J174,0)</f>
        <v>0</v>
      </c>
      <c r="BI174" s="229">
        <f>IF(N174="nulová",J174,0)</f>
        <v>0</v>
      </c>
      <c r="BJ174" s="16" t="s">
        <v>87</v>
      </c>
      <c r="BK174" s="229">
        <f>ROUND(I174*H174,2)</f>
        <v>0</v>
      </c>
      <c r="BL174" s="16" t="s">
        <v>182</v>
      </c>
      <c r="BM174" s="228" t="s">
        <v>1801</v>
      </c>
    </row>
    <row r="175" spans="1:47" s="2" customFormat="1" ht="12">
      <c r="A175" s="37"/>
      <c r="B175" s="38"/>
      <c r="C175" s="39"/>
      <c r="D175" s="230" t="s">
        <v>170</v>
      </c>
      <c r="E175" s="39"/>
      <c r="F175" s="231" t="s">
        <v>1802</v>
      </c>
      <c r="G175" s="39"/>
      <c r="H175" s="39"/>
      <c r="I175" s="232"/>
      <c r="J175" s="39"/>
      <c r="K175" s="39"/>
      <c r="L175" s="43"/>
      <c r="M175" s="233"/>
      <c r="N175" s="234"/>
      <c r="O175" s="90"/>
      <c r="P175" s="90"/>
      <c r="Q175" s="90"/>
      <c r="R175" s="90"/>
      <c r="S175" s="90"/>
      <c r="T175" s="91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T175" s="16" t="s">
        <v>170</v>
      </c>
      <c r="AU175" s="16" t="s">
        <v>89</v>
      </c>
    </row>
    <row r="176" spans="1:51" s="13" customFormat="1" ht="12">
      <c r="A176" s="13"/>
      <c r="B176" s="236"/>
      <c r="C176" s="237"/>
      <c r="D176" s="230" t="s">
        <v>219</v>
      </c>
      <c r="E176" s="238" t="s">
        <v>1</v>
      </c>
      <c r="F176" s="239" t="s">
        <v>1803</v>
      </c>
      <c r="G176" s="237"/>
      <c r="H176" s="240">
        <v>11.2</v>
      </c>
      <c r="I176" s="241"/>
      <c r="J176" s="237"/>
      <c r="K176" s="237"/>
      <c r="L176" s="242"/>
      <c r="M176" s="243"/>
      <c r="N176" s="244"/>
      <c r="O176" s="244"/>
      <c r="P176" s="244"/>
      <c r="Q176" s="244"/>
      <c r="R176" s="244"/>
      <c r="S176" s="244"/>
      <c r="T176" s="245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6" t="s">
        <v>219</v>
      </c>
      <c r="AU176" s="246" t="s">
        <v>89</v>
      </c>
      <c r="AV176" s="13" t="s">
        <v>89</v>
      </c>
      <c r="AW176" s="13" t="s">
        <v>36</v>
      </c>
      <c r="AX176" s="13" t="s">
        <v>79</v>
      </c>
      <c r="AY176" s="246" t="s">
        <v>160</v>
      </c>
    </row>
    <row r="177" spans="1:65" s="2" customFormat="1" ht="21.75" customHeight="1">
      <c r="A177" s="37"/>
      <c r="B177" s="38"/>
      <c r="C177" s="251" t="s">
        <v>366</v>
      </c>
      <c r="D177" s="251" t="s">
        <v>452</v>
      </c>
      <c r="E177" s="252" t="s">
        <v>1804</v>
      </c>
      <c r="F177" s="253" t="s">
        <v>1805</v>
      </c>
      <c r="G177" s="254" t="s">
        <v>270</v>
      </c>
      <c r="H177" s="255">
        <v>11.536</v>
      </c>
      <c r="I177" s="256"/>
      <c r="J177" s="257">
        <f>ROUND(I177*H177,2)</f>
        <v>0</v>
      </c>
      <c r="K177" s="253" t="s">
        <v>167</v>
      </c>
      <c r="L177" s="258"/>
      <c r="M177" s="259" t="s">
        <v>1</v>
      </c>
      <c r="N177" s="260" t="s">
        <v>44</v>
      </c>
      <c r="O177" s="90"/>
      <c r="P177" s="226">
        <f>O177*H177</f>
        <v>0</v>
      </c>
      <c r="Q177" s="226">
        <v>0.131</v>
      </c>
      <c r="R177" s="226">
        <f>Q177*H177</f>
        <v>1.5112160000000001</v>
      </c>
      <c r="S177" s="226">
        <v>0</v>
      </c>
      <c r="T177" s="227">
        <f>S177*H177</f>
        <v>0</v>
      </c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R177" s="228" t="s">
        <v>204</v>
      </c>
      <c r="AT177" s="228" t="s">
        <v>452</v>
      </c>
      <c r="AU177" s="228" t="s">
        <v>89</v>
      </c>
      <c r="AY177" s="16" t="s">
        <v>160</v>
      </c>
      <c r="BE177" s="229">
        <f>IF(N177="základní",J177,0)</f>
        <v>0</v>
      </c>
      <c r="BF177" s="229">
        <f>IF(N177="snížená",J177,0)</f>
        <v>0</v>
      </c>
      <c r="BG177" s="229">
        <f>IF(N177="zákl. přenesená",J177,0)</f>
        <v>0</v>
      </c>
      <c r="BH177" s="229">
        <f>IF(N177="sníž. přenesená",J177,0)</f>
        <v>0</v>
      </c>
      <c r="BI177" s="229">
        <f>IF(N177="nulová",J177,0)</f>
        <v>0</v>
      </c>
      <c r="BJ177" s="16" t="s">
        <v>87</v>
      </c>
      <c r="BK177" s="229">
        <f>ROUND(I177*H177,2)</f>
        <v>0</v>
      </c>
      <c r="BL177" s="16" t="s">
        <v>182</v>
      </c>
      <c r="BM177" s="228" t="s">
        <v>1806</v>
      </c>
    </row>
    <row r="178" spans="1:47" s="2" customFormat="1" ht="12">
      <c r="A178" s="37"/>
      <c r="B178" s="38"/>
      <c r="C178" s="39"/>
      <c r="D178" s="230" t="s">
        <v>170</v>
      </c>
      <c r="E178" s="39"/>
      <c r="F178" s="231" t="s">
        <v>1805</v>
      </c>
      <c r="G178" s="39"/>
      <c r="H178" s="39"/>
      <c r="I178" s="232"/>
      <c r="J178" s="39"/>
      <c r="K178" s="39"/>
      <c r="L178" s="43"/>
      <c r="M178" s="233"/>
      <c r="N178" s="234"/>
      <c r="O178" s="90"/>
      <c r="P178" s="90"/>
      <c r="Q178" s="90"/>
      <c r="R178" s="90"/>
      <c r="S178" s="90"/>
      <c r="T178" s="91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T178" s="16" t="s">
        <v>170</v>
      </c>
      <c r="AU178" s="16" t="s">
        <v>89</v>
      </c>
    </row>
    <row r="179" spans="1:51" s="13" customFormat="1" ht="12">
      <c r="A179" s="13"/>
      <c r="B179" s="236"/>
      <c r="C179" s="237"/>
      <c r="D179" s="230" t="s">
        <v>219</v>
      </c>
      <c r="E179" s="237"/>
      <c r="F179" s="239" t="s">
        <v>1807</v>
      </c>
      <c r="G179" s="237"/>
      <c r="H179" s="240">
        <v>11.536</v>
      </c>
      <c r="I179" s="241"/>
      <c r="J179" s="237"/>
      <c r="K179" s="237"/>
      <c r="L179" s="242"/>
      <c r="M179" s="243"/>
      <c r="N179" s="244"/>
      <c r="O179" s="244"/>
      <c r="P179" s="244"/>
      <c r="Q179" s="244"/>
      <c r="R179" s="244"/>
      <c r="S179" s="244"/>
      <c r="T179" s="245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46" t="s">
        <v>219</v>
      </c>
      <c r="AU179" s="246" t="s">
        <v>89</v>
      </c>
      <c r="AV179" s="13" t="s">
        <v>89</v>
      </c>
      <c r="AW179" s="13" t="s">
        <v>4</v>
      </c>
      <c r="AX179" s="13" t="s">
        <v>87</v>
      </c>
      <c r="AY179" s="246" t="s">
        <v>160</v>
      </c>
    </row>
    <row r="180" spans="1:65" s="2" customFormat="1" ht="21.75" customHeight="1">
      <c r="A180" s="37"/>
      <c r="B180" s="38"/>
      <c r="C180" s="251" t="s">
        <v>372</v>
      </c>
      <c r="D180" s="251" t="s">
        <v>452</v>
      </c>
      <c r="E180" s="252" t="s">
        <v>1260</v>
      </c>
      <c r="F180" s="253" t="s">
        <v>1261</v>
      </c>
      <c r="G180" s="254" t="s">
        <v>270</v>
      </c>
      <c r="H180" s="255">
        <v>8.343</v>
      </c>
      <c r="I180" s="256"/>
      <c r="J180" s="257">
        <f>ROUND(I180*H180,2)</f>
        <v>0</v>
      </c>
      <c r="K180" s="253" t="s">
        <v>167</v>
      </c>
      <c r="L180" s="258"/>
      <c r="M180" s="259" t="s">
        <v>1</v>
      </c>
      <c r="N180" s="260" t="s">
        <v>44</v>
      </c>
      <c r="O180" s="90"/>
      <c r="P180" s="226">
        <f>O180*H180</f>
        <v>0</v>
      </c>
      <c r="Q180" s="226">
        <v>0.176</v>
      </c>
      <c r="R180" s="226">
        <f>Q180*H180</f>
        <v>1.468368</v>
      </c>
      <c r="S180" s="226">
        <v>0</v>
      </c>
      <c r="T180" s="227">
        <f>S180*H180</f>
        <v>0</v>
      </c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R180" s="228" t="s">
        <v>204</v>
      </c>
      <c r="AT180" s="228" t="s">
        <v>452</v>
      </c>
      <c r="AU180" s="228" t="s">
        <v>89</v>
      </c>
      <c r="AY180" s="16" t="s">
        <v>160</v>
      </c>
      <c r="BE180" s="229">
        <f>IF(N180="základní",J180,0)</f>
        <v>0</v>
      </c>
      <c r="BF180" s="229">
        <f>IF(N180="snížená",J180,0)</f>
        <v>0</v>
      </c>
      <c r="BG180" s="229">
        <f>IF(N180="zákl. přenesená",J180,0)</f>
        <v>0</v>
      </c>
      <c r="BH180" s="229">
        <f>IF(N180="sníž. přenesená",J180,0)</f>
        <v>0</v>
      </c>
      <c r="BI180" s="229">
        <f>IF(N180="nulová",J180,0)</f>
        <v>0</v>
      </c>
      <c r="BJ180" s="16" t="s">
        <v>87</v>
      </c>
      <c r="BK180" s="229">
        <f>ROUND(I180*H180,2)</f>
        <v>0</v>
      </c>
      <c r="BL180" s="16" t="s">
        <v>182</v>
      </c>
      <c r="BM180" s="228" t="s">
        <v>1808</v>
      </c>
    </row>
    <row r="181" spans="1:47" s="2" customFormat="1" ht="12">
      <c r="A181" s="37"/>
      <c r="B181" s="38"/>
      <c r="C181" s="39"/>
      <c r="D181" s="230" t="s">
        <v>170</v>
      </c>
      <c r="E181" s="39"/>
      <c r="F181" s="231" t="s">
        <v>1261</v>
      </c>
      <c r="G181" s="39"/>
      <c r="H181" s="39"/>
      <c r="I181" s="232"/>
      <c r="J181" s="39"/>
      <c r="K181" s="39"/>
      <c r="L181" s="43"/>
      <c r="M181" s="233"/>
      <c r="N181" s="234"/>
      <c r="O181" s="90"/>
      <c r="P181" s="90"/>
      <c r="Q181" s="90"/>
      <c r="R181" s="90"/>
      <c r="S181" s="90"/>
      <c r="T181" s="91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T181" s="16" t="s">
        <v>170</v>
      </c>
      <c r="AU181" s="16" t="s">
        <v>89</v>
      </c>
    </row>
    <row r="182" spans="1:51" s="13" customFormat="1" ht="12">
      <c r="A182" s="13"/>
      <c r="B182" s="236"/>
      <c r="C182" s="237"/>
      <c r="D182" s="230" t="s">
        <v>219</v>
      </c>
      <c r="E182" s="237"/>
      <c r="F182" s="239" t="s">
        <v>1809</v>
      </c>
      <c r="G182" s="237"/>
      <c r="H182" s="240">
        <v>8.343</v>
      </c>
      <c r="I182" s="241"/>
      <c r="J182" s="237"/>
      <c r="K182" s="237"/>
      <c r="L182" s="242"/>
      <c r="M182" s="243"/>
      <c r="N182" s="244"/>
      <c r="O182" s="244"/>
      <c r="P182" s="244"/>
      <c r="Q182" s="244"/>
      <c r="R182" s="244"/>
      <c r="S182" s="244"/>
      <c r="T182" s="245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46" t="s">
        <v>219</v>
      </c>
      <c r="AU182" s="246" t="s">
        <v>89</v>
      </c>
      <c r="AV182" s="13" t="s">
        <v>89</v>
      </c>
      <c r="AW182" s="13" t="s">
        <v>4</v>
      </c>
      <c r="AX182" s="13" t="s">
        <v>87</v>
      </c>
      <c r="AY182" s="246" t="s">
        <v>160</v>
      </c>
    </row>
    <row r="183" spans="1:65" s="2" customFormat="1" ht="24.15" customHeight="1">
      <c r="A183" s="37"/>
      <c r="B183" s="38"/>
      <c r="C183" s="217" t="s">
        <v>7</v>
      </c>
      <c r="D183" s="217" t="s">
        <v>163</v>
      </c>
      <c r="E183" s="218" t="s">
        <v>1810</v>
      </c>
      <c r="F183" s="219" t="s">
        <v>1811</v>
      </c>
      <c r="G183" s="220" t="s">
        <v>270</v>
      </c>
      <c r="H183" s="221">
        <v>8.1</v>
      </c>
      <c r="I183" s="222"/>
      <c r="J183" s="223">
        <f>ROUND(I183*H183,2)</f>
        <v>0</v>
      </c>
      <c r="K183" s="219" t="s">
        <v>167</v>
      </c>
      <c r="L183" s="43"/>
      <c r="M183" s="224" t="s">
        <v>1</v>
      </c>
      <c r="N183" s="225" t="s">
        <v>44</v>
      </c>
      <c r="O183" s="90"/>
      <c r="P183" s="226">
        <f>O183*H183</f>
        <v>0</v>
      </c>
      <c r="Q183" s="226">
        <v>0.10362</v>
      </c>
      <c r="R183" s="226">
        <f>Q183*H183</f>
        <v>0.839322</v>
      </c>
      <c r="S183" s="226">
        <v>0</v>
      </c>
      <c r="T183" s="227">
        <f>S183*H183</f>
        <v>0</v>
      </c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R183" s="228" t="s">
        <v>182</v>
      </c>
      <c r="AT183" s="228" t="s">
        <v>163</v>
      </c>
      <c r="AU183" s="228" t="s">
        <v>89</v>
      </c>
      <c r="AY183" s="16" t="s">
        <v>160</v>
      </c>
      <c r="BE183" s="229">
        <f>IF(N183="základní",J183,0)</f>
        <v>0</v>
      </c>
      <c r="BF183" s="229">
        <f>IF(N183="snížená",J183,0)</f>
        <v>0</v>
      </c>
      <c r="BG183" s="229">
        <f>IF(N183="zákl. přenesená",J183,0)</f>
        <v>0</v>
      </c>
      <c r="BH183" s="229">
        <f>IF(N183="sníž. přenesená",J183,0)</f>
        <v>0</v>
      </c>
      <c r="BI183" s="229">
        <f>IF(N183="nulová",J183,0)</f>
        <v>0</v>
      </c>
      <c r="BJ183" s="16" t="s">
        <v>87</v>
      </c>
      <c r="BK183" s="229">
        <f>ROUND(I183*H183,2)</f>
        <v>0</v>
      </c>
      <c r="BL183" s="16" t="s">
        <v>182</v>
      </c>
      <c r="BM183" s="228" t="s">
        <v>1812</v>
      </c>
    </row>
    <row r="184" spans="1:47" s="2" customFormat="1" ht="12">
      <c r="A184" s="37"/>
      <c r="B184" s="38"/>
      <c r="C184" s="39"/>
      <c r="D184" s="230" t="s">
        <v>170</v>
      </c>
      <c r="E184" s="39"/>
      <c r="F184" s="231" t="s">
        <v>1813</v>
      </c>
      <c r="G184" s="39"/>
      <c r="H184" s="39"/>
      <c r="I184" s="232"/>
      <c r="J184" s="39"/>
      <c r="K184" s="39"/>
      <c r="L184" s="43"/>
      <c r="M184" s="233"/>
      <c r="N184" s="234"/>
      <c r="O184" s="90"/>
      <c r="P184" s="90"/>
      <c r="Q184" s="90"/>
      <c r="R184" s="90"/>
      <c r="S184" s="90"/>
      <c r="T184" s="91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T184" s="16" t="s">
        <v>170</v>
      </c>
      <c r="AU184" s="16" t="s">
        <v>89</v>
      </c>
    </row>
    <row r="185" spans="1:63" s="12" customFormat="1" ht="22.8" customHeight="1">
      <c r="A185" s="12"/>
      <c r="B185" s="201"/>
      <c r="C185" s="202"/>
      <c r="D185" s="203" t="s">
        <v>78</v>
      </c>
      <c r="E185" s="215" t="s">
        <v>212</v>
      </c>
      <c r="F185" s="215" t="s">
        <v>324</v>
      </c>
      <c r="G185" s="202"/>
      <c r="H185" s="202"/>
      <c r="I185" s="205"/>
      <c r="J185" s="216">
        <f>BK185</f>
        <v>0</v>
      </c>
      <c r="K185" s="202"/>
      <c r="L185" s="207"/>
      <c r="M185" s="208"/>
      <c r="N185" s="209"/>
      <c r="O185" s="209"/>
      <c r="P185" s="210">
        <f>SUM(P186:P195)</f>
        <v>0</v>
      </c>
      <c r="Q185" s="209"/>
      <c r="R185" s="210">
        <f>SUM(R186:R195)</f>
        <v>5.574075000000001</v>
      </c>
      <c r="S185" s="209"/>
      <c r="T185" s="211">
        <f>SUM(T186:T195)</f>
        <v>0</v>
      </c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R185" s="212" t="s">
        <v>87</v>
      </c>
      <c r="AT185" s="213" t="s">
        <v>78</v>
      </c>
      <c r="AU185" s="213" t="s">
        <v>87</v>
      </c>
      <c r="AY185" s="212" t="s">
        <v>160</v>
      </c>
      <c r="BK185" s="214">
        <f>SUM(BK186:BK195)</f>
        <v>0</v>
      </c>
    </row>
    <row r="186" spans="1:65" s="2" customFormat="1" ht="33" customHeight="1">
      <c r="A186" s="37"/>
      <c r="B186" s="38"/>
      <c r="C186" s="217" t="s">
        <v>382</v>
      </c>
      <c r="D186" s="217" t="s">
        <v>163</v>
      </c>
      <c r="E186" s="218" t="s">
        <v>1559</v>
      </c>
      <c r="F186" s="219" t="s">
        <v>1560</v>
      </c>
      <c r="G186" s="220" t="s">
        <v>215</v>
      </c>
      <c r="H186" s="221">
        <v>23.5</v>
      </c>
      <c r="I186" s="222"/>
      <c r="J186" s="223">
        <f>ROUND(I186*H186,2)</f>
        <v>0</v>
      </c>
      <c r="K186" s="219" t="s">
        <v>167</v>
      </c>
      <c r="L186" s="43"/>
      <c r="M186" s="224" t="s">
        <v>1</v>
      </c>
      <c r="N186" s="225" t="s">
        <v>44</v>
      </c>
      <c r="O186" s="90"/>
      <c r="P186" s="226">
        <f>O186*H186</f>
        <v>0</v>
      </c>
      <c r="Q186" s="226">
        <v>0.1554</v>
      </c>
      <c r="R186" s="226">
        <f>Q186*H186</f>
        <v>3.6519000000000004</v>
      </c>
      <c r="S186" s="226">
        <v>0</v>
      </c>
      <c r="T186" s="227">
        <f>S186*H186</f>
        <v>0</v>
      </c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R186" s="228" t="s">
        <v>182</v>
      </c>
      <c r="AT186" s="228" t="s">
        <v>163</v>
      </c>
      <c r="AU186" s="228" t="s">
        <v>89</v>
      </c>
      <c r="AY186" s="16" t="s">
        <v>160</v>
      </c>
      <c r="BE186" s="229">
        <f>IF(N186="základní",J186,0)</f>
        <v>0</v>
      </c>
      <c r="BF186" s="229">
        <f>IF(N186="snížená",J186,0)</f>
        <v>0</v>
      </c>
      <c r="BG186" s="229">
        <f>IF(N186="zákl. přenesená",J186,0)</f>
        <v>0</v>
      </c>
      <c r="BH186" s="229">
        <f>IF(N186="sníž. přenesená",J186,0)</f>
        <v>0</v>
      </c>
      <c r="BI186" s="229">
        <f>IF(N186="nulová",J186,0)</f>
        <v>0</v>
      </c>
      <c r="BJ186" s="16" t="s">
        <v>87</v>
      </c>
      <c r="BK186" s="229">
        <f>ROUND(I186*H186,2)</f>
        <v>0</v>
      </c>
      <c r="BL186" s="16" t="s">
        <v>182</v>
      </c>
      <c r="BM186" s="228" t="s">
        <v>1814</v>
      </c>
    </row>
    <row r="187" spans="1:47" s="2" customFormat="1" ht="12">
      <c r="A187" s="37"/>
      <c r="B187" s="38"/>
      <c r="C187" s="39"/>
      <c r="D187" s="230" t="s">
        <v>170</v>
      </c>
      <c r="E187" s="39"/>
      <c r="F187" s="231" t="s">
        <v>1562</v>
      </c>
      <c r="G187" s="39"/>
      <c r="H187" s="39"/>
      <c r="I187" s="232"/>
      <c r="J187" s="39"/>
      <c r="K187" s="39"/>
      <c r="L187" s="43"/>
      <c r="M187" s="233"/>
      <c r="N187" s="234"/>
      <c r="O187" s="90"/>
      <c r="P187" s="90"/>
      <c r="Q187" s="90"/>
      <c r="R187" s="90"/>
      <c r="S187" s="90"/>
      <c r="T187" s="91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T187" s="16" t="s">
        <v>170</v>
      </c>
      <c r="AU187" s="16" t="s">
        <v>89</v>
      </c>
    </row>
    <row r="188" spans="1:51" s="13" customFormat="1" ht="12">
      <c r="A188" s="13"/>
      <c r="B188" s="236"/>
      <c r="C188" s="237"/>
      <c r="D188" s="230" t="s">
        <v>219</v>
      </c>
      <c r="E188" s="238" t="s">
        <v>1</v>
      </c>
      <c r="F188" s="239" t="s">
        <v>1815</v>
      </c>
      <c r="G188" s="237"/>
      <c r="H188" s="240">
        <v>23.5</v>
      </c>
      <c r="I188" s="241"/>
      <c r="J188" s="237"/>
      <c r="K188" s="237"/>
      <c r="L188" s="242"/>
      <c r="M188" s="243"/>
      <c r="N188" s="244"/>
      <c r="O188" s="244"/>
      <c r="P188" s="244"/>
      <c r="Q188" s="244"/>
      <c r="R188" s="244"/>
      <c r="S188" s="244"/>
      <c r="T188" s="245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46" t="s">
        <v>219</v>
      </c>
      <c r="AU188" s="246" t="s">
        <v>89</v>
      </c>
      <c r="AV188" s="13" t="s">
        <v>89</v>
      </c>
      <c r="AW188" s="13" t="s">
        <v>36</v>
      </c>
      <c r="AX188" s="13" t="s">
        <v>79</v>
      </c>
      <c r="AY188" s="246" t="s">
        <v>160</v>
      </c>
    </row>
    <row r="189" spans="1:65" s="2" customFormat="1" ht="16.5" customHeight="1">
      <c r="A189" s="37"/>
      <c r="B189" s="38"/>
      <c r="C189" s="251" t="s">
        <v>388</v>
      </c>
      <c r="D189" s="251" t="s">
        <v>452</v>
      </c>
      <c r="E189" s="252" t="s">
        <v>1574</v>
      </c>
      <c r="F189" s="253" t="s">
        <v>1575</v>
      </c>
      <c r="G189" s="254" t="s">
        <v>215</v>
      </c>
      <c r="H189" s="255">
        <v>23.97</v>
      </c>
      <c r="I189" s="256"/>
      <c r="J189" s="257">
        <f>ROUND(I189*H189,2)</f>
        <v>0</v>
      </c>
      <c r="K189" s="253" t="s">
        <v>167</v>
      </c>
      <c r="L189" s="258"/>
      <c r="M189" s="259" t="s">
        <v>1</v>
      </c>
      <c r="N189" s="260" t="s">
        <v>44</v>
      </c>
      <c r="O189" s="90"/>
      <c r="P189" s="226">
        <f>O189*H189</f>
        <v>0</v>
      </c>
      <c r="Q189" s="226">
        <v>0.08</v>
      </c>
      <c r="R189" s="226">
        <f>Q189*H189</f>
        <v>1.9176</v>
      </c>
      <c r="S189" s="226">
        <v>0</v>
      </c>
      <c r="T189" s="227">
        <f>S189*H189</f>
        <v>0</v>
      </c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R189" s="228" t="s">
        <v>204</v>
      </c>
      <c r="AT189" s="228" t="s">
        <v>452</v>
      </c>
      <c r="AU189" s="228" t="s">
        <v>89</v>
      </c>
      <c r="AY189" s="16" t="s">
        <v>160</v>
      </c>
      <c r="BE189" s="229">
        <f>IF(N189="základní",J189,0)</f>
        <v>0</v>
      </c>
      <c r="BF189" s="229">
        <f>IF(N189="snížená",J189,0)</f>
        <v>0</v>
      </c>
      <c r="BG189" s="229">
        <f>IF(N189="zákl. přenesená",J189,0)</f>
        <v>0</v>
      </c>
      <c r="BH189" s="229">
        <f>IF(N189="sníž. přenesená",J189,0)</f>
        <v>0</v>
      </c>
      <c r="BI189" s="229">
        <f>IF(N189="nulová",J189,0)</f>
        <v>0</v>
      </c>
      <c r="BJ189" s="16" t="s">
        <v>87</v>
      </c>
      <c r="BK189" s="229">
        <f>ROUND(I189*H189,2)</f>
        <v>0</v>
      </c>
      <c r="BL189" s="16" t="s">
        <v>182</v>
      </c>
      <c r="BM189" s="228" t="s">
        <v>1816</v>
      </c>
    </row>
    <row r="190" spans="1:47" s="2" customFormat="1" ht="12">
      <c r="A190" s="37"/>
      <c r="B190" s="38"/>
      <c r="C190" s="39"/>
      <c r="D190" s="230" t="s">
        <v>170</v>
      </c>
      <c r="E190" s="39"/>
      <c r="F190" s="231" t="s">
        <v>1575</v>
      </c>
      <c r="G190" s="39"/>
      <c r="H190" s="39"/>
      <c r="I190" s="232"/>
      <c r="J190" s="39"/>
      <c r="K190" s="39"/>
      <c r="L190" s="43"/>
      <c r="M190" s="233"/>
      <c r="N190" s="234"/>
      <c r="O190" s="90"/>
      <c r="P190" s="90"/>
      <c r="Q190" s="90"/>
      <c r="R190" s="90"/>
      <c r="S190" s="90"/>
      <c r="T190" s="91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T190" s="16" t="s">
        <v>170</v>
      </c>
      <c r="AU190" s="16" t="s">
        <v>89</v>
      </c>
    </row>
    <row r="191" spans="1:51" s="13" customFormat="1" ht="12">
      <c r="A191" s="13"/>
      <c r="B191" s="236"/>
      <c r="C191" s="237"/>
      <c r="D191" s="230" t="s">
        <v>219</v>
      </c>
      <c r="E191" s="237"/>
      <c r="F191" s="239" t="s">
        <v>1817</v>
      </c>
      <c r="G191" s="237"/>
      <c r="H191" s="240">
        <v>23.97</v>
      </c>
      <c r="I191" s="241"/>
      <c r="J191" s="237"/>
      <c r="K191" s="237"/>
      <c r="L191" s="242"/>
      <c r="M191" s="243"/>
      <c r="N191" s="244"/>
      <c r="O191" s="244"/>
      <c r="P191" s="244"/>
      <c r="Q191" s="244"/>
      <c r="R191" s="244"/>
      <c r="S191" s="244"/>
      <c r="T191" s="245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46" t="s">
        <v>219</v>
      </c>
      <c r="AU191" s="246" t="s">
        <v>89</v>
      </c>
      <c r="AV191" s="13" t="s">
        <v>89</v>
      </c>
      <c r="AW191" s="13" t="s">
        <v>4</v>
      </c>
      <c r="AX191" s="13" t="s">
        <v>87</v>
      </c>
      <c r="AY191" s="246" t="s">
        <v>160</v>
      </c>
    </row>
    <row r="192" spans="1:65" s="2" customFormat="1" ht="33" customHeight="1">
      <c r="A192" s="37"/>
      <c r="B192" s="38"/>
      <c r="C192" s="217" t="s">
        <v>508</v>
      </c>
      <c r="D192" s="217" t="s">
        <v>163</v>
      </c>
      <c r="E192" s="218" t="s">
        <v>1649</v>
      </c>
      <c r="F192" s="219" t="s">
        <v>1650</v>
      </c>
      <c r="G192" s="220" t="s">
        <v>215</v>
      </c>
      <c r="H192" s="221">
        <v>7.5</v>
      </c>
      <c r="I192" s="222"/>
      <c r="J192" s="223">
        <f>ROUND(I192*H192,2)</f>
        <v>0</v>
      </c>
      <c r="K192" s="219" t="s">
        <v>167</v>
      </c>
      <c r="L192" s="43"/>
      <c r="M192" s="224" t="s">
        <v>1</v>
      </c>
      <c r="N192" s="225" t="s">
        <v>44</v>
      </c>
      <c r="O192" s="90"/>
      <c r="P192" s="226">
        <f>O192*H192</f>
        <v>0</v>
      </c>
      <c r="Q192" s="226">
        <v>0.00061</v>
      </c>
      <c r="R192" s="226">
        <f>Q192*H192</f>
        <v>0.004575</v>
      </c>
      <c r="S192" s="226">
        <v>0</v>
      </c>
      <c r="T192" s="227">
        <f>S192*H192</f>
        <v>0</v>
      </c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R192" s="228" t="s">
        <v>182</v>
      </c>
      <c r="AT192" s="228" t="s">
        <v>163</v>
      </c>
      <c r="AU192" s="228" t="s">
        <v>89</v>
      </c>
      <c r="AY192" s="16" t="s">
        <v>160</v>
      </c>
      <c r="BE192" s="229">
        <f>IF(N192="základní",J192,0)</f>
        <v>0</v>
      </c>
      <c r="BF192" s="229">
        <f>IF(N192="snížená",J192,0)</f>
        <v>0</v>
      </c>
      <c r="BG192" s="229">
        <f>IF(N192="zákl. přenesená",J192,0)</f>
        <v>0</v>
      </c>
      <c r="BH192" s="229">
        <f>IF(N192="sníž. přenesená",J192,0)</f>
        <v>0</v>
      </c>
      <c r="BI192" s="229">
        <f>IF(N192="nulová",J192,0)</f>
        <v>0</v>
      </c>
      <c r="BJ192" s="16" t="s">
        <v>87</v>
      </c>
      <c r="BK192" s="229">
        <f>ROUND(I192*H192,2)</f>
        <v>0</v>
      </c>
      <c r="BL192" s="16" t="s">
        <v>182</v>
      </c>
      <c r="BM192" s="228" t="s">
        <v>1818</v>
      </c>
    </row>
    <row r="193" spans="1:47" s="2" customFormat="1" ht="12">
      <c r="A193" s="37"/>
      <c r="B193" s="38"/>
      <c r="C193" s="39"/>
      <c r="D193" s="230" t="s">
        <v>170</v>
      </c>
      <c r="E193" s="39"/>
      <c r="F193" s="231" t="s">
        <v>1652</v>
      </c>
      <c r="G193" s="39"/>
      <c r="H193" s="39"/>
      <c r="I193" s="232"/>
      <c r="J193" s="39"/>
      <c r="K193" s="39"/>
      <c r="L193" s="43"/>
      <c r="M193" s="233"/>
      <c r="N193" s="234"/>
      <c r="O193" s="90"/>
      <c r="P193" s="90"/>
      <c r="Q193" s="90"/>
      <c r="R193" s="90"/>
      <c r="S193" s="90"/>
      <c r="T193" s="91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T193" s="16" t="s">
        <v>170</v>
      </c>
      <c r="AU193" s="16" t="s">
        <v>89</v>
      </c>
    </row>
    <row r="194" spans="1:65" s="2" customFormat="1" ht="21.75" customHeight="1">
      <c r="A194" s="37"/>
      <c r="B194" s="38"/>
      <c r="C194" s="217" t="s">
        <v>513</v>
      </c>
      <c r="D194" s="217" t="s">
        <v>163</v>
      </c>
      <c r="E194" s="218" t="s">
        <v>1654</v>
      </c>
      <c r="F194" s="219" t="s">
        <v>1655</v>
      </c>
      <c r="G194" s="220" t="s">
        <v>215</v>
      </c>
      <c r="H194" s="221">
        <v>7.5</v>
      </c>
      <c r="I194" s="222"/>
      <c r="J194" s="223">
        <f>ROUND(I194*H194,2)</f>
        <v>0</v>
      </c>
      <c r="K194" s="219" t="s">
        <v>167</v>
      </c>
      <c r="L194" s="43"/>
      <c r="M194" s="224" t="s">
        <v>1</v>
      </c>
      <c r="N194" s="225" t="s">
        <v>44</v>
      </c>
      <c r="O194" s="90"/>
      <c r="P194" s="226">
        <f>O194*H194</f>
        <v>0</v>
      </c>
      <c r="Q194" s="226">
        <v>0</v>
      </c>
      <c r="R194" s="226">
        <f>Q194*H194</f>
        <v>0</v>
      </c>
      <c r="S194" s="226">
        <v>0</v>
      </c>
      <c r="T194" s="227">
        <f>S194*H194</f>
        <v>0</v>
      </c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R194" s="228" t="s">
        <v>182</v>
      </c>
      <c r="AT194" s="228" t="s">
        <v>163</v>
      </c>
      <c r="AU194" s="228" t="s">
        <v>89</v>
      </c>
      <c r="AY194" s="16" t="s">
        <v>160</v>
      </c>
      <c r="BE194" s="229">
        <f>IF(N194="základní",J194,0)</f>
        <v>0</v>
      </c>
      <c r="BF194" s="229">
        <f>IF(N194="snížená",J194,0)</f>
        <v>0</v>
      </c>
      <c r="BG194" s="229">
        <f>IF(N194="zákl. přenesená",J194,0)</f>
        <v>0</v>
      </c>
      <c r="BH194" s="229">
        <f>IF(N194="sníž. přenesená",J194,0)</f>
        <v>0</v>
      </c>
      <c r="BI194" s="229">
        <f>IF(N194="nulová",J194,0)</f>
        <v>0</v>
      </c>
      <c r="BJ194" s="16" t="s">
        <v>87</v>
      </c>
      <c r="BK194" s="229">
        <f>ROUND(I194*H194,2)</f>
        <v>0</v>
      </c>
      <c r="BL194" s="16" t="s">
        <v>182</v>
      </c>
      <c r="BM194" s="228" t="s">
        <v>1819</v>
      </c>
    </row>
    <row r="195" spans="1:47" s="2" customFormat="1" ht="12">
      <c r="A195" s="37"/>
      <c r="B195" s="38"/>
      <c r="C195" s="39"/>
      <c r="D195" s="230" t="s">
        <v>170</v>
      </c>
      <c r="E195" s="39"/>
      <c r="F195" s="231" t="s">
        <v>1657</v>
      </c>
      <c r="G195" s="39"/>
      <c r="H195" s="39"/>
      <c r="I195" s="232"/>
      <c r="J195" s="39"/>
      <c r="K195" s="39"/>
      <c r="L195" s="43"/>
      <c r="M195" s="233"/>
      <c r="N195" s="234"/>
      <c r="O195" s="90"/>
      <c r="P195" s="90"/>
      <c r="Q195" s="90"/>
      <c r="R195" s="90"/>
      <c r="S195" s="90"/>
      <c r="T195" s="91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T195" s="16" t="s">
        <v>170</v>
      </c>
      <c r="AU195" s="16" t="s">
        <v>89</v>
      </c>
    </row>
    <row r="196" spans="1:63" s="12" customFormat="1" ht="22.8" customHeight="1">
      <c r="A196" s="12"/>
      <c r="B196" s="201"/>
      <c r="C196" s="202"/>
      <c r="D196" s="203" t="s">
        <v>78</v>
      </c>
      <c r="E196" s="215" t="s">
        <v>357</v>
      </c>
      <c r="F196" s="215" t="s">
        <v>358</v>
      </c>
      <c r="G196" s="202"/>
      <c r="H196" s="202"/>
      <c r="I196" s="205"/>
      <c r="J196" s="216">
        <f>BK196</f>
        <v>0</v>
      </c>
      <c r="K196" s="202"/>
      <c r="L196" s="207"/>
      <c r="M196" s="208"/>
      <c r="N196" s="209"/>
      <c r="O196" s="209"/>
      <c r="P196" s="210">
        <f>SUM(P197:P208)</f>
        <v>0</v>
      </c>
      <c r="Q196" s="209"/>
      <c r="R196" s="210">
        <f>SUM(R197:R208)</f>
        <v>0</v>
      </c>
      <c r="S196" s="209"/>
      <c r="T196" s="211">
        <f>SUM(T197:T208)</f>
        <v>0</v>
      </c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R196" s="212" t="s">
        <v>87</v>
      </c>
      <c r="AT196" s="213" t="s">
        <v>78</v>
      </c>
      <c r="AU196" s="213" t="s">
        <v>87</v>
      </c>
      <c r="AY196" s="212" t="s">
        <v>160</v>
      </c>
      <c r="BK196" s="214">
        <f>SUM(BK197:BK208)</f>
        <v>0</v>
      </c>
    </row>
    <row r="197" spans="1:65" s="2" customFormat="1" ht="24.15" customHeight="1">
      <c r="A197" s="37"/>
      <c r="B197" s="38"/>
      <c r="C197" s="217" t="s">
        <v>517</v>
      </c>
      <c r="D197" s="217" t="s">
        <v>163</v>
      </c>
      <c r="E197" s="218" t="s">
        <v>686</v>
      </c>
      <c r="F197" s="219" t="s">
        <v>1685</v>
      </c>
      <c r="G197" s="220" t="s">
        <v>362</v>
      </c>
      <c r="H197" s="221">
        <v>11.311</v>
      </c>
      <c r="I197" s="222"/>
      <c r="J197" s="223">
        <f>ROUND(I197*H197,2)</f>
        <v>0</v>
      </c>
      <c r="K197" s="219" t="s">
        <v>1668</v>
      </c>
      <c r="L197" s="43"/>
      <c r="M197" s="224" t="s">
        <v>1</v>
      </c>
      <c r="N197" s="225" t="s">
        <v>44</v>
      </c>
      <c r="O197" s="90"/>
      <c r="P197" s="226">
        <f>O197*H197</f>
        <v>0</v>
      </c>
      <c r="Q197" s="226">
        <v>0</v>
      </c>
      <c r="R197" s="226">
        <f>Q197*H197</f>
        <v>0</v>
      </c>
      <c r="S197" s="226">
        <v>0</v>
      </c>
      <c r="T197" s="227">
        <f>S197*H197</f>
        <v>0</v>
      </c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R197" s="228" t="s">
        <v>182</v>
      </c>
      <c r="AT197" s="228" t="s">
        <v>163</v>
      </c>
      <c r="AU197" s="228" t="s">
        <v>89</v>
      </c>
      <c r="AY197" s="16" t="s">
        <v>160</v>
      </c>
      <c r="BE197" s="229">
        <f>IF(N197="základní",J197,0)</f>
        <v>0</v>
      </c>
      <c r="BF197" s="229">
        <f>IF(N197="snížená",J197,0)</f>
        <v>0</v>
      </c>
      <c r="BG197" s="229">
        <f>IF(N197="zákl. přenesená",J197,0)</f>
        <v>0</v>
      </c>
      <c r="BH197" s="229">
        <f>IF(N197="sníž. přenesená",J197,0)</f>
        <v>0</v>
      </c>
      <c r="BI197" s="229">
        <f>IF(N197="nulová",J197,0)</f>
        <v>0</v>
      </c>
      <c r="BJ197" s="16" t="s">
        <v>87</v>
      </c>
      <c r="BK197" s="229">
        <f>ROUND(I197*H197,2)</f>
        <v>0</v>
      </c>
      <c r="BL197" s="16" t="s">
        <v>182</v>
      </c>
      <c r="BM197" s="228" t="s">
        <v>1820</v>
      </c>
    </row>
    <row r="198" spans="1:47" s="2" customFormat="1" ht="12">
      <c r="A198" s="37"/>
      <c r="B198" s="38"/>
      <c r="C198" s="39"/>
      <c r="D198" s="230" t="s">
        <v>170</v>
      </c>
      <c r="E198" s="39"/>
      <c r="F198" s="231" t="s">
        <v>1821</v>
      </c>
      <c r="G198" s="39"/>
      <c r="H198" s="39"/>
      <c r="I198" s="232"/>
      <c r="J198" s="39"/>
      <c r="K198" s="39"/>
      <c r="L198" s="43"/>
      <c r="M198" s="233"/>
      <c r="N198" s="234"/>
      <c r="O198" s="90"/>
      <c r="P198" s="90"/>
      <c r="Q198" s="90"/>
      <c r="R198" s="90"/>
      <c r="S198" s="90"/>
      <c r="T198" s="91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T198" s="16" t="s">
        <v>170</v>
      </c>
      <c r="AU198" s="16" t="s">
        <v>89</v>
      </c>
    </row>
    <row r="199" spans="1:47" s="2" customFormat="1" ht="12">
      <c r="A199" s="37"/>
      <c r="B199" s="38"/>
      <c r="C199" s="39"/>
      <c r="D199" s="230" t="s">
        <v>172</v>
      </c>
      <c r="E199" s="39"/>
      <c r="F199" s="235" t="s">
        <v>1687</v>
      </c>
      <c r="G199" s="39"/>
      <c r="H199" s="39"/>
      <c r="I199" s="232"/>
      <c r="J199" s="39"/>
      <c r="K199" s="39"/>
      <c r="L199" s="43"/>
      <c r="M199" s="233"/>
      <c r="N199" s="234"/>
      <c r="O199" s="90"/>
      <c r="P199" s="90"/>
      <c r="Q199" s="90"/>
      <c r="R199" s="90"/>
      <c r="S199" s="90"/>
      <c r="T199" s="91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T199" s="16" t="s">
        <v>172</v>
      </c>
      <c r="AU199" s="16" t="s">
        <v>89</v>
      </c>
    </row>
    <row r="200" spans="1:65" s="2" customFormat="1" ht="33" customHeight="1">
      <c r="A200" s="37"/>
      <c r="B200" s="38"/>
      <c r="C200" s="217" t="s">
        <v>522</v>
      </c>
      <c r="D200" s="217" t="s">
        <v>163</v>
      </c>
      <c r="E200" s="218" t="s">
        <v>360</v>
      </c>
      <c r="F200" s="219" t="s">
        <v>361</v>
      </c>
      <c r="G200" s="220" t="s">
        <v>362</v>
      </c>
      <c r="H200" s="221">
        <v>8.45</v>
      </c>
      <c r="I200" s="222"/>
      <c r="J200" s="223">
        <f>ROUND(I200*H200,2)</f>
        <v>0</v>
      </c>
      <c r="K200" s="219" t="s">
        <v>167</v>
      </c>
      <c r="L200" s="43"/>
      <c r="M200" s="224" t="s">
        <v>1</v>
      </c>
      <c r="N200" s="225" t="s">
        <v>44</v>
      </c>
      <c r="O200" s="90"/>
      <c r="P200" s="226">
        <f>O200*H200</f>
        <v>0</v>
      </c>
      <c r="Q200" s="226">
        <v>0</v>
      </c>
      <c r="R200" s="226">
        <f>Q200*H200</f>
        <v>0</v>
      </c>
      <c r="S200" s="226">
        <v>0</v>
      </c>
      <c r="T200" s="227">
        <f>S200*H200</f>
        <v>0</v>
      </c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R200" s="228" t="s">
        <v>182</v>
      </c>
      <c r="AT200" s="228" t="s">
        <v>163</v>
      </c>
      <c r="AU200" s="228" t="s">
        <v>89</v>
      </c>
      <c r="AY200" s="16" t="s">
        <v>160</v>
      </c>
      <c r="BE200" s="229">
        <f>IF(N200="základní",J200,0)</f>
        <v>0</v>
      </c>
      <c r="BF200" s="229">
        <f>IF(N200="snížená",J200,0)</f>
        <v>0</v>
      </c>
      <c r="BG200" s="229">
        <f>IF(N200="zákl. přenesená",J200,0)</f>
        <v>0</v>
      </c>
      <c r="BH200" s="229">
        <f>IF(N200="sníž. přenesená",J200,0)</f>
        <v>0</v>
      </c>
      <c r="BI200" s="229">
        <f>IF(N200="nulová",J200,0)</f>
        <v>0</v>
      </c>
      <c r="BJ200" s="16" t="s">
        <v>87</v>
      </c>
      <c r="BK200" s="229">
        <f>ROUND(I200*H200,2)</f>
        <v>0</v>
      </c>
      <c r="BL200" s="16" t="s">
        <v>182</v>
      </c>
      <c r="BM200" s="228" t="s">
        <v>1822</v>
      </c>
    </row>
    <row r="201" spans="1:47" s="2" customFormat="1" ht="12">
      <c r="A201" s="37"/>
      <c r="B201" s="38"/>
      <c r="C201" s="39"/>
      <c r="D201" s="230" t="s">
        <v>170</v>
      </c>
      <c r="E201" s="39"/>
      <c r="F201" s="231" t="s">
        <v>364</v>
      </c>
      <c r="G201" s="39"/>
      <c r="H201" s="39"/>
      <c r="I201" s="232"/>
      <c r="J201" s="39"/>
      <c r="K201" s="39"/>
      <c r="L201" s="43"/>
      <c r="M201" s="233"/>
      <c r="N201" s="234"/>
      <c r="O201" s="90"/>
      <c r="P201" s="90"/>
      <c r="Q201" s="90"/>
      <c r="R201" s="90"/>
      <c r="S201" s="90"/>
      <c r="T201" s="91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T201" s="16" t="s">
        <v>170</v>
      </c>
      <c r="AU201" s="16" t="s">
        <v>89</v>
      </c>
    </row>
    <row r="202" spans="1:51" s="13" customFormat="1" ht="12">
      <c r="A202" s="13"/>
      <c r="B202" s="236"/>
      <c r="C202" s="237"/>
      <c r="D202" s="230" t="s">
        <v>219</v>
      </c>
      <c r="E202" s="238" t="s">
        <v>1</v>
      </c>
      <c r="F202" s="239" t="s">
        <v>1823</v>
      </c>
      <c r="G202" s="237"/>
      <c r="H202" s="240">
        <v>8.45</v>
      </c>
      <c r="I202" s="241"/>
      <c r="J202" s="237"/>
      <c r="K202" s="237"/>
      <c r="L202" s="242"/>
      <c r="M202" s="243"/>
      <c r="N202" s="244"/>
      <c r="O202" s="244"/>
      <c r="P202" s="244"/>
      <c r="Q202" s="244"/>
      <c r="R202" s="244"/>
      <c r="S202" s="244"/>
      <c r="T202" s="245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46" t="s">
        <v>219</v>
      </c>
      <c r="AU202" s="246" t="s">
        <v>89</v>
      </c>
      <c r="AV202" s="13" t="s">
        <v>89</v>
      </c>
      <c r="AW202" s="13" t="s">
        <v>36</v>
      </c>
      <c r="AX202" s="13" t="s">
        <v>79</v>
      </c>
      <c r="AY202" s="246" t="s">
        <v>160</v>
      </c>
    </row>
    <row r="203" spans="1:65" s="2" customFormat="1" ht="33" customHeight="1">
      <c r="A203" s="37"/>
      <c r="B203" s="38"/>
      <c r="C203" s="217" t="s">
        <v>527</v>
      </c>
      <c r="D203" s="217" t="s">
        <v>163</v>
      </c>
      <c r="E203" s="218" t="s">
        <v>1695</v>
      </c>
      <c r="F203" s="219" t="s">
        <v>1696</v>
      </c>
      <c r="G203" s="220" t="s">
        <v>362</v>
      </c>
      <c r="H203" s="221">
        <v>1.238</v>
      </c>
      <c r="I203" s="222"/>
      <c r="J203" s="223">
        <f>ROUND(I203*H203,2)</f>
        <v>0</v>
      </c>
      <c r="K203" s="219" t="s">
        <v>167</v>
      </c>
      <c r="L203" s="43"/>
      <c r="M203" s="224" t="s">
        <v>1</v>
      </c>
      <c r="N203" s="225" t="s">
        <v>44</v>
      </c>
      <c r="O203" s="90"/>
      <c r="P203" s="226">
        <f>O203*H203</f>
        <v>0</v>
      </c>
      <c r="Q203" s="226">
        <v>0</v>
      </c>
      <c r="R203" s="226">
        <f>Q203*H203</f>
        <v>0</v>
      </c>
      <c r="S203" s="226">
        <v>0</v>
      </c>
      <c r="T203" s="227">
        <f>S203*H203</f>
        <v>0</v>
      </c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R203" s="228" t="s">
        <v>182</v>
      </c>
      <c r="AT203" s="228" t="s">
        <v>163</v>
      </c>
      <c r="AU203" s="228" t="s">
        <v>89</v>
      </c>
      <c r="AY203" s="16" t="s">
        <v>160</v>
      </c>
      <c r="BE203" s="229">
        <f>IF(N203="základní",J203,0)</f>
        <v>0</v>
      </c>
      <c r="BF203" s="229">
        <f>IF(N203="snížená",J203,0)</f>
        <v>0</v>
      </c>
      <c r="BG203" s="229">
        <f>IF(N203="zákl. přenesená",J203,0)</f>
        <v>0</v>
      </c>
      <c r="BH203" s="229">
        <f>IF(N203="sníž. přenesená",J203,0)</f>
        <v>0</v>
      </c>
      <c r="BI203" s="229">
        <f>IF(N203="nulová",J203,0)</f>
        <v>0</v>
      </c>
      <c r="BJ203" s="16" t="s">
        <v>87</v>
      </c>
      <c r="BK203" s="229">
        <f>ROUND(I203*H203,2)</f>
        <v>0</v>
      </c>
      <c r="BL203" s="16" t="s">
        <v>182</v>
      </c>
      <c r="BM203" s="228" t="s">
        <v>1824</v>
      </c>
    </row>
    <row r="204" spans="1:47" s="2" customFormat="1" ht="12">
      <c r="A204" s="37"/>
      <c r="B204" s="38"/>
      <c r="C204" s="39"/>
      <c r="D204" s="230" t="s">
        <v>170</v>
      </c>
      <c r="E204" s="39"/>
      <c r="F204" s="231" t="s">
        <v>1698</v>
      </c>
      <c r="G204" s="39"/>
      <c r="H204" s="39"/>
      <c r="I204" s="232"/>
      <c r="J204" s="39"/>
      <c r="K204" s="39"/>
      <c r="L204" s="43"/>
      <c r="M204" s="233"/>
      <c r="N204" s="234"/>
      <c r="O204" s="90"/>
      <c r="P204" s="90"/>
      <c r="Q204" s="90"/>
      <c r="R204" s="90"/>
      <c r="S204" s="90"/>
      <c r="T204" s="91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T204" s="16" t="s">
        <v>170</v>
      </c>
      <c r="AU204" s="16" t="s">
        <v>89</v>
      </c>
    </row>
    <row r="205" spans="1:51" s="13" customFormat="1" ht="12">
      <c r="A205" s="13"/>
      <c r="B205" s="236"/>
      <c r="C205" s="237"/>
      <c r="D205" s="230" t="s">
        <v>219</v>
      </c>
      <c r="E205" s="238" t="s">
        <v>1</v>
      </c>
      <c r="F205" s="239" t="s">
        <v>1825</v>
      </c>
      <c r="G205" s="237"/>
      <c r="H205" s="240">
        <v>1.238</v>
      </c>
      <c r="I205" s="241"/>
      <c r="J205" s="237"/>
      <c r="K205" s="237"/>
      <c r="L205" s="242"/>
      <c r="M205" s="243"/>
      <c r="N205" s="244"/>
      <c r="O205" s="244"/>
      <c r="P205" s="244"/>
      <c r="Q205" s="244"/>
      <c r="R205" s="244"/>
      <c r="S205" s="244"/>
      <c r="T205" s="245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46" t="s">
        <v>219</v>
      </c>
      <c r="AU205" s="246" t="s">
        <v>89</v>
      </c>
      <c r="AV205" s="13" t="s">
        <v>89</v>
      </c>
      <c r="AW205" s="13" t="s">
        <v>36</v>
      </c>
      <c r="AX205" s="13" t="s">
        <v>79</v>
      </c>
      <c r="AY205" s="246" t="s">
        <v>160</v>
      </c>
    </row>
    <row r="206" spans="1:65" s="2" customFormat="1" ht="24.15" customHeight="1">
      <c r="A206" s="37"/>
      <c r="B206" s="38"/>
      <c r="C206" s="217" t="s">
        <v>531</v>
      </c>
      <c r="D206" s="217" t="s">
        <v>163</v>
      </c>
      <c r="E206" s="218" t="s">
        <v>1701</v>
      </c>
      <c r="F206" s="219" t="s">
        <v>1702</v>
      </c>
      <c r="G206" s="220" t="s">
        <v>362</v>
      </c>
      <c r="H206" s="221">
        <v>1.624</v>
      </c>
      <c r="I206" s="222"/>
      <c r="J206" s="223">
        <f>ROUND(I206*H206,2)</f>
        <v>0</v>
      </c>
      <c r="K206" s="219" t="s">
        <v>167</v>
      </c>
      <c r="L206" s="43"/>
      <c r="M206" s="224" t="s">
        <v>1</v>
      </c>
      <c r="N206" s="225" t="s">
        <v>44</v>
      </c>
      <c r="O206" s="90"/>
      <c r="P206" s="226">
        <f>O206*H206</f>
        <v>0</v>
      </c>
      <c r="Q206" s="226">
        <v>0</v>
      </c>
      <c r="R206" s="226">
        <f>Q206*H206</f>
        <v>0</v>
      </c>
      <c r="S206" s="226">
        <v>0</v>
      </c>
      <c r="T206" s="227">
        <f>S206*H206</f>
        <v>0</v>
      </c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R206" s="228" t="s">
        <v>182</v>
      </c>
      <c r="AT206" s="228" t="s">
        <v>163</v>
      </c>
      <c r="AU206" s="228" t="s">
        <v>89</v>
      </c>
      <c r="AY206" s="16" t="s">
        <v>160</v>
      </c>
      <c r="BE206" s="229">
        <f>IF(N206="základní",J206,0)</f>
        <v>0</v>
      </c>
      <c r="BF206" s="229">
        <f>IF(N206="snížená",J206,0)</f>
        <v>0</v>
      </c>
      <c r="BG206" s="229">
        <f>IF(N206="zákl. přenesená",J206,0)</f>
        <v>0</v>
      </c>
      <c r="BH206" s="229">
        <f>IF(N206="sníž. přenesená",J206,0)</f>
        <v>0</v>
      </c>
      <c r="BI206" s="229">
        <f>IF(N206="nulová",J206,0)</f>
        <v>0</v>
      </c>
      <c r="BJ206" s="16" t="s">
        <v>87</v>
      </c>
      <c r="BK206" s="229">
        <f>ROUND(I206*H206,2)</f>
        <v>0</v>
      </c>
      <c r="BL206" s="16" t="s">
        <v>182</v>
      </c>
      <c r="BM206" s="228" t="s">
        <v>1826</v>
      </c>
    </row>
    <row r="207" spans="1:47" s="2" customFormat="1" ht="12">
      <c r="A207" s="37"/>
      <c r="B207" s="38"/>
      <c r="C207" s="39"/>
      <c r="D207" s="230" t="s">
        <v>170</v>
      </c>
      <c r="E207" s="39"/>
      <c r="F207" s="231" t="s">
        <v>1704</v>
      </c>
      <c r="G207" s="39"/>
      <c r="H207" s="39"/>
      <c r="I207" s="232"/>
      <c r="J207" s="39"/>
      <c r="K207" s="39"/>
      <c r="L207" s="43"/>
      <c r="M207" s="233"/>
      <c r="N207" s="234"/>
      <c r="O207" s="90"/>
      <c r="P207" s="90"/>
      <c r="Q207" s="90"/>
      <c r="R207" s="90"/>
      <c r="S207" s="90"/>
      <c r="T207" s="91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T207" s="16" t="s">
        <v>170</v>
      </c>
      <c r="AU207" s="16" t="s">
        <v>89</v>
      </c>
    </row>
    <row r="208" spans="1:51" s="13" customFormat="1" ht="12">
      <c r="A208" s="13"/>
      <c r="B208" s="236"/>
      <c r="C208" s="237"/>
      <c r="D208" s="230" t="s">
        <v>219</v>
      </c>
      <c r="E208" s="238" t="s">
        <v>1</v>
      </c>
      <c r="F208" s="239" t="s">
        <v>1827</v>
      </c>
      <c r="G208" s="237"/>
      <c r="H208" s="240">
        <v>1.624</v>
      </c>
      <c r="I208" s="241"/>
      <c r="J208" s="237"/>
      <c r="K208" s="237"/>
      <c r="L208" s="242"/>
      <c r="M208" s="243"/>
      <c r="N208" s="244"/>
      <c r="O208" s="244"/>
      <c r="P208" s="244"/>
      <c r="Q208" s="244"/>
      <c r="R208" s="244"/>
      <c r="S208" s="244"/>
      <c r="T208" s="245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46" t="s">
        <v>219</v>
      </c>
      <c r="AU208" s="246" t="s">
        <v>89</v>
      </c>
      <c r="AV208" s="13" t="s">
        <v>89</v>
      </c>
      <c r="AW208" s="13" t="s">
        <v>36</v>
      </c>
      <c r="AX208" s="13" t="s">
        <v>79</v>
      </c>
      <c r="AY208" s="246" t="s">
        <v>160</v>
      </c>
    </row>
    <row r="209" spans="1:63" s="12" customFormat="1" ht="22.8" customHeight="1">
      <c r="A209" s="12"/>
      <c r="B209" s="201"/>
      <c r="C209" s="202"/>
      <c r="D209" s="203" t="s">
        <v>78</v>
      </c>
      <c r="E209" s="215" t="s">
        <v>694</v>
      </c>
      <c r="F209" s="215" t="s">
        <v>695</v>
      </c>
      <c r="G209" s="202"/>
      <c r="H209" s="202"/>
      <c r="I209" s="205"/>
      <c r="J209" s="216">
        <f>BK209</f>
        <v>0</v>
      </c>
      <c r="K209" s="202"/>
      <c r="L209" s="207"/>
      <c r="M209" s="208"/>
      <c r="N209" s="209"/>
      <c r="O209" s="209"/>
      <c r="P209" s="210">
        <f>SUM(P210:P211)</f>
        <v>0</v>
      </c>
      <c r="Q209" s="209"/>
      <c r="R209" s="210">
        <f>SUM(R210:R211)</f>
        <v>0</v>
      </c>
      <c r="S209" s="209"/>
      <c r="T209" s="211">
        <f>SUM(T210:T211)</f>
        <v>0</v>
      </c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R209" s="212" t="s">
        <v>87</v>
      </c>
      <c r="AT209" s="213" t="s">
        <v>78</v>
      </c>
      <c r="AU209" s="213" t="s">
        <v>87</v>
      </c>
      <c r="AY209" s="212" t="s">
        <v>160</v>
      </c>
      <c r="BK209" s="214">
        <f>SUM(BK210:BK211)</f>
        <v>0</v>
      </c>
    </row>
    <row r="210" spans="1:65" s="2" customFormat="1" ht="33" customHeight="1">
      <c r="A210" s="37"/>
      <c r="B210" s="38"/>
      <c r="C210" s="217" t="s">
        <v>536</v>
      </c>
      <c r="D210" s="217" t="s">
        <v>163</v>
      </c>
      <c r="E210" s="218" t="s">
        <v>1828</v>
      </c>
      <c r="F210" s="219" t="s">
        <v>1829</v>
      </c>
      <c r="G210" s="220" t="s">
        <v>362</v>
      </c>
      <c r="H210" s="221">
        <v>10.406</v>
      </c>
      <c r="I210" s="222"/>
      <c r="J210" s="223">
        <f>ROUND(I210*H210,2)</f>
        <v>0</v>
      </c>
      <c r="K210" s="219" t="s">
        <v>167</v>
      </c>
      <c r="L210" s="43"/>
      <c r="M210" s="224" t="s">
        <v>1</v>
      </c>
      <c r="N210" s="225" t="s">
        <v>44</v>
      </c>
      <c r="O210" s="90"/>
      <c r="P210" s="226">
        <f>O210*H210</f>
        <v>0</v>
      </c>
      <c r="Q210" s="226">
        <v>0</v>
      </c>
      <c r="R210" s="226">
        <f>Q210*H210</f>
        <v>0</v>
      </c>
      <c r="S210" s="226">
        <v>0</v>
      </c>
      <c r="T210" s="227">
        <f>S210*H210</f>
        <v>0</v>
      </c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R210" s="228" t="s">
        <v>182</v>
      </c>
      <c r="AT210" s="228" t="s">
        <v>163</v>
      </c>
      <c r="AU210" s="228" t="s">
        <v>89</v>
      </c>
      <c r="AY210" s="16" t="s">
        <v>160</v>
      </c>
      <c r="BE210" s="229">
        <f>IF(N210="základní",J210,0)</f>
        <v>0</v>
      </c>
      <c r="BF210" s="229">
        <f>IF(N210="snížená",J210,0)</f>
        <v>0</v>
      </c>
      <c r="BG210" s="229">
        <f>IF(N210="zákl. přenesená",J210,0)</f>
        <v>0</v>
      </c>
      <c r="BH210" s="229">
        <f>IF(N210="sníž. přenesená",J210,0)</f>
        <v>0</v>
      </c>
      <c r="BI210" s="229">
        <f>IF(N210="nulová",J210,0)</f>
        <v>0</v>
      </c>
      <c r="BJ210" s="16" t="s">
        <v>87</v>
      </c>
      <c r="BK210" s="229">
        <f>ROUND(I210*H210,2)</f>
        <v>0</v>
      </c>
      <c r="BL210" s="16" t="s">
        <v>182</v>
      </c>
      <c r="BM210" s="228" t="s">
        <v>1830</v>
      </c>
    </row>
    <row r="211" spans="1:47" s="2" customFormat="1" ht="12">
      <c r="A211" s="37"/>
      <c r="B211" s="38"/>
      <c r="C211" s="39"/>
      <c r="D211" s="230" t="s">
        <v>170</v>
      </c>
      <c r="E211" s="39"/>
      <c r="F211" s="231" t="s">
        <v>1831</v>
      </c>
      <c r="G211" s="39"/>
      <c r="H211" s="39"/>
      <c r="I211" s="232"/>
      <c r="J211" s="39"/>
      <c r="K211" s="39"/>
      <c r="L211" s="43"/>
      <c r="M211" s="233"/>
      <c r="N211" s="234"/>
      <c r="O211" s="90"/>
      <c r="P211" s="90"/>
      <c r="Q211" s="90"/>
      <c r="R211" s="90"/>
      <c r="S211" s="90"/>
      <c r="T211" s="91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T211" s="16" t="s">
        <v>170</v>
      </c>
      <c r="AU211" s="16" t="s">
        <v>89</v>
      </c>
    </row>
    <row r="212" spans="1:63" s="12" customFormat="1" ht="25.9" customHeight="1">
      <c r="A212" s="12"/>
      <c r="B212" s="201"/>
      <c r="C212" s="202"/>
      <c r="D212" s="203" t="s">
        <v>78</v>
      </c>
      <c r="E212" s="204" t="s">
        <v>701</v>
      </c>
      <c r="F212" s="204" t="s">
        <v>702</v>
      </c>
      <c r="G212" s="202"/>
      <c r="H212" s="202"/>
      <c r="I212" s="205"/>
      <c r="J212" s="206">
        <f>BK212</f>
        <v>0</v>
      </c>
      <c r="K212" s="202"/>
      <c r="L212" s="207"/>
      <c r="M212" s="208"/>
      <c r="N212" s="209"/>
      <c r="O212" s="209"/>
      <c r="P212" s="210">
        <f>P213</f>
        <v>0</v>
      </c>
      <c r="Q212" s="209"/>
      <c r="R212" s="210">
        <f>R213</f>
        <v>5E-05</v>
      </c>
      <c r="S212" s="209"/>
      <c r="T212" s="211">
        <f>T213</f>
        <v>0</v>
      </c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R212" s="212" t="s">
        <v>89</v>
      </c>
      <c r="AT212" s="213" t="s">
        <v>78</v>
      </c>
      <c r="AU212" s="213" t="s">
        <v>79</v>
      </c>
      <c r="AY212" s="212" t="s">
        <v>160</v>
      </c>
      <c r="BK212" s="214">
        <f>BK213</f>
        <v>0</v>
      </c>
    </row>
    <row r="213" spans="1:63" s="12" customFormat="1" ht="22.8" customHeight="1">
      <c r="A213" s="12"/>
      <c r="B213" s="201"/>
      <c r="C213" s="202"/>
      <c r="D213" s="203" t="s">
        <v>78</v>
      </c>
      <c r="E213" s="215" t="s">
        <v>1706</v>
      </c>
      <c r="F213" s="215" t="s">
        <v>1707</v>
      </c>
      <c r="G213" s="202"/>
      <c r="H213" s="202"/>
      <c r="I213" s="205"/>
      <c r="J213" s="216">
        <f>BK213</f>
        <v>0</v>
      </c>
      <c r="K213" s="202"/>
      <c r="L213" s="207"/>
      <c r="M213" s="208"/>
      <c r="N213" s="209"/>
      <c r="O213" s="209"/>
      <c r="P213" s="210">
        <f>SUM(P214:P216)</f>
        <v>0</v>
      </c>
      <c r="Q213" s="209"/>
      <c r="R213" s="210">
        <f>SUM(R214:R216)</f>
        <v>5E-05</v>
      </c>
      <c r="S213" s="209"/>
      <c r="T213" s="211">
        <f>SUM(T214:T216)</f>
        <v>0</v>
      </c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R213" s="212" t="s">
        <v>89</v>
      </c>
      <c r="AT213" s="213" t="s">
        <v>78</v>
      </c>
      <c r="AU213" s="213" t="s">
        <v>87</v>
      </c>
      <c r="AY213" s="212" t="s">
        <v>160</v>
      </c>
      <c r="BK213" s="214">
        <f>SUM(BK214:BK216)</f>
        <v>0</v>
      </c>
    </row>
    <row r="214" spans="1:65" s="2" customFormat="1" ht="16.5" customHeight="1">
      <c r="A214" s="37"/>
      <c r="B214" s="38"/>
      <c r="C214" s="217" t="s">
        <v>541</v>
      </c>
      <c r="D214" s="217" t="s">
        <v>163</v>
      </c>
      <c r="E214" s="218" t="s">
        <v>1709</v>
      </c>
      <c r="F214" s="219" t="s">
        <v>1710</v>
      </c>
      <c r="G214" s="220" t="s">
        <v>231</v>
      </c>
      <c r="H214" s="221">
        <v>1</v>
      </c>
      <c r="I214" s="222"/>
      <c r="J214" s="223">
        <f>ROUND(I214*H214,2)</f>
        <v>0</v>
      </c>
      <c r="K214" s="219" t="s">
        <v>1</v>
      </c>
      <c r="L214" s="43"/>
      <c r="M214" s="224" t="s">
        <v>1</v>
      </c>
      <c r="N214" s="225" t="s">
        <v>44</v>
      </c>
      <c r="O214" s="90"/>
      <c r="P214" s="226">
        <f>O214*H214</f>
        <v>0</v>
      </c>
      <c r="Q214" s="226">
        <v>5E-05</v>
      </c>
      <c r="R214" s="226">
        <f>Q214*H214</f>
        <v>5E-05</v>
      </c>
      <c r="S214" s="226">
        <v>0</v>
      </c>
      <c r="T214" s="227">
        <f>S214*H214</f>
        <v>0</v>
      </c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R214" s="228" t="s">
        <v>346</v>
      </c>
      <c r="AT214" s="228" t="s">
        <v>163</v>
      </c>
      <c r="AU214" s="228" t="s">
        <v>89</v>
      </c>
      <c r="AY214" s="16" t="s">
        <v>160</v>
      </c>
      <c r="BE214" s="229">
        <f>IF(N214="základní",J214,0)</f>
        <v>0</v>
      </c>
      <c r="BF214" s="229">
        <f>IF(N214="snížená",J214,0)</f>
        <v>0</v>
      </c>
      <c r="BG214" s="229">
        <f>IF(N214="zákl. přenesená",J214,0)</f>
        <v>0</v>
      </c>
      <c r="BH214" s="229">
        <f>IF(N214="sníž. přenesená",J214,0)</f>
        <v>0</v>
      </c>
      <c r="BI214" s="229">
        <f>IF(N214="nulová",J214,0)</f>
        <v>0</v>
      </c>
      <c r="BJ214" s="16" t="s">
        <v>87</v>
      </c>
      <c r="BK214" s="229">
        <f>ROUND(I214*H214,2)</f>
        <v>0</v>
      </c>
      <c r="BL214" s="16" t="s">
        <v>346</v>
      </c>
      <c r="BM214" s="228" t="s">
        <v>1832</v>
      </c>
    </row>
    <row r="215" spans="1:47" s="2" customFormat="1" ht="12">
      <c r="A215" s="37"/>
      <c r="B215" s="38"/>
      <c r="C215" s="39"/>
      <c r="D215" s="230" t="s">
        <v>170</v>
      </c>
      <c r="E215" s="39"/>
      <c r="F215" s="231" t="s">
        <v>1712</v>
      </c>
      <c r="G215" s="39"/>
      <c r="H215" s="39"/>
      <c r="I215" s="232"/>
      <c r="J215" s="39"/>
      <c r="K215" s="39"/>
      <c r="L215" s="43"/>
      <c r="M215" s="233"/>
      <c r="N215" s="234"/>
      <c r="O215" s="90"/>
      <c r="P215" s="90"/>
      <c r="Q215" s="90"/>
      <c r="R215" s="90"/>
      <c r="S215" s="90"/>
      <c r="T215" s="91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T215" s="16" t="s">
        <v>170</v>
      </c>
      <c r="AU215" s="16" t="s">
        <v>89</v>
      </c>
    </row>
    <row r="216" spans="1:47" s="2" customFormat="1" ht="12">
      <c r="A216" s="37"/>
      <c r="B216" s="38"/>
      <c r="C216" s="39"/>
      <c r="D216" s="230" t="s">
        <v>172</v>
      </c>
      <c r="E216" s="39"/>
      <c r="F216" s="235" t="s">
        <v>1713</v>
      </c>
      <c r="G216" s="39"/>
      <c r="H216" s="39"/>
      <c r="I216" s="232"/>
      <c r="J216" s="39"/>
      <c r="K216" s="39"/>
      <c r="L216" s="43"/>
      <c r="M216" s="247"/>
      <c r="N216" s="248"/>
      <c r="O216" s="249"/>
      <c r="P216" s="249"/>
      <c r="Q216" s="249"/>
      <c r="R216" s="249"/>
      <c r="S216" s="249"/>
      <c r="T216" s="250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T216" s="16" t="s">
        <v>172</v>
      </c>
      <c r="AU216" s="16" t="s">
        <v>89</v>
      </c>
    </row>
    <row r="217" spans="1:31" s="2" customFormat="1" ht="6.95" customHeight="1">
      <c r="A217" s="37"/>
      <c r="B217" s="65"/>
      <c r="C217" s="66"/>
      <c r="D217" s="66"/>
      <c r="E217" s="66"/>
      <c r="F217" s="66"/>
      <c r="G217" s="66"/>
      <c r="H217" s="66"/>
      <c r="I217" s="66"/>
      <c r="J217" s="66"/>
      <c r="K217" s="66"/>
      <c r="L217" s="43"/>
      <c r="M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</row>
  </sheetData>
  <sheetProtection password="CC35" sheet="1" objects="1" scenarios="1" formatColumns="0" formatRows="0" autoFilter="0"/>
  <autoFilter ref="C125:K216"/>
  <mergeCells count="9">
    <mergeCell ref="E7:H7"/>
    <mergeCell ref="E9:H9"/>
    <mergeCell ref="E18:H18"/>
    <mergeCell ref="E27:H27"/>
    <mergeCell ref="E85:H85"/>
    <mergeCell ref="E87:H87"/>
    <mergeCell ref="E116:H116"/>
    <mergeCell ref="E118:H11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NOTEBOOK3A\Notebook3</dc:creator>
  <cp:keywords/>
  <dc:description/>
  <cp:lastModifiedBy>NOTEBOOK3A\Notebook3</cp:lastModifiedBy>
  <dcterms:created xsi:type="dcterms:W3CDTF">2022-05-24T11:29:09Z</dcterms:created>
  <dcterms:modified xsi:type="dcterms:W3CDTF">2022-05-24T11:29:30Z</dcterms:modified>
  <cp:category/>
  <cp:version/>
  <cp:contentType/>
  <cp:contentStatus/>
</cp:coreProperties>
</file>