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00 - Vedlejší a ostatní ..." sheetId="2" r:id="rId2"/>
    <sheet name="001 - Příprava území" sheetId="3" r:id="rId3"/>
    <sheet name="D.1.3.3 - Přípojka vodovodu" sheetId="4" r:id="rId4"/>
    <sheet name="D.1.4.1 - Veřejné osvětlení" sheetId="5" r:id="rId5"/>
    <sheet name="D.1.4.2 - Přeložka I. Tel..." sheetId="6" r:id="rId6"/>
    <sheet name="D.1.5 - Přeložka plynovodu" sheetId="7" r:id="rId7"/>
    <sheet name="SO101 - Komunikace" sheetId="8" r:id="rId8"/>
    <sheet name="SO102 - Úprava autobusové..." sheetId="9" r:id="rId9"/>
    <sheet name="SO103 - Oplocení" sheetId="10" r:id="rId10"/>
    <sheet name="SO201 - Protihluková stěna" sheetId="11" r:id="rId11"/>
    <sheet name="SO301 - Přeložka dešťové ..." sheetId="12" r:id="rId12"/>
    <sheet name="SO302 - Přeložka vodovodu" sheetId="13" r:id="rId13"/>
    <sheet name="SO304 - Přeložka splaškov..." sheetId="14" r:id="rId14"/>
    <sheet name="SO801 - Sadové úpravy" sheetId="15" r:id="rId15"/>
  </sheets>
  <definedNames>
    <definedName name="_xlnm.Print_Area" localSheetId="0">'Rekapitulace stavby'!$D$4:$AO$76,'Rekapitulace stavby'!$C$82:$AQ$109</definedName>
    <definedName name="_xlnm.Print_Titles" localSheetId="0">'Rekapitulace stavby'!$92:$92</definedName>
    <definedName name="_xlnm._FilterDatabase" localSheetId="1" hidden="1">'000 - Vedlejší a ostatní ...'!$C$122:$K$170</definedName>
    <definedName name="_xlnm.Print_Area" localSheetId="1">'000 - Vedlejší a ostatní ...'!$C$4:$J$76,'000 - Vedlejší a ostatní ...'!$C$82:$J$104,'000 - Vedlejší a ostatní ...'!$C$110:$K$170</definedName>
    <definedName name="_xlnm.Print_Titles" localSheetId="1">'000 - Vedlejší a ostatní ...'!$122:$122</definedName>
    <definedName name="_xlnm._FilterDatabase" localSheetId="2" hidden="1">'001 - Příprava území'!$C$119:$K$188</definedName>
    <definedName name="_xlnm.Print_Area" localSheetId="2">'001 - Příprava území'!$C$4:$J$76,'001 - Příprava území'!$C$82:$J$101,'001 - Příprava území'!$C$107:$K$188</definedName>
    <definedName name="_xlnm.Print_Titles" localSheetId="2">'001 - Příprava území'!$119:$119</definedName>
    <definedName name="_xlnm._FilterDatabase" localSheetId="3" hidden="1">'D.1.3.3 - Přípojka vodovodu'!$C$126:$K$299</definedName>
    <definedName name="_xlnm.Print_Area" localSheetId="3">'D.1.3.3 - Přípojka vodovodu'!$C$4:$J$76,'D.1.3.3 - Přípojka vodovodu'!$C$82:$J$108,'D.1.3.3 - Přípojka vodovodu'!$C$114:$K$299</definedName>
    <definedName name="_xlnm.Print_Titles" localSheetId="3">'D.1.3.3 - Přípojka vodovodu'!$126:$126</definedName>
    <definedName name="_xlnm._FilterDatabase" localSheetId="4" hidden="1">'D.1.4.1 - Veřejné osvětlení'!$C$117:$K$122</definedName>
    <definedName name="_xlnm.Print_Area" localSheetId="4">'D.1.4.1 - Veřejné osvětlení'!$C$4:$J$76,'D.1.4.1 - Veřejné osvětlení'!$C$82:$J$99,'D.1.4.1 - Veřejné osvětlení'!$C$105:$K$122</definedName>
    <definedName name="_xlnm.Print_Titles" localSheetId="4">'D.1.4.1 - Veřejné osvětlení'!$117:$117</definedName>
    <definedName name="_xlnm._FilterDatabase" localSheetId="5" hidden="1">'D.1.4.2 - Přeložka I. Tel...'!$C$117:$K$122</definedName>
    <definedName name="_xlnm.Print_Area" localSheetId="5">'D.1.4.2 - Přeložka I. Tel...'!$C$4:$J$76,'D.1.4.2 - Přeložka I. Tel...'!$C$82:$J$99,'D.1.4.2 - Přeložka I. Tel...'!$C$105:$K$122</definedName>
    <definedName name="_xlnm.Print_Titles" localSheetId="5">'D.1.4.2 - Přeložka I. Tel...'!$117:$117</definedName>
    <definedName name="_xlnm._FilterDatabase" localSheetId="6" hidden="1">'D.1.5 - Přeložka plynovodu'!$C$124:$K$249</definedName>
    <definedName name="_xlnm.Print_Area" localSheetId="6">'D.1.5 - Přeložka plynovodu'!$C$4:$J$76,'D.1.5 - Přeložka plynovodu'!$C$82:$J$106,'D.1.5 - Přeložka plynovodu'!$C$112:$K$249</definedName>
    <definedName name="_xlnm.Print_Titles" localSheetId="6">'D.1.5 - Přeložka plynovodu'!$124:$124</definedName>
    <definedName name="_xlnm._FilterDatabase" localSheetId="7" hidden="1">'SO101 - Komunikace'!$C$130:$K$675</definedName>
    <definedName name="_xlnm.Print_Area" localSheetId="7">'SO101 - Komunikace'!$C$4:$J$76,'SO101 - Komunikace'!$C$82:$J$112,'SO101 - Komunikace'!$C$118:$K$675</definedName>
    <definedName name="_xlnm.Print_Titles" localSheetId="7">'SO101 - Komunikace'!$130:$130</definedName>
    <definedName name="_xlnm._FilterDatabase" localSheetId="8" hidden="1">'SO102 - Úprava autobusové...'!$C$125:$K$216</definedName>
    <definedName name="_xlnm.Print_Area" localSheetId="8">'SO102 - Úprava autobusové...'!$C$4:$J$76,'SO102 - Úprava autobusové...'!$C$82:$J$107,'SO102 - Úprava autobusové...'!$C$113:$K$216</definedName>
    <definedName name="_xlnm.Print_Titles" localSheetId="8">'SO102 - Úprava autobusové...'!$125:$125</definedName>
    <definedName name="_xlnm._FilterDatabase" localSheetId="9" hidden="1">'SO103 - Oplocení'!$C$118:$K$149</definedName>
    <definedName name="_xlnm.Print_Area" localSheetId="9">'SO103 - Oplocení'!$C$4:$J$76,'SO103 - Oplocení'!$C$82:$J$100,'SO103 - Oplocení'!$C$106:$K$149</definedName>
    <definedName name="_xlnm.Print_Titles" localSheetId="9">'SO103 - Oplocení'!$118:$118</definedName>
    <definedName name="_xlnm._FilterDatabase" localSheetId="10" hidden="1">'SO201 - Protihluková stěna'!$C$122:$K$203</definedName>
    <definedName name="_xlnm.Print_Area" localSheetId="10">'SO201 - Protihluková stěna'!$C$4:$J$76,'SO201 - Protihluková stěna'!$C$82:$J$104,'SO201 - Protihluková stěna'!$C$110:$K$203</definedName>
    <definedName name="_xlnm.Print_Titles" localSheetId="10">'SO201 - Protihluková stěna'!$122:$122</definedName>
    <definedName name="_xlnm._FilterDatabase" localSheetId="11" hidden="1">'SO301 - Přeložka dešťové ...'!$C$123:$K$292</definedName>
    <definedName name="_xlnm.Print_Area" localSheetId="11">'SO301 - Přeložka dešťové ...'!$C$4:$J$76,'SO301 - Přeložka dešťové ...'!$C$82:$J$105,'SO301 - Přeložka dešťové ...'!$C$111:$K$292</definedName>
    <definedName name="_xlnm.Print_Titles" localSheetId="11">'SO301 - Přeložka dešťové ...'!$123:$123</definedName>
    <definedName name="_xlnm._FilterDatabase" localSheetId="12" hidden="1">'SO302 - Přeložka vodovodu'!$C$126:$K$307</definedName>
    <definedName name="_xlnm.Print_Area" localSheetId="12">'SO302 - Přeložka vodovodu'!$C$4:$J$76,'SO302 - Přeložka vodovodu'!$C$82:$J$108,'SO302 - Přeložka vodovodu'!$C$114:$K$307</definedName>
    <definedName name="_xlnm.Print_Titles" localSheetId="12">'SO302 - Přeložka vodovodu'!$126:$126</definedName>
    <definedName name="_xlnm._FilterDatabase" localSheetId="13" hidden="1">'SO304 - Přeložka splaškov...'!$C$122:$K$239</definedName>
    <definedName name="_xlnm.Print_Area" localSheetId="13">'SO304 - Přeložka splaškov...'!$C$4:$J$76,'SO304 - Přeložka splaškov...'!$C$82:$J$104,'SO304 - Přeložka splaškov...'!$C$110:$K$239</definedName>
    <definedName name="_xlnm.Print_Titles" localSheetId="13">'SO304 - Přeložka splaškov...'!$122:$122</definedName>
    <definedName name="_xlnm._FilterDatabase" localSheetId="14" hidden="1">'SO801 - Sadové úpravy'!$C$117:$K$122</definedName>
    <definedName name="_xlnm.Print_Area" localSheetId="14">'SO801 - Sadové úpravy'!$C$4:$J$76,'SO801 - Sadové úpravy'!$C$82:$J$99,'SO801 - Sadové úpravy'!$C$105:$K$122</definedName>
    <definedName name="_xlnm.Print_Titles" localSheetId="14">'SO801 - Sadové úpravy'!$117:$117</definedName>
  </definedNames>
  <calcPr/>
</workbook>
</file>

<file path=xl/calcChain.xml><?xml version="1.0" encoding="utf-8"?>
<calcChain xmlns="http://schemas.openxmlformats.org/spreadsheetml/2006/main">
  <c i="15" l="1" r="J37"/>
  <c r="J36"/>
  <c i="1" r="AY108"/>
  <c i="15" r="J35"/>
  <c i="1" r="AX108"/>
  <c i="15" r="BI121"/>
  <c r="BH121"/>
  <c r="BG121"/>
  <c r="BF121"/>
  <c r="T121"/>
  <c r="T120"/>
  <c r="T119"/>
  <c r="T118"/>
  <c r="R121"/>
  <c r="R120"/>
  <c r="R119"/>
  <c r="R118"/>
  <c r="P121"/>
  <c r="P120"/>
  <c r="P119"/>
  <c r="P118"/>
  <c i="1" r="AU108"/>
  <c i="15" r="J115"/>
  <c r="J114"/>
  <c r="F114"/>
  <c r="F112"/>
  <c r="E110"/>
  <c r="J92"/>
  <c r="J91"/>
  <c r="F91"/>
  <c r="F89"/>
  <c r="E87"/>
  <c r="J18"/>
  <c r="E18"/>
  <c r="F115"/>
  <c r="J17"/>
  <c r="J12"/>
  <c r="J112"/>
  <c r="E7"/>
  <c r="E108"/>
  <c i="14" r="J37"/>
  <c r="J36"/>
  <c i="1" r="AY107"/>
  <c i="14" r="J35"/>
  <c i="1" r="AX107"/>
  <c i="14" r="BI238"/>
  <c r="BH238"/>
  <c r="BG238"/>
  <c r="BF238"/>
  <c r="T238"/>
  <c r="T237"/>
  <c r="R238"/>
  <c r="R237"/>
  <c r="P238"/>
  <c r="P237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4"/>
  <c r="BH184"/>
  <c r="BG184"/>
  <c r="BF184"/>
  <c r="T184"/>
  <c r="R184"/>
  <c r="P184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69"/>
  <c r="BH169"/>
  <c r="BG169"/>
  <c r="BF169"/>
  <c r="T169"/>
  <c r="T168"/>
  <c r="R169"/>
  <c r="R168"/>
  <c r="P169"/>
  <c r="P168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4"/>
  <c r="BH154"/>
  <c r="BG154"/>
  <c r="BF154"/>
  <c r="T154"/>
  <c r="R154"/>
  <c r="P154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R145"/>
  <c r="P145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85"/>
  <c i="13" r="J37"/>
  <c r="J36"/>
  <c i="1" r="AY106"/>
  <c i="13" r="J35"/>
  <c i="1" r="AX106"/>
  <c i="13" r="BI305"/>
  <c r="BH305"/>
  <c r="BG305"/>
  <c r="BF305"/>
  <c r="T305"/>
  <c r="T304"/>
  <c r="T303"/>
  <c r="R305"/>
  <c r="R304"/>
  <c r="R303"/>
  <c r="P305"/>
  <c r="P304"/>
  <c r="P303"/>
  <c r="BI301"/>
  <c r="BH301"/>
  <c r="BG301"/>
  <c r="BF301"/>
  <c r="T301"/>
  <c r="R301"/>
  <c r="P301"/>
  <c r="BI298"/>
  <c r="BH298"/>
  <c r="BG298"/>
  <c r="BF298"/>
  <c r="T298"/>
  <c r="R298"/>
  <c r="P298"/>
  <c r="BI294"/>
  <c r="BH294"/>
  <c r="BG294"/>
  <c r="BF294"/>
  <c r="T294"/>
  <c r="T293"/>
  <c r="R294"/>
  <c r="R293"/>
  <c r="P294"/>
  <c r="P293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1"/>
  <c r="BH171"/>
  <c r="BG171"/>
  <c r="BF171"/>
  <c r="T171"/>
  <c r="R171"/>
  <c r="P171"/>
  <c r="BI166"/>
  <c r="BH166"/>
  <c r="BG166"/>
  <c r="BF166"/>
  <c r="T166"/>
  <c r="T165"/>
  <c r="R166"/>
  <c r="R165"/>
  <c r="P166"/>
  <c r="P165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121"/>
  <c r="E7"/>
  <c r="E85"/>
  <c i="12" r="J37"/>
  <c r="J36"/>
  <c i="1" r="AY105"/>
  <c i="12" r="J35"/>
  <c i="1" r="AX105"/>
  <c i="12" r="BI291"/>
  <c r="BH291"/>
  <c r="BG291"/>
  <c r="BF291"/>
  <c r="T291"/>
  <c r="T290"/>
  <c r="R291"/>
  <c r="R290"/>
  <c r="P291"/>
  <c r="P290"/>
  <c r="BI287"/>
  <c r="BH287"/>
  <c r="BG287"/>
  <c r="BF287"/>
  <c r="T287"/>
  <c r="R287"/>
  <c r="P287"/>
  <c r="BI284"/>
  <c r="BH284"/>
  <c r="BG284"/>
  <c r="BF284"/>
  <c r="T284"/>
  <c r="R284"/>
  <c r="P284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R234"/>
  <c r="P234"/>
  <c r="BI231"/>
  <c r="BH231"/>
  <c r="BG231"/>
  <c r="BF231"/>
  <c r="T231"/>
  <c r="R231"/>
  <c r="P231"/>
  <c r="BI229"/>
  <c r="BH229"/>
  <c r="BG229"/>
  <c r="BF229"/>
  <c r="T229"/>
  <c r="R229"/>
  <c r="P229"/>
  <c r="BI225"/>
  <c r="BH225"/>
  <c r="BG225"/>
  <c r="BF225"/>
  <c r="T225"/>
  <c r="R225"/>
  <c r="P225"/>
  <c r="BI223"/>
  <c r="BH223"/>
  <c r="BG223"/>
  <c r="BF223"/>
  <c r="T223"/>
  <c r="R223"/>
  <c r="P223"/>
  <c r="BI219"/>
  <c r="BH219"/>
  <c r="BG219"/>
  <c r="BF219"/>
  <c r="T219"/>
  <c r="R219"/>
  <c r="P219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11" r="P191"/>
  <c r="J37"/>
  <c r="J36"/>
  <c i="1" r="AY104"/>
  <c i="11" r="J35"/>
  <c i="1" r="AX104"/>
  <c i="11" r="BI202"/>
  <c r="BH202"/>
  <c r="BG202"/>
  <c r="BF202"/>
  <c r="T202"/>
  <c r="T201"/>
  <c r="R202"/>
  <c r="R201"/>
  <c r="P202"/>
  <c r="P201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5"/>
  <c r="BH175"/>
  <c r="BG175"/>
  <c r="BF175"/>
  <c r="T175"/>
  <c r="R175"/>
  <c r="P175"/>
  <c r="BI170"/>
  <c r="BH170"/>
  <c r="BG170"/>
  <c r="BF170"/>
  <c r="T170"/>
  <c r="T169"/>
  <c r="R170"/>
  <c r="R169"/>
  <c r="P170"/>
  <c r="P169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10" r="J37"/>
  <c r="J36"/>
  <c i="1" r="AY103"/>
  <c i="10" r="J35"/>
  <c i="1" r="AX103"/>
  <c i="10"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2"/>
  <c r="BH122"/>
  <c r="BG122"/>
  <c r="BF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89"/>
  <c r="E7"/>
  <c r="E109"/>
  <c i="9" r="J37"/>
  <c r="J36"/>
  <c i="1" r="AY102"/>
  <c i="9" r="J35"/>
  <c i="1" r="AX102"/>
  <c i="9" r="BI214"/>
  <c r="BH214"/>
  <c r="BG214"/>
  <c r="BF214"/>
  <c r="T214"/>
  <c r="T213"/>
  <c r="T212"/>
  <c r="R214"/>
  <c r="R213"/>
  <c r="R212"/>
  <c r="P214"/>
  <c r="P213"/>
  <c r="P212"/>
  <c r="BI210"/>
  <c r="BH210"/>
  <c r="BG210"/>
  <c r="BF210"/>
  <c r="T210"/>
  <c r="T209"/>
  <c r="R210"/>
  <c r="R209"/>
  <c r="P210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T157"/>
  <c r="R158"/>
  <c r="R157"/>
  <c r="P158"/>
  <c r="P157"/>
  <c r="BI155"/>
  <c r="BH155"/>
  <c r="BG155"/>
  <c r="BF155"/>
  <c r="T155"/>
  <c r="T154"/>
  <c r="R155"/>
  <c r="R154"/>
  <c r="P155"/>
  <c r="P154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J123"/>
  <c r="J122"/>
  <c r="F122"/>
  <c r="F120"/>
  <c r="E118"/>
  <c r="J92"/>
  <c r="J91"/>
  <c r="F91"/>
  <c r="F89"/>
  <c r="E87"/>
  <c r="J18"/>
  <c r="E18"/>
  <c r="F92"/>
  <c r="J17"/>
  <c r="J12"/>
  <c r="J120"/>
  <c r="E7"/>
  <c r="E85"/>
  <c i="8" r="J37"/>
  <c r="J36"/>
  <c i="1" r="AY101"/>
  <c i="8" r="J35"/>
  <c i="1" r="AX101"/>
  <c i="8" r="BI674"/>
  <c r="BH674"/>
  <c r="BG674"/>
  <c r="BF674"/>
  <c r="T674"/>
  <c r="R674"/>
  <c r="P674"/>
  <c r="BI672"/>
  <c r="BH672"/>
  <c r="BG672"/>
  <c r="BF672"/>
  <c r="T672"/>
  <c r="R672"/>
  <c r="P672"/>
  <c r="BI670"/>
  <c r="BH670"/>
  <c r="BG670"/>
  <c r="BF670"/>
  <c r="T670"/>
  <c r="R670"/>
  <c r="P670"/>
  <c r="BI666"/>
  <c r="BH666"/>
  <c r="BG666"/>
  <c r="BF666"/>
  <c r="T666"/>
  <c r="T665"/>
  <c r="R666"/>
  <c r="R665"/>
  <c r="P666"/>
  <c r="P665"/>
  <c r="BI661"/>
  <c r="BH661"/>
  <c r="BG661"/>
  <c r="BF661"/>
  <c r="T661"/>
  <c r="T660"/>
  <c r="T659"/>
  <c r="R661"/>
  <c r="R660"/>
  <c r="R659"/>
  <c r="P661"/>
  <c r="P660"/>
  <c r="P659"/>
  <c r="BI656"/>
  <c r="BH656"/>
  <c r="BG656"/>
  <c r="BF656"/>
  <c r="T656"/>
  <c r="R656"/>
  <c r="P656"/>
  <c r="BI653"/>
  <c r="BH653"/>
  <c r="BG653"/>
  <c r="BF653"/>
  <c r="T653"/>
  <c r="R653"/>
  <c r="P653"/>
  <c r="BI650"/>
  <c r="BH650"/>
  <c r="BG650"/>
  <c r="BF650"/>
  <c r="T650"/>
  <c r="R650"/>
  <c r="P650"/>
  <c r="BI647"/>
  <c r="BH647"/>
  <c r="BG647"/>
  <c r="BF647"/>
  <c r="T647"/>
  <c r="R647"/>
  <c r="P647"/>
  <c r="BI645"/>
  <c r="BH645"/>
  <c r="BG645"/>
  <c r="BF645"/>
  <c r="T645"/>
  <c r="R645"/>
  <c r="P645"/>
  <c r="BI642"/>
  <c r="BH642"/>
  <c r="BG642"/>
  <c r="BF642"/>
  <c r="T642"/>
  <c r="R642"/>
  <c r="P642"/>
  <c r="BI639"/>
  <c r="BH639"/>
  <c r="BG639"/>
  <c r="BF639"/>
  <c r="T639"/>
  <c r="R639"/>
  <c r="P639"/>
  <c r="BI635"/>
  <c r="BH635"/>
  <c r="BG635"/>
  <c r="BF635"/>
  <c r="T635"/>
  <c r="R635"/>
  <c r="P635"/>
  <c r="BI632"/>
  <c r="BH632"/>
  <c r="BG632"/>
  <c r="BF632"/>
  <c r="T632"/>
  <c r="R632"/>
  <c r="P632"/>
  <c r="BI629"/>
  <c r="BH629"/>
  <c r="BG629"/>
  <c r="BF629"/>
  <c r="T629"/>
  <c r="R629"/>
  <c r="P629"/>
  <c r="BI627"/>
  <c r="BH627"/>
  <c r="BG627"/>
  <c r="BF627"/>
  <c r="T627"/>
  <c r="R627"/>
  <c r="P627"/>
  <c r="BI623"/>
  <c r="BH623"/>
  <c r="BG623"/>
  <c r="BF623"/>
  <c r="T623"/>
  <c r="R623"/>
  <c r="P623"/>
  <c r="BI620"/>
  <c r="BH620"/>
  <c r="BG620"/>
  <c r="BF620"/>
  <c r="T620"/>
  <c r="R620"/>
  <c r="P620"/>
  <c r="BI617"/>
  <c r="BH617"/>
  <c r="BG617"/>
  <c r="BF617"/>
  <c r="T617"/>
  <c r="R617"/>
  <c r="P617"/>
  <c r="BI614"/>
  <c r="BH614"/>
  <c r="BG614"/>
  <c r="BF614"/>
  <c r="T614"/>
  <c r="R614"/>
  <c r="P614"/>
  <c r="BI612"/>
  <c r="BH612"/>
  <c r="BG612"/>
  <c r="BF612"/>
  <c r="T612"/>
  <c r="R612"/>
  <c r="P612"/>
  <c r="BI608"/>
  <c r="BH608"/>
  <c r="BG608"/>
  <c r="BF608"/>
  <c r="T608"/>
  <c r="R608"/>
  <c r="P608"/>
  <c r="BI605"/>
  <c r="BH605"/>
  <c r="BG605"/>
  <c r="BF605"/>
  <c r="T605"/>
  <c r="R605"/>
  <c r="P605"/>
  <c r="BI601"/>
  <c r="BH601"/>
  <c r="BG601"/>
  <c r="BF601"/>
  <c r="T601"/>
  <c r="R601"/>
  <c r="P601"/>
  <c r="BI598"/>
  <c r="BH598"/>
  <c r="BG598"/>
  <c r="BF598"/>
  <c r="T598"/>
  <c r="R598"/>
  <c r="P598"/>
  <c r="BI591"/>
  <c r="BH591"/>
  <c r="BG591"/>
  <c r="BF591"/>
  <c r="T591"/>
  <c r="R591"/>
  <c r="P591"/>
  <c r="BI588"/>
  <c r="BH588"/>
  <c r="BG588"/>
  <c r="BF588"/>
  <c r="T588"/>
  <c r="R588"/>
  <c r="P588"/>
  <c r="BI585"/>
  <c r="BH585"/>
  <c r="BG585"/>
  <c r="BF585"/>
  <c r="T585"/>
  <c r="R585"/>
  <c r="P585"/>
  <c r="BI580"/>
  <c r="BH580"/>
  <c r="BG580"/>
  <c r="BF580"/>
  <c r="T580"/>
  <c r="R580"/>
  <c r="P580"/>
  <c r="BI566"/>
  <c r="BH566"/>
  <c r="BG566"/>
  <c r="BF566"/>
  <c r="T566"/>
  <c r="R566"/>
  <c r="P566"/>
  <c r="BI563"/>
  <c r="BH563"/>
  <c r="BG563"/>
  <c r="BF563"/>
  <c r="T563"/>
  <c r="R563"/>
  <c r="P563"/>
  <c r="BI558"/>
  <c r="BH558"/>
  <c r="BG558"/>
  <c r="BF558"/>
  <c r="T558"/>
  <c r="R558"/>
  <c r="P558"/>
  <c r="BI554"/>
  <c r="BH554"/>
  <c r="BG554"/>
  <c r="BF554"/>
  <c r="T554"/>
  <c r="R554"/>
  <c r="P554"/>
  <c r="BI551"/>
  <c r="BH551"/>
  <c r="BG551"/>
  <c r="BF551"/>
  <c r="T551"/>
  <c r="R551"/>
  <c r="P551"/>
  <c r="BI548"/>
  <c r="BH548"/>
  <c r="BG548"/>
  <c r="BF548"/>
  <c r="T548"/>
  <c r="R548"/>
  <c r="P548"/>
  <c r="BI545"/>
  <c r="BH545"/>
  <c r="BG545"/>
  <c r="BF545"/>
  <c r="T545"/>
  <c r="R545"/>
  <c r="P545"/>
  <c r="BI542"/>
  <c r="BH542"/>
  <c r="BG542"/>
  <c r="BF542"/>
  <c r="T542"/>
  <c r="R542"/>
  <c r="P542"/>
  <c r="BI539"/>
  <c r="BH539"/>
  <c r="BG539"/>
  <c r="BF539"/>
  <c r="T539"/>
  <c r="R539"/>
  <c r="P539"/>
  <c r="BI537"/>
  <c r="BH537"/>
  <c r="BG537"/>
  <c r="BF537"/>
  <c r="T537"/>
  <c r="R537"/>
  <c r="P537"/>
  <c r="BI535"/>
  <c r="BH535"/>
  <c r="BG535"/>
  <c r="BF535"/>
  <c r="T535"/>
  <c r="R535"/>
  <c r="P535"/>
  <c r="BI533"/>
  <c r="BH533"/>
  <c r="BG533"/>
  <c r="BF533"/>
  <c r="T533"/>
  <c r="R533"/>
  <c r="P533"/>
  <c r="BI531"/>
  <c r="BH531"/>
  <c r="BG531"/>
  <c r="BF531"/>
  <c r="T531"/>
  <c r="R531"/>
  <c r="P531"/>
  <c r="BI529"/>
  <c r="BH529"/>
  <c r="BG529"/>
  <c r="BF529"/>
  <c r="T529"/>
  <c r="R529"/>
  <c r="P529"/>
  <c r="BI526"/>
  <c r="BH526"/>
  <c r="BG526"/>
  <c r="BF526"/>
  <c r="T526"/>
  <c r="R526"/>
  <c r="P526"/>
  <c r="BI524"/>
  <c r="BH524"/>
  <c r="BG524"/>
  <c r="BF524"/>
  <c r="T524"/>
  <c r="R524"/>
  <c r="P524"/>
  <c r="BI522"/>
  <c r="BH522"/>
  <c r="BG522"/>
  <c r="BF522"/>
  <c r="T522"/>
  <c r="R522"/>
  <c r="P522"/>
  <c r="BI520"/>
  <c r="BH520"/>
  <c r="BG520"/>
  <c r="BF520"/>
  <c r="T520"/>
  <c r="R520"/>
  <c r="P520"/>
  <c r="BI518"/>
  <c r="BH518"/>
  <c r="BG518"/>
  <c r="BF518"/>
  <c r="T518"/>
  <c r="R518"/>
  <c r="P518"/>
  <c r="BI515"/>
  <c r="BH515"/>
  <c r="BG515"/>
  <c r="BF515"/>
  <c r="T515"/>
  <c r="R515"/>
  <c r="P515"/>
  <c r="BI513"/>
  <c r="BH513"/>
  <c r="BG513"/>
  <c r="BF513"/>
  <c r="T513"/>
  <c r="R513"/>
  <c r="P513"/>
  <c r="BI510"/>
  <c r="BH510"/>
  <c r="BG510"/>
  <c r="BF510"/>
  <c r="T510"/>
  <c r="R510"/>
  <c r="P510"/>
  <c r="BI497"/>
  <c r="BH497"/>
  <c r="BG497"/>
  <c r="BF497"/>
  <c r="T497"/>
  <c r="R497"/>
  <c r="P497"/>
  <c r="BI495"/>
  <c r="BH495"/>
  <c r="BG495"/>
  <c r="BF495"/>
  <c r="T495"/>
  <c r="R495"/>
  <c r="P495"/>
  <c r="BI492"/>
  <c r="BH492"/>
  <c r="BG492"/>
  <c r="BF492"/>
  <c r="T492"/>
  <c r="R492"/>
  <c r="P492"/>
  <c r="BI489"/>
  <c r="BH489"/>
  <c r="BG489"/>
  <c r="BF489"/>
  <c r="T489"/>
  <c r="R489"/>
  <c r="P489"/>
  <c r="BI486"/>
  <c r="BH486"/>
  <c r="BG486"/>
  <c r="BF486"/>
  <c r="T486"/>
  <c r="R486"/>
  <c r="P486"/>
  <c r="BI483"/>
  <c r="BH483"/>
  <c r="BG483"/>
  <c r="BF483"/>
  <c r="T483"/>
  <c r="R483"/>
  <c r="P483"/>
  <c r="BI481"/>
  <c r="BH481"/>
  <c r="BG481"/>
  <c r="BF481"/>
  <c r="T481"/>
  <c r="R481"/>
  <c r="P481"/>
  <c r="BI479"/>
  <c r="BH479"/>
  <c r="BG479"/>
  <c r="BF479"/>
  <c r="T479"/>
  <c r="R479"/>
  <c r="P479"/>
  <c r="BI476"/>
  <c r="BH476"/>
  <c r="BG476"/>
  <c r="BF476"/>
  <c r="T476"/>
  <c r="R476"/>
  <c r="P476"/>
  <c r="BI474"/>
  <c r="BH474"/>
  <c r="BG474"/>
  <c r="BF474"/>
  <c r="T474"/>
  <c r="R474"/>
  <c r="P474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5"/>
  <c r="BH465"/>
  <c r="BG465"/>
  <c r="BF465"/>
  <c r="T465"/>
  <c r="R465"/>
  <c r="P465"/>
  <c r="BI463"/>
  <c r="BH463"/>
  <c r="BG463"/>
  <c r="BF463"/>
  <c r="T463"/>
  <c r="R463"/>
  <c r="P463"/>
  <c r="BI461"/>
  <c r="BH461"/>
  <c r="BG461"/>
  <c r="BF461"/>
  <c r="T461"/>
  <c r="R461"/>
  <c r="P461"/>
  <c r="BI459"/>
  <c r="BH459"/>
  <c r="BG459"/>
  <c r="BF459"/>
  <c r="T459"/>
  <c r="R459"/>
  <c r="P459"/>
  <c r="BI457"/>
  <c r="BH457"/>
  <c r="BG457"/>
  <c r="BF457"/>
  <c r="T457"/>
  <c r="R457"/>
  <c r="P457"/>
  <c r="BI455"/>
  <c r="BH455"/>
  <c r="BG455"/>
  <c r="BF455"/>
  <c r="T455"/>
  <c r="R455"/>
  <c r="P455"/>
  <c r="BI452"/>
  <c r="BH452"/>
  <c r="BG452"/>
  <c r="BF452"/>
  <c r="T452"/>
  <c r="R452"/>
  <c r="P452"/>
  <c r="BI449"/>
  <c r="BH449"/>
  <c r="BG449"/>
  <c r="BF449"/>
  <c r="T449"/>
  <c r="R449"/>
  <c r="P449"/>
  <c r="BI446"/>
  <c r="BH446"/>
  <c r="BG446"/>
  <c r="BF446"/>
  <c r="T446"/>
  <c r="R446"/>
  <c r="P446"/>
  <c r="BI444"/>
  <c r="BH444"/>
  <c r="BG444"/>
  <c r="BF444"/>
  <c r="T444"/>
  <c r="R444"/>
  <c r="P444"/>
  <c r="BI440"/>
  <c r="BH440"/>
  <c r="BG440"/>
  <c r="BF440"/>
  <c r="T440"/>
  <c r="R440"/>
  <c r="P440"/>
  <c r="BI437"/>
  <c r="BH437"/>
  <c r="BG437"/>
  <c r="BF437"/>
  <c r="T437"/>
  <c r="R437"/>
  <c r="P437"/>
  <c r="BI434"/>
  <c r="BH434"/>
  <c r="BG434"/>
  <c r="BF434"/>
  <c r="T434"/>
  <c r="R434"/>
  <c r="P434"/>
  <c r="BI430"/>
  <c r="BH430"/>
  <c r="BG430"/>
  <c r="BF430"/>
  <c r="T430"/>
  <c r="R430"/>
  <c r="P430"/>
  <c r="BI427"/>
  <c r="BH427"/>
  <c r="BG427"/>
  <c r="BF427"/>
  <c r="T427"/>
  <c r="R427"/>
  <c r="P427"/>
  <c r="BI423"/>
  <c r="BH423"/>
  <c r="BG423"/>
  <c r="BF423"/>
  <c r="T423"/>
  <c r="R423"/>
  <c r="P423"/>
  <c r="BI420"/>
  <c r="BH420"/>
  <c r="BG420"/>
  <c r="BF420"/>
  <c r="T420"/>
  <c r="R420"/>
  <c r="P420"/>
  <c r="BI417"/>
  <c r="BH417"/>
  <c r="BG417"/>
  <c r="BF417"/>
  <c r="T417"/>
  <c r="R417"/>
  <c r="P417"/>
  <c r="BI413"/>
  <c r="BH413"/>
  <c r="BG413"/>
  <c r="BF413"/>
  <c r="T413"/>
  <c r="T412"/>
  <c r="R413"/>
  <c r="R412"/>
  <c r="P413"/>
  <c r="P412"/>
  <c r="BI409"/>
  <c r="BH409"/>
  <c r="BG409"/>
  <c r="BF409"/>
  <c r="T409"/>
  <c r="R409"/>
  <c r="P409"/>
  <c r="BI405"/>
  <c r="BH405"/>
  <c r="BG405"/>
  <c r="BF405"/>
  <c r="T405"/>
  <c r="R405"/>
  <c r="P405"/>
  <c r="BI402"/>
  <c r="BH402"/>
  <c r="BG402"/>
  <c r="BF402"/>
  <c r="T402"/>
  <c r="R402"/>
  <c r="P402"/>
  <c r="BI399"/>
  <c r="BH399"/>
  <c r="BG399"/>
  <c r="BF399"/>
  <c r="T399"/>
  <c r="R399"/>
  <c r="P399"/>
  <c r="BI395"/>
  <c r="BH395"/>
  <c r="BG395"/>
  <c r="BF395"/>
  <c r="T395"/>
  <c r="R395"/>
  <c r="P395"/>
  <c r="BI391"/>
  <c r="BH391"/>
  <c r="BG391"/>
  <c r="BF391"/>
  <c r="T391"/>
  <c r="R391"/>
  <c r="P391"/>
  <c r="BI388"/>
  <c r="BH388"/>
  <c r="BG388"/>
  <c r="BF388"/>
  <c r="T388"/>
  <c r="R388"/>
  <c r="P388"/>
  <c r="BI384"/>
  <c r="BH384"/>
  <c r="BG384"/>
  <c r="BF384"/>
  <c r="T384"/>
  <c r="R384"/>
  <c r="P384"/>
  <c r="BI381"/>
  <c r="BH381"/>
  <c r="BG381"/>
  <c r="BF381"/>
  <c r="T381"/>
  <c r="R381"/>
  <c r="P381"/>
  <c r="BI378"/>
  <c r="BH378"/>
  <c r="BG378"/>
  <c r="BF378"/>
  <c r="T378"/>
  <c r="R378"/>
  <c r="P378"/>
  <c r="BI375"/>
  <c r="BH375"/>
  <c r="BG375"/>
  <c r="BF375"/>
  <c r="T375"/>
  <c r="R375"/>
  <c r="P375"/>
  <c r="BI372"/>
  <c r="BH372"/>
  <c r="BG372"/>
  <c r="BF372"/>
  <c r="T372"/>
  <c r="R372"/>
  <c r="P372"/>
  <c r="BI368"/>
  <c r="BH368"/>
  <c r="BG368"/>
  <c r="BF368"/>
  <c r="T368"/>
  <c r="R368"/>
  <c r="P368"/>
  <c r="BI366"/>
  <c r="BH366"/>
  <c r="BG366"/>
  <c r="BF366"/>
  <c r="T366"/>
  <c r="R366"/>
  <c r="P366"/>
  <c r="BI363"/>
  <c r="BH363"/>
  <c r="BG363"/>
  <c r="BF363"/>
  <c r="T363"/>
  <c r="R363"/>
  <c r="P363"/>
  <c r="BI361"/>
  <c r="BH361"/>
  <c r="BG361"/>
  <c r="BF361"/>
  <c r="T361"/>
  <c r="R361"/>
  <c r="P361"/>
  <c r="BI358"/>
  <c r="BH358"/>
  <c r="BG358"/>
  <c r="BF358"/>
  <c r="T358"/>
  <c r="R358"/>
  <c r="P358"/>
  <c r="BI356"/>
  <c r="BH356"/>
  <c r="BG356"/>
  <c r="BF356"/>
  <c r="T356"/>
  <c r="R356"/>
  <c r="P356"/>
  <c r="BI353"/>
  <c r="BH353"/>
  <c r="BG353"/>
  <c r="BF353"/>
  <c r="T353"/>
  <c r="R353"/>
  <c r="P353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7"/>
  <c r="BH337"/>
  <c r="BG337"/>
  <c r="BF337"/>
  <c r="T337"/>
  <c r="R337"/>
  <c r="P337"/>
  <c r="BI333"/>
  <c r="BH333"/>
  <c r="BG333"/>
  <c r="BF333"/>
  <c r="T333"/>
  <c r="R333"/>
  <c r="P333"/>
  <c r="BI329"/>
  <c r="BH329"/>
  <c r="BG329"/>
  <c r="BF329"/>
  <c r="T329"/>
  <c r="R329"/>
  <c r="P329"/>
  <c r="BI325"/>
  <c r="BH325"/>
  <c r="BG325"/>
  <c r="BF325"/>
  <c r="T325"/>
  <c r="R325"/>
  <c r="P325"/>
  <c r="BI321"/>
  <c r="BH321"/>
  <c r="BG321"/>
  <c r="BF321"/>
  <c r="T321"/>
  <c r="R321"/>
  <c r="P321"/>
  <c r="BI317"/>
  <c r="BH317"/>
  <c r="BG317"/>
  <c r="BF317"/>
  <c r="T317"/>
  <c r="R317"/>
  <c r="P317"/>
  <c r="BI313"/>
  <c r="BH313"/>
  <c r="BG313"/>
  <c r="BF313"/>
  <c r="T313"/>
  <c r="R313"/>
  <c r="P313"/>
  <c r="BI308"/>
  <c r="BH308"/>
  <c r="BG308"/>
  <c r="BF308"/>
  <c r="T308"/>
  <c r="R308"/>
  <c r="P308"/>
  <c r="BI304"/>
  <c r="BH304"/>
  <c r="BG304"/>
  <c r="BF304"/>
  <c r="T304"/>
  <c r="R304"/>
  <c r="P304"/>
  <c r="BI301"/>
  <c r="BH301"/>
  <c r="BG301"/>
  <c r="BF301"/>
  <c r="T301"/>
  <c r="R301"/>
  <c r="P301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3"/>
  <c r="BH283"/>
  <c r="BG283"/>
  <c r="BF283"/>
  <c r="T283"/>
  <c r="R283"/>
  <c r="P283"/>
  <c r="BI280"/>
  <c r="BH280"/>
  <c r="BG280"/>
  <c r="BF280"/>
  <c r="T280"/>
  <c r="R280"/>
  <c r="P280"/>
  <c r="BI278"/>
  <c r="BH278"/>
  <c r="BG278"/>
  <c r="BF278"/>
  <c r="T278"/>
  <c r="R278"/>
  <c r="P278"/>
  <c r="BI275"/>
  <c r="BH275"/>
  <c r="BG275"/>
  <c r="BF275"/>
  <c r="T275"/>
  <c r="R275"/>
  <c r="P275"/>
  <c r="BI271"/>
  <c r="BH271"/>
  <c r="BG271"/>
  <c r="BF271"/>
  <c r="T271"/>
  <c r="R271"/>
  <c r="P271"/>
  <c r="BI267"/>
  <c r="BH267"/>
  <c r="BG267"/>
  <c r="BF267"/>
  <c r="T267"/>
  <c r="R267"/>
  <c r="P267"/>
  <c r="BI264"/>
  <c r="BH264"/>
  <c r="BG264"/>
  <c r="BF264"/>
  <c r="T264"/>
  <c r="R264"/>
  <c r="P264"/>
  <c r="BI260"/>
  <c r="BH260"/>
  <c r="BG260"/>
  <c r="BF260"/>
  <c r="T260"/>
  <c r="R260"/>
  <c r="P260"/>
  <c r="BI257"/>
  <c r="BH257"/>
  <c r="BG257"/>
  <c r="BF257"/>
  <c r="T257"/>
  <c r="R257"/>
  <c r="P257"/>
  <c r="BI253"/>
  <c r="BH253"/>
  <c r="BG253"/>
  <c r="BF253"/>
  <c r="T253"/>
  <c r="R253"/>
  <c r="P253"/>
  <c r="BI250"/>
  <c r="BH250"/>
  <c r="BG250"/>
  <c r="BF250"/>
  <c r="T250"/>
  <c r="R250"/>
  <c r="P250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2"/>
  <c r="BH232"/>
  <c r="BG232"/>
  <c r="BF232"/>
  <c r="T232"/>
  <c r="R232"/>
  <c r="P232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79"/>
  <c r="BH179"/>
  <c r="BG179"/>
  <c r="BF179"/>
  <c r="T179"/>
  <c r="R179"/>
  <c r="P179"/>
  <c r="BI175"/>
  <c r="BH175"/>
  <c r="BG175"/>
  <c r="BF175"/>
  <c r="T175"/>
  <c r="R175"/>
  <c r="P175"/>
  <c r="BI171"/>
  <c r="BH171"/>
  <c r="BG171"/>
  <c r="BF171"/>
  <c r="T171"/>
  <c r="R171"/>
  <c r="P171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J128"/>
  <c r="J127"/>
  <c r="F127"/>
  <c r="F125"/>
  <c r="E123"/>
  <c r="J92"/>
  <c r="J91"/>
  <c r="F91"/>
  <c r="F89"/>
  <c r="E87"/>
  <c r="J18"/>
  <c r="E18"/>
  <c r="F92"/>
  <c r="J17"/>
  <c r="J12"/>
  <c r="J89"/>
  <c r="E7"/>
  <c r="E121"/>
  <c i="7" r="J37"/>
  <c r="J36"/>
  <c i="1" r="AY100"/>
  <c i="7" r="J35"/>
  <c i="1" r="AX100"/>
  <c i="7" r="BI247"/>
  <c r="BH247"/>
  <c r="BG247"/>
  <c r="BF247"/>
  <c r="T247"/>
  <c r="R247"/>
  <c r="P247"/>
  <c r="BI245"/>
  <c r="BH245"/>
  <c r="BG245"/>
  <c r="BF245"/>
  <c r="T245"/>
  <c r="R245"/>
  <c r="P245"/>
  <c r="BI242"/>
  <c r="BH242"/>
  <c r="BG242"/>
  <c r="BF242"/>
  <c r="T242"/>
  <c r="R242"/>
  <c r="P242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2"/>
  <c r="BH232"/>
  <c r="BG232"/>
  <c r="BF232"/>
  <c r="T232"/>
  <c r="R232"/>
  <c r="P232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6"/>
  <c r="BH216"/>
  <c r="BG216"/>
  <c r="BF216"/>
  <c r="T216"/>
  <c r="R216"/>
  <c r="P216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91"/>
  <c r="BH191"/>
  <c r="BG191"/>
  <c r="BF191"/>
  <c r="T191"/>
  <c r="R191"/>
  <c r="P191"/>
  <c r="BI187"/>
  <c r="BH187"/>
  <c r="BG187"/>
  <c r="BF187"/>
  <c r="T187"/>
  <c r="T186"/>
  <c r="R187"/>
  <c r="R186"/>
  <c r="P187"/>
  <c r="P186"/>
  <c r="BI184"/>
  <c r="BH184"/>
  <c r="BG184"/>
  <c r="BF184"/>
  <c r="T184"/>
  <c r="R184"/>
  <c r="P184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8"/>
  <c r="BH168"/>
  <c r="BG168"/>
  <c r="BF168"/>
  <c r="T168"/>
  <c r="T167"/>
  <c r="R168"/>
  <c r="R167"/>
  <c r="P168"/>
  <c r="P167"/>
  <c r="BI163"/>
  <c r="BH163"/>
  <c r="BG163"/>
  <c r="BF163"/>
  <c r="T163"/>
  <c r="T162"/>
  <c r="R163"/>
  <c r="R162"/>
  <c r="P163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85"/>
  <c i="6" r="J37"/>
  <c r="J36"/>
  <c i="1" r="AY99"/>
  <c i="6" r="J35"/>
  <c i="1" r="AX99"/>
  <c i="6" r="BI121"/>
  <c r="BH121"/>
  <c r="BG121"/>
  <c r="BF121"/>
  <c r="T121"/>
  <c r="T120"/>
  <c r="T119"/>
  <c r="T118"/>
  <c r="R121"/>
  <c r="R120"/>
  <c r="R119"/>
  <c r="R118"/>
  <c r="P121"/>
  <c r="P120"/>
  <c r="P119"/>
  <c r="P118"/>
  <c i="1" r="AU99"/>
  <c i="6" r="J115"/>
  <c r="J114"/>
  <c r="F114"/>
  <c r="F112"/>
  <c r="E110"/>
  <c r="J92"/>
  <c r="J91"/>
  <c r="F91"/>
  <c r="F89"/>
  <c r="E87"/>
  <c r="J18"/>
  <c r="E18"/>
  <c r="F115"/>
  <c r="J17"/>
  <c r="J12"/>
  <c r="J89"/>
  <c r="E7"/>
  <c r="E108"/>
  <c i="5" r="J37"/>
  <c r="J36"/>
  <c i="1" r="AY98"/>
  <c i="5" r="J35"/>
  <c i="1" r="AX98"/>
  <c i="5" r="BI121"/>
  <c r="BH121"/>
  <c r="BG121"/>
  <c r="BF121"/>
  <c r="T121"/>
  <c r="T120"/>
  <c r="T119"/>
  <c r="T118"/>
  <c r="R121"/>
  <c r="R120"/>
  <c r="R119"/>
  <c r="R118"/>
  <c r="P121"/>
  <c r="P120"/>
  <c r="P119"/>
  <c r="P118"/>
  <c i="1" r="AU98"/>
  <c i="5" r="J115"/>
  <c r="J114"/>
  <c r="F114"/>
  <c r="F112"/>
  <c r="E110"/>
  <c r="J92"/>
  <c r="J91"/>
  <c r="F91"/>
  <c r="F89"/>
  <c r="E87"/>
  <c r="J18"/>
  <c r="E18"/>
  <c r="F115"/>
  <c r="J17"/>
  <c r="J12"/>
  <c r="J89"/>
  <c r="E7"/>
  <c r="E108"/>
  <c i="4" r="J37"/>
  <c r="J36"/>
  <c i="1" r="AY97"/>
  <c i="4" r="J35"/>
  <c i="1" r="AX97"/>
  <c i="4" r="BI297"/>
  <c r="BH297"/>
  <c r="BG297"/>
  <c r="BF297"/>
  <c r="T297"/>
  <c r="T296"/>
  <c r="T295"/>
  <c r="R297"/>
  <c r="R296"/>
  <c r="R295"/>
  <c r="P297"/>
  <c r="P296"/>
  <c r="P295"/>
  <c r="BI293"/>
  <c r="BH293"/>
  <c r="BG293"/>
  <c r="BF293"/>
  <c r="T293"/>
  <c r="R293"/>
  <c r="P293"/>
  <c r="BI291"/>
  <c r="BH291"/>
  <c r="BG291"/>
  <c r="BF291"/>
  <c r="T291"/>
  <c r="R291"/>
  <c r="P291"/>
  <c r="BI287"/>
  <c r="BH287"/>
  <c r="BG287"/>
  <c r="BF287"/>
  <c r="T287"/>
  <c r="T286"/>
  <c r="R287"/>
  <c r="R286"/>
  <c r="P287"/>
  <c r="P286"/>
  <c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1"/>
  <c r="BH221"/>
  <c r="BG221"/>
  <c r="BF221"/>
  <c r="T221"/>
  <c r="R221"/>
  <c r="P221"/>
  <c r="BI218"/>
  <c r="BH218"/>
  <c r="BG218"/>
  <c r="BF218"/>
  <c r="T218"/>
  <c r="R218"/>
  <c r="P218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4"/>
  <c r="BH174"/>
  <c r="BG174"/>
  <c r="BF174"/>
  <c r="T174"/>
  <c r="T173"/>
  <c r="R174"/>
  <c r="R173"/>
  <c r="P174"/>
  <c r="P173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121"/>
  <c r="E7"/>
  <c r="E117"/>
  <c i="3" r="J37"/>
  <c r="J36"/>
  <c i="1" r="AY96"/>
  <c i="3" r="J35"/>
  <c i="1" r="AX96"/>
  <c i="3"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2" r="J37"/>
  <c r="J36"/>
  <c i="1" r="AY95"/>
  <c i="2" r="J35"/>
  <c i="1" r="AX95"/>
  <c i="2" r="BI168"/>
  <c r="BH168"/>
  <c r="BG168"/>
  <c r="BF168"/>
  <c r="T168"/>
  <c r="T167"/>
  <c r="R168"/>
  <c r="R167"/>
  <c r="P168"/>
  <c r="P167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1" r="L90"/>
  <c r="AM90"/>
  <c r="AM89"/>
  <c r="L89"/>
  <c r="AM87"/>
  <c r="L87"/>
  <c r="L85"/>
  <c r="L84"/>
  <c i="2" r="F36"/>
  <c r="BK134"/>
  <c r="BK129"/>
  <c i="1" r="AS94"/>
  <c i="3" r="J167"/>
  <c r="BK161"/>
  <c r="BK131"/>
  <c r="BK173"/>
  <c i="4" r="J275"/>
  <c r="BK251"/>
  <c r="J210"/>
  <c r="BK277"/>
  <c r="J225"/>
  <c r="J152"/>
  <c r="BK273"/>
  <c r="BK214"/>
  <c r="J143"/>
  <c r="J245"/>
  <c r="J208"/>
  <c r="BK293"/>
  <c r="J201"/>
  <c r="J148"/>
  <c r="J235"/>
  <c r="J189"/>
  <c r="BK130"/>
  <c r="J199"/>
  <c r="J253"/>
  <c r="J133"/>
  <c i="5" r="J34"/>
  <c i="1" r="AW98"/>
  <c i="6" r="F36"/>
  <c i="1" r="BC99"/>
  <c i="7" r="J220"/>
  <c r="J242"/>
  <c r="J187"/>
  <c r="BK128"/>
  <c r="BK191"/>
  <c r="BK245"/>
  <c r="BK196"/>
  <c r="J204"/>
  <c r="J172"/>
  <c r="BK207"/>
  <c r="BK153"/>
  <c i="8" r="J566"/>
  <c r="BK529"/>
  <c r="J449"/>
  <c r="J308"/>
  <c r="J232"/>
  <c r="J650"/>
  <c r="BK486"/>
  <c r="J444"/>
  <c r="BK361"/>
  <c r="BK291"/>
  <c r="BK195"/>
  <c r="J647"/>
  <c r="BK591"/>
  <c r="BK526"/>
  <c r="BK444"/>
  <c r="J363"/>
  <c r="BK205"/>
  <c r="J627"/>
  <c r="J492"/>
  <c r="BK455"/>
  <c r="J384"/>
  <c r="BK344"/>
  <c r="J260"/>
  <c r="J531"/>
  <c r="J297"/>
  <c r="J161"/>
  <c r="BK650"/>
  <c r="BK585"/>
  <c r="BK513"/>
  <c r="J344"/>
  <c r="BK257"/>
  <c r="J202"/>
  <c r="J548"/>
  <c r="BK483"/>
  <c r="BK446"/>
  <c r="J381"/>
  <c r="BK333"/>
  <c r="BK294"/>
  <c r="BK229"/>
  <c r="BK175"/>
  <c r="BK632"/>
  <c r="J563"/>
  <c r="BK518"/>
  <c r="BK395"/>
  <c r="BK210"/>
  <c i="9" r="BK203"/>
  <c r="J163"/>
  <c r="J143"/>
  <c r="BK171"/>
  <c r="BK177"/>
  <c r="J129"/>
  <c r="J137"/>
  <c r="BK132"/>
  <c i="10" r="J133"/>
  <c r="J147"/>
  <c r="J137"/>
  <c r="BK133"/>
  <c i="11" r="BK153"/>
  <c r="J202"/>
  <c r="BK179"/>
  <c r="BK196"/>
  <c i="12" r="BK248"/>
  <c r="BK158"/>
  <c r="BK240"/>
  <c r="BK155"/>
  <c r="J254"/>
  <c r="J223"/>
  <c r="BK166"/>
  <c r="J246"/>
  <c r="BK145"/>
  <c r="BK231"/>
  <c r="BK263"/>
  <c r="BK266"/>
  <c r="BK206"/>
  <c r="J143"/>
  <c r="BK219"/>
  <c i="13" r="J301"/>
  <c r="BK232"/>
  <c r="BK245"/>
  <c r="J188"/>
  <c r="J247"/>
  <c r="BK196"/>
  <c r="BK133"/>
  <c r="BK259"/>
  <c r="J224"/>
  <c r="J186"/>
  <c r="BK275"/>
  <c r="BK228"/>
  <c r="BK186"/>
  <c r="J289"/>
  <c r="BK253"/>
  <c r="BK188"/>
  <c r="J142"/>
  <c r="J249"/>
  <c r="BK174"/>
  <c r="BK236"/>
  <c r="BK212"/>
  <c r="BK159"/>
  <c i="14" r="J232"/>
  <c r="J141"/>
  <c r="J229"/>
  <c r="BK136"/>
  <c r="J223"/>
  <c r="BK235"/>
  <c r="BK195"/>
  <c r="J159"/>
  <c r="J136"/>
  <c r="BK184"/>
  <c r="BK145"/>
  <c i="15" r="F37"/>
  <c i="1" r="BD108"/>
  <c i="2" r="F35"/>
  <c r="BK132"/>
  <c r="J129"/>
  <c i="3" r="J164"/>
  <c r="BK148"/>
  <c r="J128"/>
  <c r="BK157"/>
  <c r="J123"/>
  <c r="BK140"/>
  <c r="J179"/>
  <c r="BK133"/>
  <c r="BK123"/>
  <c r="J157"/>
  <c r="J140"/>
  <c i="4" r="BK265"/>
  <c r="J249"/>
  <c r="BK206"/>
  <c r="J267"/>
  <c r="J206"/>
  <c r="BK157"/>
  <c r="J279"/>
  <c r="BK263"/>
  <c r="BK203"/>
  <c r="BK160"/>
  <c r="BK253"/>
  <c r="BK210"/>
  <c r="J297"/>
  <c r="BK284"/>
  <c r="J197"/>
  <c r="BK143"/>
  <c r="BK243"/>
  <c r="BK195"/>
  <c r="BK139"/>
  <c r="J214"/>
  <c r="J265"/>
  <c i="5" r="BK121"/>
  <c i="6" r="F37"/>
  <c i="7" r="J214"/>
  <c r="J153"/>
  <c r="BK150"/>
  <c r="BK178"/>
  <c r="J131"/>
  <c r="J207"/>
  <c r="J140"/>
  <c r="BK234"/>
  <c r="BK202"/>
  <c r="BK131"/>
  <c r="BK182"/>
  <c r="J191"/>
  <c r="J247"/>
  <c r="BK168"/>
  <c i="8" r="BK620"/>
  <c r="BK542"/>
  <c r="BK497"/>
  <c r="J361"/>
  <c r="J294"/>
  <c r="BK189"/>
  <c r="J666"/>
  <c r="J489"/>
  <c r="J423"/>
  <c r="BK321"/>
  <c r="BK283"/>
  <c r="BK232"/>
  <c r="BK137"/>
  <c r="J642"/>
  <c r="J551"/>
  <c r="J457"/>
  <c r="J399"/>
  <c r="J301"/>
  <c r="J221"/>
  <c r="BK670"/>
  <c r="J612"/>
  <c r="BK522"/>
  <c r="J479"/>
  <c r="BK423"/>
  <c r="J347"/>
  <c r="BK280"/>
  <c r="BK164"/>
  <c r="J513"/>
  <c r="J469"/>
  <c r="J304"/>
  <c r="J245"/>
  <c r="J656"/>
  <c r="J605"/>
  <c r="J526"/>
  <c r="J417"/>
  <c r="BK297"/>
  <c r="BK221"/>
  <c r="J617"/>
  <c r="BK489"/>
  <c r="BK413"/>
  <c r="J356"/>
  <c r="J313"/>
  <c r="J250"/>
  <c r="BK185"/>
  <c r="BK639"/>
  <c r="J588"/>
  <c r="BK524"/>
  <c r="BK420"/>
  <c r="J325"/>
  <c r="J171"/>
  <c i="9" r="J183"/>
  <c r="J210"/>
  <c r="BK129"/>
  <c r="J169"/>
  <c r="J171"/>
  <c r="J141"/>
  <c r="J186"/>
  <c r="BK149"/>
  <c r="BK194"/>
  <c i="10" r="BK147"/>
  <c r="J140"/>
  <c r="BK125"/>
  <c i="11" r="BK202"/>
  <c r="BK164"/>
  <c r="J140"/>
  <c r="J129"/>
  <c r="J143"/>
  <c r="J161"/>
  <c i="12" r="BK246"/>
  <c r="J172"/>
  <c r="BK272"/>
  <c r="J252"/>
  <c r="BK172"/>
  <c r="J272"/>
  <c r="BK229"/>
  <c r="BK169"/>
  <c r="BK243"/>
  <c r="J176"/>
  <c r="J225"/>
  <c r="J269"/>
  <c r="BK185"/>
  <c r="J284"/>
  <c r="BK204"/>
  <c r="J152"/>
  <c r="BK281"/>
  <c r="BK215"/>
  <c i="13" r="BK271"/>
  <c r="J287"/>
  <c r="BK238"/>
  <c r="J174"/>
  <c r="J259"/>
  <c r="J208"/>
  <c r="BK145"/>
  <c r="J275"/>
  <c r="BK249"/>
  <c r="BK210"/>
  <c r="J298"/>
  <c r="BK251"/>
  <c r="BK206"/>
  <c r="J159"/>
  <c r="J222"/>
  <c r="BK194"/>
  <c r="BK147"/>
  <c r="J255"/>
  <c r="BK214"/>
  <c r="J147"/>
  <c r="J216"/>
  <c r="BK171"/>
  <c i="14" r="J207"/>
  <c r="BK198"/>
  <c r="BK192"/>
  <c r="BK133"/>
  <c r="BK180"/>
  <c r="BK207"/>
  <c r="J216"/>
  <c r="BK129"/>
  <c r="J198"/>
  <c r="J165"/>
  <c r="BK238"/>
  <c r="J139"/>
  <c r="BK174"/>
  <c i="15" r="BK121"/>
  <c i="4" r="BK148"/>
  <c r="J231"/>
  <c r="BK170"/>
  <c r="BK259"/>
  <c r="J237"/>
  <c r="BK297"/>
  <c r="BK287"/>
  <c r="BK182"/>
  <c r="J259"/>
  <c r="BK201"/>
  <c r="J269"/>
  <c r="J284"/>
  <c r="BK208"/>
  <c i="5" r="F37"/>
  <c i="1" r="BD98"/>
  <c i="6" r="F34"/>
  <c i="1" r="BA99"/>
  <c i="7" r="BK187"/>
  <c r="BK222"/>
  <c r="J147"/>
  <c r="BK237"/>
  <c r="BK163"/>
  <c r="BK242"/>
  <c r="J175"/>
  <c r="J234"/>
  <c r="J237"/>
  <c r="BK247"/>
  <c r="J178"/>
  <c i="8" r="BK580"/>
  <c r="J535"/>
  <c r="BK465"/>
  <c r="J329"/>
  <c r="BK248"/>
  <c r="BK159"/>
  <c r="BK533"/>
  <c r="BK463"/>
  <c r="BK381"/>
  <c r="J333"/>
  <c r="J267"/>
  <c r="J225"/>
  <c r="BK661"/>
  <c r="J620"/>
  <c r="J529"/>
  <c r="J413"/>
  <c r="BK253"/>
  <c r="J189"/>
  <c r="BK642"/>
  <c r="BK558"/>
  <c r="J471"/>
  <c r="BK356"/>
  <c r="BK271"/>
  <c r="J632"/>
  <c r="J510"/>
  <c r="J434"/>
  <c r="J283"/>
  <c r="J253"/>
  <c r="BK672"/>
  <c r="J614"/>
  <c r="J542"/>
  <c r="J437"/>
  <c r="BK358"/>
  <c r="J291"/>
  <c r="BK214"/>
  <c r="J554"/>
  <c r="BK492"/>
  <c r="J461"/>
  <c r="BK384"/>
  <c r="BK350"/>
  <c r="J278"/>
  <c r="J205"/>
  <c r="BK645"/>
  <c r="J591"/>
  <c r="BK531"/>
  <c r="J446"/>
  <c r="BK388"/>
  <c r="BK225"/>
  <c r="BK134"/>
  <c i="9" r="J161"/>
  <c r="BK214"/>
  <c r="J149"/>
  <c r="J177"/>
  <c r="J200"/>
  <c r="J167"/>
  <c r="BK200"/>
  <c r="BK174"/>
  <c r="BK183"/>
  <c r="J214"/>
  <c i="10" r="BK135"/>
  <c r="BK142"/>
  <c r="J135"/>
  <c r="BK144"/>
  <c i="11" r="J166"/>
  <c r="J192"/>
  <c r="BK189"/>
  <c r="BK135"/>
  <c r="J126"/>
  <c i="12" r="J202"/>
  <c r="BK134"/>
  <c r="J219"/>
  <c r="BK131"/>
  <c r="BK257"/>
  <c r="BK234"/>
  <c r="BK143"/>
  <c r="BK196"/>
  <c r="BK148"/>
  <c r="J266"/>
  <c r="BK152"/>
  <c r="J229"/>
  <c r="BK275"/>
  <c r="BK176"/>
  <c r="BK291"/>
  <c r="J243"/>
  <c r="J129"/>
  <c i="13" r="J234"/>
  <c r="BK267"/>
  <c r="BK234"/>
  <c r="J196"/>
  <c r="BK269"/>
  <c r="J212"/>
  <c r="BK162"/>
  <c r="BK282"/>
  <c r="J251"/>
  <c r="J206"/>
  <c r="BK279"/>
  <c r="J245"/>
  <c r="J162"/>
  <c r="BK298"/>
  <c r="J271"/>
  <c r="J199"/>
  <c r="J171"/>
  <c r="BK301"/>
  <c r="BK257"/>
  <c r="J204"/>
  <c r="BK130"/>
  <c r="BK178"/>
  <c r="BK139"/>
  <c i="14" r="BK177"/>
  <c r="J129"/>
  <c r="J174"/>
  <c r="J184"/>
  <c r="J180"/>
  <c r="BK226"/>
  <c r="BK223"/>
  <c r="J192"/>
  <c r="BK232"/>
  <c r="J162"/>
  <c i="2" r="BK168"/>
  <c r="BK161"/>
  <c r="J157"/>
  <c r="J155"/>
  <c r="J147"/>
  <c r="BK140"/>
  <c r="BK137"/>
  <c r="J131"/>
  <c r="F37"/>
  <c i="3" r="BK125"/>
  <c r="J148"/>
  <c r="BK128"/>
  <c r="BK164"/>
  <c r="BK182"/>
  <c i="4" r="J255"/>
  <c r="J227"/>
  <c r="J157"/>
  <c r="BK249"/>
  <c r="J203"/>
  <c r="BK275"/>
  <c r="BK247"/>
  <c r="BK199"/>
  <c r="BK282"/>
  <c r="BK239"/>
  <c r="BK164"/>
  <c r="BK225"/>
  <c r="J154"/>
  <c r="J287"/>
  <c r="J218"/>
  <c r="BK146"/>
  <c r="J195"/>
  <c r="J261"/>
  <c r="BK185"/>
  <c i="5" r="F35"/>
  <c i="1" r="BB98"/>
  <c i="7" r="BK228"/>
  <c r="J184"/>
  <c r="J182"/>
  <c r="J194"/>
  <c r="BK134"/>
  <c r="BK214"/>
  <c r="J156"/>
  <c r="J232"/>
  <c r="BK159"/>
  <c r="BK210"/>
  <c r="BK199"/>
  <c r="BK225"/>
  <c i="8" r="BK623"/>
  <c r="J539"/>
  <c r="BK476"/>
  <c r="J402"/>
  <c r="BK325"/>
  <c r="BK287"/>
  <c r="BK171"/>
  <c r="J524"/>
  <c r="J452"/>
  <c r="BK375"/>
  <c r="BK347"/>
  <c r="BK289"/>
  <c r="J179"/>
  <c r="BK653"/>
  <c r="BK605"/>
  <c r="J515"/>
  <c r="J430"/>
  <c r="BK267"/>
  <c r="BK202"/>
  <c r="BK666"/>
  <c r="BK588"/>
  <c r="J486"/>
  <c r="BK449"/>
  <c r="J353"/>
  <c r="BK275"/>
  <c r="BK148"/>
  <c r="J495"/>
  <c r="BK363"/>
  <c r="J275"/>
  <c r="J145"/>
  <c r="J639"/>
  <c r="BK554"/>
  <c r="J463"/>
  <c r="BK391"/>
  <c r="J321"/>
  <c r="J236"/>
  <c r="BK151"/>
  <c r="J518"/>
  <c r="BK467"/>
  <c r="J395"/>
  <c r="BK329"/>
  <c r="J280"/>
  <c r="J214"/>
  <c r="J674"/>
  <c r="J608"/>
  <c r="BK537"/>
  <c r="BK461"/>
  <c r="J409"/>
  <c r="BK250"/>
  <c i="9" r="J206"/>
  <c r="J155"/>
  <c r="BK167"/>
  <c r="BK180"/>
  <c r="BK135"/>
  <c r="BK161"/>
  <c r="BK189"/>
  <c r="BK197"/>
  <c r="BK141"/>
  <c r="J132"/>
  <c i="10" r="BK129"/>
  <c r="BK122"/>
  <c r="J122"/>
  <c i="11" r="BK199"/>
  <c r="BK150"/>
  <c r="J137"/>
  <c r="J146"/>
  <c r="J170"/>
  <c i="12" r="J281"/>
  <c r="BK182"/>
  <c r="J278"/>
  <c r="J209"/>
  <c r="J140"/>
  <c r="BK252"/>
  <c r="BK202"/>
  <c r="BK140"/>
  <c r="J182"/>
  <c r="J131"/>
  <c r="BK199"/>
  <c r="BK260"/>
  <c r="J166"/>
  <c r="J231"/>
  <c r="J155"/>
  <c r="J287"/>
  <c r="BK238"/>
  <c r="BK191"/>
  <c i="13" r="BK289"/>
  <c r="BK247"/>
  <c r="J214"/>
  <c r="BK273"/>
  <c r="BK190"/>
  <c r="J265"/>
  <c r="BK240"/>
  <c r="BK201"/>
  <c r="J263"/>
  <c r="BK218"/>
  <c r="BK287"/>
  <c r="J230"/>
  <c r="BK184"/>
  <c r="J151"/>
  <c r="J284"/>
  <c r="J218"/>
  <c r="BK230"/>
  <c r="J194"/>
  <c r="J153"/>
  <c i="14" r="J218"/>
  <c r="J148"/>
  <c r="BK220"/>
  <c r="BK216"/>
  <c r="BK169"/>
  <c r="J154"/>
  <c r="BK204"/>
  <c r="BK139"/>
  <c r="BK150"/>
  <c r="J150"/>
  <c r="BK213"/>
  <c r="BK154"/>
  <c i="15" r="F34"/>
  <c i="1" r="BA108"/>
  <c i="2" r="J168"/>
  <c r="J164"/>
  <c r="BK157"/>
  <c r="BK151"/>
  <c r="J151"/>
  <c r="BK143"/>
  <c r="J140"/>
  <c r="J137"/>
  <c r="BK131"/>
  <c r="J126"/>
  <c i="3" r="BK167"/>
  <c r="J161"/>
  <c r="BK138"/>
  <c r="J184"/>
  <c r="BK169"/>
  <c r="J133"/>
  <c r="J144"/>
  <c r="BK187"/>
  <c r="BK144"/>
  <c r="BK179"/>
  <c r="J187"/>
  <c i="4" r="J263"/>
  <c r="BK245"/>
  <c r="BK193"/>
  <c r="J130"/>
  <c r="BK231"/>
  <c r="J160"/>
  <c r="BK136"/>
  <c r="BK257"/>
  <c r="BK227"/>
  <c r="J182"/>
  <c r="BK133"/>
  <c r="J243"/>
  <c r="BK174"/>
  <c r="J293"/>
  <c r="BK261"/>
  <c r="J191"/>
  <c r="J136"/>
  <c r="J241"/>
  <c r="BK212"/>
  <c r="BK167"/>
  <c r="J221"/>
  <c r="J139"/>
  <c r="J247"/>
  <c i="5" r="J121"/>
  <c i="6" r="BK121"/>
  <c r="F35"/>
  <c i="1" r="BB99"/>
  <c i="7" r="J196"/>
  <c r="BK143"/>
  <c r="BK156"/>
  <c r="BK220"/>
  <c r="J168"/>
  <c r="J245"/>
  <c r="BK175"/>
  <c r="J225"/>
  <c r="BK137"/>
  <c r="J202"/>
  <c r="BK147"/>
  <c r="BK184"/>
  <c r="J150"/>
  <c i="8" r="J601"/>
  <c r="J522"/>
  <c r="J467"/>
  <c r="BK378"/>
  <c r="J289"/>
  <c r="J207"/>
  <c r="J520"/>
  <c r="J476"/>
  <c r="J440"/>
  <c r="BK368"/>
  <c r="BK308"/>
  <c r="J257"/>
  <c r="J210"/>
  <c r="J672"/>
  <c r="BK612"/>
  <c r="BK548"/>
  <c r="BK452"/>
  <c r="J391"/>
  <c r="J248"/>
  <c r="J193"/>
  <c r="BK656"/>
  <c r="BK563"/>
  <c r="BK481"/>
  <c r="BK427"/>
  <c r="J378"/>
  <c r="J317"/>
  <c r="BK193"/>
  <c r="J629"/>
  <c r="J481"/>
  <c r="BK366"/>
  <c r="BK278"/>
  <c r="J185"/>
  <c r="J670"/>
  <c r="BK627"/>
  <c r="BK566"/>
  <c r="J459"/>
  <c r="BK409"/>
  <c r="BK342"/>
  <c r="BK242"/>
  <c r="J148"/>
  <c r="BK495"/>
  <c r="BK471"/>
  <c r="BK440"/>
  <c r="J366"/>
  <c r="BK317"/>
  <c r="BK207"/>
  <c r="BK647"/>
  <c r="BK617"/>
  <c r="J545"/>
  <c r="BK474"/>
  <c r="J405"/>
  <c r="BK304"/>
  <c r="BK145"/>
  <c i="9" r="BK163"/>
  <c r="BK192"/>
  <c r="J203"/>
  <c r="J189"/>
  <c r="BK143"/>
  <c r="J192"/>
  <c r="J165"/>
  <c r="J197"/>
  <c r="BK155"/>
  <c r="BK165"/>
  <c r="J146"/>
  <c i="10" r="J144"/>
  <c r="BK131"/>
  <c r="J131"/>
  <c i="11" r="BK192"/>
  <c r="BK182"/>
  <c r="BK146"/>
  <c r="J179"/>
  <c r="BK166"/>
  <c r="BK186"/>
  <c r="J157"/>
  <c i="12" r="BK223"/>
  <c r="J148"/>
  <c r="J263"/>
  <c r="J206"/>
  <c r="J127"/>
  <c r="J248"/>
  <c r="J215"/>
  <c r="J162"/>
  <c r="J191"/>
  <c r="J169"/>
  <c r="BK278"/>
  <c r="J196"/>
  <c r="BK188"/>
  <c r="J145"/>
  <c r="J188"/>
  <c r="BK127"/>
  <c r="J275"/>
  <c r="J204"/>
  <c i="13" r="J269"/>
  <c r="J294"/>
  <c r="BK255"/>
  <c r="BK226"/>
  <c r="J136"/>
  <c r="J228"/>
  <c r="BK181"/>
  <c r="BK291"/>
  <c r="J242"/>
  <c r="BK204"/>
  <c r="J291"/>
  <c r="J232"/>
  <c r="J190"/>
  <c r="BK142"/>
  <c r="BK284"/>
  <c r="BK216"/>
  <c r="J178"/>
  <c r="J305"/>
  <c r="J282"/>
  <c r="J240"/>
  <c r="BK199"/>
  <c r="J226"/>
  <c r="J181"/>
  <c r="J130"/>
  <c i="14" r="BK210"/>
  <c r="J235"/>
  <c r="J210"/>
  <c r="BK229"/>
  <c r="J145"/>
  <c r="J200"/>
  <c r="J204"/>
  <c r="BK148"/>
  <c r="J238"/>
  <c r="J169"/>
  <c i="2" r="BK164"/>
  <c r="J161"/>
  <c r="BK155"/>
  <c r="BK147"/>
  <c r="J143"/>
  <c r="J134"/>
  <c r="F34"/>
  <c i="3" r="J176"/>
  <c r="BK184"/>
  <c r="J154"/>
  <c r="J138"/>
  <c i="4" r="BK269"/>
  <c r="J167"/>
  <c r="BK241"/>
  <c r="J277"/>
  <c r="BK235"/>
  <c r="BK152"/>
  <c r="BK197"/>
  <c r="BK218"/>
  <c r="BK291"/>
  <c r="J229"/>
  <c r="J273"/>
  <c r="J179"/>
  <c r="BK154"/>
  <c i="6" r="J121"/>
  <c i="7" r="BK204"/>
  <c r="BK140"/>
  <c r="J143"/>
  <c r="J199"/>
  <c r="J222"/>
  <c r="BK240"/>
  <c r="BK194"/>
  <c r="J163"/>
  <c i="8" r="BK520"/>
  <c r="J388"/>
  <c r="BK236"/>
  <c r="J635"/>
  <c r="BK457"/>
  <c r="BK313"/>
  <c r="J239"/>
  <c r="J134"/>
  <c r="J598"/>
  <c r="BK469"/>
  <c r="J342"/>
  <c r="BK179"/>
  <c r="J497"/>
  <c r="J420"/>
  <c r="BK301"/>
  <c r="BK614"/>
  <c r="J455"/>
  <c r="J271"/>
  <c r="J661"/>
  <c r="BK598"/>
  <c r="J533"/>
  <c r="J372"/>
  <c r="J229"/>
  <c r="BK539"/>
  <c r="BK405"/>
  <c r="J340"/>
  <c r="J264"/>
  <c r="J141"/>
  <c r="J585"/>
  <c r="BK417"/>
  <c r="J159"/>
  <c i="9" r="J152"/>
  <c r="J180"/>
  <c r="BK158"/>
  <c r="J158"/>
  <c r="BK146"/>
  <c i="10" r="BK140"/>
  <c r="J129"/>
  <c i="11" r="BK170"/>
  <c r="J164"/>
  <c r="BK161"/>
  <c r="J153"/>
  <c r="BK137"/>
  <c r="J189"/>
  <c r="J186"/>
  <c r="J182"/>
  <c r="BK175"/>
  <c r="BK157"/>
  <c r="BK143"/>
  <c r="J135"/>
  <c r="J132"/>
  <c r="BK129"/>
  <c r="BK126"/>
  <c r="J199"/>
  <c r="J196"/>
  <c r="BK132"/>
  <c r="J34"/>
  <c i="12" r="J260"/>
  <c r="BK129"/>
  <c r="J179"/>
  <c r="J234"/>
  <c r="BK269"/>
  <c r="J240"/>
  <c r="BK212"/>
  <c r="J291"/>
  <c r="J212"/>
  <c i="13" r="BK261"/>
  <c r="J261"/>
  <c r="J210"/>
  <c r="BK242"/>
  <c r="J139"/>
  <c r="J253"/>
  <c r="J184"/>
  <c r="BK224"/>
  <c r="BK153"/>
  <c r="J238"/>
  <c r="J156"/>
  <c r="J273"/>
  <c r="J133"/>
  <c r="J192"/>
  <c i="14" r="J226"/>
  <c r="J133"/>
  <c r="BK141"/>
  <c r="J220"/>
  <c r="BK165"/>
  <c i="15" r="F35"/>
  <c i="1" r="BB108"/>
  <c i="2" r="J34"/>
  <c r="J132"/>
  <c r="BK126"/>
  <c i="3" r="BK176"/>
  <c r="BK151"/>
  <c r="J131"/>
  <c r="J182"/>
  <c r="BK135"/>
  <c r="J173"/>
  <c r="J135"/>
  <c r="J151"/>
  <c r="J169"/>
  <c r="BK154"/>
  <c r="J125"/>
  <c i="4" r="J257"/>
  <c r="BK233"/>
  <c r="J185"/>
  <c r="J282"/>
  <c r="BK237"/>
  <c r="BK179"/>
  <c r="J146"/>
  <c r="BK267"/>
  <c r="J233"/>
  <c r="BK189"/>
  <c r="J251"/>
  <c r="J212"/>
  <c r="J170"/>
  <c r="J291"/>
  <c r="BK229"/>
  <c r="J164"/>
  <c r="BK279"/>
  <c r="BK221"/>
  <c r="J174"/>
  <c r="J239"/>
  <c r="BK191"/>
  <c r="BK255"/>
  <c r="J193"/>
  <c i="5" r="F36"/>
  <c i="1" r="BC98"/>
  <c i="7" r="J210"/>
  <c r="BK216"/>
  <c r="J228"/>
  <c r="J159"/>
  <c r="J240"/>
  <c r="J134"/>
  <c r="J216"/>
  <c r="BK172"/>
  <c r="BK232"/>
  <c r="J137"/>
  <c r="J128"/>
  <c i="8" r="BK635"/>
  <c r="BK551"/>
  <c r="BK515"/>
  <c r="BK430"/>
  <c r="BK340"/>
  <c r="BK239"/>
  <c r="BK674"/>
  <c r="BK601"/>
  <c r="J483"/>
  <c r="BK399"/>
  <c r="BK353"/>
  <c r="BK245"/>
  <c r="BK141"/>
  <c r="J645"/>
  <c r="J580"/>
  <c r="BK459"/>
  <c r="J375"/>
  <c r="J242"/>
  <c r="J151"/>
  <c r="BK608"/>
  <c r="BK510"/>
  <c r="J465"/>
  <c r="BK402"/>
  <c r="BK337"/>
  <c r="J175"/>
  <c r="BK535"/>
  <c r="BK479"/>
  <c r="J358"/>
  <c r="BK264"/>
  <c r="J137"/>
  <c r="J623"/>
  <c r="J537"/>
  <c r="BK434"/>
  <c r="J350"/>
  <c r="J287"/>
  <c r="BK161"/>
  <c r="BK545"/>
  <c r="J474"/>
  <c r="J427"/>
  <c r="BK372"/>
  <c r="J337"/>
  <c r="BK260"/>
  <c r="J195"/>
  <c r="J653"/>
  <c r="BK629"/>
  <c r="J558"/>
  <c r="BK437"/>
  <c r="J368"/>
  <c r="J164"/>
  <c i="9" r="J194"/>
  <c r="J135"/>
  <c r="J174"/>
  <c r="BK186"/>
  <c r="BK210"/>
  <c r="BK169"/>
  <c r="BK206"/>
  <c r="BK152"/>
  <c r="BK137"/>
  <c i="10" r="BK137"/>
  <c r="J142"/>
  <c r="J125"/>
  <c i="11" r="J194"/>
  <c r="BK194"/>
  <c r="J150"/>
  <c r="J175"/>
  <c r="BK140"/>
  <c i="12" r="BK209"/>
  <c r="J137"/>
  <c r="BK254"/>
  <c r="J158"/>
  <c r="BK287"/>
  <c r="J238"/>
  <c r="J185"/>
  <c r="J250"/>
  <c r="BK179"/>
  <c r="BK284"/>
  <c r="BK162"/>
  <c r="J257"/>
  <c r="BK137"/>
  <c r="BK225"/>
  <c r="J134"/>
  <c r="BK250"/>
  <c r="J199"/>
  <c i="13" r="J267"/>
  <c r="J279"/>
  <c r="BK220"/>
  <c r="J145"/>
  <c r="BK222"/>
  <c r="BK166"/>
  <c r="BK263"/>
  <c r="J236"/>
  <c r="BK305"/>
  <c r="J257"/>
  <c r="BK192"/>
  <c r="BK136"/>
  <c r="BK265"/>
  <c r="BK208"/>
  <c r="J166"/>
  <c r="BK294"/>
  <c r="J220"/>
  <c r="BK151"/>
  <c r="J201"/>
  <c r="BK156"/>
  <c i="14" r="J213"/>
  <c r="J126"/>
  <c r="BK126"/>
  <c r="J177"/>
  <c r="BK200"/>
  <c r="BK218"/>
  <c r="BK162"/>
  <c r="BK159"/>
  <c r="J195"/>
  <c i="15" r="J121"/>
  <c r="F36"/>
  <c i="1" r="BC108"/>
  <c i="2" l="1" r="P133"/>
  <c r="R146"/>
  <c r="BK160"/>
  <c r="J160"/>
  <c r="J102"/>
  <c i="3" r="T153"/>
  <c i="4" r="T129"/>
  <c r="BK178"/>
  <c r="J178"/>
  <c r="J100"/>
  <c r="R178"/>
  <c r="R281"/>
  <c r="T290"/>
  <c r="T289"/>
  <c i="7" r="R127"/>
  <c r="R190"/>
  <c r="R189"/>
  <c i="8" r="BK312"/>
  <c r="J312"/>
  <c r="J102"/>
  <c r="P485"/>
  <c i="9" r="T128"/>
  <c r="BK185"/>
  <c r="J185"/>
  <c r="J102"/>
  <c r="T196"/>
  <c i="10" r="T121"/>
  <c i="11" r="P156"/>
  <c r="T191"/>
  <c i="12" r="R175"/>
  <c r="BK195"/>
  <c r="J195"/>
  <c r="J100"/>
  <c r="BK277"/>
  <c r="J277"/>
  <c r="J103"/>
  <c i="13" r="T177"/>
  <c r="BK297"/>
  <c r="J297"/>
  <c r="J105"/>
  <c i="14" r="R125"/>
  <c i="12" r="T126"/>
  <c r="T211"/>
  <c r="T277"/>
  <c i="13" r="R177"/>
  <c r="R297"/>
  <c r="R296"/>
  <c i="14" r="P183"/>
  <c i="2" r="P125"/>
  <c r="P154"/>
  <c i="3" r="R153"/>
  <c i="4" r="R188"/>
  <c r="P290"/>
  <c r="P289"/>
  <c i="7" r="BK171"/>
  <c r="J171"/>
  <c r="J101"/>
  <c r="P181"/>
  <c i="8" r="T133"/>
  <c r="R312"/>
  <c r="P416"/>
  <c r="R644"/>
  <c r="P669"/>
  <c r="P664"/>
  <c i="9" r="P196"/>
  <c i="10" r="R128"/>
  <c i="11" r="BK156"/>
  <c r="J156"/>
  <c r="J99"/>
  <c r="R191"/>
  <c i="12" r="BK126"/>
  <c r="P175"/>
  <c r="T195"/>
  <c r="R277"/>
  <c i="13" r="T129"/>
  <c r="BK170"/>
  <c r="J170"/>
  <c r="J100"/>
  <c r="BK286"/>
  <c r="J286"/>
  <c r="J102"/>
  <c i="14" r="T183"/>
  <c i="2" r="R125"/>
  <c r="BK146"/>
  <c r="J146"/>
  <c r="J100"/>
  <c r="R154"/>
  <c i="3" r="T122"/>
  <c r="P172"/>
  <c i="4" r="BK188"/>
  <c r="J188"/>
  <c r="J101"/>
  <c r="P281"/>
  <c i="7" r="P127"/>
  <c r="T190"/>
  <c r="T189"/>
  <c i="8" r="BK133"/>
  <c r="P252"/>
  <c r="P312"/>
  <c r="BK416"/>
  <c r="J416"/>
  <c r="J104"/>
  <c r="R416"/>
  <c r="BK644"/>
  <c r="J644"/>
  <c r="J106"/>
  <c i="9" r="BK128"/>
  <c r="J128"/>
  <c r="J98"/>
  <c r="P160"/>
  <c r="P185"/>
  <c i="10" r="R121"/>
  <c i="11" r="T125"/>
  <c r="BK174"/>
  <c r="J174"/>
  <c r="J101"/>
  <c i="12" r="BK175"/>
  <c r="J175"/>
  <c r="J99"/>
  <c r="P195"/>
  <c r="R268"/>
  <c i="13" r="P177"/>
  <c i="14" r="R183"/>
  <c i="2" r="T125"/>
  <c r="T146"/>
  <c r="P160"/>
  <c i="3" r="BK153"/>
  <c r="J153"/>
  <c r="J99"/>
  <c r="R172"/>
  <c i="4" r="BK129"/>
  <c r="R129"/>
  <c r="P178"/>
  <c r="BK281"/>
  <c r="J281"/>
  <c r="J102"/>
  <c i="7" r="P190"/>
  <c r="P189"/>
  <c i="8" r="BK252"/>
  <c r="J252"/>
  <c r="J99"/>
  <c r="P270"/>
  <c r="BK293"/>
  <c r="J293"/>
  <c r="J101"/>
  <c r="T293"/>
  <c r="BK485"/>
  <c r="J485"/>
  <c r="J105"/>
  <c r="T644"/>
  <c r="R669"/>
  <c r="R664"/>
  <c i="9" r="T160"/>
  <c r="R196"/>
  <c i="10" r="T128"/>
  <c r="T120"/>
  <c r="T119"/>
  <c i="11" r="BK191"/>
  <c r="J191"/>
  <c r="J102"/>
  <c i="12" r="R126"/>
  <c r="P211"/>
  <c r="P268"/>
  <c i="13" r="BK129"/>
  <c r="J129"/>
  <c r="J98"/>
  <c r="P170"/>
  <c r="R286"/>
  <c r="P297"/>
  <c r="P296"/>
  <c i="14" r="T125"/>
  <c r="P173"/>
  <c r="T231"/>
  <c i="2" r="R133"/>
  <c r="BK154"/>
  <c r="J154"/>
  <c r="J101"/>
  <c r="T160"/>
  <c i="3" r="R122"/>
  <c r="R121"/>
  <c r="R120"/>
  <c r="BK172"/>
  <c r="J172"/>
  <c r="J100"/>
  <c i="4" r="P129"/>
  <c r="T178"/>
  <c r="T281"/>
  <c r="R290"/>
  <c r="R289"/>
  <c i="7" r="BK190"/>
  <c r="J190"/>
  <c r="J105"/>
  <c i="8" r="P133"/>
  <c r="BK270"/>
  <c r="J270"/>
  <c r="J100"/>
  <c r="R270"/>
  <c r="P293"/>
  <c r="T485"/>
  <c r="BK669"/>
  <c r="J669"/>
  <c r="J111"/>
  <c i="9" r="R160"/>
  <c r="R185"/>
  <c i="10" r="BK121"/>
  <c r="J121"/>
  <c r="J98"/>
  <c r="P121"/>
  <c i="11" r="BK125"/>
  <c r="J125"/>
  <c r="J98"/>
  <c r="R156"/>
  <c r="R174"/>
  <c i="12" r="P126"/>
  <c r="R211"/>
  <c r="T268"/>
  <c i="13" r="BK177"/>
  <c r="J177"/>
  <c r="J101"/>
  <c r="T286"/>
  <c r="T297"/>
  <c r="T296"/>
  <c i="14" r="BK125"/>
  <c r="BK173"/>
  <c r="J173"/>
  <c r="J100"/>
  <c r="T173"/>
  <c r="R231"/>
  <c i="2" r="BK125"/>
  <c r="J125"/>
  <c r="J98"/>
  <c r="T133"/>
  <c r="T154"/>
  <c i="3" r="BK122"/>
  <c r="J122"/>
  <c r="J98"/>
  <c r="P153"/>
  <c i="4" r="P188"/>
  <c r="P128"/>
  <c r="P127"/>
  <c i="1" r="AU97"/>
  <c i="4" r="BK290"/>
  <c r="BK289"/>
  <c r="J289"/>
  <c r="J104"/>
  <c i="7" r="BK127"/>
  <c r="J127"/>
  <c r="J98"/>
  <c r="P171"/>
  <c r="T171"/>
  <c r="R181"/>
  <c i="8" r="R133"/>
  <c r="T252"/>
  <c r="T270"/>
  <c r="R293"/>
  <c r="R485"/>
  <c i="9" r="R128"/>
  <c r="R127"/>
  <c r="R126"/>
  <c r="BK160"/>
  <c r="J160"/>
  <c r="J101"/>
  <c r="BK196"/>
  <c r="J196"/>
  <c r="J103"/>
  <c i="10" r="P128"/>
  <c r="P120"/>
  <c r="P119"/>
  <c i="1" r="AU103"/>
  <c i="11" r="R125"/>
  <c r="R124"/>
  <c r="R123"/>
  <c r="T174"/>
  <c i="12" r="BK211"/>
  <c r="J211"/>
  <c r="J101"/>
  <c r="BK268"/>
  <c r="J268"/>
  <c r="J102"/>
  <c i="13" r="P129"/>
  <c r="T170"/>
  <c i="14" r="P125"/>
  <c r="R173"/>
  <c r="BK231"/>
  <c r="J231"/>
  <c r="J102"/>
  <c i="2" r="BK133"/>
  <c r="J133"/>
  <c r="J99"/>
  <c r="P146"/>
  <c r="R160"/>
  <c i="3" r="P122"/>
  <c r="P121"/>
  <c r="P120"/>
  <c i="1" r="AU96"/>
  <c i="3" r="T172"/>
  <c i="4" r="T188"/>
  <c r="T128"/>
  <c r="T127"/>
  <c i="7" r="T127"/>
  <c r="T126"/>
  <c r="T125"/>
  <c r="R171"/>
  <c r="BK181"/>
  <c r="J181"/>
  <c r="J102"/>
  <c r="T181"/>
  <c i="8" r="R252"/>
  <c r="T312"/>
  <c r="T416"/>
  <c r="P644"/>
  <c r="T669"/>
  <c r="T664"/>
  <c i="9" r="P128"/>
  <c r="P127"/>
  <c r="P126"/>
  <c i="1" r="AU102"/>
  <c i="9" r="T185"/>
  <c i="10" r="BK128"/>
  <c r="J128"/>
  <c r="J99"/>
  <c i="11" r="P125"/>
  <c r="T156"/>
  <c r="P174"/>
  <c i="12" r="T175"/>
  <c r="R195"/>
  <c r="P277"/>
  <c i="13" r="R129"/>
  <c r="R170"/>
  <c r="P286"/>
  <c i="14" r="BK183"/>
  <c r="J183"/>
  <c r="J101"/>
  <c r="P231"/>
  <c i="6" r="BK120"/>
  <c r="J120"/>
  <c r="J98"/>
  <c i="2" r="BK167"/>
  <c r="J167"/>
  <c r="J103"/>
  <c i="7" r="BK162"/>
  <c r="J162"/>
  <c r="J99"/>
  <c i="8" r="BK412"/>
  <c r="J412"/>
  <c r="J103"/>
  <c i="9" r="BK154"/>
  <c r="J154"/>
  <c r="J99"/>
  <c r="BK157"/>
  <c r="J157"/>
  <c r="J100"/>
  <c i="4" r="BK296"/>
  <c r="BK295"/>
  <c r="J295"/>
  <c r="J106"/>
  <c i="7" r="BK167"/>
  <c r="J167"/>
  <c r="J100"/>
  <c i="9" r="BK209"/>
  <c r="J209"/>
  <c r="J104"/>
  <c i="4" r="BK173"/>
  <c r="J173"/>
  <c r="J99"/>
  <c i="9" r="BK213"/>
  <c r="J213"/>
  <c r="J106"/>
  <c i="11" r="BK201"/>
  <c r="J201"/>
  <c r="J103"/>
  <c i="4" r="BK286"/>
  <c r="J286"/>
  <c r="J103"/>
  <c i="7" r="BK186"/>
  <c r="J186"/>
  <c r="J103"/>
  <c i="8" r="BK660"/>
  <c r="J660"/>
  <c r="J108"/>
  <c i="11" r="BK169"/>
  <c r="J169"/>
  <c r="J100"/>
  <c i="12" r="BK290"/>
  <c r="J290"/>
  <c r="J104"/>
  <c i="13" r="BK165"/>
  <c r="J165"/>
  <c r="J99"/>
  <c r="BK293"/>
  <c r="J293"/>
  <c r="J103"/>
  <c r="BK304"/>
  <c r="BK303"/>
  <c r="J303"/>
  <c r="J106"/>
  <c i="14" r="BK168"/>
  <c r="J168"/>
  <c r="J99"/>
  <c r="BK237"/>
  <c r="J237"/>
  <c r="J103"/>
  <c i="5" r="BK120"/>
  <c r="J120"/>
  <c r="J98"/>
  <c i="8" r="BK665"/>
  <c r="J665"/>
  <c r="J110"/>
  <c i="15" r="BK120"/>
  <c r="BK119"/>
  <c r="BK118"/>
  <c r="J118"/>
  <c r="J96"/>
  <c i="14" r="J125"/>
  <c r="J98"/>
  <c i="15" r="E85"/>
  <c r="F92"/>
  <c r="BE121"/>
  <c r="J89"/>
  <c i="13" r="J304"/>
  <c r="J107"/>
  <c i="14" r="J89"/>
  <c r="BE141"/>
  <c r="BE198"/>
  <c r="BE174"/>
  <c r="BE177"/>
  <c r="BE200"/>
  <c r="BE204"/>
  <c r="BE223"/>
  <c r="BE235"/>
  <c r="BE145"/>
  <c r="BE218"/>
  <c r="BE229"/>
  <c r="BE232"/>
  <c r="BE150"/>
  <c r="BE154"/>
  <c r="BE159"/>
  <c r="BE162"/>
  <c r="BE165"/>
  <c r="BE180"/>
  <c r="BE184"/>
  <c r="BE207"/>
  <c r="BE213"/>
  <c r="E113"/>
  <c r="BE126"/>
  <c r="BE148"/>
  <c r="BE210"/>
  <c r="BE238"/>
  <c i="13" r="BK128"/>
  <c r="J128"/>
  <c r="J97"/>
  <c i="14" r="F92"/>
  <c r="BE220"/>
  <c r="BE226"/>
  <c i="13" r="BK296"/>
  <c r="J296"/>
  <c r="J104"/>
  <c i="14" r="BE129"/>
  <c r="BE133"/>
  <c r="BE139"/>
  <c r="BE192"/>
  <c r="BE136"/>
  <c r="BE169"/>
  <c r="BE195"/>
  <c r="BE216"/>
  <c i="13" r="J89"/>
  <c r="BE136"/>
  <c r="BE174"/>
  <c r="BE184"/>
  <c r="BE220"/>
  <c r="F92"/>
  <c r="BE130"/>
  <c r="BE133"/>
  <c r="BE139"/>
  <c r="BE181"/>
  <c r="BE196"/>
  <c r="BE228"/>
  <c r="BE232"/>
  <c r="BE234"/>
  <c r="BE242"/>
  <c r="BE275"/>
  <c r="BE291"/>
  <c r="BE298"/>
  <c r="BE305"/>
  <c r="BE145"/>
  <c r="BE159"/>
  <c r="BE162"/>
  <c r="BE186"/>
  <c r="BE212"/>
  <c r="BE249"/>
  <c r="BE301"/>
  <c i="12" r="J126"/>
  <c r="J98"/>
  <c i="13" r="E117"/>
  <c r="BE199"/>
  <c r="BE201"/>
  <c r="BE214"/>
  <c r="BE216"/>
  <c r="BE240"/>
  <c r="BE287"/>
  <c r="BE289"/>
  <c r="BE294"/>
  <c r="BE166"/>
  <c r="BE190"/>
  <c r="BE192"/>
  <c r="BE208"/>
  <c r="BE222"/>
  <c r="BE245"/>
  <c r="BE247"/>
  <c r="BE269"/>
  <c r="BE142"/>
  <c r="BE147"/>
  <c r="BE151"/>
  <c r="BE153"/>
  <c r="BE171"/>
  <c r="BE188"/>
  <c r="BE194"/>
  <c r="BE204"/>
  <c r="BE210"/>
  <c r="BE224"/>
  <c r="BE226"/>
  <c r="BE253"/>
  <c r="BE255"/>
  <c r="BE257"/>
  <c r="BE261"/>
  <c r="BE263"/>
  <c r="BE265"/>
  <c r="BE267"/>
  <c r="BE279"/>
  <c r="BE282"/>
  <c r="BE284"/>
  <c r="BE156"/>
  <c r="BE178"/>
  <c r="BE206"/>
  <c r="BE218"/>
  <c r="BE230"/>
  <c r="BE259"/>
  <c r="BE271"/>
  <c r="BE236"/>
  <c r="BE238"/>
  <c r="BE251"/>
  <c r="BE273"/>
  <c i="12" r="BE145"/>
  <c r="BE155"/>
  <c r="BE158"/>
  <c r="BE169"/>
  <c r="BE185"/>
  <c r="BE225"/>
  <c r="BE229"/>
  <c r="BE246"/>
  <c r="BE254"/>
  <c r="BE263"/>
  <c r="BE284"/>
  <c r="BE291"/>
  <c r="J89"/>
  <c r="BE223"/>
  <c r="BE131"/>
  <c r="BE152"/>
  <c r="BE206"/>
  <c r="BE212"/>
  <c r="BE281"/>
  <c i="11" r="BK124"/>
  <c r="J124"/>
  <c r="J97"/>
  <c i="12" r="BE172"/>
  <c r="BE179"/>
  <c r="BE182"/>
  <c r="BE215"/>
  <c r="BE234"/>
  <c r="BE240"/>
  <c r="BE243"/>
  <c r="BE250"/>
  <c r="BE257"/>
  <c r="BE260"/>
  <c r="F92"/>
  <c r="BE127"/>
  <c r="BE204"/>
  <c r="BE278"/>
  <c r="BE148"/>
  <c r="BE209"/>
  <c r="BE266"/>
  <c r="BE275"/>
  <c r="E85"/>
  <c r="BE134"/>
  <c r="BE137"/>
  <c r="BE143"/>
  <c r="BE162"/>
  <c r="BE166"/>
  <c r="BE188"/>
  <c r="BE199"/>
  <c r="BE202"/>
  <c r="BE231"/>
  <c r="BE248"/>
  <c r="BE129"/>
  <c r="BE140"/>
  <c r="BE176"/>
  <c r="BE191"/>
  <c r="BE196"/>
  <c r="BE219"/>
  <c r="BE238"/>
  <c r="BE252"/>
  <c r="BE269"/>
  <c r="BE272"/>
  <c r="BE287"/>
  <c i="11" r="J89"/>
  <c r="BE137"/>
  <c r="BE153"/>
  <c i="10" r="BK120"/>
  <c r="J120"/>
  <c r="J97"/>
  <c i="11" r="E85"/>
  <c r="BE132"/>
  <c r="BE140"/>
  <c r="BE161"/>
  <c r="BE170"/>
  <c r="BE182"/>
  <c r="F92"/>
  <c r="BE126"/>
  <c r="BE186"/>
  <c r="BE196"/>
  <c r="BE199"/>
  <c r="BE157"/>
  <c r="BE175"/>
  <c r="BE179"/>
  <c r="BE129"/>
  <c r="BE146"/>
  <c r="BE150"/>
  <c r="BE192"/>
  <c r="BE194"/>
  <c r="BE164"/>
  <c r="BE135"/>
  <c r="BE143"/>
  <c r="BE166"/>
  <c r="BE189"/>
  <c r="BE202"/>
  <c i="1" r="AW104"/>
  <c i="10" r="E85"/>
  <c r="J113"/>
  <c r="BE125"/>
  <c r="BE131"/>
  <c r="BE133"/>
  <c r="BE135"/>
  <c r="BE137"/>
  <c i="9" r="BK127"/>
  <c r="J127"/>
  <c r="J97"/>
  <c i="10" r="BE144"/>
  <c r="BE147"/>
  <c i="9" r="BK212"/>
  <c r="J212"/>
  <c r="J105"/>
  <c i="10" r="F92"/>
  <c r="BE140"/>
  <c r="BE122"/>
  <c r="BE129"/>
  <c r="BE142"/>
  <c i="9" r="F123"/>
  <c r="BE137"/>
  <c r="BE141"/>
  <c r="BE158"/>
  <c r="BE174"/>
  <c r="BE206"/>
  <c i="8" r="J133"/>
  <c r="J98"/>
  <c i="9" r="E116"/>
  <c r="BE167"/>
  <c r="BE177"/>
  <c r="BE186"/>
  <c i="8" r="BK664"/>
  <c r="J664"/>
  <c r="J109"/>
  <c i="9" r="BE163"/>
  <c r="BE180"/>
  <c r="BE135"/>
  <c r="BE152"/>
  <c r="BE155"/>
  <c i="8" r="BK659"/>
  <c r="J659"/>
  <c r="J107"/>
  <c i="9" r="BE197"/>
  <c r="BE200"/>
  <c r="BE161"/>
  <c r="BE192"/>
  <c r="BE194"/>
  <c r="J89"/>
  <c r="BE129"/>
  <c r="BE132"/>
  <c r="BE143"/>
  <c r="BE149"/>
  <c r="BE165"/>
  <c r="BE169"/>
  <c r="BE171"/>
  <c r="BE183"/>
  <c r="BE203"/>
  <c r="BE210"/>
  <c r="BE214"/>
  <c r="BE146"/>
  <c r="BE189"/>
  <c i="8" r="J125"/>
  <c r="BE179"/>
  <c r="BE189"/>
  <c r="BE193"/>
  <c r="BE202"/>
  <c r="BE205"/>
  <c r="BE239"/>
  <c r="BE242"/>
  <c r="BE245"/>
  <c r="BE271"/>
  <c r="BE347"/>
  <c r="BE350"/>
  <c r="BE381"/>
  <c r="BE452"/>
  <c r="BE492"/>
  <c r="BE495"/>
  <c r="BE513"/>
  <c r="BE598"/>
  <c r="BE642"/>
  <c r="BE656"/>
  <c r="BE670"/>
  <c r="BE672"/>
  <c i="7" r="BK189"/>
  <c r="J189"/>
  <c r="J104"/>
  <c i="8" r="BE134"/>
  <c r="BE145"/>
  <c r="BE148"/>
  <c r="BE151"/>
  <c r="BE161"/>
  <c r="BE236"/>
  <c r="BE283"/>
  <c r="BE304"/>
  <c r="BE361"/>
  <c r="BE434"/>
  <c r="BE455"/>
  <c r="BE463"/>
  <c r="BE469"/>
  <c r="BE535"/>
  <c r="BE566"/>
  <c i="7" r="BK126"/>
  <c r="J126"/>
  <c r="J97"/>
  <c i="8" r="F128"/>
  <c r="BE253"/>
  <c r="BE267"/>
  <c r="BE356"/>
  <c r="BE363"/>
  <c r="BE366"/>
  <c r="BE388"/>
  <c r="BE510"/>
  <c r="BE529"/>
  <c r="BE666"/>
  <c r="BE164"/>
  <c r="BE171"/>
  <c r="BE175"/>
  <c r="BE214"/>
  <c r="BE225"/>
  <c r="BE229"/>
  <c r="BE287"/>
  <c r="BE289"/>
  <c r="BE317"/>
  <c r="BE329"/>
  <c r="BE344"/>
  <c r="BE391"/>
  <c r="BE395"/>
  <c r="BE413"/>
  <c r="BE417"/>
  <c r="BE437"/>
  <c r="BE449"/>
  <c r="BE457"/>
  <c r="BE465"/>
  <c r="BE474"/>
  <c r="BE489"/>
  <c r="BE515"/>
  <c r="BE537"/>
  <c r="BE545"/>
  <c r="BE548"/>
  <c r="BE551"/>
  <c r="BE580"/>
  <c r="BE588"/>
  <c r="BE591"/>
  <c r="BE601"/>
  <c r="BE605"/>
  <c r="BE623"/>
  <c r="E85"/>
  <c r="BE137"/>
  <c r="BE159"/>
  <c r="BE207"/>
  <c r="BE210"/>
  <c r="BE221"/>
  <c r="BE321"/>
  <c r="BE325"/>
  <c r="BE372"/>
  <c r="BE378"/>
  <c r="BE399"/>
  <c r="BE405"/>
  <c r="BE409"/>
  <c r="BE459"/>
  <c r="BE476"/>
  <c r="BE526"/>
  <c r="BE542"/>
  <c r="BE620"/>
  <c r="BE629"/>
  <c r="BE635"/>
  <c r="BE639"/>
  <c r="BE653"/>
  <c r="BE141"/>
  <c r="BE195"/>
  <c r="BE232"/>
  <c r="BE264"/>
  <c r="BE278"/>
  <c r="BE280"/>
  <c r="BE294"/>
  <c r="BE308"/>
  <c r="BE313"/>
  <c r="BE337"/>
  <c r="BE358"/>
  <c r="BE384"/>
  <c r="BE402"/>
  <c r="BE420"/>
  <c r="BE446"/>
  <c r="BE479"/>
  <c r="BE483"/>
  <c r="BE486"/>
  <c r="BE497"/>
  <c r="BE518"/>
  <c r="BE520"/>
  <c r="BE522"/>
  <c r="BE533"/>
  <c r="BE558"/>
  <c r="BE674"/>
  <c r="BE185"/>
  <c r="BE248"/>
  <c r="BE250"/>
  <c r="BE257"/>
  <c r="BE260"/>
  <c r="BE297"/>
  <c r="BE340"/>
  <c r="BE430"/>
  <c r="BE467"/>
  <c r="BE539"/>
  <c r="BE554"/>
  <c r="BE585"/>
  <c r="BE614"/>
  <c r="BE632"/>
  <c r="BE645"/>
  <c r="BE647"/>
  <c r="BE661"/>
  <c r="BE275"/>
  <c r="BE291"/>
  <c r="BE301"/>
  <c r="BE333"/>
  <c r="BE342"/>
  <c r="BE353"/>
  <c r="BE368"/>
  <c r="BE375"/>
  <c r="BE423"/>
  <c r="BE427"/>
  <c r="BE440"/>
  <c r="BE444"/>
  <c r="BE461"/>
  <c r="BE471"/>
  <c r="BE481"/>
  <c r="BE524"/>
  <c r="BE531"/>
  <c r="BE563"/>
  <c r="BE608"/>
  <c r="BE612"/>
  <c r="BE617"/>
  <c r="BE627"/>
  <c r="BE650"/>
  <c i="6" r="BK119"/>
  <c r="J119"/>
  <c r="J97"/>
  <c i="7" r="E115"/>
  <c r="BE191"/>
  <c r="BE245"/>
  <c r="BE247"/>
  <c r="BE140"/>
  <c r="BE159"/>
  <c r="BE202"/>
  <c r="BE228"/>
  <c r="F92"/>
  <c r="BE153"/>
  <c r="BE163"/>
  <c r="BE175"/>
  <c r="BE194"/>
  <c r="BE196"/>
  <c r="BE199"/>
  <c r="BE216"/>
  <c r="J89"/>
  <c r="BE143"/>
  <c r="BE150"/>
  <c r="BE178"/>
  <c r="BE182"/>
  <c r="BE204"/>
  <c r="BE207"/>
  <c r="BE187"/>
  <c r="BE237"/>
  <c r="BE128"/>
  <c r="BE168"/>
  <c r="BE184"/>
  <c r="BE210"/>
  <c r="BE214"/>
  <c r="BE232"/>
  <c r="BE234"/>
  <c r="BE242"/>
  <c r="BE131"/>
  <c r="BE134"/>
  <c r="BE137"/>
  <c r="BE147"/>
  <c r="BE156"/>
  <c r="BE172"/>
  <c r="BE220"/>
  <c r="BE222"/>
  <c r="BE225"/>
  <c r="BE240"/>
  <c i="6" r="F92"/>
  <c r="E85"/>
  <c r="J112"/>
  <c r="BE121"/>
  <c i="1" r="BD99"/>
  <c i="4" r="J129"/>
  <c r="J98"/>
  <c r="J290"/>
  <c r="J105"/>
  <c i="5" r="F92"/>
  <c r="BE121"/>
  <c r="J112"/>
  <c r="E85"/>
  <c i="4" r="J296"/>
  <c r="J107"/>
  <c r="J89"/>
  <c r="BE139"/>
  <c r="BE143"/>
  <c r="BE201"/>
  <c r="BE233"/>
  <c r="BE235"/>
  <c r="BE239"/>
  <c r="BE243"/>
  <c r="BE269"/>
  <c r="BE273"/>
  <c r="BE170"/>
  <c r="BE185"/>
  <c r="BE189"/>
  <c r="BE206"/>
  <c r="BE208"/>
  <c r="BE275"/>
  <c r="BE157"/>
  <c r="BE164"/>
  <c r="BE225"/>
  <c r="BE249"/>
  <c r="BE267"/>
  <c r="BE284"/>
  <c r="F92"/>
  <c r="BE130"/>
  <c r="BE174"/>
  <c r="BE193"/>
  <c r="BE237"/>
  <c r="BE255"/>
  <c r="BE279"/>
  <c r="BE282"/>
  <c r="BE291"/>
  <c r="BE293"/>
  <c r="BE297"/>
  <c i="3" r="BK121"/>
  <c r="J121"/>
  <c r="J97"/>
  <c i="4" r="BE136"/>
  <c r="BE182"/>
  <c r="BE191"/>
  <c r="BE203"/>
  <c r="BE221"/>
  <c r="BE227"/>
  <c r="BE229"/>
  <c r="BE231"/>
  <c r="BE247"/>
  <c r="BE257"/>
  <c r="BE261"/>
  <c r="BE263"/>
  <c r="E85"/>
  <c r="BE148"/>
  <c r="BE241"/>
  <c r="BE253"/>
  <c r="BE259"/>
  <c r="BE287"/>
  <c r="BE133"/>
  <c r="BE154"/>
  <c r="BE167"/>
  <c r="BE199"/>
  <c r="BE210"/>
  <c r="BE212"/>
  <c r="BE214"/>
  <c r="BE218"/>
  <c r="BE245"/>
  <c r="BE251"/>
  <c r="BE265"/>
  <c r="BE146"/>
  <c r="BE152"/>
  <c r="BE160"/>
  <c r="BE179"/>
  <c r="BE195"/>
  <c r="BE197"/>
  <c r="BE277"/>
  <c i="3" r="BE128"/>
  <c r="BE133"/>
  <c r="J89"/>
  <c r="BE135"/>
  <c r="BE144"/>
  <c r="BE148"/>
  <c r="BE151"/>
  <c r="BE157"/>
  <c r="BE161"/>
  <c r="BE182"/>
  <c r="BE176"/>
  <c r="F92"/>
  <c r="BE138"/>
  <c r="BE154"/>
  <c r="BE184"/>
  <c r="E85"/>
  <c r="BE125"/>
  <c r="BE131"/>
  <c r="BE164"/>
  <c r="BE167"/>
  <c r="BE187"/>
  <c r="BE123"/>
  <c r="BE140"/>
  <c r="BE169"/>
  <c r="BE173"/>
  <c r="BE179"/>
  <c i="1" r="BB95"/>
  <c i="2" r="E85"/>
  <c r="J89"/>
  <c r="F92"/>
  <c r="BE126"/>
  <c r="BE129"/>
  <c r="BE131"/>
  <c r="BE132"/>
  <c r="BE134"/>
  <c r="BE137"/>
  <c r="BE140"/>
  <c r="BE143"/>
  <c r="BE147"/>
  <c r="BE151"/>
  <c r="BE155"/>
  <c r="BE157"/>
  <c r="BE161"/>
  <c r="BE164"/>
  <c r="BE168"/>
  <c i="1" r="BA95"/>
  <c r="BC95"/>
  <c r="AW95"/>
  <c r="BD95"/>
  <c i="3" r="F34"/>
  <c i="1" r="BA96"/>
  <c i="4" r="F34"/>
  <c i="1" r="BA97"/>
  <c i="7" r="F37"/>
  <c i="1" r="BD100"/>
  <c i="8" r="F36"/>
  <c i="1" r="BC101"/>
  <c i="12" r="F34"/>
  <c i="1" r="BA105"/>
  <c i="13" r="F37"/>
  <c i="1" r="BD106"/>
  <c i="4" r="F35"/>
  <c i="1" r="BB97"/>
  <c i="7" r="J34"/>
  <c i="1" r="AW100"/>
  <c i="8" r="F37"/>
  <c i="1" r="BD101"/>
  <c i="13" r="J34"/>
  <c i="1" r="AW106"/>
  <c i="3" r="J34"/>
  <c i="1" r="AW96"/>
  <c i="4" r="J34"/>
  <c i="1" r="AW97"/>
  <c i="8" r="F35"/>
  <c i="1" r="BB101"/>
  <c i="12" r="F37"/>
  <c i="1" r="BD105"/>
  <c i="14" r="F37"/>
  <c i="1" r="BD107"/>
  <c i="15" r="J34"/>
  <c i="1" r="AW108"/>
  <c i="3" r="F35"/>
  <c i="1" r="BB96"/>
  <c i="6" r="J33"/>
  <c i="1" r="AV99"/>
  <c i="7" r="F34"/>
  <c i="1" r="BA100"/>
  <c i="9" r="J34"/>
  <c i="1" r="AW102"/>
  <c i="9" r="F37"/>
  <c i="1" r="BD102"/>
  <c i="9" r="F34"/>
  <c i="1" r="BA102"/>
  <c i="10" r="J34"/>
  <c i="1" r="AW103"/>
  <c i="10" r="F35"/>
  <c i="1" r="BB103"/>
  <c i="10" r="F34"/>
  <c i="1" r="BA103"/>
  <c i="11" r="F34"/>
  <c i="1" r="BA104"/>
  <c i="11" r="F35"/>
  <c i="1" r="BB104"/>
  <c i="11" r="F37"/>
  <c i="1" r="BD104"/>
  <c i="12" r="J34"/>
  <c i="1" r="AW105"/>
  <c i="13" r="F36"/>
  <c i="1" r="BC106"/>
  <c i="14" r="F35"/>
  <c i="1" r="BB107"/>
  <c i="3" r="F37"/>
  <c i="1" r="BD96"/>
  <c i="4" r="F37"/>
  <c i="1" r="BD97"/>
  <c i="8" r="F34"/>
  <c i="1" r="BA101"/>
  <c i="13" r="F34"/>
  <c i="1" r="BA106"/>
  <c i="14" r="J34"/>
  <c i="1" r="AW107"/>
  <c i="3" r="F36"/>
  <c i="1" r="BC96"/>
  <c i="5" r="F33"/>
  <c i="1" r="AZ98"/>
  <c i="5" r="F34"/>
  <c i="1" r="BA98"/>
  <c i="6" r="J34"/>
  <c i="1" r="AW99"/>
  <c i="7" r="F35"/>
  <c i="1" r="BB100"/>
  <c i="8" r="J34"/>
  <c i="1" r="AW101"/>
  <c i="12" r="F35"/>
  <c i="1" r="BB105"/>
  <c i="14" r="F36"/>
  <c i="1" r="BC107"/>
  <c i="15" r="F33"/>
  <c i="1" r="AZ108"/>
  <c i="4" r="F36"/>
  <c i="1" r="BC97"/>
  <c i="7" r="F36"/>
  <c i="1" r="BC100"/>
  <c i="9" r="F35"/>
  <c i="1" r="BB102"/>
  <c i="9" r="F36"/>
  <c i="1" r="BC102"/>
  <c i="10" r="F37"/>
  <c i="1" r="BD103"/>
  <c i="10" r="F36"/>
  <c i="1" r="BC103"/>
  <c i="11" r="F36"/>
  <c i="1" r="BC104"/>
  <c i="12" r="F36"/>
  <c i="1" r="BC105"/>
  <c i="13" r="F35"/>
  <c i="1" r="BB106"/>
  <c i="14" r="F34"/>
  <c i="1" r="BA107"/>
  <c i="14" l="1" r="T124"/>
  <c r="T123"/>
  <c i="4" r="BK128"/>
  <c r="BK127"/>
  <c r="J127"/>
  <c i="3" r="T121"/>
  <c r="T120"/>
  <c i="12" r="BK125"/>
  <c r="J125"/>
  <c r="J97"/>
  <c i="11" r="T124"/>
  <c r="T123"/>
  <c i="10" r="R120"/>
  <c r="R119"/>
  <c i="13" r="T128"/>
  <c r="T127"/>
  <c i="2" r="R124"/>
  <c r="R123"/>
  <c i="4" r="R128"/>
  <c r="R127"/>
  <c i="2" r="P124"/>
  <c r="P123"/>
  <c i="1" r="AU95"/>
  <c i="14" r="R124"/>
  <c r="R123"/>
  <c i="9" r="T127"/>
  <c r="T126"/>
  <c i="8" r="P132"/>
  <c r="P131"/>
  <c i="1" r="AU101"/>
  <c i="2" r="T124"/>
  <c r="T123"/>
  <c i="12" r="R125"/>
  <c r="R124"/>
  <c i="8" r="T132"/>
  <c r="T131"/>
  <c i="12" r="T125"/>
  <c r="T124"/>
  <c i="11" r="P124"/>
  <c r="P123"/>
  <c i="1" r="AU104"/>
  <c i="8" r="R132"/>
  <c r="R131"/>
  <c i="13" r="P128"/>
  <c r="P127"/>
  <c i="1" r="AU106"/>
  <c i="7" r="P126"/>
  <c r="P125"/>
  <c i="1" r="AU100"/>
  <c i="13" r="R128"/>
  <c r="R127"/>
  <c i="14" r="P124"/>
  <c r="P123"/>
  <c i="1" r="AU107"/>
  <c i="14" r="BK124"/>
  <c r="BK123"/>
  <c r="J123"/>
  <c r="J96"/>
  <c i="7" r="R126"/>
  <c r="R125"/>
  <c i="12" r="P125"/>
  <c r="P124"/>
  <c i="1" r="AU105"/>
  <c i="8" r="BK132"/>
  <c r="J132"/>
  <c r="J97"/>
  <c i="5" r="BK119"/>
  <c r="J119"/>
  <c r="J97"/>
  <c i="15" r="J119"/>
  <c r="J97"/>
  <c r="J120"/>
  <c r="J98"/>
  <c i="2" r="BK124"/>
  <c r="J124"/>
  <c r="J97"/>
  <c i="13" r="BK127"/>
  <c r="J127"/>
  <c r="J96"/>
  <c i="11" r="BK123"/>
  <c r="J123"/>
  <c r="J96"/>
  <c i="10" r="BK119"/>
  <c r="J119"/>
  <c i="9" r="BK126"/>
  <c r="J126"/>
  <c r="J96"/>
  <c i="8" r="BK131"/>
  <c r="J131"/>
  <c i="7" r="BK125"/>
  <c r="J125"/>
  <c i="6" r="BK118"/>
  <c r="J118"/>
  <c r="J96"/>
  <c i="3" r="BK120"/>
  <c r="J120"/>
  <c i="4" r="J30"/>
  <c i="1" r="AG97"/>
  <c i="3" r="F33"/>
  <c i="1" r="AZ96"/>
  <c i="8" r="J33"/>
  <c i="1" r="AV101"/>
  <c r="AT101"/>
  <c i="15" r="J30"/>
  <c i="1" r="AG108"/>
  <c i="2" r="J33"/>
  <c i="1" r="AV95"/>
  <c r="AT95"/>
  <c i="7" r="J30"/>
  <c i="1" r="AG100"/>
  <c i="9" r="J33"/>
  <c i="1" r="AV102"/>
  <c r="AT102"/>
  <c i="12" r="F33"/>
  <c i="1" r="AZ105"/>
  <c r="BA94"/>
  <c r="W30"/>
  <c i="3" r="J33"/>
  <c i="1" r="AV96"/>
  <c r="AT96"/>
  <c i="8" r="J30"/>
  <c i="1" r="AG101"/>
  <c i="9" r="F33"/>
  <c i="1" r="AZ102"/>
  <c i="12" r="J33"/>
  <c i="1" r="AV105"/>
  <c r="AT105"/>
  <c i="15" r="J33"/>
  <c i="1" r="AV108"/>
  <c r="AT108"/>
  <c r="AN108"/>
  <c r="BB94"/>
  <c r="W31"/>
  <c i="4" r="J33"/>
  <c i="1" r="AV97"/>
  <c r="AT97"/>
  <c r="AN97"/>
  <c i="10" r="J30"/>
  <c i="1" r="AG103"/>
  <c i="11" r="F33"/>
  <c i="1" r="AZ104"/>
  <c i="14" r="F33"/>
  <c i="1" r="AZ107"/>
  <c r="BD94"/>
  <c r="W33"/>
  <c i="2" r="F33"/>
  <c i="1" r="AZ95"/>
  <c i="8" r="F33"/>
  <c i="1" r="AZ101"/>
  <c i="4" r="F33"/>
  <c i="1" r="AZ97"/>
  <c i="11" r="J33"/>
  <c i="1" r="AV104"/>
  <c r="AT104"/>
  <c i="14" r="J33"/>
  <c i="1" r="AV107"/>
  <c r="AT107"/>
  <c r="BC94"/>
  <c r="W32"/>
  <c i="3" r="J30"/>
  <c i="1" r="AG96"/>
  <c i="6" r="F33"/>
  <c i="1" r="AZ99"/>
  <c r="AT99"/>
  <c i="7" r="J33"/>
  <c i="1" r="AV100"/>
  <c r="AT100"/>
  <c i="10" r="J33"/>
  <c i="1" r="AV103"/>
  <c r="AT103"/>
  <c i="13" r="F33"/>
  <c i="1" r="AZ106"/>
  <c i="5" r="J33"/>
  <c i="1" r="AV98"/>
  <c r="AT98"/>
  <c i="7" r="F33"/>
  <c i="1" r="AZ100"/>
  <c i="10" r="F33"/>
  <c i="1" r="AZ103"/>
  <c i="13" r="J33"/>
  <c i="1" r="AV106"/>
  <c r="AT106"/>
  <c i="5" l="1" r="BK118"/>
  <c r="J118"/>
  <c i="4" r="J128"/>
  <c r="J97"/>
  <c i="2" r="BK123"/>
  <c r="J123"/>
  <c i="12" r="BK124"/>
  <c r="J124"/>
  <c i="4" r="J96"/>
  <c i="14" r="J124"/>
  <c r="J97"/>
  <c i="15" r="J39"/>
  <c i="1" r="AN103"/>
  <c i="10" r="J96"/>
  <c r="J39"/>
  <c i="1" r="AN101"/>
  <c i="8" r="J96"/>
  <c i="1" r="AN100"/>
  <c i="7" r="J96"/>
  <c i="8" r="J39"/>
  <c i="7" r="J39"/>
  <c i="1" r="AN96"/>
  <c i="3" r="J96"/>
  <c i="4" r="J39"/>
  <c i="3" r="J39"/>
  <c i="1" r="AU94"/>
  <c i="2" r="J30"/>
  <c i="1" r="AG95"/>
  <c i="11" r="J30"/>
  <c i="1" r="AG104"/>
  <c r="AN104"/>
  <c r="AZ94"/>
  <c r="W29"/>
  <c i="5" r="J30"/>
  <c i="1" r="AG98"/>
  <c i="14" r="J30"/>
  <c i="1" r="AG107"/>
  <c r="AX94"/>
  <c i="12" r="J30"/>
  <c i="1" r="AG105"/>
  <c i="6" r="J30"/>
  <c i="1" r="AG99"/>
  <c i="9" r="J30"/>
  <c i="1" r="AG102"/>
  <c r="AN102"/>
  <c r="AY94"/>
  <c r="AW94"/>
  <c r="AK30"/>
  <c i="13" r="J30"/>
  <c i="1" r="AG106"/>
  <c r="AN106"/>
  <c i="14" l="1" r="J39"/>
  <c i="12" r="J39"/>
  <c i="5" r="J39"/>
  <c i="2" r="J39"/>
  <c i="12" r="J96"/>
  <c i="2" r="J96"/>
  <c i="5" r="J96"/>
  <c i="13" r="J39"/>
  <c i="11" r="J39"/>
  <c i="9" r="J39"/>
  <c i="6" r="J39"/>
  <c i="1" r="AN99"/>
  <c r="AN95"/>
  <c r="AN105"/>
  <c r="AN107"/>
  <c r="AN98"/>
  <c r="AV94"/>
  <c r="AK29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<sst xmlns="http://schemas.openxmlformats.org/spreadsheetml/2006/main">
  <si>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</si>
  <si>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</si>
  <si>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</si>
  <si>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</si>
  <si>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</si>
  <si>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{4344a2a3-5f7b-4d27-8999-6dd4b2cbd6b7}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</si>
  <si>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</si>
  <si>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</si>
  <si>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</si>
  <si>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</si>
  <si>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</si>
  <si>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</si>
  <si>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</si>
  <si>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</si>
  <si>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2018-000130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</si>
  <si>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</si>
  <si>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</si>
  <si>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Místní komunikace Jamská - Nákupní park</t>
  </si>
  <si>
    <t>KSO:</t>
  </si>
  <si>
    <t>CC-CZ:</t>
  </si>
  <si>
    <t>Místo:</t>
  </si>
  <si>
    <t>Žďár nad Sázavou</t>
  </si>
  <si>
    <t>Datum:</t>
  </si>
  <si>
    <t>17. 9. 2021</t>
  </si>
  <si>
    <t>Zadavatel:</t>
  </si>
  <si>
    <t>IČ:</t>
  </si>
  <si>
    <t>00295841</t>
  </si>
  <si>
    <t>Město Žďár nad Sázavou</t>
  </si>
  <si>
    <t>DIČ:</t>
  </si>
  <si>
    <t>CZ00295841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</si>
  <si>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</si>
  <si>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</si>
  <si>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</si>
  <si>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</si>
  <si>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</si>
  <si>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</si>
  <si>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</si>
  <si>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</si>
  <si>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</si>
  <si>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</si>
  <si>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</si>
  <si>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</si>
  <si>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</si>
  <si>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</si>
  <si>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</si>
  <si>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</si>
  <si>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</si>
  <si>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</si>
  <si>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</si>
  <si>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</si>
  <si>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</si>
  <si>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</si>
  <si>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</si>
  <si>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</si>
  <si>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</si>
  <si>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</si>
  <si>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</si>
  <si>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</si>
  <si>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</si>
  <si>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</si>
  <si>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</si>
  <si>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</si>
  <si>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</si>
  <si>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</si>
  <si>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</si>
  <si>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</si>
  <si>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</si>
  <si>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</si>
  <si>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</si>
  <si>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</si>
  <si>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</si>
  <si>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</si>
  <si>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</si>
  <si>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</si>
  <si>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</si>
  <si>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</si>
  <si>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</si>
  <si>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</si>
  <si>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</si>
  <si>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</si>
  <si>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</si>
  <si>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</si>
  <si>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</si>
  <si>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</si>
  <si>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</si>
  <si>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</si>
  <si>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</si>
  <si>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</si>
  <si>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{3ad3a3c0-f2ca-410a-985c-cdc467466d96}</t>
  </si>
  <si>
    <t>2</t>
  </si>
  <si>
    <t>001</t>
  </si>
  <si>
    <t>Příprava území</t>
  </si>
  <si>
    <t>{3d5cb33d-eedc-42bb-bee9-7a472b9afc9f}</t>
  </si>
  <si>
    <t>D.1.3.3</t>
  </si>
  <si>
    <t>Přípojka vodovodu</t>
  </si>
  <si>
    <t>{af2e5614-6ff8-4f59-b8cb-37ba4fa70c49}</t>
  </si>
  <si>
    <t>D.1.4.1</t>
  </si>
  <si>
    <t>Veřejné osvětlení</t>
  </si>
  <si>
    <t>{e2288389-b341-48c1-a7f9-40946f684eea}</t>
  </si>
  <si>
    <t>D.1.4.2</t>
  </si>
  <si>
    <t>Přeložka I. Telefonní</t>
  </si>
  <si>
    <t>{b2ec94a7-4c88-4c49-ac71-342e82efccea}</t>
  </si>
  <si>
    <t>D.1.5</t>
  </si>
  <si>
    <t>Přeložka plynovodu</t>
  </si>
  <si>
    <t>{a3417f18-db12-4365-92ab-f795908b6b6a}</t>
  </si>
  <si>
    <t>SO101</t>
  </si>
  <si>
    <t>Komunikace</t>
  </si>
  <si>
    <t>{5076b31a-64c8-4c93-8b67-19ba834a3b3a}</t>
  </si>
  <si>
    <t>SO102</t>
  </si>
  <si>
    <t>Úprava autobusové zastávky</t>
  </si>
  <si>
    <t>{8b3fa97a-18bd-4c17-817d-a60a90ad2796}</t>
  </si>
  <si>
    <t>SO103</t>
  </si>
  <si>
    <t>Oplocení</t>
  </si>
  <si>
    <t>{e564d4f5-dffd-485c-b660-bda5f9dad315}</t>
  </si>
  <si>
    <t>SO201</t>
  </si>
  <si>
    <t>Protihluková stěna</t>
  </si>
  <si>
    <t>{ec6c5885-9b40-458f-a24b-6f47431bca22}</t>
  </si>
  <si>
    <t>SO301</t>
  </si>
  <si>
    <t>Přeložka dešťové kanalizace</t>
  </si>
  <si>
    <t>{9346a1dd-8ea6-485d-886d-721077b48c48}</t>
  </si>
  <si>
    <t>SO302</t>
  </si>
  <si>
    <t>Přeložka vodovodu</t>
  </si>
  <si>
    <t>{80a444f0-8b50-4651-8b9d-c901b30f661b}</t>
  </si>
  <si>
    <t>SO304</t>
  </si>
  <si>
    <t>Přeložka splaškové kanalizace</t>
  </si>
  <si>
    <t>{bffaf7a6-e0a9-431b-83d6-a092a2386a8f}</t>
  </si>
  <si>
    <t>SO801</t>
  </si>
  <si>
    <t>Sadové úpravy</t>
  </si>
  <si>
    <t>{ef88be29-34e6-47d7-9c36-dd504053b165}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</si>
  <si>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</si>
  <si>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</si>
  <si>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</si>
  <si>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</si>
  <si>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</si>
  <si>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</si>
  <si>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</si>
  <si>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</si>
  <si>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</si>
  <si>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</si>
  <si>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</si>
  <si>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</si>
  <si>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</si>
  <si>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</si>
  <si>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</si>
  <si>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</si>
  <si>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</si>
  <si>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</si>
  <si>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</si>
  <si>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</si>
  <si>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</si>
  <si>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</si>
  <si>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</si>
  <si>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</si>
  <si>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</si>
  <si>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</si>
  <si>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</si>
  <si>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</si>
  <si>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</si>
  <si>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</si>
  <si>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</si>
  <si>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</si>
  <si>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</si>
  <si>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</si>
  <si>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</si>
  <si>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</si>
  <si>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Náklady na vytyčení stáv. sítí</t>
  </si>
  <si>
    <t>kpl</t>
  </si>
  <si>
    <t>CS ÚRS 2021 01</t>
  </si>
  <si>
    <t>1024</t>
  </si>
  <si>
    <t>1788210676</t>
  </si>
  <si>
    <t>PP</t>
  </si>
  <si>
    <t xml:space="preserve">Zajištění vytýčení veškerých stávajících inženýrských sítí (včetně úhrady za vytýčení), odpovědnost za jejich neporušení během výstavby a zpětné předání jejich správcům
</t>
  </si>
  <si>
    <t>P</t>
  </si>
  <si>
    <t xml:space="preserve">Poznámka k položce:_x000d_
Zajištění vytýčení veškerých stávajících inženýrských sítí (včetně úhrady za vytýčení), odpovědnost za jejich neporušení během výstavby a zpětné předání jejich správcům_x000d_
</t>
  </si>
  <si>
    <t>012303000</t>
  </si>
  <si>
    <t>Náklady na zhotovení geodet. zaměření provedeného díla</t>
  </si>
  <si>
    <t>1728038549</t>
  </si>
  <si>
    <t>Poznámka k položce:_x000d_
Zhotovení zaměření provedeného díla vč. zaměření sítí pro VaK.</t>
  </si>
  <si>
    <t>3</t>
  </si>
  <si>
    <t>013103000</t>
  </si>
  <si>
    <t>Náklady na provedení geometrického plánu.</t>
  </si>
  <si>
    <t>-1997820994</t>
  </si>
  <si>
    <t>4</t>
  </si>
  <si>
    <t>013254000</t>
  </si>
  <si>
    <t>Dokumentace skutečného provedení stavby</t>
  </si>
  <si>
    <t>1742061138</t>
  </si>
  <si>
    <t>VRN3</t>
  </si>
  <si>
    <t>Zařízení staveniště</t>
  </si>
  <si>
    <t>030001000</t>
  </si>
  <si>
    <t>-1210975143</t>
  </si>
  <si>
    <t xml:space="preserve"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</si>
  <si>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 xml:space="preserve">Poznámka k položce:_x000d_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staveniště._x000d_
_x000d_
</t>
  </si>
  <si>
    <t>6</t>
  </si>
  <si>
    <t>032002000</t>
  </si>
  <si>
    <t>Vybavení staveniště</t>
  </si>
  <si>
    <t>1529806628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</si>
  <si>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</si>
  <si>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Poznámka k položce:_x000d_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</si>
  <si>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</si>
  <si>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034002000</t>
  </si>
  <si>
    <t>Zabezpečení staveniště</t>
  </si>
  <si>
    <t>-1822120590</t>
  </si>
  <si>
    <t>Náklady na oplocení staveniště a zabezpečení proti vniku nepovolaných osob do prostoru staveniště.</t>
  </si>
  <si>
    <t>Poznámka k položce:_x000d_
Náklady na oplocení staveniště a zabezpečení proti vniku nepovolaných osob do prostoru staveniště.</t>
  </si>
  <si>
    <t>8</t>
  </si>
  <si>
    <t>039002000</t>
  </si>
  <si>
    <t>Zrušení zařízení staveniště</t>
  </si>
  <si>
    <t>45472681</t>
  </si>
  <si>
    <t xml:space="preserve">Náklady na odstranění objektů zařízení staveniště vč. přípojek a jejich odvoz. Náklady na úpravu povrchů po odstranění zařízení staveniště a úklid ploch, na kterých bylo zařízení staveniště provozováno
</t>
  </si>
  <si>
    <t xml:space="preserve">Poznámka k položce:_x000d_
Náklady na odstranění objektů zařízení staveniště vč. přípojek a jejich odvoz. Náklady na úpravu povrchů po odstranění zařízení staveniště a úklid ploch, na kterých bylo zařízení staveniště provozováno_x000d_
</t>
  </si>
  <si>
    <t>VRN4</t>
  </si>
  <si>
    <t>Inženýrská činnost</t>
  </si>
  <si>
    <t>9</t>
  </si>
  <si>
    <t>043002001</t>
  </si>
  <si>
    <t>Zaměření kam. před záhozem</t>
  </si>
  <si>
    <t>m</t>
  </si>
  <si>
    <t>2128792709</t>
  </si>
  <si>
    <t>Hlavní tituly průvodních činností a nákladů inženýrská činnost zkoušky a ostatní měření</t>
  </si>
  <si>
    <t>Poznámka k položce:_x000d_
Kamerová prohlídka kanalizace včetně vyhodnocení a závěrečné zprávy.</t>
  </si>
  <si>
    <t>VV</t>
  </si>
  <si>
    <t>120+77+50</t>
  </si>
  <si>
    <t>10</t>
  </si>
  <si>
    <t>043103000</t>
  </si>
  <si>
    <t>Zkoušky bez rozlišení</t>
  </si>
  <si>
    <t>1136847080</t>
  </si>
  <si>
    <t xml:space="preserve">Poznámka k položce:_x000d_
náklady na revize, měření a předepsané zkoušky vč. zpracování KZP_x000d_
kontrolní zkoušky zhutnění zásypu v komunikaci po 50m_x000d_
</t>
  </si>
  <si>
    <t>VRN6</t>
  </si>
  <si>
    <t>Územní vlivy</t>
  </si>
  <si>
    <t>11</t>
  </si>
  <si>
    <t>061002000.R</t>
  </si>
  <si>
    <t>Přepojení přeložky plynovodu na stávající řad vč. přípojek pracovníky správce plynovodu</t>
  </si>
  <si>
    <t>ks</t>
  </si>
  <si>
    <t>-1252047981</t>
  </si>
  <si>
    <t>Hlavní tituly průvodních činností a nákladů územní vlivy vliv klimatických podmínek</t>
  </si>
  <si>
    <t>12</t>
  </si>
  <si>
    <t>061002001.R</t>
  </si>
  <si>
    <t>Přepojení přeložky vodovodu na stávající řad vč. přípojek pracovníky správce vodovodu</t>
  </si>
  <si>
    <t>-2135561433</t>
  </si>
  <si>
    <t>Poznámka k položce:_x000d_
položka zahrnuje i opravu izolačního nátěru na ocelovém potrubí DN500 v místě přepojení.</t>
  </si>
  <si>
    <t>VRN7</t>
  </si>
  <si>
    <t>Provozní vlivy</t>
  </si>
  <si>
    <t>13</t>
  </si>
  <si>
    <t>070001000</t>
  </si>
  <si>
    <t>Náklady na zpracování DIO a dočasné dopravní značení</t>
  </si>
  <si>
    <t>-1486693957</t>
  </si>
  <si>
    <t xml:space="preserve"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</si>
  <si>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 xml:space="preserve">Poznámka k položce:_x000d_
zpracování DIO, vč. zřízení a odstranění přechodného dopravního značení_x000d_
Zajištění vydání všech potřebných rozhodnutí a stanovení pro přechodnou úpravu provozu na pozemních komunikacích dle zpracované projektové dokumentace a dle vyjádření dotčených orgánů;_x000d_
-Soustavnou péči zhotovitele o kvalitní přechodné značení _x000d_
-Zabezpečení změny dopravního značení_x000d_
</t>
  </si>
  <si>
    <t>14</t>
  </si>
  <si>
    <t>071203000</t>
  </si>
  <si>
    <t>Náhradní zásobování vodou</t>
  </si>
  <si>
    <t>-1112968319</t>
  </si>
  <si>
    <t>Provozní vlivy provoz investora, třetích osob provoz dalšího subjektu</t>
  </si>
  <si>
    <t>Poznámka k položce:_x000d_
Položka zahrnuje zajištìní náhradního zásobování vody pomocí cisterny s pitnou vodou po dobu přepojování vodovodních řadů.</t>
  </si>
  <si>
    <t>VRN9</t>
  </si>
  <si>
    <t>Ostatní náklady</t>
  </si>
  <si>
    <t>094002000</t>
  </si>
  <si>
    <t>Oprava komunikace po odstranění stávajících poklopů</t>
  </si>
  <si>
    <t>-1929811788</t>
  </si>
  <si>
    <t>Ostatní náklady související s výstavbou</t>
  </si>
  <si>
    <t>Poznámka k položce:_x000d_
Položka zahrnuje odstranění stávajícího poklopu vč. nutných konstrukčních vrstev komunikace na rušené kanalizační stoce.Předání poklopu správci kanalizace. Po zabetonování kanalizační stoky doplnění asfaltových vrstev vozovky a zalití spár pružnou asfaltovou zálivkou.</t>
  </si>
  <si>
    <t>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</si>
  <si>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</si>
  <si>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</si>
  <si>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</si>
  <si>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</si>
  <si>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</si>
  <si>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</si>
  <si>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</si>
  <si>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</si>
  <si>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</si>
  <si>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</si>
  <si>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135374048</t>
  </si>
  <si>
    <t>Odstranění křovin a stromů s odstraněním kořenů strojně průměru kmene do 100 mm v rovině nebo ve svahu sklonu terénu do 1:5, při celkové ploše přes 100 do 500 m2</t>
  </si>
  <si>
    <t>111251111.R</t>
  </si>
  <si>
    <t>Drcení ořezaných větví D do 100 mm s odvozem do 1 km</t>
  </si>
  <si>
    <t>m3</t>
  </si>
  <si>
    <t>1150537343</t>
  </si>
  <si>
    <t>Drcení ořezaných větví strojně - (štěpkování) s naložením na dopravní prostředek a odvozem drtě do 20 km a se složením o průměru větví do 100 mm</t>
  </si>
  <si>
    <t>0,2*72</t>
  </si>
  <si>
    <t>112101102</t>
  </si>
  <si>
    <t>Odstranění stromů listnatých průměru kmene do 500 mm</t>
  </si>
  <si>
    <t>kus</t>
  </si>
  <si>
    <t>357423092</t>
  </si>
  <si>
    <t>Odstranění stromů s odřezáním kmene a s odvětvením listnatých, průměru kmene přes 300 do 500 mm</t>
  </si>
  <si>
    <t>Poznámka k položce:_x000d_
2x průměr 40cm_x000d_
1x průměr 50cm</t>
  </si>
  <si>
    <t>112211112</t>
  </si>
  <si>
    <t>Spálení pařezu D do 0,5 m</t>
  </si>
  <si>
    <t>335980270</t>
  </si>
  <si>
    <t xml:space="preserve">Spálení pařezů na hromadách  průměru přes 0,30 do 0,50 m</t>
  </si>
  <si>
    <t>112251102</t>
  </si>
  <si>
    <t>Odstranění pařezů D do 500 mm</t>
  </si>
  <si>
    <t>1204581069</t>
  </si>
  <si>
    <t>Odstranění pařezů strojně s jejich vykopáním, vytrháním nebo odstřelením průměru přes 300 do 500 mm</t>
  </si>
  <si>
    <t>113151111</t>
  </si>
  <si>
    <t>Rozebrání zpevněných ploch ze silničních dílců</t>
  </si>
  <si>
    <t>-1633702624</t>
  </si>
  <si>
    <t xml:space="preserve">Rozebírání zpevněných ploch  s přemístěním na skládku na vzdálenost do 20 m nebo s naložením na dopravní prostředek ze silničních panelů</t>
  </si>
  <si>
    <t>110*1,5</t>
  </si>
  <si>
    <t>121151123</t>
  </si>
  <si>
    <t>Sejmutí ornice plochy přes 500 m2 tl vrstvy do 200 mm strojně</t>
  </si>
  <si>
    <t>-386069260</t>
  </si>
  <si>
    <t>Sejmutí ornice strojně při souvislé ploše přes 500 m2, tl. vrstvy do 200 mm</t>
  </si>
  <si>
    <t>162751117</t>
  </si>
  <si>
    <t>Vodorovné přemístění výkopku/sypaniny z horniny třídy těžitelnosti I, skupiny 1 až 3 na skládku zhotovitele.</t>
  </si>
  <si>
    <t>1839191059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</si>
  <si>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</si>
  <si>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položce:_x000d_
Vodorovná doprava ornice na mezideponii nebo na pozemky určené ke zúrodnění.</t>
  </si>
  <si>
    <t>7442*0,1</t>
  </si>
  <si>
    <t>167151111</t>
  </si>
  <si>
    <t>Nakládání výkopku z hornin třídy těžitelnosti I, skupiny 1 až 3 přes 100 m3</t>
  </si>
  <si>
    <t>1987312924</t>
  </si>
  <si>
    <t>Nakládání, skládání a překládání neulehlého výkopku nebo sypaniny strojně nakládání, množství přes 100 m3, z hornin třídy těžitelnosti I, skupiny 1 až 3</t>
  </si>
  <si>
    <t>Poznámka k položce:_x000d_
Naložení ornice z mezideponie</t>
  </si>
  <si>
    <t>4584*0,1</t>
  </si>
  <si>
    <t>171201201</t>
  </si>
  <si>
    <t>Uložení sypaniny na skládky</t>
  </si>
  <si>
    <t>CS ÚRS 2019 01</t>
  </si>
  <si>
    <t>-2069678760</t>
  </si>
  <si>
    <t xml:space="preserve">Uložení sypaniny  na skládky</t>
  </si>
  <si>
    <t>Poznámka k položce:_x000d_
vč. poplatků za pronájem mezideponie.</t>
  </si>
  <si>
    <t>184818232</t>
  </si>
  <si>
    <t>Ochrana kmene průměru přes 300 do 500 mm bedněním výšky do 2 m</t>
  </si>
  <si>
    <t>1681040389</t>
  </si>
  <si>
    <t>Ochrana kmene bedněním před poškozením stavebním provozem zřízení včetně odstranění výšky bednění do 2 m průměru kmene přes 300 do 500 mm</t>
  </si>
  <si>
    <t>Ostatní konstrukce a práce, bourání</t>
  </si>
  <si>
    <t>911381823</t>
  </si>
  <si>
    <t>Odstranění silničního betonového svodidla délky 4 m výšky 1,0 m</t>
  </si>
  <si>
    <t>721294063</t>
  </si>
  <si>
    <t xml:space="preserve">Odstranění silničního betonového svodidla  s naložením na dopravní prostředek délky 4 m, výšky 1,0 m</t>
  </si>
  <si>
    <t>4*4</t>
  </si>
  <si>
    <t>960111221</t>
  </si>
  <si>
    <t>Bourání vodních staveb z dílců prefabrikovaných betonových a železobetonových, z vodní hladiny</t>
  </si>
  <si>
    <t>-247179505</t>
  </si>
  <si>
    <t xml:space="preserve">Bourání konstrukcí vodních staveb  z hladiny, s naložením vybouraných hmot a suti na dopravní prostředek nebo s odklizením na hromady do vzdálenosti 20 m z dílců prefabrikovaných betonových a železobetonových</t>
  </si>
  <si>
    <t>Poznámka k položce:_x000d_
Odstranění provizorního přemostění vodního toku na pěší trase.</t>
  </si>
  <si>
    <t>5,5*1*0,5</t>
  </si>
  <si>
    <t>966008211</t>
  </si>
  <si>
    <t>Bourání odvodňovacího žlabu z betonových příkopových tvárnic š do 500 mm</t>
  </si>
  <si>
    <t>-2027404174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</si>
  <si>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</si>
  <si>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30+30+3,5*2</t>
  </si>
  <si>
    <t>966071711</t>
  </si>
  <si>
    <t>Bourání sloupků a vzpěr plotových ocelových do 2,5 m zabetonovaných</t>
  </si>
  <si>
    <t>-1392156082</t>
  </si>
  <si>
    <t>Bourání plotových sloupků a vzpěr ocelových trubkových nebo profilovaných výšky do 2,50 m zabetonovaných</t>
  </si>
  <si>
    <t>172/3</t>
  </si>
  <si>
    <t>16</t>
  </si>
  <si>
    <t>966071822</t>
  </si>
  <si>
    <t>Rozebrání oplocení z drátěného pletiva se čtvercovými oky výšky do 2,0 m</t>
  </si>
  <si>
    <t>-925480130</t>
  </si>
  <si>
    <t>Rozebrání oplocení z pletiva drátěného se čtvercovými oky, výšky přes 1,6 do 2,0 m</t>
  </si>
  <si>
    <t>17</t>
  </si>
  <si>
    <t>981011112(R)</t>
  </si>
  <si>
    <t>Demolice budov dřevěných ostatních oboustranně obitých nebo omítnutých postupným rozebíráním</t>
  </si>
  <si>
    <t>-879418893</t>
  </si>
  <si>
    <t xml:space="preserve">Demolice budov  postupným rozebíráním dřevěných ostatních, oboustranně obitých, případně omítnutých</t>
  </si>
  <si>
    <t>Poznámka k položce:_x000d_
Odstranění objektů vybavení zahrádek např. skleník, kůlna apod.</t>
  </si>
  <si>
    <t>997</t>
  </si>
  <si>
    <t>Přesun sutě</t>
  </si>
  <si>
    <t>18</t>
  </si>
  <si>
    <t>997013601</t>
  </si>
  <si>
    <t>Poplatek za uložení na skládce (skládkovné) stavebního odpadu betonového kód odpadu 17 01 01</t>
  </si>
  <si>
    <t>t</t>
  </si>
  <si>
    <t>200083572</t>
  </si>
  <si>
    <t>Poplatek za uložení stavebního odpadu na skládce (skládkovné) z prostého betonu zatříděného do Katalogu odpadů pod kódem 17 01 01</t>
  </si>
  <si>
    <t>58,575+10,928+16,75</t>
  </si>
  <si>
    <t>19</t>
  </si>
  <si>
    <t>997013602</t>
  </si>
  <si>
    <t>Poplatek za uložení na skládce (skládkovné) stavebního odpadu železobetonového kód odpadu 17 01 01</t>
  </si>
  <si>
    <t>1736609062</t>
  </si>
  <si>
    <t>Poplatek za uložení stavebního odpadu na skládce (skládkovné) z armovaného betonu zatříděného do Katalogu odpadů pod kódem 17 01 01</t>
  </si>
  <si>
    <t>6,729</t>
  </si>
  <si>
    <t>20</t>
  </si>
  <si>
    <t>997013631</t>
  </si>
  <si>
    <t>Poplatek za uložení na skládce (skládkovné) stavebního odpadu směsného kód odpadu 17 09 04</t>
  </si>
  <si>
    <t>493599906</t>
  </si>
  <si>
    <t>Poplatek za uložení stavebního odpadu na skládce (skládkovné) směsného stavebního a demoličního zatříděného do Katalogu odpadů pod kódem 17 09 04</t>
  </si>
  <si>
    <t>9,46+4,44</t>
  </si>
  <si>
    <t>997221561</t>
  </si>
  <si>
    <t>Vodorovná doprava suti z kusových materiálů do 1 km</t>
  </si>
  <si>
    <t>-690651568</t>
  </si>
  <si>
    <t xml:space="preserve">Vodorovná doprava suti  bez naložení, ale se složením a s hrubým urovnáním z kusových materiálů, na vzdálenost do 1 km</t>
  </si>
  <si>
    <t>22</t>
  </si>
  <si>
    <t>997221569</t>
  </si>
  <si>
    <t>Příplatek ZKD 1 km u vodorovné dopravy suti z kusových materiálů</t>
  </si>
  <si>
    <t>1098761544</t>
  </si>
  <si>
    <t xml:space="preserve">Vodorovná doprava suti  bez naložení, ale se složením a s hrubým urovnáním Příplatek k ceně za každý další i započatý 1 km přes 1 km</t>
  </si>
  <si>
    <t>107,309*15 'Přepočtené koeficientem množství</t>
  </si>
  <si>
    <t>23</t>
  </si>
  <si>
    <t>997221611</t>
  </si>
  <si>
    <t>Nakládání suti na dopravní prostředky pro vodorovnou dopravu</t>
  </si>
  <si>
    <t>1563781544</t>
  </si>
  <si>
    <t xml:space="preserve">Nakládání na dopravní prostředky  pro vodorovnou dopravu suti</t>
  </si>
  <si>
    <t>D.1.3.3 - Přípojka vodovodu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</si>
  <si>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</si>
  <si>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</si>
  <si>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</si>
  <si>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</si>
  <si>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PSV - Práce a dodávky PSV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</si>
  <si>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</si>
  <si>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</si>
  <si>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</si>
  <si>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</si>
  <si>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</si>
  <si>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hod</t>
  </si>
  <si>
    <t>-952740200</t>
  </si>
  <si>
    <t>Čerpání vody na dopravní výšku do 10 m s uvažovaným průměrným přítokem do 500 l/min</t>
  </si>
  <si>
    <t>7*24</t>
  </si>
  <si>
    <t>115101202</t>
  </si>
  <si>
    <t>Čerpání vody na dopravní výšku do 10 m průměrný přítok do 1000 l/min</t>
  </si>
  <si>
    <t>-729274607</t>
  </si>
  <si>
    <t>Čerpání vody na dopravní výšku do 10 m s uvažovaným průměrným přítokem přes 500 do 1 000 l/min</t>
  </si>
  <si>
    <t>132254203</t>
  </si>
  <si>
    <t>Hloubení zapažených rýh š do 2000 mm v hornině třídy těžitelnosti I, skupiny 3 objem do 100 m3</t>
  </si>
  <si>
    <t>474163382</t>
  </si>
  <si>
    <t>Hloubení zapažených rýh šířky přes 800 do 2 000 mm strojně s urovnáním dna do předepsaného profilu a spádu v hornině třídy těžitelnosti I skupiny 3 přes 50 do 100 m3</t>
  </si>
  <si>
    <t>34*0.9*1.8</t>
  </si>
  <si>
    <t>139001101</t>
  </si>
  <si>
    <t>Příplatek za ztížení vykopávky v blízkosti podzemního vedení</t>
  </si>
  <si>
    <t>-433718796</t>
  </si>
  <si>
    <t>Příplatek k cenám hloubených vykopávek za ztížení vykopávky v blízkosti podzemního vedení nebo výbušnin pro jakoukoliv třídu horniny</t>
  </si>
  <si>
    <t>Poznámka k položce:_x000d_
vč. zajištění podzemního vedení výkopem dotčeného po dobu stavby</t>
  </si>
  <si>
    <t>55.08*0.5</t>
  </si>
  <si>
    <t>151811132</t>
  </si>
  <si>
    <t>Osazení pažicího boxu hl výkopu do 4 m š do 2,5 m</t>
  </si>
  <si>
    <t>-917514159</t>
  </si>
  <si>
    <t>Zřízení pažicích boxů pro pažení a rozepření stěn rýh podzemního vedení hloubka výkopu do 4 m, šířka přes 1,2 do 2,5 m</t>
  </si>
  <si>
    <t>34*1.8*2</t>
  </si>
  <si>
    <t>151811232</t>
  </si>
  <si>
    <t>Odstranění pažicího boxu hl výkopu do 4 m š do 2,5 m</t>
  </si>
  <si>
    <t>-295348959</t>
  </si>
  <si>
    <t>Odstranění pažicích boxů pro pažení a rozepření stěn rýh podzemního vedení hloubka výkopu do 4 m, šířka přes 1,2 do 2,5 m</t>
  </si>
  <si>
    <t>348002618</t>
  </si>
  <si>
    <t>Poznámka k položce:_x000d_
Odvoz nevhodné zeminy na skládku</t>
  </si>
  <si>
    <t>13.77+3.06</t>
  </si>
  <si>
    <t>-1512828973</t>
  </si>
  <si>
    <t>171201211</t>
  </si>
  <si>
    <t>Poplatek za uložení stavebního odpadu - zeminy a kameniva na skládce</t>
  </si>
  <si>
    <t>1767773938</t>
  </si>
  <si>
    <t>Poplatek za uložení stavebního odpadu na skládce (skládkovné) zeminy a kameniva zatříděného do Katalogu odpadů pod kódem 170 504</t>
  </si>
  <si>
    <t>16,83*2 'Přepočtené koeficientem množství</t>
  </si>
  <si>
    <t>174151101</t>
  </si>
  <si>
    <t>Zásyp jam, šachet rýh nebo kolem objektů sypaninou se zhutněním</t>
  </si>
  <si>
    <t>-755731254</t>
  </si>
  <si>
    <t>Zásyp sypaninou z jakékoliv horniny strojně s uložením výkopku ve vrstvách se zhutněním jam, šachet, rýh nebo kolem objektů v těchto vykopávkách</t>
  </si>
  <si>
    <t>55.08-3.06-13.77</t>
  </si>
  <si>
    <t>174251101</t>
  </si>
  <si>
    <t>Zásyp jam, šachet rýh nebo kolem objektů sypaninou bez zhutnění</t>
  </si>
  <si>
    <t>-551905876</t>
  </si>
  <si>
    <t>Zásyp sypaninou z jakékoliv horniny strojně s uložením výkopku ve vrstvách bez zhutnění jam, šachet, rýh nebo kolem objektů v těchto vykopávkách</t>
  </si>
  <si>
    <t>Poznámka k položce:_x000d_
Štěrkový dranážní blok kalosvodu</t>
  </si>
  <si>
    <t>1*1*1</t>
  </si>
  <si>
    <t>M</t>
  </si>
  <si>
    <t>58343959</t>
  </si>
  <si>
    <t>kamenivo drcené hrubé frakce 32/63</t>
  </si>
  <si>
    <t>1843139682</t>
  </si>
  <si>
    <t>(1*1*1)*1.7</t>
  </si>
  <si>
    <t>175151101</t>
  </si>
  <si>
    <t>Obsypání potrubí strojně sypaninou bez prohození, uloženou do 3 m</t>
  </si>
  <si>
    <t>-464995813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</si>
  <si>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</si>
  <si>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34*0.9*0.45</t>
  </si>
  <si>
    <t>58337302</t>
  </si>
  <si>
    <t>štěrkopísek frakce 0/16</t>
  </si>
  <si>
    <t>-488491118</t>
  </si>
  <si>
    <t>13,77*2 'Přepočtené koeficientem množství</t>
  </si>
  <si>
    <t>Svislé a kompletní konstrukce</t>
  </si>
  <si>
    <t>369317312(R)</t>
  </si>
  <si>
    <t>Výplň rušeného vodovodu cementopopílkovou suspenzí.</t>
  </si>
  <si>
    <t>-390672499</t>
  </si>
  <si>
    <t xml:space="preserve">Výplň z popílkocementové suspenze za rubem nosné obezdívky  délky štoly, do 200 m, v hornině mokré</t>
  </si>
  <si>
    <t>Poznámka k položce:_x000d_
CEM II/B-S 32,5 R</t>
  </si>
  <si>
    <t>48*0.018</t>
  </si>
  <si>
    <t>Vodorovné konstrukce</t>
  </si>
  <si>
    <t>451573111</t>
  </si>
  <si>
    <t>Lože pod potrubí otevřený výkop ze štěrkopísku</t>
  </si>
  <si>
    <t>1228858050</t>
  </si>
  <si>
    <t>Lože pod potrubí, stoky a drobné objekty v otevřeném výkopu z písku a štěrkopísku do 63 mm</t>
  </si>
  <si>
    <t>34*0.9*0.1</t>
  </si>
  <si>
    <t>452313141</t>
  </si>
  <si>
    <t>Podkladní bloky z betonu prostého tř. C 16/20 otevřený výkop</t>
  </si>
  <si>
    <t>1894957014</t>
  </si>
  <si>
    <t>Podkladní a zajišťovací konstrukce z betonu prostého v otevřeném výkopu bloky pro potrubí z betonu tř. C 16/20</t>
  </si>
  <si>
    <t>0.5*0,6*0,6+0.5*0.35*0.5+0.5*0.5*0.26</t>
  </si>
  <si>
    <t>465513127</t>
  </si>
  <si>
    <t>Dlažba z lomového kamene na cementovou maltu s vyspárováním tl 200 mm</t>
  </si>
  <si>
    <t>-1572739942</t>
  </si>
  <si>
    <t xml:space="preserve">Dlažba z lomového kamene lomařsky upraveného  na cementovou maltu, s vyspárováním cementovou maltou, tl. kamene 200 mm</t>
  </si>
  <si>
    <t>"odláždění na vyústění z kalosvodu" 2*2</t>
  </si>
  <si>
    <t>Trubní vedení</t>
  </si>
  <si>
    <t>850311811</t>
  </si>
  <si>
    <t>Bourání stávajícího potrubí z trub litinových DN 150</t>
  </si>
  <si>
    <t>-1154004698</t>
  </si>
  <si>
    <t>Bourání stávajícího potrubí z trub litinových hrdlových nebo přírubových v otevřeném výkopu DN do 150</t>
  </si>
  <si>
    <t>857242122</t>
  </si>
  <si>
    <t>Montáž litinových tvarovek jednoosých přírubových otevřený výkop DN 80</t>
  </si>
  <si>
    <t>-206695228</t>
  </si>
  <si>
    <t>Montáž litinových tvarovek na potrubí litinovém tlakovém jednoosých na potrubí z trub přírubových v otevřeném výkopu, kanálu nebo v šachtě DN 80</t>
  </si>
  <si>
    <t>55250642</t>
  </si>
  <si>
    <t>koleno přírubové s patkou PP litinové DN 80</t>
  </si>
  <si>
    <t>1580939650</t>
  </si>
  <si>
    <t>55251322.1(R)</t>
  </si>
  <si>
    <t>Otočná příruba d 90 PN16</t>
  </si>
  <si>
    <t>414001403</t>
  </si>
  <si>
    <t>příruba pro tvarovku vodovodní vícefunkční DN 150</t>
  </si>
  <si>
    <t>28653135</t>
  </si>
  <si>
    <t>nákružek lemový PE 100 SDR11 90mm</t>
  </si>
  <si>
    <t>1473654783</t>
  </si>
  <si>
    <t>24</t>
  </si>
  <si>
    <t>857312122</t>
  </si>
  <si>
    <t>Montáž litinových tvarovek jednoosých přírubových otevřený výkop DN 150</t>
  </si>
  <si>
    <t>-1466459160</t>
  </si>
  <si>
    <t>Montáž litinových tvarovek na potrubí litinovém tlakovém jednoosých na potrubí z trub přírubových v otevřeném výkopu, kanálu nebo v šachtě DN 150</t>
  </si>
  <si>
    <t>25</t>
  </si>
  <si>
    <t>55251322.2(R)</t>
  </si>
  <si>
    <t>Otočná příruba d 160 PN16</t>
  </si>
  <si>
    <t>1062645833</t>
  </si>
  <si>
    <t>26</t>
  </si>
  <si>
    <t>55251322(R)</t>
  </si>
  <si>
    <t>Přírubová spojka DN150 na PVC</t>
  </si>
  <si>
    <t>-1869412249</t>
  </si>
  <si>
    <t xml:space="preserve">Poznámka k položce:_x000d_
+ 2x nerez. výztužná spojka d160_x000d_
</t>
  </si>
  <si>
    <t>27</t>
  </si>
  <si>
    <t>55251204(R)</t>
  </si>
  <si>
    <t>X příruba DN 150</t>
  </si>
  <si>
    <t>-313600384</t>
  </si>
  <si>
    <t>víko koncové DN 160</t>
  </si>
  <si>
    <t>28</t>
  </si>
  <si>
    <t>28653139</t>
  </si>
  <si>
    <t>nákružek lemový PE 100 SDR11 160mm</t>
  </si>
  <si>
    <t>-957463136</t>
  </si>
  <si>
    <t>29</t>
  </si>
  <si>
    <t>55251325(R)</t>
  </si>
  <si>
    <t>Multitoleranční spojka s přírubou jištěná proti posunu DN150</t>
  </si>
  <si>
    <t>-1952388312</t>
  </si>
  <si>
    <t>spoj těsnící pro tvarovku vodovodní vícefunkční DN 150</t>
  </si>
  <si>
    <t>30</t>
  </si>
  <si>
    <t>871321211</t>
  </si>
  <si>
    <t>Montáž potrubí z PE100 SDR 11 otevřený výkop svařovaných elektrotvarovkou D 160 x 14,6 mm</t>
  </si>
  <si>
    <t>1061306649</t>
  </si>
  <si>
    <t>Montáž vodovodního potrubí z plastů v otevřeném výkopu z polyetylenu PE 100 svařovaných elektrotvarovkou SDR 11/PN16 D 160 x 14,6 mm</t>
  </si>
  <si>
    <t>31</t>
  </si>
  <si>
    <t>28613560</t>
  </si>
  <si>
    <t>potrubí dvouvrstvé PE100 RC SDR11 160x14,6 dl 12m</t>
  </si>
  <si>
    <t>944382003</t>
  </si>
  <si>
    <t>Poznámka k položce:_x000d_
Potrubí přípojky + kalosvod</t>
  </si>
  <si>
    <t>40*1,015 'Přepočtené koeficientem množství</t>
  </si>
  <si>
    <t>32</t>
  </si>
  <si>
    <t>871351212</t>
  </si>
  <si>
    <t>Montáž potrubí z PE100 SDR 11 otevřený výkop svařovaných elektrotvarovkou D 225 x 20,5 mm</t>
  </si>
  <si>
    <t>-784913838</t>
  </si>
  <si>
    <t>Montáž vodovodního potrubí z plastů v otevřeném výkopu z polyetylenu PE 100 svařovaných elektrotvarovkou SDR 11/PN16 D 225 x 20,5 mm</t>
  </si>
  <si>
    <t>Poznámka k položce:_x000d_
chránička</t>
  </si>
  <si>
    <t>33</t>
  </si>
  <si>
    <t>28613563</t>
  </si>
  <si>
    <t>potrubí dvouvrstvé PE100 RC SDR11 225x20,5 dl 100m</t>
  </si>
  <si>
    <t>1801928975</t>
  </si>
  <si>
    <t>5*1,015 'Přepočtené koeficientem množství</t>
  </si>
  <si>
    <t>34</t>
  </si>
  <si>
    <t>871351811</t>
  </si>
  <si>
    <t>Bourání stávajícího potrubí z polyetylenu D 225 mm</t>
  </si>
  <si>
    <t>-284262336</t>
  </si>
  <si>
    <t>Bourání stávajícího potrubí z polyetylenu v otevřeném výkopu D přes 140 do 225 mm</t>
  </si>
  <si>
    <t>35</t>
  </si>
  <si>
    <t>877321101</t>
  </si>
  <si>
    <t>Montáž elektrospojek na vodovodním potrubí z PE trub d 160</t>
  </si>
  <si>
    <t>-536942655</t>
  </si>
  <si>
    <t>Montáž tvarovek na vodovodním plastovém potrubí z polyetylenu PE 100 elektrotvarovek SDR 11/PN16 spojek, oblouků nebo redukcí d 160</t>
  </si>
  <si>
    <t>36</t>
  </si>
  <si>
    <t>28614923</t>
  </si>
  <si>
    <t>elektrospojka SDR17 PE 100 PN16 D 160mm</t>
  </si>
  <si>
    <t>878085205</t>
  </si>
  <si>
    <t>elektrospojka SDR17 PE 100 PN10 D 160mm</t>
  </si>
  <si>
    <t>37</t>
  </si>
  <si>
    <t>877321112</t>
  </si>
  <si>
    <t>Montáž elektrokolen 90° na vodovodním potrubí z PE trub d 160</t>
  </si>
  <si>
    <t>-462035866</t>
  </si>
  <si>
    <t>Montáž tvarovek na vodovodním plastovém potrubí z polyetylenu PE 100 elektrotvarovek SDR 11/PN16 kolen 90° d 160</t>
  </si>
  <si>
    <t>38</t>
  </si>
  <si>
    <t>28614939</t>
  </si>
  <si>
    <t>elektrokoleno 90° PE 100 PN16 D 160mm</t>
  </si>
  <si>
    <t>-94499583</t>
  </si>
  <si>
    <t>39</t>
  </si>
  <si>
    <t>877241112</t>
  </si>
  <si>
    <t>Montáž elektrokolen 90° na vodovodním potrubí z PE trub d 90</t>
  </si>
  <si>
    <t>-1533720223</t>
  </si>
  <si>
    <t>Montáž tvarovek na vodovodním plastovém potrubí z polyetylenu PE 100 elektrotvarovek SDR 11/PN16 kolen 90° d 90</t>
  </si>
  <si>
    <t>40</t>
  </si>
  <si>
    <t>28653060</t>
  </si>
  <si>
    <t>elektrokoleno 90° PE 100 D 90mm</t>
  </si>
  <si>
    <t>1397740690</t>
  </si>
  <si>
    <t>41</t>
  </si>
  <si>
    <t>877321113</t>
  </si>
  <si>
    <t>Montáž elektro T-kusů na vodovodním potrubí z PE trub d 160</t>
  </si>
  <si>
    <t>-1651223006</t>
  </si>
  <si>
    <t>Montáž tvarovek na vodovodním plastovém potrubí z polyetylenu PE 100 elektrotvarovek SDR 11/PN16 T-kusů d 160</t>
  </si>
  <si>
    <t>42</t>
  </si>
  <si>
    <t>877321115</t>
  </si>
  <si>
    <t>Montáž elektro T-kusů redukovaných na vodovodním potrubí z PE trub d 160/90</t>
  </si>
  <si>
    <t>2006996495</t>
  </si>
  <si>
    <t>Montáž tvarovek na vodovodním plastovém potrubí z polyetylenu PE 100 elektrotvarovek SDR 11/PN16 T-kusů redukovaných d 160/90</t>
  </si>
  <si>
    <t>43</t>
  </si>
  <si>
    <t>28614969</t>
  </si>
  <si>
    <t>elektrotvarovka T-kus redukovaný PE 100 PN16 D 160-90mm</t>
  </si>
  <si>
    <t>-636474538</t>
  </si>
  <si>
    <t>44</t>
  </si>
  <si>
    <t>877321201</t>
  </si>
  <si>
    <t>Montáž oblouků svařovaných na tupo na vodovodním potrubí z PE trub d 160</t>
  </si>
  <si>
    <t>98928107</t>
  </si>
  <si>
    <t>Montáž tvarovek na vodovodním plastovém potrubí z polyetylenu PE 100 svařovaných na tupo SDR 11/PN16 oblouků nebo redukcí d 160</t>
  </si>
  <si>
    <t>45</t>
  </si>
  <si>
    <t>28614914(R)</t>
  </si>
  <si>
    <t>oblouk 30° SDR17 PE 100 RC PN16 D 160mm</t>
  </si>
  <si>
    <t>828079124</t>
  </si>
  <si>
    <t>oblouk 45° SDR17 PE 100 RC PN10 D 160mm</t>
  </si>
  <si>
    <t>46</t>
  </si>
  <si>
    <t>28614901(R)</t>
  </si>
  <si>
    <t>oblouk 11° SDR17 PE 100 RC PN16 D 160mm</t>
  </si>
  <si>
    <t>-2066063687</t>
  </si>
  <si>
    <t>oblouk 45° SDR11 PE 100 RC PN16 D 160mm</t>
  </si>
  <si>
    <t>47</t>
  </si>
  <si>
    <t>877241201</t>
  </si>
  <si>
    <t>Montáž oblouků svařovaných na tupo na vodovodním potrubí z PE trub d 90</t>
  </si>
  <si>
    <t>-1378834977</t>
  </si>
  <si>
    <t>Montáž tvarovek na vodovodním plastovém potrubí z polyetylenu PE 100 svařovaných na tupo SDR 11/PN16 oblouků nebo redukcí d 90</t>
  </si>
  <si>
    <t>48</t>
  </si>
  <si>
    <t>28614910(R)</t>
  </si>
  <si>
    <t>oblouk 11° SDR17 PE 100 RC PN16 D 90mm</t>
  </si>
  <si>
    <t>486022208</t>
  </si>
  <si>
    <t>oblouk 45° SDR17 PE 100 RC PN10 D 90mm</t>
  </si>
  <si>
    <t>49</t>
  </si>
  <si>
    <t>891241112</t>
  </si>
  <si>
    <t>Montáž vodovodních šoupátek otevřený výkop DN 80</t>
  </si>
  <si>
    <t>-1272953373</t>
  </si>
  <si>
    <t>Montáž vodovodních armatur na potrubí šoupátek nebo klapek uzavíracích v otevřeném výkopu nebo v šachtách s osazením zemní soupravy (bez poklopů) DN 80</t>
  </si>
  <si>
    <t>50</t>
  </si>
  <si>
    <t>42221232</t>
  </si>
  <si>
    <t>šoupě přírubové vodovodní dlouhá stavební dl DN 80 PN10-16</t>
  </si>
  <si>
    <t>-598009182</t>
  </si>
  <si>
    <t>51</t>
  </si>
  <si>
    <t>42291079</t>
  </si>
  <si>
    <t>souprava zemní pro šoupátka DN 65-80mm Rd 2,0m</t>
  </si>
  <si>
    <t>470230039</t>
  </si>
  <si>
    <t>52</t>
  </si>
  <si>
    <t>891311112</t>
  </si>
  <si>
    <t>Montáž vodovodních šoupátek otevřený výkop DN 150</t>
  </si>
  <si>
    <t>1759098010</t>
  </si>
  <si>
    <t>Montáž vodovodních armatur na potrubí šoupátek nebo klapek uzavíracích v otevřeném výkopu nebo v šachtách s osazením zemní soupravy (bez poklopů) DN 150</t>
  </si>
  <si>
    <t>53</t>
  </si>
  <si>
    <t>42221235</t>
  </si>
  <si>
    <t>šoupě přírubové vodovodní dlouhá stavební dl DN 150 PN10-16</t>
  </si>
  <si>
    <t>-1464346286</t>
  </si>
  <si>
    <t>54</t>
  </si>
  <si>
    <t>42291080</t>
  </si>
  <si>
    <t>souprava zemní pro šoupátka DN 100-150m Rd 2,0m</t>
  </si>
  <si>
    <t>-1703876276</t>
  </si>
  <si>
    <t>55</t>
  </si>
  <si>
    <t>895641111</t>
  </si>
  <si>
    <t>Zřízení drenážní vyústě z betonových prefabrikátů dvoudílné</t>
  </si>
  <si>
    <t>1612116424</t>
  </si>
  <si>
    <t xml:space="preserve">Zřízení drenážní výustě typové z betonových prefabrikovaných dílců  dvoudílné</t>
  </si>
  <si>
    <t>56</t>
  </si>
  <si>
    <t>59213005(R)</t>
  </si>
  <si>
    <t>Výtokové čelo vnějčí prefabrikované</t>
  </si>
  <si>
    <t>-560043501</t>
  </si>
  <si>
    <t>Poznámka k položce:_x000d_
dle výkresu č. D.1.3.3.5</t>
  </si>
  <si>
    <t>0,5*2 'Přepočtené koeficientem množství</t>
  </si>
  <si>
    <t>57</t>
  </si>
  <si>
    <t>899401112</t>
  </si>
  <si>
    <t>Osazení poklopů litinových šoupátkových</t>
  </si>
  <si>
    <t>1696423849</t>
  </si>
  <si>
    <t>58</t>
  </si>
  <si>
    <t>42291352</t>
  </si>
  <si>
    <t>poklop litinový šoupátkový pro zemní soupravy osazení do terénu a do vozovky</t>
  </si>
  <si>
    <t>718262811</t>
  </si>
  <si>
    <t>59</t>
  </si>
  <si>
    <t>899721112</t>
  </si>
  <si>
    <t>Signalizační vodič DN nad 150 mm na potrubí CYY 6mm2</t>
  </si>
  <si>
    <t>-201721873</t>
  </si>
  <si>
    <t>Signalizační vodič na potrubí DN nad 150 mm</t>
  </si>
  <si>
    <t>60</t>
  </si>
  <si>
    <t>899722113</t>
  </si>
  <si>
    <t>Krytí potrubí z plastů výstražnou fólií z PVC 34cm nápis "VODA"</t>
  </si>
  <si>
    <t>1954648677</t>
  </si>
  <si>
    <t>Krytí potrubí z plastů výstražnou fólií z PVC šířky 34 cm</t>
  </si>
  <si>
    <t>61</t>
  </si>
  <si>
    <t>997002511.R</t>
  </si>
  <si>
    <t>Vodorovné přemístění suti a vybouraných hmot bez naložení ale se složením a urovnáním na skládku zhotovitele</t>
  </si>
  <si>
    <t>-1805955892</t>
  </si>
  <si>
    <t>62</t>
  </si>
  <si>
    <t>997013813(R)</t>
  </si>
  <si>
    <t xml:space="preserve">Poplatek za uložení na skládce (skládkovné) stavebního odpadu z plastických, litinových a ocelových hmot </t>
  </si>
  <si>
    <t>-1039004745</t>
  </si>
  <si>
    <t>Poplatek za uložení stavebního odpadu na skládce (skládkovné) z plastických hmot zatříděného do Katalogu odpadů pod kódem 17 02 03</t>
  </si>
  <si>
    <t>998</t>
  </si>
  <si>
    <t>Přesun hmot</t>
  </si>
  <si>
    <t>63</t>
  </si>
  <si>
    <t>998276101</t>
  </si>
  <si>
    <t>Přesun hmot pro trubní vedení z trub z plastických hmot otevřený výkop</t>
  </si>
  <si>
    <t>165573204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</si>
  <si>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</si>
  <si>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</si>
  <si>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</si>
  <si>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722</t>
  </si>
  <si>
    <t>Zdravotechnika - vnitřní vodovod</t>
  </si>
  <si>
    <t>64</t>
  </si>
  <si>
    <t>722290218</t>
  </si>
  <si>
    <t>Zkouška těsnosti vodovodního potrubí hrdlového nebo přírubového do DN 200</t>
  </si>
  <si>
    <t>1351439704</t>
  </si>
  <si>
    <t xml:space="preserve">Zkoušky, proplach a desinfekce vodovodního potrubí  zkoušky těsnosti vodovodního potrubí hrdlového nebo přírubového přes DN 100 do DN 200</t>
  </si>
  <si>
    <t>65</t>
  </si>
  <si>
    <t>722290237</t>
  </si>
  <si>
    <t>Proplach a dezinfekce vodovodního potrubí do DN 200</t>
  </si>
  <si>
    <t>396878811</t>
  </si>
  <si>
    <t xml:space="preserve">Zkoušky, proplach a desinfekce vodovodního potrubí  proplach a desinfekce vodovodního potrubí přes DN 80 do DN 200</t>
  </si>
  <si>
    <t>Práce a dodávky M</t>
  </si>
  <si>
    <t>23-M</t>
  </si>
  <si>
    <t>Montáže potrubí</t>
  </si>
  <si>
    <t>66</t>
  </si>
  <si>
    <t>230220011(R)</t>
  </si>
  <si>
    <t xml:space="preserve">Montáž orientačního sloupku </t>
  </si>
  <si>
    <t>2084183213</t>
  </si>
  <si>
    <t xml:space="preserve">Montáž příslušenství plynovodů  sloupku orientačního</t>
  </si>
  <si>
    <t>Poznámka k položce:_x000d_
vč. dodání sloupku poplastovaného barva modrobílá, popisové tabulky a ukotvení do bet. základové patky.</t>
  </si>
  <si>
    <t>D.1.4.1 - Veřejné osvětlení</t>
  </si>
  <si>
    <t xml:space="preserve">    46-M - Zemní práce při extr.mont.pracích</t>
  </si>
  <si>
    <t>46-M</t>
  </si>
  <si>
    <t>Zemní práce při extr.mont.pracích</t>
  </si>
  <si>
    <t>460171112(R)</t>
  </si>
  <si>
    <t>D.1.4.1_Veřejné osvětlení - viz. samostatný položkový soupis prací</t>
  </si>
  <si>
    <t>-755902266</t>
  </si>
  <si>
    <t>Hloubení nezapažených kabelových rýh strojně včetně urovnání dna s přemístěním výkopku do vzdálenosti 3 m od okraje jámy nebo s naložením na dopravní prostředek šířky 35 cm hloubky 20 cm v hornině třídy těžitelnosti I skupiny 3</t>
  </si>
  <si>
    <t>D.1.4.2 - Přeložka I. Telefonní</t>
  </si>
  <si>
    <t>D.1.4.2_Přeložka kabelu 1. telefonní - viz. samostatný položkový soupis prací</t>
  </si>
  <si>
    <t>-246702086</t>
  </si>
  <si>
    <t>D.1.5 - Přeložka plynovodu</t>
  </si>
  <si>
    <t>1287766329</t>
  </si>
  <si>
    <t>130001101</t>
  </si>
  <si>
    <t>1224583481</t>
  </si>
  <si>
    <t xml:space="preserve">Příplatek k cenám hloubených vykopávek za ztížení vykopávky  v blízkosti podzemního vedení nebo výbušnin pro jakoukoliv třídu horniny</t>
  </si>
  <si>
    <t>116,475*0.5</t>
  </si>
  <si>
    <t>132254204</t>
  </si>
  <si>
    <t>Hloubení zapažených rýh š do 2000 mm v hornině třídy těžitelnosti I, skupiny 3 objem do 500 m3</t>
  </si>
  <si>
    <t>-881692348</t>
  </si>
  <si>
    <t>Hloubení zapažených rýh šířky přes 800 do 2 000 mm strojně s urovnáním dna do předepsaného profilu a spádu v hornině třídy těžitelnosti I skupiny 3 přes 100 do 500 m3</t>
  </si>
  <si>
    <t>62,5*1*1+63,5*0,85*1+16*0,85*1</t>
  </si>
  <si>
    <t>237293786</t>
  </si>
  <si>
    <t>62,5*1*2+63,5*1*2+16*1*2</t>
  </si>
  <si>
    <t>-954360763</t>
  </si>
  <si>
    <t>284</t>
  </si>
  <si>
    <t>2115067794</t>
  </si>
  <si>
    <t>67,91+13,01</t>
  </si>
  <si>
    <t>1885852790</t>
  </si>
  <si>
    <t>80,92</t>
  </si>
  <si>
    <t>2062665546</t>
  </si>
  <si>
    <t>80,92*2 'Přepočtené koeficientem množství</t>
  </si>
  <si>
    <t>1646267233</t>
  </si>
  <si>
    <t>130,075-13,01-67,91</t>
  </si>
  <si>
    <t>-1482247082</t>
  </si>
  <si>
    <t>62,5*1*0,6+63,5*0,85*0,45+16*0,85*0,45</t>
  </si>
  <si>
    <t>1451382479</t>
  </si>
  <si>
    <t>61,789*2 'Přepočtené koeficientem množství</t>
  </si>
  <si>
    <t>Výplň rušeného plynovodu cementopopílkovou suspenzí.</t>
  </si>
  <si>
    <t>762862151</t>
  </si>
  <si>
    <t>60.4*0.196+72*0.049</t>
  </si>
  <si>
    <t>713842949</t>
  </si>
  <si>
    <t>62,5*1*0,1+63,5*0,85*0,1+16*0,85*0,1</t>
  </si>
  <si>
    <t>850421811(R)</t>
  </si>
  <si>
    <t>Bourání stávajícího potrubí z trub ocelových DN přes 400 do 500</t>
  </si>
  <si>
    <t>-211863735</t>
  </si>
  <si>
    <t>Bourání stávajícího potrubí z trub litinových hrdlových nebo přírubových v otevřeném výkopu DN přes 400 do 500</t>
  </si>
  <si>
    <t>4*2</t>
  </si>
  <si>
    <t>-457420019</t>
  </si>
  <si>
    <t>62,5+63,5+1,6*2+16</t>
  </si>
  <si>
    <t>Krytí potrubí výstražnou fólií z PVC 34cm nápis "PLYN"</t>
  </si>
  <si>
    <t>-360939200</t>
  </si>
  <si>
    <t>126+16</t>
  </si>
  <si>
    <t>-724423463</t>
  </si>
  <si>
    <t>-190411362</t>
  </si>
  <si>
    <t>998272201</t>
  </si>
  <si>
    <t>Přesun hmot pro trubní vedení z ocelových trub svařovaných otevřený výkop</t>
  </si>
  <si>
    <t>943191740</t>
  </si>
  <si>
    <t>Přesun hmot pro trubní vedení z ocelových trub svařovaných pro vodovody, plynovody, teplovody, shybky, produktovody v otevřeném výkopu dopravní vzdálenost do 15 m</t>
  </si>
  <si>
    <t>230086147</t>
  </si>
  <si>
    <t>Demontáž plastového potrubí dn přes 225 do 315 mm</t>
  </si>
  <si>
    <t>CS ÚRS 2022 01</t>
  </si>
  <si>
    <t>1498341566</t>
  </si>
  <si>
    <t>Demontáž plastového potrubí dn přes 225 do 315 mm, vč. odvozu, uložení na skládku a polatku za skládku</t>
  </si>
  <si>
    <t>Poznámka k položce:_x000d_
Demontáž plastového potrubí dn přes 225 do 315 mm, vč. odvozu, uložení na skládku a polatku za skládku</t>
  </si>
  <si>
    <t>23020012(R)</t>
  </si>
  <si>
    <t>Nasunutí potrubní sekce do PE chráničky DN 150</t>
  </si>
  <si>
    <t>1848401877</t>
  </si>
  <si>
    <t>Nasunutí potrubní sekce do chráničky jmenovitá světlost nasouvaného potrubí DN 150</t>
  </si>
  <si>
    <t>230200123(R)</t>
  </si>
  <si>
    <t>Nasunutí potrubní sekce do PE chráničky DN 300</t>
  </si>
  <si>
    <t>-275979210</t>
  </si>
  <si>
    <t>Nasunutí potrubní sekce do chráničky jmenovitá světlost nasouvaného potrubí DN 300</t>
  </si>
  <si>
    <t>15+16</t>
  </si>
  <si>
    <t>230200312</t>
  </si>
  <si>
    <t>Jednostranné přerušení průtoku plynu 2 balony vloženými pomocí zaváděcích komor v ocelovém potrubí DN do 200 mm</t>
  </si>
  <si>
    <t>1618934608</t>
  </si>
  <si>
    <t>Přerušení průtoku plynu balony vloženými pomocí zaváděcích komor jednostranné v ocelovém potrubí DN do 200 mm</t>
  </si>
  <si>
    <t>2+1</t>
  </si>
  <si>
    <t>230200313</t>
  </si>
  <si>
    <t>Jednostranné přerušení průtoku plynu 2 balony vloženými pomocí zaváděcích komor v ocelovém potrubí DN do 300 mm</t>
  </si>
  <si>
    <t>114644618</t>
  </si>
  <si>
    <t>Přerušení průtoku plynu balony vloženými pomocí zaváděcích komor jednostranné v ocelovém potrubí DN do 300 mm</t>
  </si>
  <si>
    <t>230205126</t>
  </si>
  <si>
    <t>Montáž potrubí plastového svařovaného na tupo nebo elektrospojkou dn 160 mm en 14,6 mm</t>
  </si>
  <si>
    <t>-1463426509</t>
  </si>
  <si>
    <t>Montáž potrubí PE průměru přes 110 mm Ø 160, tl. stěny 14,6 mm</t>
  </si>
  <si>
    <t>Poznámka k položce:_x000d_
vč. montáže veškerých nutných tvarovek a armatur.</t>
  </si>
  <si>
    <t>28613488</t>
  </si>
  <si>
    <t>potrubí plynovodní PE100 SDR 11 návin se signalizační vrstvou 160x14,6mm</t>
  </si>
  <si>
    <t>128</t>
  </si>
  <si>
    <t>261037768</t>
  </si>
  <si>
    <t>Poznámka k položce:_x000d_
vč. dodávky veškerých nutných tvarovek a armatur.</t>
  </si>
  <si>
    <t>230205142</t>
  </si>
  <si>
    <t>Montáž potrubí plastového svařovaného na tupo nebo elektrospojkou dn 225 mm en 12,8 mm</t>
  </si>
  <si>
    <t>2083281038</t>
  </si>
  <si>
    <t>Montáž potrubí PE průměru přes 110 mm Ø 225, tl. stěny 12,8 mm</t>
  </si>
  <si>
    <t>2861347(R)</t>
  </si>
  <si>
    <t>potrubí plynovodní PE100 SDR 17, tyče 12 m, 225x12,8 mm</t>
  </si>
  <si>
    <t>-220431060</t>
  </si>
  <si>
    <t>230205156</t>
  </si>
  <si>
    <t>Montáž potrubí plastového svařovaného na tupo nebo elektrospojkou dn 315 mm en 18,7mm</t>
  </si>
  <si>
    <t>2123305742</t>
  </si>
  <si>
    <t>Montáž potrubí PE průměru přes 110 mm Ø 315</t>
  </si>
  <si>
    <t xml:space="preserve">Poznámka k položce:_x000d_
vč. dodání a montáže kluzných objímek 1ks á 1,5m (na konci chráničky vždy po dvou kusech bezprostředně za sebou)  a těsnících manžet na koncích chráničky</t>
  </si>
  <si>
    <t xml:space="preserve">"chránička PE100 RC SDR 17,5 dn 315x18,7 mm"  12+16</t>
  </si>
  <si>
    <t>28613473</t>
  </si>
  <si>
    <t>potrubí plynovodní PE100 SDR 17, tyče 12 m, 315x18,7 mm</t>
  </si>
  <si>
    <t>1492117313</t>
  </si>
  <si>
    <t>230205157</t>
  </si>
  <si>
    <t>Montáž potrubí plastového svařovaného na tupo nebo elektrospojkou dn 315 mm en 28,6 mm</t>
  </si>
  <si>
    <t>1875507984</t>
  </si>
  <si>
    <t>Montáž potrubí PE průměru přes 110 mm Ø 315, tl. stěny 28,6 mm</t>
  </si>
  <si>
    <t>28613489(R)</t>
  </si>
  <si>
    <t>potrubí plynovodní PE100 SDR 11 návin se signalizační vrstvou 315x28,6mm</t>
  </si>
  <si>
    <t>427721571</t>
  </si>
  <si>
    <t>potrubí plynovodní PE100 SDR 11 návin se signalizační vrstvou 180x16,4mm</t>
  </si>
  <si>
    <t>230205166</t>
  </si>
  <si>
    <t>Montáž potrubí plastového svařovaného na tupo nebo elektrospojkou dn 400 mm en 23,7 mm</t>
  </si>
  <si>
    <t>1201411535</t>
  </si>
  <si>
    <t>Montáž potrubí PE průměru přes 110 mm Ø 400, tl. stěny 22,7 mm</t>
  </si>
  <si>
    <t xml:space="preserve">"chránička PE100 RC SDR 17,5 dn 400x23,7 mm"   15</t>
  </si>
  <si>
    <t>28613473(R)</t>
  </si>
  <si>
    <t>potrubí plynovodní PE100 SDR 17, tyče 12 m, 400x23,7 mm</t>
  </si>
  <si>
    <t>688056031</t>
  </si>
  <si>
    <t>potrubí plynovodní PE100 SDR 17, tyče 12 m, 400x23,7mm</t>
  </si>
  <si>
    <t>321378877</t>
  </si>
  <si>
    <t>Poznámka k položce:_x000d_
vč. dodání sloupku poplastovaného barva žlutočerná, popisové tabulky a ukotvení do bet. základové patky.</t>
  </si>
  <si>
    <t>230220031</t>
  </si>
  <si>
    <t>Montáž čichačky na chráničku PN 38 6724</t>
  </si>
  <si>
    <t>-1212073720</t>
  </si>
  <si>
    <t xml:space="preserve">Montáž příslušenství plynovodů  čichačky na chráničku plynovodu</t>
  </si>
  <si>
    <t>4+2</t>
  </si>
  <si>
    <t>230230035</t>
  </si>
  <si>
    <t>Hlavní tlaková zkouška vzduchem 2,5 MPa DN 150</t>
  </si>
  <si>
    <t>926195058</t>
  </si>
  <si>
    <t xml:space="preserve">Tlakové zkoušky hlavní  vzduchem 2,5 MPa DN 150</t>
  </si>
  <si>
    <t>230230038</t>
  </si>
  <si>
    <t>Hlavní tlaková zkouška vzduchem 2,5 MPa DN 300</t>
  </si>
  <si>
    <t>-84829788</t>
  </si>
  <si>
    <t xml:space="preserve">Tlakové zkoušky hlavní  vzduchem 2,5 MPa DN 300</t>
  </si>
  <si>
    <t>62,5+16</t>
  </si>
  <si>
    <t>230230076</t>
  </si>
  <si>
    <t>Čištění potrubí PN 38 6416 DN 150</t>
  </si>
  <si>
    <t>-1534941971</t>
  </si>
  <si>
    <t xml:space="preserve">Čištění potrubí  DN 200</t>
  </si>
  <si>
    <t>230230078</t>
  </si>
  <si>
    <t>Čištění potrubí PN 38 6416 DN 300</t>
  </si>
  <si>
    <t>1463636373</t>
  </si>
  <si>
    <t xml:space="preserve">Čištění potrubí  DN 300</t>
  </si>
  <si>
    <t>SO101 - Komunikace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</si>
  <si>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</si>
  <si>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</si>
  <si>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</si>
  <si>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767 - Konstrukce zámečnické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</si>
  <si>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</si>
  <si>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</si>
  <si>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</si>
  <si>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-794386585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</si>
  <si>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</si>
  <si>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57+4*0,4</t>
  </si>
  <si>
    <t>113107222</t>
  </si>
  <si>
    <t>Odstranění podkladu z kameniva drceného tl 200 mm strojně pl přes 200 m2</t>
  </si>
  <si>
    <t>413202497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</si>
  <si>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</si>
  <si>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"stávající asfaltové vozovky"144+1282</t>
  </si>
  <si>
    <t>"stávající chodník podél protihlukové stěny" 57</t>
  </si>
  <si>
    <t>113107241</t>
  </si>
  <si>
    <t>Odstranění podkladu živičného tl 50 mm strojně pl přes 200 m2</t>
  </si>
  <si>
    <t>-1568488505</t>
  </si>
  <si>
    <t>Odstranění podkladů nebo krytů strojně plochy jednotlivě přes 200 m2 s přemístěním hmot na skládku na vzdálenost do 20 m nebo s naložením na dopravní prostředek živičných, o tl. vrstvy do 50 mm</t>
  </si>
  <si>
    <t>Poznámka k položce:_x000d_
Asfaltový chodník podél ul. Jamská</t>
  </si>
  <si>
    <t>260</t>
  </si>
  <si>
    <t>113154354</t>
  </si>
  <si>
    <t>Frézování živičného podkladu tl 100 mm pruh š 1 m pl do 10000 m2 s překážkami v trase</t>
  </si>
  <si>
    <t>1894795120</t>
  </si>
  <si>
    <t xml:space="preserve">Frézování živičného podkladu nebo krytu  s naložením na dopravní prostředek plochy přes 1 000 do 10 000 m2 s překážkami v trase pruhu šířky do 1 m, tloušťky vrstvy 100 mm</t>
  </si>
  <si>
    <t>144+1282</t>
  </si>
  <si>
    <t>113154363</t>
  </si>
  <si>
    <t>Frézování živičného krytu tl 50 mm pruh š 2 m pl do 10000 m2 s překážkami v trase</t>
  </si>
  <si>
    <t>239759081</t>
  </si>
  <si>
    <t xml:space="preserve">Frézování živičného podkladu nebo krytu  s naložením na dopravní prostředek plochy přes 1 000 do 10 000 m2 s překážkami v trase pruhu šířky přes 1 m do 2 m, tloušťky vrstvy 50 mm</t>
  </si>
  <si>
    <t>144+3*0,5+1282+30,3*0,5</t>
  </si>
  <si>
    <t>113202111</t>
  </si>
  <si>
    <t>Vytrhání obrub krajníků obrubníků stojatých</t>
  </si>
  <si>
    <t>-1190171092</t>
  </si>
  <si>
    <t xml:space="preserve">Vytrhání obrub  s vybouráním lože, s přemístěním hmot na skládku na vzdálenost do 3 m nebo s naložením na dopravní prostředek z krajníků nebo obrubníků stojatých</t>
  </si>
  <si>
    <t>obrubník siniční</t>
  </si>
  <si>
    <t>5+8+127</t>
  </si>
  <si>
    <t xml:space="preserve">krajník </t>
  </si>
  <si>
    <t>127</t>
  </si>
  <si>
    <t>obrubník chodníkový</t>
  </si>
  <si>
    <t>123+125+30</t>
  </si>
  <si>
    <t>115001105</t>
  </si>
  <si>
    <t>Převedení vody potrubím DN do 600</t>
  </si>
  <si>
    <t>1892929087</t>
  </si>
  <si>
    <t>Převedení vody potrubím průměru DN přes 300 do 600</t>
  </si>
  <si>
    <t>935541396</t>
  </si>
  <si>
    <t>122252206</t>
  </si>
  <si>
    <t>Odkopávky a prokopávky nezapažené pro silnice a dálnice v hornině třídy těžitelnosti I objem do 5000 m3 strojně</t>
  </si>
  <si>
    <t>902970801</t>
  </si>
  <si>
    <t>Odkopávky a prokopávky nezapažené pro silnice a dálnice strojně v hornině třídy těžitelnosti I přes 1 000 do 5 000 m3</t>
  </si>
  <si>
    <t>Poznámka k položce:_x000d_
Odkopávky pro štěrkový polštář</t>
  </si>
  <si>
    <t>Odkopávky pro štěrkový polštář</t>
  </si>
  <si>
    <t>(2484+200*2)*0,8</t>
  </si>
  <si>
    <t>Odkopávky v místě okružní křižovatky a rozšíření ul. Jamská</t>
  </si>
  <si>
    <t>545*0,55+180*0,55+78*0,55+177*0,5</t>
  </si>
  <si>
    <t>131151100</t>
  </si>
  <si>
    <t>Hloubení jam nezapažených v hornině třídy těžitelnosti I, skupiny 1 a 2 objem do 20 m3 strojně</t>
  </si>
  <si>
    <t>-831303904</t>
  </si>
  <si>
    <t>Hloubení nezapažených jam a zářezů strojně s urovnáním dna do předepsaného profilu a spádu v hornině třídy těžitelnosti I skupiny 1 a 2 do 20 m3</t>
  </si>
  <si>
    <t xml:space="preserve">Poznámka k položce:_x000d_
Vsakovací jáma_x000d_
</t>
  </si>
  <si>
    <t>(1*1*1)*7</t>
  </si>
  <si>
    <t>132251252</t>
  </si>
  <si>
    <t>Hloubení rýh nezapažených š do 2000 mm v hornině třídy těžitelnosti I, skupiny 3 objem do 50 m3 strojně</t>
  </si>
  <si>
    <t>-1756941355</t>
  </si>
  <si>
    <t>Hloubení nezapažených rýh šířky přes 800 do 2 000 mm strojně s urovnáním dna do předepsaného profilu a spádu v hornině třídy těžitelnosti I skupiny 3 přes 20 do 50 m3</t>
  </si>
  <si>
    <t>Poznámka k položce:_x000d_
Připojení uličních vpustí a liniového žlabu.</t>
  </si>
  <si>
    <t>12,5*1*2</t>
  </si>
  <si>
    <t>139951121</t>
  </si>
  <si>
    <t>Bourání kcí v hloubených vykopávkách ze zdiva z betonu prostého strojně</t>
  </si>
  <si>
    <t>-250560030</t>
  </si>
  <si>
    <t>Bourání konstrukcí v hloubených vykopávkách strojně s přemístěním suti na hromady na vzdálenost do 20 m nebo s naložením na dopravní prostředek z betonu prostého neprokládaného</t>
  </si>
  <si>
    <t>Vybourání kónusů stávajících šachet</t>
  </si>
  <si>
    <t>5*0,25</t>
  </si>
  <si>
    <t>vybourání stávající uliční vpusti</t>
  </si>
  <si>
    <t>1*0,2</t>
  </si>
  <si>
    <t>1517712241</t>
  </si>
  <si>
    <t>7+1,5+4,5+2837.35</t>
  </si>
  <si>
    <t>162751117.1</t>
  </si>
  <si>
    <t>Vodorovné přemístění vhodné zeminy do násypů na stavbu dle dispozic zhotovitele</t>
  </si>
  <si>
    <t>-1785880442</t>
  </si>
  <si>
    <t>Poznámka k položce:_x000d_
vč. nákupu vhodné zeminy a strukturálního substrátu do násypu.</t>
  </si>
  <si>
    <t>2184.5+1178</t>
  </si>
  <si>
    <t>-815421080</t>
  </si>
  <si>
    <t>171152101</t>
  </si>
  <si>
    <t>Uložení sypaniny z hornin soudržných do násypů zhutněných silnic a dálnic</t>
  </si>
  <si>
    <t>-1082408530</t>
  </si>
  <si>
    <t>Uložení sypaniny do zhutněných násypů pro silnice, dálnice a letiště s rozprostřením sypaniny ve vrstvách, s hrubým urovnáním a uzavřením povrchu násypu z hornin soudržných</t>
  </si>
  <si>
    <t>Poznámka k položce:_x000d_
Násyp z vhodné zeminy SW, CW, G-F</t>
  </si>
  <si>
    <t>Komunikace B</t>
  </si>
  <si>
    <t>1275*0,5</t>
  </si>
  <si>
    <t>Komunikace A</t>
  </si>
  <si>
    <t>1547 "viz kubaturní list"</t>
  </si>
  <si>
    <t>171152101(R)</t>
  </si>
  <si>
    <t>Uložení sypaniny ze strukturálního substrátu do násypů pod smíšenou stezku pro chodce a cyklisty</t>
  </si>
  <si>
    <t>1011572328</t>
  </si>
  <si>
    <t>1502 "viz kubaturní list" -216*1*1,5</t>
  </si>
  <si>
    <t>1862943606</t>
  </si>
  <si>
    <t>-2076313623</t>
  </si>
  <si>
    <t>2850,35*2 'Přepočtené koeficientem množství</t>
  </si>
  <si>
    <t>171152121</t>
  </si>
  <si>
    <t>Uložení sypaniny z hornin nesoudržných kamenitých do násypů zhutněných silnic a dálnic</t>
  </si>
  <si>
    <t>1136624479</t>
  </si>
  <si>
    <t>Uložení sypaniny do zhutněných násypů pro silnice, dálnice a letiště s rozprostřením sypaniny ve vrstvách, s hrubým urovnáním a uzavřením povrchu násypu z hornin nesoudržných kamenitých</t>
  </si>
  <si>
    <t>Poznámka k položce:_x000d_
Vsakovací prostor v místě smíšené stezky pro chodce a cyklisty.</t>
  </si>
  <si>
    <t>1790*0,4+216*1*1,5</t>
  </si>
  <si>
    <t>1139067674</t>
  </si>
  <si>
    <t>Poznámka k položce:_x000d_
Vsakovací jáma</t>
  </si>
  <si>
    <t>vsakovací jáma</t>
  </si>
  <si>
    <t>připojení uličních vpustí a liniového žlabu</t>
  </si>
  <si>
    <t>25-4,5-1,5</t>
  </si>
  <si>
    <t>1607463884</t>
  </si>
  <si>
    <t>"vsakovací jámy" 7*1,7</t>
  </si>
  <si>
    <t>"vsakovací prostor" 1040*1,7</t>
  </si>
  <si>
    <t>-1156307794</t>
  </si>
  <si>
    <t>Poznámka k položce:_x000d_
prodloužení průpustků stávajících</t>
  </si>
  <si>
    <t>3*1.4*0.75+4*1.5*1.3</t>
  </si>
  <si>
    <t>58331200</t>
  </si>
  <si>
    <t>štěrkopísek netříděný zásypový</t>
  </si>
  <si>
    <t>1753836800</t>
  </si>
  <si>
    <t>10,95*2 'Přepočtené koeficientem množství</t>
  </si>
  <si>
    <t>175151101.1</t>
  </si>
  <si>
    <t>-1616685105</t>
  </si>
  <si>
    <t>12,5*0.8*0.45</t>
  </si>
  <si>
    <t>507809672</t>
  </si>
  <si>
    <t>1,62*2 'Přepočtené koeficientem množství</t>
  </si>
  <si>
    <t>181252305</t>
  </si>
  <si>
    <t>Úprava pláně pro silnice a dálnice na násypech se zhutněním</t>
  </si>
  <si>
    <t>1878798621</t>
  </si>
  <si>
    <t>Úprava pláně na stavbách silnic a dálnic strojně na násypech se zhutněním</t>
  </si>
  <si>
    <t>4924,4+1112</t>
  </si>
  <si>
    <t>181951111</t>
  </si>
  <si>
    <t>Úprava pláně v hornině třídy těžitelnosti I, skupiny 1 až 3 bez zhutnění strojně</t>
  </si>
  <si>
    <t>-1413539420</t>
  </si>
  <si>
    <t>Úprava pláně vyrovnáním výškových rozdílů strojně v hornině třídy těžitelnosti I, skupiny 1 až 3 bez zhutnění</t>
  </si>
  <si>
    <t xml:space="preserve">Poznámka k položce:_x000d_
Terénní úprava v okolí úpravy koryta vodního toku. Příprava pro osázení navrženou zelení dle SO801. </t>
  </si>
  <si>
    <t>182151111</t>
  </si>
  <si>
    <t>Svahování v zářezech v hornině třídy těžitelnosti I, skupiny 1 až 3 strojně</t>
  </si>
  <si>
    <t>238203132</t>
  </si>
  <si>
    <t>Svahování trvalých svahů do projektovaných profilů strojně s potřebným přemístěním výkopku při svahování v zářezech v hornině třídy těžitelnosti I, skupiny 1 až 3</t>
  </si>
  <si>
    <t>Poznámka k položce:_x000d_
Upravené koryto malého vodního toku.</t>
  </si>
  <si>
    <t>182251101</t>
  </si>
  <si>
    <t>Svahování násypů strojně</t>
  </si>
  <si>
    <t>862006730</t>
  </si>
  <si>
    <t>Svahování trvalých svahů do projektovaných profilů strojně s potřebným přemístěním výkopku při svahování násypů v jakékoliv hornině</t>
  </si>
  <si>
    <t>182351133</t>
  </si>
  <si>
    <t>Rozprostření ornice pl přes 500 m2 ve svahu nad 1:5 tl vrstvy do 200 mm strojně</t>
  </si>
  <si>
    <t>777821977</t>
  </si>
  <si>
    <t>Rozprostření a urovnání ornice ve svahu sklonu přes 1:5 strojně při souvislé ploše přes 500 m2, tl. vrstvy do 200 mm</t>
  </si>
  <si>
    <t>Zakládání</t>
  </si>
  <si>
    <t>212752101</t>
  </si>
  <si>
    <t>Trativod z drenážních trubek korugovaných PE-HD SN 4 perforace 360° včetně lože otevřený výkop DN 100 pro liniové stavby</t>
  </si>
  <si>
    <t>49889031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</si>
  <si>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</si>
  <si>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Poznámka k položce:_x000d_
Propojení revizního dílu s podélnou drenáží ve vsakovacím prostoru</t>
  </si>
  <si>
    <t>28*1</t>
  </si>
  <si>
    <t>212752102</t>
  </si>
  <si>
    <t>Trativod z drenážních trubek korugovaných PE-HD SN 4 perforace 360° včetně lože otevřený výkop DN 150 pro liniové stavby</t>
  </si>
  <si>
    <t>-1563496544</t>
  </si>
  <si>
    <t>Trativody z drenážních trubek pro liniové stavby a komunikace se zřízením štěrkového lože pod trubky a s jejich obsypem v otevřeném výkopu trubka korugovaná sendvičová PE-HD SN 4 celoperforovaná 360° DN 150</t>
  </si>
  <si>
    <t>216+8+7+7+6,5+7+9+10+216+165</t>
  </si>
  <si>
    <t>213141112</t>
  </si>
  <si>
    <t>Zřízení vrstvy z geotextilie v rovině nebo ve sklonu do 1:5 š do 6 m</t>
  </si>
  <si>
    <t>605829901</t>
  </si>
  <si>
    <t xml:space="preserve">Zřízení vrstvy z geotextilie  filtrační, separační, odvodňovací, ochranné, výztužné nebo protierozní v rovině nebo ve sklonu do 1:5, šířky přes 3 do 6 m</t>
  </si>
  <si>
    <t>Poznámka k položce:_x000d_
Separační geotextýlie CBR min 2,0 KN</t>
  </si>
  <si>
    <t>2484*2+200*0,8*2+200*1+1790</t>
  </si>
  <si>
    <t>69311068</t>
  </si>
  <si>
    <t>geotextilie netkaná separační, ochranná, filtrační, drenážní PP 300g/m2</t>
  </si>
  <si>
    <t>-1632347264</t>
  </si>
  <si>
    <t>6328,69565217391*1,15 'Přepočtené koeficientem množství</t>
  </si>
  <si>
    <t>275311126</t>
  </si>
  <si>
    <t>Základové patky a bloky z betonu prostého C 20/25</t>
  </si>
  <si>
    <t>-1521148934</t>
  </si>
  <si>
    <t>Základové konstrukce z betonu prostého patky a bloky ve výkopu nebo na hlavách pilot C 20/25</t>
  </si>
  <si>
    <t>(6*0.5*0.8)*2</t>
  </si>
  <si>
    <t>317322611</t>
  </si>
  <si>
    <t>Římsy nebo žlabové římsy ze ŽB tř. C 30/37</t>
  </si>
  <si>
    <t>1705541031</t>
  </si>
  <si>
    <t xml:space="preserve">Římsy nebo žlabové římsy z betonu železového (bez výztuže)  tř. C 30/37</t>
  </si>
  <si>
    <t>Poznámka k položce:_x000d_
C30/37 XF4</t>
  </si>
  <si>
    <t>(0.7*0.2*6+0.5*0.2*6)*2</t>
  </si>
  <si>
    <t>317351105</t>
  </si>
  <si>
    <t>Zřízení bednění říms a žlabových říms v do 6 m</t>
  </si>
  <si>
    <t>-1610128543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</si>
  <si>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</si>
  <si>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(0.2+0.5+0.2)*12+(0.7*0.5)*4</t>
  </si>
  <si>
    <t>317351106</t>
  </si>
  <si>
    <t>Odstranění bednění říms a žlabových říms v do 6 m</t>
  </si>
  <si>
    <t>-1519611164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</si>
  <si>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</si>
  <si>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317361821</t>
  </si>
  <si>
    <t>Výztuž překladů a říms z betonářské oceli 10 505</t>
  </si>
  <si>
    <t>727092630</t>
  </si>
  <si>
    <t xml:space="preserve">Výztuž překladů, říms, žlabů, žlabových říms, klenbových pásů  z betonářské oceli 10 505 (R) nebo BSt 500</t>
  </si>
  <si>
    <t>2.88*0.15</t>
  </si>
  <si>
    <t>358325114</t>
  </si>
  <si>
    <t>Bourání stoky kompletní nebo vybourání otvorů z železobetonu plochy do 4 m2</t>
  </si>
  <si>
    <t>1514630491</t>
  </si>
  <si>
    <t>Bourání stoky kompletní nebo vybourání otvorů průřezové plochy do 4 m2 ve stokách ze zdiva z železobetonu</t>
  </si>
  <si>
    <t>Poznámka k položce:_x000d_
vybourání bet. čela propustku DN500</t>
  </si>
  <si>
    <t>1,7*0,5*1</t>
  </si>
  <si>
    <t>389121111</t>
  </si>
  <si>
    <t>Osazení dílců rámové konstrukce propustků a podchodů hmotnosti do 5 t</t>
  </si>
  <si>
    <t>1429710818</t>
  </si>
  <si>
    <t xml:space="preserve">Osazení dílců rámové konstrukce propustků a podchodů  hmotnosti jednotlivě do 5 t</t>
  </si>
  <si>
    <t>59383451(R)</t>
  </si>
  <si>
    <t>propust rámová 2,44x1,06x1,52m</t>
  </si>
  <si>
    <t>-293431435</t>
  </si>
  <si>
    <t>propust rámová 1,00x2,00x2,00m</t>
  </si>
  <si>
    <t>59383452(R)</t>
  </si>
  <si>
    <t>ŽB rám svahové křídlo rovnoběžné</t>
  </si>
  <si>
    <t>888922398</t>
  </si>
  <si>
    <t>propust rámová 1,00x1,50x2,00m</t>
  </si>
  <si>
    <t>451315134</t>
  </si>
  <si>
    <t>Podkladní nebo výplňová vrstva z betonu C 12/15 tl do 200 mm</t>
  </si>
  <si>
    <t>-736752899</t>
  </si>
  <si>
    <t xml:space="preserve">Podkladní a výplňové vrstvy z betonu prostého  tloušťky do 200 mm, z betonu C 12/15</t>
  </si>
  <si>
    <t>19*3,64</t>
  </si>
  <si>
    <t>1885627127</t>
  </si>
  <si>
    <t>12,5*0.8*0.15</t>
  </si>
  <si>
    <t>451577777(R)</t>
  </si>
  <si>
    <t>Podklad nebo lože pod bet. desky zastávky z kameniva těženého tl do 100 mm</t>
  </si>
  <si>
    <t>-119973039</t>
  </si>
  <si>
    <t xml:space="preserve">Podklad nebo lože pod dlažbu (přídlažbu)  v ploše vodorovné nebo ve sklonu do 1:5, tloušťky od 30 do 100 mm z kameniva těženého</t>
  </si>
  <si>
    <t>Poznámka k položce:_x000d_
Podklad pod bet. desky zastávkového zálivu tl. 50mm fr. 2/4</t>
  </si>
  <si>
    <t>452312131</t>
  </si>
  <si>
    <t>Sedlové lože z betonu prostého tř. C 12/15 otevřený výkop</t>
  </si>
  <si>
    <t>1940954439</t>
  </si>
  <si>
    <t>Podkladní a zajišťovací konstrukce z betonu prostého v otevřeném výkopu sedlové lože pod potrubí z betonu tř. C 12/15</t>
  </si>
  <si>
    <t>3*1.4*0.2+4*1.5*0.2</t>
  </si>
  <si>
    <t>-499330655</t>
  </si>
  <si>
    <t>Poznámka k položce:_x000d_
vč. podkladní beton C20/25nXF1 tl. 100mm. Vyspárováno cementovou maltou M25-XF1</t>
  </si>
  <si>
    <t>"odláždění svahů propustků" 27+17+8</t>
  </si>
  <si>
    <t>Komunikace pozemní</t>
  </si>
  <si>
    <t>561121112</t>
  </si>
  <si>
    <t>Podklad z mechanicky zpevněné zeminy MZ tl 200 mm</t>
  </si>
  <si>
    <t>1489697829</t>
  </si>
  <si>
    <t xml:space="preserve">Zřízení podkladu nebo ochranné vrstvy vozovky z mechanicky zpevněné zeminy MZ  bez přidání pojiva nebo vylepšovacího materiálu, s rozprostřením, vlhčením, promísením a zhutněním, tloušťka po zhutnění 200 mm</t>
  </si>
  <si>
    <t>Poznámka k položce:_x000d_
Prstenec OK a dopravní stín</t>
  </si>
  <si>
    <t>164</t>
  </si>
  <si>
    <t>564761111</t>
  </si>
  <si>
    <t>Podklad z kameniva hrubého drceného vel. 32-63 mm tl 200 mm</t>
  </si>
  <si>
    <t>-194455727</t>
  </si>
  <si>
    <t xml:space="preserve">Podklad nebo kryt z kameniva hrubého drceného  vel. 32-63 mm s rozprostřením a zhutněním, po zhutnění tl. 200 mm</t>
  </si>
  <si>
    <t>Poznámka k položce:_x000d_
Štěrkový polštář tl. 2x 400mm</t>
  </si>
  <si>
    <t>2484*4</t>
  </si>
  <si>
    <t>564851111</t>
  </si>
  <si>
    <t>Podklad ze štěrkodrtě ŠD tl 150 mm</t>
  </si>
  <si>
    <t>-610202706</t>
  </si>
  <si>
    <t xml:space="preserve">Podklad ze štěrkodrti ŠD  s rozprostřením a zhutněním, po zhutnění tl. 150 mm</t>
  </si>
  <si>
    <t>Poznámka k položce:_x000d_
stezka pro pěší a cyklisty_x000d_
ŠDa 0-63</t>
  </si>
  <si>
    <t>1203</t>
  </si>
  <si>
    <t>564851111.1</t>
  </si>
  <si>
    <t>-624261957</t>
  </si>
  <si>
    <t>Poznámka k položce:_x000d_
záliv zastávky pod bet. deskami_x000d_
ŠDb 0-32</t>
  </si>
  <si>
    <t>49*2</t>
  </si>
  <si>
    <t>564861111</t>
  </si>
  <si>
    <t>Podklad ze štěrkodrtě ŠD tl 200 mm</t>
  </si>
  <si>
    <t>-1156064189</t>
  </si>
  <si>
    <t xml:space="preserve">Podklad ze štěrkodrti ŠD  s rozprostřením a zhutněním, po zhutnění tl. 200 mm</t>
  </si>
  <si>
    <t>Poznámka k položce:_x000d_
ŠDb fr. 0-63 mm</t>
  </si>
  <si>
    <t>4163*0,1+4163</t>
  </si>
  <si>
    <t>564861111.1</t>
  </si>
  <si>
    <t>2014160001</t>
  </si>
  <si>
    <t>Poznámka k položce:_x000d_
komunikace_x000d_
ŠDa 0-32</t>
  </si>
  <si>
    <t>4163*0,05+4163</t>
  </si>
  <si>
    <t>564871111</t>
  </si>
  <si>
    <t>Podklad ze štěrkodrtě ŠD tl 250 mm</t>
  </si>
  <si>
    <t>-1317238170</t>
  </si>
  <si>
    <t>Podklad ze štěrkodrti ŠD s rozprostřením a zhutněním, po zhutnění tl. 250 mm</t>
  </si>
  <si>
    <t xml:space="preserve">Poznámka k položce:_x000d_
fr. 0-63_x000d_
</t>
  </si>
  <si>
    <t>564911511</t>
  </si>
  <si>
    <t>Podklad z R-materiálu tl 50 mm</t>
  </si>
  <si>
    <t>-332950205</t>
  </si>
  <si>
    <t>Podklad nebo podsyp z R-materiálu s rozprostřením a zhutněním, po zhutnění tl. 50 mm</t>
  </si>
  <si>
    <t>565135111</t>
  </si>
  <si>
    <t>Asfaltový beton vrstva podkladní ACP 16+ tl 50 mm š do 3 m</t>
  </si>
  <si>
    <t>-794024479</t>
  </si>
  <si>
    <t xml:space="preserve">Asfaltový beton vrstva podkladní ACP 16 (obalované kamenivo střednězrnné - OKS)  s rozprostřením a zhutněním v pruhu šířky přes 1,5 do 3 m, po zhutnění tl. 50 mm</t>
  </si>
  <si>
    <t>567122111</t>
  </si>
  <si>
    <t>Podklad ze směsi stmelené cementem SC C 8/10 (KSC I) tl 100 mm</t>
  </si>
  <si>
    <t>-1093639653</t>
  </si>
  <si>
    <t>Podklad ze směsi stmelené cementem SC bez dilatačních spár, s rozprostřením a zhutněním SC C 8/10 (KSC I), po zhutnění tl. 120 mm</t>
  </si>
  <si>
    <t>Poznámka k položce:_x000d_
chodník a stezka pro pěší a cyklisty</t>
  </si>
  <si>
    <t>567142111</t>
  </si>
  <si>
    <t>Podklad ze směsi stmelené cementem SC C 8/10 (KSC I) tl 210 mm</t>
  </si>
  <si>
    <t>1173227518</t>
  </si>
  <si>
    <t>Podklad ze směsi stmelené cementem SC bez dilatačních spár, s rozprostřením a zhutněním SC C 8/10 (KSC I), po zhutnění tl. 210 mm</t>
  </si>
  <si>
    <t>Poznámka k položce:_x000d_
prstenec OK a dopravní stín</t>
  </si>
  <si>
    <t>569903311</t>
  </si>
  <si>
    <t>Zřízení zemních krajnic se zhutněním</t>
  </si>
  <si>
    <t>-287072366</t>
  </si>
  <si>
    <t>Zřízení zemních krajnic z hornin jakékoliv třídy se zhutněním</t>
  </si>
  <si>
    <t>0.2*91</t>
  </si>
  <si>
    <t>569951133</t>
  </si>
  <si>
    <t>Zpevnění krajnic asfaltovým recyklátem tl 150 mm</t>
  </si>
  <si>
    <t>234308583</t>
  </si>
  <si>
    <t xml:space="preserve">Zpevnění krajnic nebo komunikací pro pěší  s rozprostřením a zhutněním, po zhutnění asfaltovým recyklátem tl. 150 mm</t>
  </si>
  <si>
    <t>(59+11+21)*0.5</t>
  </si>
  <si>
    <t>573111111(R)</t>
  </si>
  <si>
    <t>Postřik živičný infiltrační s posypem z katioaktivní emulze PI-E v množství 0,60 kg/m2</t>
  </si>
  <si>
    <t>-1300044427</t>
  </si>
  <si>
    <t>Postřik infiltrační PI z asfaltu silničního s posypem kamenivem, v množství 0,60 kg/m2</t>
  </si>
  <si>
    <t>573231107(R)</t>
  </si>
  <si>
    <t>Postřik živičný spojovací modifikovaný z katioaktivní emulze PS-EP v množství 0,35 kg/m2</t>
  </si>
  <si>
    <t>-780402965</t>
  </si>
  <si>
    <t>Postřik spojovací PS bez posypu kamenivem ze silniční emulze, v množství 0,40 kg/m2</t>
  </si>
  <si>
    <t>4163*2</t>
  </si>
  <si>
    <t>573452113</t>
  </si>
  <si>
    <t>Dvojitý nátěr ze silniční emulze v množství 2,4 kg/m2 s posypem</t>
  </si>
  <si>
    <t>-373900501</t>
  </si>
  <si>
    <t>Dvojitý nátěr DN s posypem kamenivem a se zaválcováním z emulze silniční, v množství 2,4 kg/m2</t>
  </si>
  <si>
    <t>577134141</t>
  </si>
  <si>
    <t>Asfaltový beton vrstva obrusná ACO 11 (ABS) tř. I tl 40 mm š přes 3 m z modifikovaného asfaltu</t>
  </si>
  <si>
    <t>-1336022753</t>
  </si>
  <si>
    <t xml:space="preserve">Asfaltový beton vrstva obrusná ACO 11 (ABS)  s rozprostřením a se zhutněním z modifikovaného asfaltu v pruhu šířky přes 3 m, po zhutnění tl. 40 mm</t>
  </si>
  <si>
    <t>4163+"napojení u OC"144+"podél žlabu u HZS" 30,3*0,5+"v místě přechodu u OC" 3*0,5</t>
  </si>
  <si>
    <t>67</t>
  </si>
  <si>
    <t>577155132</t>
  </si>
  <si>
    <t>Asfaltový beton vrstva ložní ACL 16+ tl 60 mm š do 3 m z modifikovaného asfaltu</t>
  </si>
  <si>
    <t>-2063839508</t>
  </si>
  <si>
    <t xml:space="preserve">Asfaltový beton vrstva ložní ACL 16 (ABH)  s rozprostřením a zhutněním z modifikovaného asfaltu v pruhu šířky přes 1,5 do 3 m, po zhutnění tl. 60 mm</t>
  </si>
  <si>
    <t>68</t>
  </si>
  <si>
    <t>584121108(R)</t>
  </si>
  <si>
    <t>Osazení silničních dílců z ŽB do lože z kameniva těženého tl 40 mm plochy do 15 m2</t>
  </si>
  <si>
    <t>-172233632</t>
  </si>
  <si>
    <t xml:space="preserve">Osazení silničních dílců ze železového betonu  s podkladem z kameniva těženého do tl. 40 mm jakéhokoliv druhu a velikosti, na plochu jednotlivě do 15 m2</t>
  </si>
  <si>
    <t>Poznámka k položce:_x000d_
Montáž prefabrikovaných zastávkových panelů.</t>
  </si>
  <si>
    <t>5*6+1,92+1,96+3*1,5+2*2,18</t>
  </si>
  <si>
    <t>69</t>
  </si>
  <si>
    <t>59381136(R)</t>
  </si>
  <si>
    <t xml:space="preserve">základní panel s nástupní hranou 16 cm  420x2950x2150mm</t>
  </si>
  <si>
    <t>3801929</t>
  </si>
  <si>
    <t>panel silniční 2,00x1,00x0,15m</t>
  </si>
  <si>
    <t>10,7913669064748*0,278 'Přepočtené koeficientem množství</t>
  </si>
  <si>
    <t>70</t>
  </si>
  <si>
    <t>59381009(R)</t>
  </si>
  <si>
    <t>nájezdový panel s nástupní hranou 16 cm 420x2950x2000mm</t>
  </si>
  <si>
    <t>-473844352</t>
  </si>
  <si>
    <t>panel silniční 3,00x1,00x0,15m</t>
  </si>
  <si>
    <t>3,59712230215827*0,278 'Přepočtené koeficientem množství</t>
  </si>
  <si>
    <t>71</t>
  </si>
  <si>
    <t>59381008(R)</t>
  </si>
  <si>
    <t>výjezdový panel s nástupní hranou 16 cm 420x2950x2150mm</t>
  </si>
  <si>
    <t>-641775090</t>
  </si>
  <si>
    <t>panel silniční 3,00x1,00x0,18m</t>
  </si>
  <si>
    <t>72</t>
  </si>
  <si>
    <t>59381006(R)</t>
  </si>
  <si>
    <t>přechodová deska</t>
  </si>
  <si>
    <t>-676645149</t>
  </si>
  <si>
    <t>panel silniční 3,00x1,00x0,215m</t>
  </si>
  <si>
    <t>25,1798561151079*0,278 'Přepočtené koeficientem množství</t>
  </si>
  <si>
    <t>73</t>
  </si>
  <si>
    <t>591141111</t>
  </si>
  <si>
    <t>Kladení dlažby z kostek velkých z kamene na MC tl 50 mm</t>
  </si>
  <si>
    <t>-2069273163</t>
  </si>
  <si>
    <t xml:space="preserve">Kladení dlažby z kostek  s provedením lože do tl. 50 mm, s vyplněním spár, s dvojím beraněním a se smetením přebytečného materiálu na krajnici velkých z kamene, do lože z cementové malty</t>
  </si>
  <si>
    <t xml:space="preserve">Poznámka k položce:_x000d_
Prstenec středu OK dopravní stín. Výplň spár  MC 25 XF4. Lože beton C16/20nXF1.</t>
  </si>
  <si>
    <t>26+138</t>
  </si>
  <si>
    <t>74</t>
  </si>
  <si>
    <t>58381008</t>
  </si>
  <si>
    <t>kostka dlažební žula velká 15/17</t>
  </si>
  <si>
    <t>-1876247413</t>
  </si>
  <si>
    <t>54,04*1,02 'Přepočtené koeficientem množství</t>
  </si>
  <si>
    <t>75</t>
  </si>
  <si>
    <t>591241111</t>
  </si>
  <si>
    <t>Kladení dlažby z kostek drobných z kamene na MC tl 50 mm</t>
  </si>
  <si>
    <t>-1094667069</t>
  </si>
  <si>
    <t xml:space="preserve">Kladení dlažby z kostek  s provedením lože do tl. 50 mm, s vyplněním spár, s dvojím beraněním a se smetením přebytečného materiálu na krajnici drobných z kamene, do lože z cementové malty</t>
  </si>
  <si>
    <t xml:space="preserve">Poznámka k položce:_x000d_
Dvojřádek kostek 10x10 podél odvodňovacího obruníku. Výplň spár  MC 25 XF4. Lože beton C16/20nXF1.</t>
  </si>
  <si>
    <t>(222,7+65,33-18)*0,2</t>
  </si>
  <si>
    <t>76</t>
  </si>
  <si>
    <t>58381007</t>
  </si>
  <si>
    <t>kostka dlažební žula drobná 8/10</t>
  </si>
  <si>
    <t>-512075710</t>
  </si>
  <si>
    <t>270,03*0,2</t>
  </si>
  <si>
    <t>54,006*1,02 'Přepočtené koeficientem množství</t>
  </si>
  <si>
    <t>77</t>
  </si>
  <si>
    <t>596212213</t>
  </si>
  <si>
    <t>Kladení zámkové dlažby pozemních komunikací tl 80 mm skupiny A pl přes 300 m2</t>
  </si>
  <si>
    <t>1157455752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</si>
  <si>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</si>
  <si>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1203+4*0,4</t>
  </si>
  <si>
    <t>78</t>
  </si>
  <si>
    <t>59245020</t>
  </si>
  <si>
    <t>dlažba tvar obdélník betonová 200x100x80mm přírodní</t>
  </si>
  <si>
    <t>794827352</t>
  </si>
  <si>
    <t>1103,84*1,01 'Přepočtené koeficientem množství</t>
  </si>
  <si>
    <t>79</t>
  </si>
  <si>
    <t>59245225(R)</t>
  </si>
  <si>
    <t>dlažba tvar obdélník betonová pro nevidomé 200x200x80mm barevná</t>
  </si>
  <si>
    <t>1559210657</t>
  </si>
  <si>
    <t>dlažba tvar obdélník betonová pro nevidomé 200x100x80mm přírodní</t>
  </si>
  <si>
    <t>"umělá vodící linie" 249*0.2</t>
  </si>
  <si>
    <t>49,8*1,01 'Přepočtené koeficientem množství</t>
  </si>
  <si>
    <t>80</t>
  </si>
  <si>
    <t>59245226</t>
  </si>
  <si>
    <t>dlažba tvar obdélník betonová pro nevidomé 200x100x80mm barevná</t>
  </si>
  <si>
    <t>-151641204</t>
  </si>
  <si>
    <t>"signální a varovné pásy" 49.36+4*0,4</t>
  </si>
  <si>
    <t>Úpravy povrchů, podlahy a osazování výplní</t>
  </si>
  <si>
    <t>81</t>
  </si>
  <si>
    <t>628612201</t>
  </si>
  <si>
    <t>Nátěr zábradlí polyuretanový jednonásobný vrchní</t>
  </si>
  <si>
    <t>CS ÚRS 2017 01</t>
  </si>
  <si>
    <t>-1296605740</t>
  </si>
  <si>
    <t>Nátěr mostního zábradlí polyuretanový 1x vrchní</t>
  </si>
  <si>
    <t>(0,17*24+0,22*22.8)*2</t>
  </si>
  <si>
    <t>82</t>
  </si>
  <si>
    <t>810441811</t>
  </si>
  <si>
    <t>Bourání stávajícího potrubí z betonu DN přes 400 do 600</t>
  </si>
  <si>
    <t>-516643071</t>
  </si>
  <si>
    <t>Bourání stávajícího potrubí z betonu v otevřeném výkopu DN přes 400 do 600</t>
  </si>
  <si>
    <t>"DN500" 1</t>
  </si>
  <si>
    <t>83</t>
  </si>
  <si>
    <t>810491811</t>
  </si>
  <si>
    <t>Bourání stávajícího potrubí z betonu DN přes 800 do 1000</t>
  </si>
  <si>
    <t>462821603</t>
  </si>
  <si>
    <t>Bourání stávajícího potrubí z betonu v otevřeném výkopu DN přes 800 do 1000</t>
  </si>
  <si>
    <t>"DN1000" 1</t>
  </si>
  <si>
    <t>84</t>
  </si>
  <si>
    <t>812422121</t>
  </si>
  <si>
    <t>Montáž potrubí z trub TBH těsněných pryžovými kroužky otevřený výkop sklon do 20 % DN 500</t>
  </si>
  <si>
    <t>783026018</t>
  </si>
  <si>
    <t xml:space="preserve">Montáž potrubí z trub betonových hrdlových  v otevřeném výkopu ve sklonu do 20 % z trub těsněných pryžovými kroužky DN 500</t>
  </si>
  <si>
    <t>85</t>
  </si>
  <si>
    <t>59223022</t>
  </si>
  <si>
    <t>trouba betonová hrdlová DN 500</t>
  </si>
  <si>
    <t>442033481</t>
  </si>
  <si>
    <t>2*1,01 'Přepočtené koeficientem množství</t>
  </si>
  <si>
    <t>86</t>
  </si>
  <si>
    <t>812492121</t>
  </si>
  <si>
    <t>Montáž potrubí z trub TBH těsněných pryžovými kroužky otevřený výkop sklon do 20 % DN 1000</t>
  </si>
  <si>
    <t>-1386588621</t>
  </si>
  <si>
    <t xml:space="preserve">Montáž potrubí z trub betonových hrdlových  v otevřeném výkopu ve sklonu do 20 % z trub těsněných pryžovými kroužky DN 1000</t>
  </si>
  <si>
    <t>87</t>
  </si>
  <si>
    <t>59223015</t>
  </si>
  <si>
    <t>trouba betonová hrdlová DN 1000</t>
  </si>
  <si>
    <t>1597629169</t>
  </si>
  <si>
    <t>4*1,01 'Přepočtené koeficientem množství</t>
  </si>
  <si>
    <t>88</t>
  </si>
  <si>
    <t>817314111(R)</t>
  </si>
  <si>
    <t xml:space="preserve">Zaústění do stávající kanalizace </t>
  </si>
  <si>
    <t>2099825938</t>
  </si>
  <si>
    <t xml:space="preserve">Montáž betonových útesů s hrdlem  na potrubí betonovém a železobetonovém DN 150</t>
  </si>
  <si>
    <t>Poznámka k položce:_x000d_
Zřízení napojení na stávající kanalizační potrubí (vyříznutí otvoru DN 150, připojení nového potrubí PVC DN150, utěsnění a zapravení)</t>
  </si>
  <si>
    <t>89</t>
  </si>
  <si>
    <t>871315221</t>
  </si>
  <si>
    <t>Kanalizační potrubí z tvrdého PVC jednovrstvé tuhost třídy SN8 DN 160</t>
  </si>
  <si>
    <t>-1711946058</t>
  </si>
  <si>
    <t>Kanalizační potrubí z tvrdého PVC v otevřeném výkopu ve sklonu do 20 %, hladkého plnostěnného jednovrstvého, tuhost třídy SN 8 DN 160</t>
  </si>
  <si>
    <t>4,5+1+4+3</t>
  </si>
  <si>
    <t>90</t>
  </si>
  <si>
    <t>28611175</t>
  </si>
  <si>
    <t>trubka kanalizační PVC DN 160x6000mm SN10</t>
  </si>
  <si>
    <t>-651217877</t>
  </si>
  <si>
    <t>91</t>
  </si>
  <si>
    <t>894411121</t>
  </si>
  <si>
    <t>Zřízení šachet kanalizačních z betonových dílců na potrubí DN nad 200 do 300 dno beton tř. C 25/30</t>
  </si>
  <si>
    <t>1321519924</t>
  </si>
  <si>
    <t>Zřízení šachet kanalizačních z betonových dílců výšky vstupu do 1,50 m s obložením dna betonem tř. C 25/30, na potrubí DN přes 200 do 300</t>
  </si>
  <si>
    <t>Poznámka k položce:_x000d_
Zvýšení šachty do úrovně upraveného terénu na stávající stoce osazením betonových dílců</t>
  </si>
  <si>
    <t>92</t>
  </si>
  <si>
    <t>894411131</t>
  </si>
  <si>
    <t>Zřízení šachet kanalizačních z betonových dílců na potrubí DN nad 300 do 400 dno beton tř. C 25/30</t>
  </si>
  <si>
    <t>1829270369</t>
  </si>
  <si>
    <t>Zřízení šachet kanalizačních z betonových dílců výšky vstupu do 1,50 m s obložením dna betonem tř. C 25/30, na potrubí DN přes 300 do 400</t>
  </si>
  <si>
    <t>93</t>
  </si>
  <si>
    <t>894411151(R)</t>
  </si>
  <si>
    <t>Zřízení šachet kanalizačních z betonových dílců na potrubí DN 1000 dno beton tř. C 25/30</t>
  </si>
  <si>
    <t>-1944145878</t>
  </si>
  <si>
    <t>Zřízení šachet kanalizačních z betonových dílců výšky vstupu do 1,50 m s obložením dna betonem tř. C 25/30, na potrubí DN 600</t>
  </si>
  <si>
    <t>Poznámka k položce:_x000d_
Zvýšení šachty do úrovně upraveného terénu na stávající stoce osazením betonových dílců vč. jejich dodání. Upravený terén je cca +1,3m nad stávajícím terénem.</t>
  </si>
  <si>
    <t>94</t>
  </si>
  <si>
    <t>59224066</t>
  </si>
  <si>
    <t>skruž betonová DN 1000x250 PS, 100x25x12cm</t>
  </si>
  <si>
    <t>-99973454</t>
  </si>
  <si>
    <t>95</t>
  </si>
  <si>
    <t>59224056</t>
  </si>
  <si>
    <t>kónus pro kanalizační šachty s kapsovým stupadlem 100/62,5x67x12cm</t>
  </si>
  <si>
    <t>1273813810</t>
  </si>
  <si>
    <t>96</t>
  </si>
  <si>
    <t>59224010</t>
  </si>
  <si>
    <t>prstenec šachtový vyrovnávací betonový 625x100x40mm</t>
  </si>
  <si>
    <t>959329115</t>
  </si>
  <si>
    <t>97</t>
  </si>
  <si>
    <t>59224068</t>
  </si>
  <si>
    <t>skruž betonová DN 1000x500 PS, 100x50x12cm</t>
  </si>
  <si>
    <t>-1284972004</t>
  </si>
  <si>
    <t>98</t>
  </si>
  <si>
    <t>894812112</t>
  </si>
  <si>
    <t>Revizní a čistící šachta z PP šachtové dno DN 315/150 pravý nebo levý přítok</t>
  </si>
  <si>
    <t>1471260813</t>
  </si>
  <si>
    <t>Revizní a čistící šachta z polypropylenu PP pro hladké trouby DN 315 šachtové dno (DN šachty / DN trubního vedení) DN 315/150 pravý nebo levý přítok</t>
  </si>
  <si>
    <t>99</t>
  </si>
  <si>
    <t>894812135</t>
  </si>
  <si>
    <t>Revizní a čistící šachta z PP DN 315 šachtová roura korugovaná s hrdlem světlé hloubky 3000 mm</t>
  </si>
  <si>
    <t>-1058713007</t>
  </si>
  <si>
    <t>Revizní a čistící šachta z polypropylenu PP pro hladké trouby DN 315 roura šachtová korugovaná s hrdlem, světlé hloubky 3000 mm</t>
  </si>
  <si>
    <t>100</t>
  </si>
  <si>
    <t>894812149</t>
  </si>
  <si>
    <t>Příplatek k rourám revizní a čistící šachty z PP DN 315 za uříznutí šachtové roury</t>
  </si>
  <si>
    <t>1503529273</t>
  </si>
  <si>
    <t>Revizní a čistící šachta z polypropylenu PP pro hladké trouby DN 315 roura šachtová korugovaná Příplatek k cenám 2131 - 2142 za uříznutí šachtové roury</t>
  </si>
  <si>
    <t>101</t>
  </si>
  <si>
    <t>894812257</t>
  </si>
  <si>
    <t>Revizní a čistící šachta z PP DN 425 poklop plastový pochůzí pro třídu zatížení A15</t>
  </si>
  <si>
    <t>122399936</t>
  </si>
  <si>
    <t>Revizní a čistící šachta z polypropylenu PP pro hladké trouby DN 425 poklop plastový (pro třídu zatížení) pochůzí (A15)</t>
  </si>
  <si>
    <t>102</t>
  </si>
  <si>
    <t>895941111(R)</t>
  </si>
  <si>
    <t>Zřízení vpusti kanalizační uliční z betonových dílců typ UV-50 normální</t>
  </si>
  <si>
    <t>1297794589</t>
  </si>
  <si>
    <t xml:space="preserve">Zřízení vpusti kanalizační  uliční z betonových dílců typ UV-50 normální</t>
  </si>
  <si>
    <t>Poznámka k položce:_x000d_
vč. dodání bet. dílců pro sestavení vpusti</t>
  </si>
  <si>
    <t>103</t>
  </si>
  <si>
    <t>899104112</t>
  </si>
  <si>
    <t>Osazení poklopů litinových nebo ocelových včetně rámů pro třídu zatížení D400, E600</t>
  </si>
  <si>
    <t>-2020098793</t>
  </si>
  <si>
    <t>Osazení poklopů litinových a ocelových včetně rámů pro třídu zatížení D400, E600</t>
  </si>
  <si>
    <t>104</t>
  </si>
  <si>
    <t>55241014</t>
  </si>
  <si>
    <t>poklop šachtový třída D400, kruhový rám 785, vstup 600mm, bez ventilace</t>
  </si>
  <si>
    <t>-1715941165</t>
  </si>
  <si>
    <t>Poznámka k položce:_x000d_
Poklop bude celolitinový samonivelační s rámem z tvárné litiny. Výška rámu 160mm. Víko poklopu bez odvětrání s logem SVK Žďársko třídy D400 s bezpečnostní aretací víka při otevření v 90°.</t>
  </si>
  <si>
    <t>105</t>
  </si>
  <si>
    <t>899204112</t>
  </si>
  <si>
    <t>Osazení mříží litinových včetně rámů a košů na bahno pro třídu zatížení D400, E600</t>
  </si>
  <si>
    <t>-1328532314</t>
  </si>
  <si>
    <t>106</t>
  </si>
  <si>
    <t>55242320</t>
  </si>
  <si>
    <t>mříž vtoková litinová plochá 500x500mm</t>
  </si>
  <si>
    <t>-1537933236</t>
  </si>
  <si>
    <t>107</t>
  </si>
  <si>
    <t>899331111</t>
  </si>
  <si>
    <t>Výšková úprava uličního vstupu nebo vpusti do 200 mm zvýšením poklopu</t>
  </si>
  <si>
    <t>-1374101368</t>
  </si>
  <si>
    <t xml:space="preserve">Výšková úprava uličního vstupu nebo vpusti do 200 mm  zvýšením poklopu</t>
  </si>
  <si>
    <t>108</t>
  </si>
  <si>
    <t>911111111</t>
  </si>
  <si>
    <t>Montáž zábradlí ocelového zabetonovaného</t>
  </si>
  <si>
    <t>-1347600837</t>
  </si>
  <si>
    <t>2*6</t>
  </si>
  <si>
    <t>109</t>
  </si>
  <si>
    <t>140110440</t>
  </si>
  <si>
    <t>trubka ocelová bezešvá hladká jakost 11 353, 70 x 5,0 mm</t>
  </si>
  <si>
    <t>1177107248</t>
  </si>
  <si>
    <t>12+6*1.8</t>
  </si>
  <si>
    <t>110</t>
  </si>
  <si>
    <t>140110320</t>
  </si>
  <si>
    <t>trubka ocelová bezešvá hladká jakost 11 353, 54 x 4 mm</t>
  </si>
  <si>
    <t>-1115939467</t>
  </si>
  <si>
    <t>trubka ocelová bezešvá hladká jakost 11 353, 57 x 3,2 mm</t>
  </si>
  <si>
    <t>12*2</t>
  </si>
  <si>
    <t>111</t>
  </si>
  <si>
    <t>912411222</t>
  </si>
  <si>
    <t>Pružný výstražný maják plastový D 600 mm prosvětlený pozinkovaný ostrůvek</t>
  </si>
  <si>
    <t>-300705509</t>
  </si>
  <si>
    <t xml:space="preserve">Pružný výstražný maják plastový  průměru 600 mm pozinkovaný ostrůvek prosvětlený</t>
  </si>
  <si>
    <t>112</t>
  </si>
  <si>
    <t>914111111</t>
  </si>
  <si>
    <t>Montáž svislé dopravní značky do velikosti 1 m2 objímkami na sloupek nebo konzolu</t>
  </si>
  <si>
    <t>19791052</t>
  </si>
  <si>
    <t>Montáž svislé dopravní značky základní velikosti do 1 m2 objímkami na sloupky nebo konzoly</t>
  </si>
  <si>
    <t>"C9b" 3</t>
  </si>
  <si>
    <t>"C9a" 3</t>
  </si>
  <si>
    <t>"P4"4</t>
  </si>
  <si>
    <t>"C1"3</t>
  </si>
  <si>
    <t>"IP6"6</t>
  </si>
  <si>
    <t>"IS1b"1</t>
  </si>
  <si>
    <t>"IS2b"5</t>
  </si>
  <si>
    <t>"IS4b"2</t>
  </si>
  <si>
    <t>"IJ4c " 1</t>
  </si>
  <si>
    <t>"IS20" 1</t>
  </si>
  <si>
    <t>"IP19" 1</t>
  </si>
  <si>
    <t>113</t>
  </si>
  <si>
    <t>40445643(R)</t>
  </si>
  <si>
    <t>informativní značky jiné IJ1-IJ3, IJ4c-IJ16 500x700mm</t>
  </si>
  <si>
    <t>2024849385</t>
  </si>
  <si>
    <t>Poznámka k položce:_x000d_
Svislé označení zastávky veřejné i neveřejné dopravy - rozměr 3000 x 500 mm._x000d_
Tabulka s označením hromadné dopravy, tabulka pro umístění jízního řádu._x000d_
Nosný sloupek je z eloxovaného hliníku ve stříbrné barvě._x000d_
Informační tabulka je z čirého plexiskla, na kterém je polep, celá je osazena do hliníkového rámu.</t>
  </si>
  <si>
    <t>114</t>
  </si>
  <si>
    <t>40445630</t>
  </si>
  <si>
    <t>informativní značky směrové IS1b, IS2b, IS3b, IS4b, IS19b 1100x500mm</t>
  </si>
  <si>
    <t>1305332768</t>
  </si>
  <si>
    <t>115</t>
  </si>
  <si>
    <t>40445637</t>
  </si>
  <si>
    <t>informativní značky směrové IS15a, IS20 700x500mm</t>
  </si>
  <si>
    <t>279687741</t>
  </si>
  <si>
    <t>Poznámka k položce:_x000d_
IS20</t>
  </si>
  <si>
    <t>116</t>
  </si>
  <si>
    <t>40445620</t>
  </si>
  <si>
    <t>zákazové, příkazové dopravní značky B1-B34, C1-15 700mm</t>
  </si>
  <si>
    <t>-1247880839</t>
  </si>
  <si>
    <t>117</t>
  </si>
  <si>
    <t>40445621</t>
  </si>
  <si>
    <t>informativní značky provozní IP1-IP3, IP4b-IP7, IP10a, b 500x500mm</t>
  </si>
  <si>
    <t>295730527</t>
  </si>
  <si>
    <t>118</t>
  </si>
  <si>
    <t>40445627</t>
  </si>
  <si>
    <t>informativní značky provozní IP14-IP29, IP31 1000x1500mm</t>
  </si>
  <si>
    <t>-1581080647</t>
  </si>
  <si>
    <t>119</t>
  </si>
  <si>
    <t>40445609</t>
  </si>
  <si>
    <t>značky upravující přednost P1, P4 900mm</t>
  </si>
  <si>
    <t>-1790769742</t>
  </si>
  <si>
    <t>120</t>
  </si>
  <si>
    <t>914211112</t>
  </si>
  <si>
    <t>Montáž svislé dopravní značky velkoplošné velikosti do 12 m2</t>
  </si>
  <si>
    <t>-1965129781</t>
  </si>
  <si>
    <t xml:space="preserve">Montáž svislé dopravní značky velkoplošné  velikosti do 12 m2</t>
  </si>
  <si>
    <t>Poznámka k položce:_x000d_
vč. montáže a dodávky příhradové konstrukce pro osazení velkoplošné značky</t>
  </si>
  <si>
    <t>121</t>
  </si>
  <si>
    <t>40445635</t>
  </si>
  <si>
    <t>informativní značky směrové IS9b</t>
  </si>
  <si>
    <t>-18380311</t>
  </si>
  <si>
    <t>informativní značky směrové IS9-IS11a 1000x1500mm</t>
  </si>
  <si>
    <t>122</t>
  </si>
  <si>
    <t>914511112</t>
  </si>
  <si>
    <t>Montáž sloupku dopravních značek délky do 3,5 m s betonovým základem a patkou</t>
  </si>
  <si>
    <t>1301472578</t>
  </si>
  <si>
    <t xml:space="preserve">Montáž sloupku dopravních značek  délky do 3,5 m do hliníkové patky</t>
  </si>
  <si>
    <t>123</t>
  </si>
  <si>
    <t>40445225</t>
  </si>
  <si>
    <t>sloupek pro dopravní značku Zn D 60mm v 3,5m</t>
  </si>
  <si>
    <t>1270666457</t>
  </si>
  <si>
    <t>124</t>
  </si>
  <si>
    <t>404452400</t>
  </si>
  <si>
    <t>patka hliníková HP 60</t>
  </si>
  <si>
    <t>1824250536</t>
  </si>
  <si>
    <t>patka hliníková pro sloupek D 60 mm</t>
  </si>
  <si>
    <t>125</t>
  </si>
  <si>
    <t>404452530</t>
  </si>
  <si>
    <t>víčko plastové na sloupek 60</t>
  </si>
  <si>
    <t>-1307905890</t>
  </si>
  <si>
    <t>126</t>
  </si>
  <si>
    <t>404452560</t>
  </si>
  <si>
    <t>upínací svorka na sloupek US 60</t>
  </si>
  <si>
    <t>1661276433</t>
  </si>
  <si>
    <t>upínací svorka na sloupek D 60 mm</t>
  </si>
  <si>
    <t>20*2</t>
  </si>
  <si>
    <t>914511112(R)</t>
  </si>
  <si>
    <t>Přemístění dopravních značek vč. sloupku s betonovým základem a patkou</t>
  </si>
  <si>
    <t>2036543016</t>
  </si>
  <si>
    <t>Poznámka k položce:_x000d_
Demontáž, uskladnění po dobu stavby a opětovná montáž na nové místo.</t>
  </si>
  <si>
    <t>915111112</t>
  </si>
  <si>
    <t>Vodorovné dopravní značení dělící čáry souvislé š 125 mm retroreflexní bílá barva</t>
  </si>
  <si>
    <t>1229348953</t>
  </si>
  <si>
    <t xml:space="preserve">Vodorovné dopravní značení stříkané barvou  dělící čára šířky 125 mm souvislá bílá retroreflexní</t>
  </si>
  <si>
    <t>"V1a" 43+30+43+9.4+42+68+35+35+50+14+28+43+26</t>
  </si>
  <si>
    <t>129</t>
  </si>
  <si>
    <t>915111122</t>
  </si>
  <si>
    <t>Vodorovné dopravní značení dělící čáry přerušované š 125 mm retroreflexní bílá barva</t>
  </si>
  <si>
    <t>1622061634</t>
  </si>
  <si>
    <t xml:space="preserve">Vodorovné dopravní značení stříkané barvou  dělící čára šířky 125 mm přerušovaná bílá retroreflexní</t>
  </si>
  <si>
    <t>"V2b (3/1.5/0.125)" 37+30+35</t>
  </si>
  <si>
    <t>130</t>
  </si>
  <si>
    <t>915121112</t>
  </si>
  <si>
    <t>Vodorovné dopravní značení vodící čáry souvislé š 250 mm retroreflexní bílá barva</t>
  </si>
  <si>
    <t>1488693047</t>
  </si>
  <si>
    <t xml:space="preserve">Vodorovné dopravní značení stříkané barvou  vodící čára bílá šířky 250 mm souvislá retroreflexní</t>
  </si>
  <si>
    <t>"V4" 292+42+12+202+131.5</t>
  </si>
  <si>
    <t>131</t>
  </si>
  <si>
    <t>915121122</t>
  </si>
  <si>
    <t>Vodorovné dopravní značení vodící čáry přerušované š 250 mm retroreflexní bílá barva</t>
  </si>
  <si>
    <t>49239772</t>
  </si>
  <si>
    <t xml:space="preserve">Vodorovné dopravní značení stříkané barvou  vodící čára bílá šířky 250 mm přerušovaná retroreflexní</t>
  </si>
  <si>
    <t>"V4 (0.5/0.5/0.25)" 31+20+10+35+10+12</t>
  </si>
  <si>
    <t>"V2b (1/1.5/0.25)" 9+11+6+7+6.5+10.4</t>
  </si>
  <si>
    <t>132</t>
  </si>
  <si>
    <t>915131112</t>
  </si>
  <si>
    <t>Vodorovné dopravní značení přechody pro chodce, šipky, symboly retroreflexní bílá barva</t>
  </si>
  <si>
    <t>-1386956139</t>
  </si>
  <si>
    <t xml:space="preserve">Vodorovné dopravní značení stříkané barvou  přechody pro chodce, šipky, symboly bílé retroreflexní</t>
  </si>
  <si>
    <t>"V13" (25+13+13+13)*0.3</t>
  </si>
  <si>
    <t>"V7a" (13+17+17+15+12+14)*0.5</t>
  </si>
  <si>
    <t>"V9" 5*0.5*12</t>
  </si>
  <si>
    <t>133</t>
  </si>
  <si>
    <t>915131116</t>
  </si>
  <si>
    <t>Vodorovné dopravní značení přechody pro chodce, šipky, symboly retroreflexní žlutá barva</t>
  </si>
  <si>
    <t>-2117214177</t>
  </si>
  <si>
    <t xml:space="preserve">Vodorovné dopravní značení stříkané barvou  přechody pro chodce, šipky, symboly žluté retroreflexní</t>
  </si>
  <si>
    <t>"V11a" 40*0.1</t>
  </si>
  <si>
    <t>134</t>
  </si>
  <si>
    <t>916131213</t>
  </si>
  <si>
    <t>Osazení silničního obrubníku betonového stojatého s boční opěrou do lože z betonu prostého</t>
  </si>
  <si>
    <t>1448727247</t>
  </si>
  <si>
    <t>Osazení silničního obrubníku betonového se zřízením lože, s vyplněním a zatřením spár cementovou maltou stojatého s boční opěrou z betonu prostého, do lože z betonu prostého</t>
  </si>
  <si>
    <t>zvýšený</t>
  </si>
  <si>
    <t>206+63+41+25+24+24</t>
  </si>
  <si>
    <t>snížený</t>
  </si>
  <si>
    <t>6+3+4,7+3+3</t>
  </si>
  <si>
    <t>přechodový</t>
  </si>
  <si>
    <t>3+1+2+1+2</t>
  </si>
  <si>
    <t>Odvodňovací</t>
  </si>
  <si>
    <t>222,7+65,33</t>
  </si>
  <si>
    <t>oblouk R 1</t>
  </si>
  <si>
    <t>oblouk R 0,5</t>
  </si>
  <si>
    <t>135</t>
  </si>
  <si>
    <t>59217031</t>
  </si>
  <si>
    <t>obrubník betonový silniční 1000x150x250mm</t>
  </si>
  <si>
    <t>-1982528313</t>
  </si>
  <si>
    <t xml:space="preserve">Poznámka k položce:_x000d_
Přímý - 383 ks_x000d_
R 1m - 6ks_x000d_
R0,5m -  6ks</t>
  </si>
  <si>
    <t>383+6+6</t>
  </si>
  <si>
    <t>395*1,02 'Přepočtené koeficientem množství</t>
  </si>
  <si>
    <t>136</t>
  </si>
  <si>
    <t>59217029</t>
  </si>
  <si>
    <t>obrubník betonový silniční nájezdový 1000x150x150mm</t>
  </si>
  <si>
    <t>1484337297</t>
  </si>
  <si>
    <t>19,3137254901961*1,02 'Přepočtené koeficientem množství</t>
  </si>
  <si>
    <t>137</t>
  </si>
  <si>
    <t>59217030</t>
  </si>
  <si>
    <t>obrubník betonový silniční přechodový 1000x150x150-250mm</t>
  </si>
  <si>
    <t>-958117857</t>
  </si>
  <si>
    <t>8,82352941176471*1,02 'Přepočtené koeficientem množství</t>
  </si>
  <si>
    <t>138</t>
  </si>
  <si>
    <t>59217034(R)</t>
  </si>
  <si>
    <t>obrubník betonový silniční odvodňovací dl. 0,5m</t>
  </si>
  <si>
    <t>1765026773</t>
  </si>
  <si>
    <t>obrubník betonový silniční 1000x150x300mm</t>
  </si>
  <si>
    <t>Poznámka k položce:_x000d_
Obrubník s odvodňovacími otvory.</t>
  </si>
  <si>
    <t>222,7+65,33-28*0,5-18</t>
  </si>
  <si>
    <t>revizní kus</t>
  </si>
  <si>
    <t>28*0,5</t>
  </si>
  <si>
    <t>270,03*1,02 'Přepočtené koeficientem množství</t>
  </si>
  <si>
    <t>139</t>
  </si>
  <si>
    <t>916241113</t>
  </si>
  <si>
    <t>Osazení obrubníku kamenného ležatého s boční opěrou do lože z betonu prostého</t>
  </si>
  <si>
    <t>-1084046043</t>
  </si>
  <si>
    <t>Osazení obrubníku kamenného se zřízením lože, s vyplněním a zatřením spár cementovou maltou ležatého s boční opěrou z betonu prostého, do lože z betonu prostého</t>
  </si>
  <si>
    <t>76+28</t>
  </si>
  <si>
    <t>140</t>
  </si>
  <si>
    <t>58380003</t>
  </si>
  <si>
    <t>obrubník kamenný žulový přímý OP2 1000x300x200mm</t>
  </si>
  <si>
    <t>-1642466100</t>
  </si>
  <si>
    <t>obrubník kamenný žulový přímý 1000x300x200mm</t>
  </si>
  <si>
    <t>104*1,02 'Přepočtené koeficientem množství</t>
  </si>
  <si>
    <t>141</t>
  </si>
  <si>
    <t>916231213</t>
  </si>
  <si>
    <t>Osazení chodníkového obrubníku betonového stojatého s boční opěrou do lože z betonu prostého</t>
  </si>
  <si>
    <t>2109234909</t>
  </si>
  <si>
    <t>Osazení chodníkového obrubníku betonového se zřízením lože, s vyplněním a zatřením spár cementovou maltou stojatého s boční opěrou z betonu prostého, do lože z betonu prostého</t>
  </si>
  <si>
    <t>251,6+40,5+139,6+57,5+17,8+21,8+2,5+2+2,5+2+2,5+2+30+135+63</t>
  </si>
  <si>
    <t>142</t>
  </si>
  <si>
    <t>59217016</t>
  </si>
  <si>
    <t>obrubník betonový chodníkový 1000x80x250mm</t>
  </si>
  <si>
    <t>2096807152</t>
  </si>
  <si>
    <t>770,3*1,02 'Přepočtené koeficientem množství</t>
  </si>
  <si>
    <t>143</t>
  </si>
  <si>
    <t>916431112</t>
  </si>
  <si>
    <t>Osazení bezbariérového betonového obrubníku do betonového lože tl 150 mm s boční opěrou</t>
  </si>
  <si>
    <t>1266683954</t>
  </si>
  <si>
    <t xml:space="preserve">Osazení betonového bezbariérového obrubníku  s ložem betonovým tl. 150 mm úložná šířka do 400 mm s boční opěrou</t>
  </si>
  <si>
    <t>144</t>
  </si>
  <si>
    <t>59217040</t>
  </si>
  <si>
    <t>obrubník betonový bezbariérový náběhový</t>
  </si>
  <si>
    <t>2110342278</t>
  </si>
  <si>
    <t>2*1,02 'Přepočtené koeficientem množství</t>
  </si>
  <si>
    <t>145</t>
  </si>
  <si>
    <t>59217040.1(R)</t>
  </si>
  <si>
    <t>obrubník betonový bezbariérový přechodový</t>
  </si>
  <si>
    <t>2145833129</t>
  </si>
  <si>
    <t>146</t>
  </si>
  <si>
    <t>59217040.2(R)</t>
  </si>
  <si>
    <t>obrubník betonový bezbariérový oblouk</t>
  </si>
  <si>
    <t>-1375564088</t>
  </si>
  <si>
    <t>147</t>
  </si>
  <si>
    <t>919721131</t>
  </si>
  <si>
    <t>Geomříž pro stabilizaci podkladu tuhá trojosá z PP</t>
  </si>
  <si>
    <t>737186774</t>
  </si>
  <si>
    <t>Geomříž pro stabilizaci podkladu tuhá trojosá z polypropylenu</t>
  </si>
  <si>
    <t>Poznámka k položce:_x000d_
390KN/m</t>
  </si>
  <si>
    <t>2484*2</t>
  </si>
  <si>
    <t>148</t>
  </si>
  <si>
    <t>919732211</t>
  </si>
  <si>
    <t>Styčná spára napojení nového živičného povrchu na stávající za tepla š 15 mm hl 25 mm s prořezáním</t>
  </si>
  <si>
    <t>-972637176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</si>
  <si>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</si>
  <si>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149</t>
  </si>
  <si>
    <t>919735112</t>
  </si>
  <si>
    <t>Řezání stávajícího živičného krytu hl do 100 mm</t>
  </si>
  <si>
    <t>-361736598</t>
  </si>
  <si>
    <t xml:space="preserve">Řezání stávajícího živičného krytu nebo podkladu  hloubky přes 50 do 100 mm</t>
  </si>
  <si>
    <t>7+7+30,3+32</t>
  </si>
  <si>
    <t>150</t>
  </si>
  <si>
    <t>931996213</t>
  </si>
  <si>
    <t>Krytí hydroizolace mostní konstrukce z desek z pryže volně položených vodorovně nebo svisle</t>
  </si>
  <si>
    <t>1014225523</t>
  </si>
  <si>
    <t xml:space="preserve">Krytí hydroizolace mostní konstrukce  z desek z recyklované pryže nepropustných se zámkem tloušťky 18 mm volně položených vodorovně nebo svisle</t>
  </si>
  <si>
    <t>19*(1.52+1.52+2.44)</t>
  </si>
  <si>
    <t>151</t>
  </si>
  <si>
    <t>935113112.R</t>
  </si>
  <si>
    <t>Osazení odvodňovacího žlabu polymerbetonového šířky 400 mm</t>
  </si>
  <si>
    <t>CS ÚRS 2020 01</t>
  </si>
  <si>
    <t>225881052</t>
  </si>
  <si>
    <t>Osazení odvodňovacího žlabu polymerbetonového monolitického šířky 400 mm</t>
  </si>
  <si>
    <t>Poznámka k položce:_x000d_
žlab polymerbetonový monolitický vč. 2x žlabová vpusť.</t>
  </si>
  <si>
    <t>30,3</t>
  </si>
  <si>
    <t>152</t>
  </si>
  <si>
    <t>59227011.R</t>
  </si>
  <si>
    <t>Odvodňovací žlab polymerbetonový šířky 400 mm</t>
  </si>
  <si>
    <t>-1274734737</t>
  </si>
  <si>
    <t>Poznámka k položce:_x000d_
světlá šířka 300mm, výška 595mm tř. zatížení E600 + 2x žlabová vpusť._x000d_
polymerbetonový monolitický</t>
  </si>
  <si>
    <t>153</t>
  </si>
  <si>
    <t>966008222</t>
  </si>
  <si>
    <t>Bourání betonového nebo polymerbetonového odvodňovacího žlabu š přes 200 mm</t>
  </si>
  <si>
    <t>-392767354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</si>
  <si>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</si>
  <si>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154</t>
  </si>
  <si>
    <t>997002511(R)</t>
  </si>
  <si>
    <t>Vodorovné přemístění suti a vybouraných hmot bez naložení ale se složením a urovnáním</t>
  </si>
  <si>
    <t>-460238256</t>
  </si>
  <si>
    <t>Poznámka k položce:_x000d_
Na skládku dle dispozic zhotovitele.</t>
  </si>
  <si>
    <t>155</t>
  </si>
  <si>
    <t>-1151839590</t>
  </si>
  <si>
    <t>15,236+111.725+3,19+0.7+1.3+6,4</t>
  </si>
  <si>
    <t>156</t>
  </si>
  <si>
    <t>-1138240025</t>
  </si>
  <si>
    <t>2.04</t>
  </si>
  <si>
    <t>157</t>
  </si>
  <si>
    <t>997013645</t>
  </si>
  <si>
    <t>Poplatek za uložení na skládce (skládkovné) odpadu asfaltového bez dehtu kód odpadu 17 03 02</t>
  </si>
  <si>
    <t>1423979046</t>
  </si>
  <si>
    <t>Poplatek za uložení stavebního odpadu na skládce (skládkovné) asfaltového bez obsahu dehtu zatříděného do Katalogu odpadů pod kódem 17 03 02</t>
  </si>
  <si>
    <t>327.98+165.905+25.48</t>
  </si>
  <si>
    <t>158</t>
  </si>
  <si>
    <t>997013655</t>
  </si>
  <si>
    <t>Poplatek za uložení na skládce (skládkovné) zeminy a kamení kód odpadu 17 05 04</t>
  </si>
  <si>
    <t>666344921</t>
  </si>
  <si>
    <t>Poplatek za uložení stavebního odpadu na skládce (skládkovné) zeminy a kamení zatříděného do Katalogu odpadů pod kódem 17 05 04</t>
  </si>
  <si>
    <t>430.07</t>
  </si>
  <si>
    <t>767</t>
  </si>
  <si>
    <t>Konstrukce zámečnické</t>
  </si>
  <si>
    <t>159</t>
  </si>
  <si>
    <t>767995116(R)</t>
  </si>
  <si>
    <t>Montáž zastávkového přístřešku.</t>
  </si>
  <si>
    <t>-159181515</t>
  </si>
  <si>
    <t xml:space="preserve">Montáž ostatních atypických zámečnických konstrukcí  hmotnosti přes 100 do 250 kg</t>
  </si>
  <si>
    <t>Poznámka k položce:_x000d_
montáž vč. dodání materiálu.</t>
  </si>
  <si>
    <t>22-M</t>
  </si>
  <si>
    <t>Montáže technologických zařízení pro dopravní stavby</t>
  </si>
  <si>
    <t>160</t>
  </si>
  <si>
    <t>220960113(R)</t>
  </si>
  <si>
    <t>Montáž dopravního návěstidla VPV ("výjezd požárních vozidel")</t>
  </si>
  <si>
    <t>-1123386257</t>
  </si>
  <si>
    <t>Montáž signalizačního zařízení pro nevidomé na návěstidlo</t>
  </si>
  <si>
    <t>Poznámka k položce:_x000d_
Montáž dopravního návěstidla VPV ("výjezd požárních vozidel") vč. dodatkové tabulky "E4" na sloupy VO vč. uložení kabelu výstrahy - CYKY-J 5x4/HDPE75 + HDPE110 do rýhy kabelu pro VO. _x000d_
Kabel bude vyveden a ukončen v ochrané trubce HDPE před budovou HZS jako příprava propojení s ovládacím pultem uvnitř hasičské stanice. _x000d_
Propojení na ovládací pult není součástí PD.</t>
  </si>
  <si>
    <t>161</t>
  </si>
  <si>
    <t>460751111</t>
  </si>
  <si>
    <t>Osazení kabelových kanálů do rýhy z prefabrikovaných betonových žlabů vnější šířky do 20 cm</t>
  </si>
  <si>
    <t>-1961418498</t>
  </si>
  <si>
    <t>Osazení kabelových kanálů včetně utěsnění, vyspárování a zakrytí víkem z prefabrikovaných betonových žlabů do rýhy, bez výkopových prací vnější šířky do 20 cm</t>
  </si>
  <si>
    <t>162</t>
  </si>
  <si>
    <t>59213011</t>
  </si>
  <si>
    <t>žlab kabelový betonový k ochraně zemního drátovodného vedení 100x23x19cm</t>
  </si>
  <si>
    <t>586968274</t>
  </si>
  <si>
    <t>163</t>
  </si>
  <si>
    <t>59213345</t>
  </si>
  <si>
    <t>poklop kabelového žlabu betonový 500x230x40mm</t>
  </si>
  <si>
    <t>1307189744</t>
  </si>
  <si>
    <t>SO102 - Úprava autobusové zastávky</t>
  </si>
  <si>
    <t>113106187(R)</t>
  </si>
  <si>
    <t>Rozebrání dlažeb vozovek ze zámkové dlažby s ložem z bet. strojně pl do 50 m2</t>
  </si>
  <si>
    <t>-792052984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</si>
  <si>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</si>
  <si>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"záliv zastávky" 2,5</t>
  </si>
  <si>
    <t>113106187</t>
  </si>
  <si>
    <t>Rozebrání dlažeb vozovek ze zámkové dlažby s ložem z kameniva strojně pl do 50 m2</t>
  </si>
  <si>
    <t>-1262715546</t>
  </si>
  <si>
    <t>"chodník" 5,6+5,6</t>
  </si>
  <si>
    <t>113107322</t>
  </si>
  <si>
    <t>Odstranění podkladu z kameniva drceného tl 200 mm strojně pl do 50 m2</t>
  </si>
  <si>
    <t>1298739606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</si>
  <si>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</si>
  <si>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113107442</t>
  </si>
  <si>
    <t>Odstranění podkladu živičných tl 100 mm při překopech strojně pl do 15 m2</t>
  </si>
  <si>
    <t>-488928031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</si>
  <si>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</si>
  <si>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"obrus" 7,5*0,5</t>
  </si>
  <si>
    <t>"podklad" 7,5*0,25</t>
  </si>
  <si>
    <t>-161113022</t>
  </si>
  <si>
    <t>122252203</t>
  </si>
  <si>
    <t>Odkopávky a prokopávky nezapažené pro silnice a dálnice v hornině třídy těžitelnosti I objem do 100 m3 strojně</t>
  </si>
  <si>
    <t>-800635496</t>
  </si>
  <si>
    <t>Odkopávky a prokopávky nezapažené pro silnice a dálnice strojně v hornině třídy těžitelnosti I do 100 m3</t>
  </si>
  <si>
    <t>5,6*0,6</t>
  </si>
  <si>
    <t>-79089778</t>
  </si>
  <si>
    <t>171201221</t>
  </si>
  <si>
    <t>71780809</t>
  </si>
  <si>
    <t>3,36*2 'Přepočtené koeficientem množství</t>
  </si>
  <si>
    <t>171251201</t>
  </si>
  <si>
    <t>Uložení sypaniny na skládky nebo meziskládky</t>
  </si>
  <si>
    <t>2130855001</t>
  </si>
  <si>
    <t>Uložení sypaniny na skládky nebo meziskládky bez hutnění s upravením uložené sypaniny do předepsaného tvaru</t>
  </si>
  <si>
    <t>273362021</t>
  </si>
  <si>
    <t>Výztuž základových desek svařovanými sítěmi Kari</t>
  </si>
  <si>
    <t>-1552722496</t>
  </si>
  <si>
    <t>Výztuž základů desek ze svařovaných sítí z drátů typu KARI</t>
  </si>
  <si>
    <t>451317777</t>
  </si>
  <si>
    <t>Podklad nebo lože pod dlažbu vodorovný nebo do sklonu 1:5 z betonu prostého tl. 70 mm</t>
  </si>
  <si>
    <t>411255259</t>
  </si>
  <si>
    <t xml:space="preserve">Podklad nebo lože pod dlažbu (přídlažbu)  v ploše vodorovné nebo ve sklonu do 1:5, tloušťky od 50 do 100 mm z betonu prostého</t>
  </si>
  <si>
    <t>564770111</t>
  </si>
  <si>
    <t>Podklad z kameniva hrubého drceného vel. 16-32 mm tl 250 mm</t>
  </si>
  <si>
    <t>425695784</t>
  </si>
  <si>
    <t xml:space="preserve">Podklad nebo kryt z kameniva hrubého drceného  vel. 16-32 mm s rozprostřením a zhutněním, po zhutnění tl. 250 mm</t>
  </si>
  <si>
    <t>-1289204815</t>
  </si>
  <si>
    <t>565135101</t>
  </si>
  <si>
    <t>Asfaltový beton vrstva podkladní ACP 16 (obalované kamenivo OKS) tl 50 mm š do 1,5 m</t>
  </si>
  <si>
    <t>1762207926</t>
  </si>
  <si>
    <t xml:space="preserve">Asfaltový beton vrstva podkladní ACP 16 (obalované kamenivo střednězrnné - OKS)  s rozprostřením a zhutněním v pruhu šířky do 1,5 m, po zhutnění tl. 50 mm</t>
  </si>
  <si>
    <t>573211111</t>
  </si>
  <si>
    <t>Postřik živičný spojovací z asfaltu v množství 0,60 kg/m2</t>
  </si>
  <si>
    <t>-170619736</t>
  </si>
  <si>
    <t>Postřik spojovací PS bez posypu kamenivem z asfaltu silničního, v množství 0,60 kg/m2</t>
  </si>
  <si>
    <t>577144111</t>
  </si>
  <si>
    <t>Asfaltový beton vrstva obrusná ACO 11 (ABS) tř. I tl 50 mm š do 3 m z nemodifikovaného asfaltu</t>
  </si>
  <si>
    <t>-597768435</t>
  </si>
  <si>
    <t xml:space="preserve">Asfaltový beton vrstva obrusná ACO 11 (ABS)  s rozprostřením a se zhutněním z nemodifikovaného asfaltu v pruhu šířky do 3 m tř. I, po zhutnění tl. 50 mm</t>
  </si>
  <si>
    <t>581131115(R)</t>
  </si>
  <si>
    <t>Podklad ze ŽB desky C12/16, tl 200 mm</t>
  </si>
  <si>
    <t>544929412</t>
  </si>
  <si>
    <t xml:space="preserve">Kryt cementobetonový silničních komunikací  skupiny CB I tl. 200 mm</t>
  </si>
  <si>
    <t>Poznámka k položce:_x000d_
vč. prořezání dilatačních spár a vyplnění pružnou asf. hmotou</t>
  </si>
  <si>
    <t>596211110</t>
  </si>
  <si>
    <t>Kladení zámkové dlažby komunikací pro pěší tl 60 mm skupiny A pl do 50 m2</t>
  </si>
  <si>
    <t>1326255671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</si>
  <si>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</si>
  <si>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5,6+5,6</t>
  </si>
  <si>
    <t>59245018</t>
  </si>
  <si>
    <t>dlažba tvar obdélník betonová 200x100x60mm přírodní</t>
  </si>
  <si>
    <t>-1519189814</t>
  </si>
  <si>
    <t>11,2*1,03 'Přepočtené koeficientem množství</t>
  </si>
  <si>
    <t>-1245573298</t>
  </si>
  <si>
    <t>8,1*1,03 'Přepočtené koeficientem množství</t>
  </si>
  <si>
    <t>596212210</t>
  </si>
  <si>
    <t>Kladení zámkové dlažby pozemních komunikací tl 80 mm skupiny A pl do 50 m2</t>
  </si>
  <si>
    <t>998334816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</si>
  <si>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</si>
  <si>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-1090799485</t>
  </si>
  <si>
    <t>19+4,5</t>
  </si>
  <si>
    <t>2076546852</t>
  </si>
  <si>
    <t>23,5*1,02 'Přepočtené koeficientem množství</t>
  </si>
  <si>
    <t>200717110</t>
  </si>
  <si>
    <t>-1992676110</t>
  </si>
  <si>
    <t>-1515827366</t>
  </si>
  <si>
    <t xml:space="preserve">Vodorovné přemístění suti a vybouraných hmot  bez naložení, se složením a hrubým urovnáním na vzdálenost</t>
  </si>
  <si>
    <t>360249035</t>
  </si>
  <si>
    <t>0,738+3,304+4,408</t>
  </si>
  <si>
    <t>-1548075836</t>
  </si>
  <si>
    <t>1,238</t>
  </si>
  <si>
    <t>1245286760</t>
  </si>
  <si>
    <t>1,624</t>
  </si>
  <si>
    <t>998225111</t>
  </si>
  <si>
    <t>Přesun hmot pro pozemní komunikace s krytem z kamene, monolitickým betonovým nebo živičným</t>
  </si>
  <si>
    <t>-1944957517</t>
  </si>
  <si>
    <t xml:space="preserve">Přesun hmot pro komunikace s krytem z kameniva, monolitickým betonovým nebo živičným  dopravní vzdálenost do 200 m jakékoliv délky objektu</t>
  </si>
  <si>
    <t>-1272233866</t>
  </si>
  <si>
    <t>SO103 - Oplocení</t>
  </si>
  <si>
    <t>131252502</t>
  </si>
  <si>
    <t>Hloubení jamek do 0,5 m3 v hornině třídy těžitelnosti I, skupiny 1 až 3 strojně</t>
  </si>
  <si>
    <t>-1138480544</t>
  </si>
  <si>
    <t>Hloubení jamek strojně objemu do 0,5 m3 s odhozením výkopku do 3 m nebo naložením na dopravní prostředek v hornině třídy těžitelnosti I, skupiny 1 až 3</t>
  </si>
  <si>
    <t>(0.4*0.4*0.4)*52</t>
  </si>
  <si>
    <t>171251101</t>
  </si>
  <si>
    <t>Uložení sypaniny do násypů nezhutněných strojně</t>
  </si>
  <si>
    <t>641157456</t>
  </si>
  <si>
    <t>Uložení sypanin do násypů strojně s rozprostřením sypaniny ve vrstvách a s hrubým urovnáním nezhutněných jakékoliv třídy těžitelnosti</t>
  </si>
  <si>
    <t>Poznámka k položce:_x000d_
Zásyp jamek sloupků po zabetonování a rozprostření přebytku zeminy v místě výkopu.</t>
  </si>
  <si>
    <t>348401130</t>
  </si>
  <si>
    <t>Montáž oplocení ze strojového pletiva s napínacími dráty výšky do 2,0 m</t>
  </si>
  <si>
    <t>1376673691</t>
  </si>
  <si>
    <t>Montáž oplocení z pletiva strojového s napínacími dráty přes 1,6 do 2,0 m</t>
  </si>
  <si>
    <t>31327514</t>
  </si>
  <si>
    <t>pletivo drátěné plastifikované se čtvercovými oky 55/2,5mm v 1800mm</t>
  </si>
  <si>
    <t>-1331896995</t>
  </si>
  <si>
    <t>15619200</t>
  </si>
  <si>
    <t>drát poplastovaný kruhový vázací 1,1/1,5mm</t>
  </si>
  <si>
    <t>-1875660304</t>
  </si>
  <si>
    <t>15619210</t>
  </si>
  <si>
    <t>krytka plastová D 38/48mm</t>
  </si>
  <si>
    <t>1321434400</t>
  </si>
  <si>
    <t>338171113</t>
  </si>
  <si>
    <t>Osazování sloupků a vzpěr plotových ocelových v do 2,00 m se zabetonováním</t>
  </si>
  <si>
    <t>1099869798</t>
  </si>
  <si>
    <t>Montáž sloupků a vzpěr plotových ocelových trubkových nebo profilovaných výšky do 2,00 m se zabetonováním do 0,08 m3 do připravených jamek</t>
  </si>
  <si>
    <t>40+12</t>
  </si>
  <si>
    <t>55342185</t>
  </si>
  <si>
    <t>plotový profilovaný sloupek D 60-70mm dl 2,0-2,5m pro svařované pletivo v návinu povrchová úprava Pz a komaxit</t>
  </si>
  <si>
    <t>-1625293947</t>
  </si>
  <si>
    <t>55342270</t>
  </si>
  <si>
    <t>vzpěra plotová 38x1,5mm včetně krytky s uchem 1500mm</t>
  </si>
  <si>
    <t>-864117396</t>
  </si>
  <si>
    <t>348401350</t>
  </si>
  <si>
    <t>Rozvinutí, montáž a napnutí napínacího drátu na oplocení</t>
  </si>
  <si>
    <t>290212189</t>
  </si>
  <si>
    <t>Montáž oplocení z pletiva rozvinutí, uchycení a napnutí drátu napínacího</t>
  </si>
  <si>
    <t>115*3</t>
  </si>
  <si>
    <t>15619100</t>
  </si>
  <si>
    <t>drát poplastovaný kruhový napínací 2,5/3,5mm</t>
  </si>
  <si>
    <t>-1434609542</t>
  </si>
  <si>
    <t>SO201 - Protihluková stěna</t>
  </si>
  <si>
    <t>129951123</t>
  </si>
  <si>
    <t>Bourání zdiva z ŽB nebo předpjatého betonu v odkopávkách nebo prokopávkách strojně</t>
  </si>
  <si>
    <t>2012761039</t>
  </si>
  <si>
    <t>Bourání konstrukcí v odkopávkách a prokopávkách strojně s přemístěním suti na hromady na vzdálenost do 20 m nebo s naložením na dopravní prostředek z betonu železového nebo předpjatého</t>
  </si>
  <si>
    <t>21*0.6*1.2*1.6+21*2*0.5*0.5</t>
  </si>
  <si>
    <t>131251203</t>
  </si>
  <si>
    <t>Hloubení jam zapažených v hornině třídy těžitelnosti I, skupiny 3 objem do 100 m3 strojně</t>
  </si>
  <si>
    <t>267860733</t>
  </si>
  <si>
    <t>Hloubení zapažených jam a zářezů strojně s urovnáním dna do předepsaného profilu a spádu v hornině třídy těžitelnosti I skupiny 3 přes 50 do 100 m3</t>
  </si>
  <si>
    <t>10*0.7*1.6*1.2+(2+2+1.2+1.4+1.6+1.4+1.3+1.3+1+0.3)*1.6*1.2</t>
  </si>
  <si>
    <t>151101101</t>
  </si>
  <si>
    <t>Zřízení příložného pažení a rozepření stěn rýh hl do 2 m</t>
  </si>
  <si>
    <t>-1241638360</t>
  </si>
  <si>
    <t>Zřízení pažení a rozepření stěn rýh pro podzemní vedení příložné pro jakoukoliv mezerovitost, hloubky do 2 m</t>
  </si>
  <si>
    <t>(20.5*1.5*2)+(20*0.5*0.5)</t>
  </si>
  <si>
    <t>151101111</t>
  </si>
  <si>
    <t>Odstranění příložného pažení a rozepření stěn rýh hl do 2 m</t>
  </si>
  <si>
    <t>-1034806879</t>
  </si>
  <si>
    <t>Odstranění pažení a rozepření stěn rýh pro podzemní vedení s uložením materiálu na vzdálenost do 3 m od kraje výkopu příložné, hloubky do 2 m</t>
  </si>
  <si>
    <t>436281270</t>
  </si>
  <si>
    <t>Poznámka k položce:_x000d_
Přesun zeminy pro násypy na mezideponii</t>
  </si>
  <si>
    <t>-1181688291</t>
  </si>
  <si>
    <t>Poznámka k položce:_x000d_
Přesun zeminy pro násypy z mezideponie na stavbu.</t>
  </si>
  <si>
    <t>293731546</t>
  </si>
  <si>
    <t xml:space="preserve">Poznámka k položce:_x000d_
Naložení  zeminy z mezideponie.</t>
  </si>
  <si>
    <t>171151103</t>
  </si>
  <si>
    <t>Uložení sypaniny z hornin soudržných do násypů zhutněných strojně</t>
  </si>
  <si>
    <t>-2031670159</t>
  </si>
  <si>
    <t>Uložení sypanin do násypů strojně s rozprostřením sypaniny ve vrstvách a s hrubým urovnáním zhutněných z hornin soudržných jakékoliv třídy těžitelnosti</t>
  </si>
  <si>
    <t>Poznámka k položce:_x000d_
Vysvahování za opěrnou zdí na původní terén. Bude použita zemina z hloubení pro základy opěrné zdi a část zeminy z objektu SO301 vhodné do násypu mimo aktivní zónu.</t>
  </si>
  <si>
    <t>4*40</t>
  </si>
  <si>
    <t>-319548641</t>
  </si>
  <si>
    <t>-866431574</t>
  </si>
  <si>
    <t>39.36-16.52-2.21</t>
  </si>
  <si>
    <t>275321116</t>
  </si>
  <si>
    <t>Základové patky a bloky ze ŽB C 20/25</t>
  </si>
  <si>
    <t>1265175462</t>
  </si>
  <si>
    <t>Základové konstrukce z betonu železového patky a bloky ve výkopu nebo na hlavách pilot C 20/25</t>
  </si>
  <si>
    <t>Poznámka k položce:_x000d_
Patka pro ocelový sloup z bet. C20/25-XC2-CI</t>
  </si>
  <si>
    <t>(10*0.6*1.6*1.2)+(20*0.5*0.5)</t>
  </si>
  <si>
    <t>275351121</t>
  </si>
  <si>
    <t>Zřízení bednění základových patek</t>
  </si>
  <si>
    <t>-646081152</t>
  </si>
  <si>
    <t>Bednění základů patek zřízení</t>
  </si>
  <si>
    <t>10*0.6*1.2*2+10*0.6*1.6*2+10.5*0.5*4</t>
  </si>
  <si>
    <t>275351122</t>
  </si>
  <si>
    <t>Odstranění bednění základových patek</t>
  </si>
  <si>
    <t>-1627377550</t>
  </si>
  <si>
    <t>Bednění základů patek odstranění</t>
  </si>
  <si>
    <t>275361116</t>
  </si>
  <si>
    <t>Výztuž základových patek a bloků z betonářské oceli 10 505</t>
  </si>
  <si>
    <t>203471148</t>
  </si>
  <si>
    <t>Výztuž základových konstrukcí patek a bloků z betonářské oceli 10 505 (R) nebo BSt 500</t>
  </si>
  <si>
    <t>"viz. schéma výztuže" 0.0707</t>
  </si>
  <si>
    <t>452311131</t>
  </si>
  <si>
    <t>Podkladní desky z betonu prostého tř. C 12/15 otevřený výkop</t>
  </si>
  <si>
    <t>634361971</t>
  </si>
  <si>
    <t>Podkladní a zajišťovací konstrukce z betonu prostého v otevřeném výkopu desky pod potrubí, stoky a drobné objekty z betonu tř. C 12/15</t>
  </si>
  <si>
    <t>Poznámka k položce:_x000d_
C12/15 XC0</t>
  </si>
  <si>
    <t>10*1.3*1.7*0.1</t>
  </si>
  <si>
    <t>918222112(R)</t>
  </si>
  <si>
    <t>PHS sloupek ocelový HE-A zakládaný do patky výšky od 1 do 3 m</t>
  </si>
  <si>
    <t>-700357171</t>
  </si>
  <si>
    <t>Sloupky protihlukových stěn ocelové tvaru HEA 160, zakládané do patek, výška sloupku od 1 do 3 m</t>
  </si>
  <si>
    <t>Poznámka k položce:_x000d_
vč. dodání a montáže ocelové patky upevněné do bet. základu pomocí chmických kotev.</t>
  </si>
  <si>
    <t>10*3</t>
  </si>
  <si>
    <t>918241203</t>
  </si>
  <si>
    <t>PHS do profilů panel soklový betonový šířky do 4 m výšky do 1 m</t>
  </si>
  <si>
    <t>-321093644</t>
  </si>
  <si>
    <t>Panely protihlukových stěn betonové soklové výšky do 1 m, šířky, přes 2,5 do 4 m</t>
  </si>
  <si>
    <t>32*0.5</t>
  </si>
  <si>
    <t>918251112(R)</t>
  </si>
  <si>
    <t>PHS do profilů s prefabrikovaným soklem tl 110 mm z dřevěné fošny tloušťky 60 mm</t>
  </si>
  <si>
    <t>-399655128</t>
  </si>
  <si>
    <t>Panely protihlukových stěn dřevocementové s prefabrikovaným soklem tloušťky 110 mm, tloušťka desky 50 mm</t>
  </si>
  <si>
    <t>Poznámka k položce:_x000d_
montáž protihlukové stěny vč. dodání materiálu výplně mezi sloupky a dřevěných zarážek ze zadní strany sloupku</t>
  </si>
  <si>
    <t>32*3</t>
  </si>
  <si>
    <t>966006531</t>
  </si>
  <si>
    <t>Odstranění PHS sloupek ocelový zakládaný do patky nebo do piloty</t>
  </si>
  <si>
    <t>1759711241</t>
  </si>
  <si>
    <t>Odstranění sloupků protihlukových stěn založených do patek nebo do pilot ocelových</t>
  </si>
  <si>
    <t>21*3</t>
  </si>
  <si>
    <t>966006641(R)</t>
  </si>
  <si>
    <t>Odstranění PHS do profilů z panelů z dřevěných fošen odrazivých š do 4 m</t>
  </si>
  <si>
    <t>881245485</t>
  </si>
  <si>
    <t>30*3</t>
  </si>
  <si>
    <t>67844377</t>
  </si>
  <si>
    <t>-1457467609</t>
  </si>
  <si>
    <t>954583201</t>
  </si>
  <si>
    <t>57,565*15 'Přepočtené koeficientem množství</t>
  </si>
  <si>
    <t>-1341985230</t>
  </si>
  <si>
    <t>998232131(R)</t>
  </si>
  <si>
    <t>Přesun hmot pro opěrnou zeď z ocel nosníků a dřevěné výplně v do 3 m</t>
  </si>
  <si>
    <t>-1452759105</t>
  </si>
  <si>
    <t xml:space="preserve">Přesun hmot pro oplocení  se svislou nosnou konstrukcí monolitickou betonovou tyčovou nebo plošnou vodorovná dopravní vzdálenost do 50 m, pro oplocení výšky do 3 m</t>
  </si>
  <si>
    <t>SO301 - Přeložka dešťové kanalizace</t>
  </si>
  <si>
    <t>113107183</t>
  </si>
  <si>
    <t>Odstranění podkladu živičného tl 150 mm strojně pl přes 50 do 200 m2</t>
  </si>
  <si>
    <t>761257038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</si>
  <si>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</si>
  <si>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-946160733</t>
  </si>
  <si>
    <t>-53619167</t>
  </si>
  <si>
    <t>132254205</t>
  </si>
  <si>
    <t>Hloubení zapažených rýh š do 2000 mm v hornině třídy těžitelnosti I, skupiny 3 objem do 1000 m3</t>
  </si>
  <si>
    <t>1518209635</t>
  </si>
  <si>
    <t>Hloubení zapažených rýh šířky přes 800 do 2 000 mm strojně s urovnáním dna do předepsaného profilu a spádu v hornině třídy těžitelnosti I skupiny 3 přes 500 do 1 000 m3</t>
  </si>
  <si>
    <t>"odměřeno z podélného profilu" 530*2.15</t>
  </si>
  <si>
    <t>-1690578296</t>
  </si>
  <si>
    <t>1139.5*0.8</t>
  </si>
  <si>
    <t>151811142</t>
  </si>
  <si>
    <t>Osazení pažicího boxu hl výkopu do 6 m š do 2,5 m</t>
  </si>
  <si>
    <t>1389374714</t>
  </si>
  <si>
    <t>Zřízení pažicích boxů pro pažení a rozepření stěn rýh podzemního vedení hloubka výkopu přes 4 do 6 m, šířka přes 1,2 do 2,5 m</t>
  </si>
  <si>
    <t>530*2</t>
  </si>
  <si>
    <t>151811242</t>
  </si>
  <si>
    <t>Odstranění pažicího boxu hl výkopu do 6 m š do 2,5 m</t>
  </si>
  <si>
    <t>1363719143</t>
  </si>
  <si>
    <t>Odstranění pažicích boxů pro pažení a rozepření stěn rýh podzemního vedení hloubka výkopu přes 4 do 6 m, šířka přes 1,2 do 2,5 m</t>
  </si>
  <si>
    <t>-489249421</t>
  </si>
  <si>
    <t xml:space="preserve">Poznámka k položce:_x000d_
Přesun zeminy pro násypy v objektu SO201 na mezideponii </t>
  </si>
  <si>
    <t>77565175</t>
  </si>
  <si>
    <t>Poznámka k položce:_x000d_
Odvoz nevhodné zeminy na skládku.</t>
  </si>
  <si>
    <t>((52*2.15*1.3)+(78*2.15*1.1))+(52.78+27.95+279.5*0.08)-141,27</t>
  </si>
  <si>
    <t>-1005540121</t>
  </si>
  <si>
    <t>291,63*2 'Přepočtené koeficientem množství</t>
  </si>
  <si>
    <t>333546627</t>
  </si>
  <si>
    <t>291.63+141,27</t>
  </si>
  <si>
    <t>-2103618599</t>
  </si>
  <si>
    <t>Poznámka k položce:_x000d_
Vhodnou zeminou (SW, GW, G-F)</t>
  </si>
  <si>
    <t>1139.5-((52*2.15*1.3)+(78*2.15*1.1))-(52.78+27.95+279.5*0.08)</t>
  </si>
  <si>
    <t>174191200</t>
  </si>
  <si>
    <t>(52*2.15*1.3)-(52*0.785)-27.04</t>
  </si>
  <si>
    <t>(78*2.15*1.1)-(78*0.503)-25.74</t>
  </si>
  <si>
    <t>-390227230</t>
  </si>
  <si>
    <t>196,976*2 'Přepočtené koeficientem množství</t>
  </si>
  <si>
    <t>181411122</t>
  </si>
  <si>
    <t>Založení lučního trávníku výsevem plochy do 1000 m2 ve svahu do 1:2</t>
  </si>
  <si>
    <t>1509503624</t>
  </si>
  <si>
    <t>Založení trávníku na půdě předem připravené plochy do 1000 m2 výsevem včetně utažení lučního na svahu přes 1:5 do 1:2</t>
  </si>
  <si>
    <t>127*2</t>
  </si>
  <si>
    <t>00572100</t>
  </si>
  <si>
    <t>osivo jetelotráva intenzivní víceletá</t>
  </si>
  <si>
    <t>kg</t>
  </si>
  <si>
    <t>-1586952208</t>
  </si>
  <si>
    <t>254*0,02 'Přepočtené koeficientem množství</t>
  </si>
  <si>
    <t>451315114</t>
  </si>
  <si>
    <t>Podkladní nebo výplňová vrstva z betonu C 12/15 tl do 100 mm</t>
  </si>
  <si>
    <t>451495598</t>
  </si>
  <si>
    <t xml:space="preserve">Podkladní a výplňové vrstvy z betonu prostého  tloušťky do 100 mm, z betonu C 12/15</t>
  </si>
  <si>
    <t>130*2.15</t>
  </si>
  <si>
    <t>451541111</t>
  </si>
  <si>
    <t>Lože pod potrubí otevřený výkop ze štěrkodrtě</t>
  </si>
  <si>
    <t>-1580635230</t>
  </si>
  <si>
    <t>Lože pod potrubí, stoky a drobné objekty v otevřeném výkopu ze štěrkodrtě 0-63 mm</t>
  </si>
  <si>
    <t>130*2.15*0.1</t>
  </si>
  <si>
    <t>452111121</t>
  </si>
  <si>
    <t>Osazení betonových pražců otevřený výkop pl do 50000 mm2</t>
  </si>
  <si>
    <t>210895799</t>
  </si>
  <si>
    <t>Osazení betonových dílců pražců pod potrubí v otevřeném výkopu, průřezové plochy přes 25000 do 50000 mm2</t>
  </si>
  <si>
    <t>Poznámka k položce:_x000d_
pod potrubí DN500 vč. dodání bet. pražců</t>
  </si>
  <si>
    <t>452111131</t>
  </si>
  <si>
    <t>Osazení betonových pražců otevřený výkop pl do 75000 mm2</t>
  </si>
  <si>
    <t>-205848565</t>
  </si>
  <si>
    <t>Osazení betonových dílců pražců pod potrubí v otevřeném výkopu, průřezové plochy přes 50000 do 75000 mm2</t>
  </si>
  <si>
    <t>Poznámka k položce:_x000d_
pod potrubí DN800 vč. dodání bet. pražců</t>
  </si>
  <si>
    <t>452111141</t>
  </si>
  <si>
    <t>Osazení betonových pražců otevřený výkop pl nad 75000 mm2</t>
  </si>
  <si>
    <t>1370644687</t>
  </si>
  <si>
    <t>Osazení betonových dílců pražců pod potrubí v otevřeném výkopu, průřezové plochy přes 75000 mm2</t>
  </si>
  <si>
    <t>Poznámka k položce:_x000d_
pod potrubí DN1000 vč. dodání bet. pražců</t>
  </si>
  <si>
    <t>-2116376376</t>
  </si>
  <si>
    <t>52*1.3*0.4</t>
  </si>
  <si>
    <t>78*1.1*0.3</t>
  </si>
  <si>
    <t>-1533019060</t>
  </si>
  <si>
    <t>362125827</t>
  </si>
  <si>
    <t>Poznámka k položce:_x000d_
ŠDa fr. 0-32mm</t>
  </si>
  <si>
    <t>720252317</t>
  </si>
  <si>
    <t>-378105029</t>
  </si>
  <si>
    <t>2093933602</t>
  </si>
  <si>
    <t>100*2</t>
  </si>
  <si>
    <t>-1747840505</t>
  </si>
  <si>
    <t>432733674</t>
  </si>
  <si>
    <t>"DN500" 4+2</t>
  </si>
  <si>
    <t>2057039334</t>
  </si>
  <si>
    <t>"DN1000" 3</t>
  </si>
  <si>
    <t>"DN800" 3</t>
  </si>
  <si>
    <t>-1253044282</t>
  </si>
  <si>
    <t>Poznámka k položce:_x000d_
Přepojení stávajícíh přípojek DN500 na přeloženou stoku. Vč. montáže a dodávky flexi spojek a vyrovnávacích kroužků</t>
  </si>
  <si>
    <t>2*1.2</t>
  </si>
  <si>
    <t>59222025(R)</t>
  </si>
  <si>
    <t>trouba ŽB propojovací s čedičovou výstelkou DN 500</t>
  </si>
  <si>
    <t>-909339082</t>
  </si>
  <si>
    <t>trouba ŽB propojovací DN 500</t>
  </si>
  <si>
    <t>812472121</t>
  </si>
  <si>
    <t>Montáž potrubí z trub TBH těsněných pryžovými kroužky otevřený výkop sklon do 20 % DN 800</t>
  </si>
  <si>
    <t>-1564334903</t>
  </si>
  <si>
    <t xml:space="preserve">Montáž potrubí z trub betonových hrdlových  v otevřeném výkopu ve sklonu do 20 % z trub těsněných pryžovými kroužky DN 800</t>
  </si>
  <si>
    <t>Poznámka k položce:_x000d_
vč. montáže a dodávky flexi spojek a vyrovnávacích kroužků</t>
  </si>
  <si>
    <t>77+1.2</t>
  </si>
  <si>
    <t>59222007</t>
  </si>
  <si>
    <t>trouba ŽB hrdlová s čedičovou výstelkou DN 800</t>
  </si>
  <si>
    <t>-68493337</t>
  </si>
  <si>
    <t>59222026.1(R)</t>
  </si>
  <si>
    <t>trouba ŽB propojovací s čedičovou výstelkou DN 800</t>
  </si>
  <si>
    <t>550603920</t>
  </si>
  <si>
    <t>trouba ŽB propojovací DN 600</t>
  </si>
  <si>
    <t>2*0.6</t>
  </si>
  <si>
    <t>-1592044357</t>
  </si>
  <si>
    <t>50+2.4</t>
  </si>
  <si>
    <t>59222008</t>
  </si>
  <si>
    <t>trouba ŽB hrdlová s čedičovou výstelkou DN 1000</t>
  </si>
  <si>
    <t>-1479503881</t>
  </si>
  <si>
    <t>59222026(R)</t>
  </si>
  <si>
    <t>trouba ŽB propojovací s čedičovou výstelkou DN 1000</t>
  </si>
  <si>
    <t>-1737227042</t>
  </si>
  <si>
    <t>4*0.6</t>
  </si>
  <si>
    <t>1663077214</t>
  </si>
  <si>
    <t>Poznámka k položce:_x000d_
Zřízení napojení stávající přípojky PVC DN250 na kanalizační potrubí bet. DN800 (vyvrtání otvoru, připojení nového potrubí, utěsnění a zapravení)</t>
  </si>
  <si>
    <t>892471111</t>
  </si>
  <si>
    <t>Tlaková zkouška vodou potrubí DN 800</t>
  </si>
  <si>
    <t>-1496635991</t>
  </si>
  <si>
    <t>Tlakové zkoušky vodou na potrubí DN 800</t>
  </si>
  <si>
    <t>892482111</t>
  </si>
  <si>
    <t>Zabezpečení konců potrubí DN nad 600 do 900 při tlakových zkouškách vodou</t>
  </si>
  <si>
    <t>-817401265</t>
  </si>
  <si>
    <t>Tlakové zkoušky vodou zabezpečení konců potrubí při tlakových zkouškách DN přes 600 do 900</t>
  </si>
  <si>
    <t>892491111</t>
  </si>
  <si>
    <t>Tlaková zkouška vodou potrubí DN 1000</t>
  </si>
  <si>
    <t>479180532</t>
  </si>
  <si>
    <t>Tlakové zkoušky vodou na potrubí DN 1000</t>
  </si>
  <si>
    <t>892522111</t>
  </si>
  <si>
    <t>Zabezpečení konců potrubí DN nad 900 při tlakových zkouškách vodou</t>
  </si>
  <si>
    <t>18019794</t>
  </si>
  <si>
    <t>Tlakové zkoušky vodou zabezpečení konců potrubí při tlakových zkouškách DN přes 900</t>
  </si>
  <si>
    <t>894221115</t>
  </si>
  <si>
    <t>Šachty kanalizační z bet se zvýš nároky C 25/30 na stokách kruhových DN 800 nebo 900 dno bet C 25/30</t>
  </si>
  <si>
    <t>239038899</t>
  </si>
  <si>
    <t>Šachty kanalizační z prostého betonu se zvýšenými nároky na prostředí tř. C 25/30 výšky vstupu do 1,50 m na stokách kruhových s obložením dna betonem tř. C 25/30 DN 800 nebo 900</t>
  </si>
  <si>
    <t xml:space="preserve">Poznámka k položce:_x000d_
vč. dodání veškerých dílců, těsnění, stupadel dle projektové dokumentace._x000d_
</t>
  </si>
  <si>
    <t>894221116</t>
  </si>
  <si>
    <t>Šachty kanalizační z bet se zvýš nároky C 25/30 na stokách kruhových DN 1000 dno beton tř. C 25/30</t>
  </si>
  <si>
    <t>149251355</t>
  </si>
  <si>
    <t>Šachty kanalizační z prostého betonu se zvýšenými nároky na prostředí tř. C 25/30 výšky vstupu do 1,50 m na stokách kruhových s obložením dna betonem tř. C 25/30 DN 1000</t>
  </si>
  <si>
    <t>55241406</t>
  </si>
  <si>
    <t>poklop šachtový s rámem DN 600 třída D400 s odvětráním</t>
  </si>
  <si>
    <t>1734993765</t>
  </si>
  <si>
    <t>Poznámka k položce:_x000d_
Poklop z tvárné litiny bez ventilace kruhový těžký (kat. D) se systémem automatického zajištění víka, tlumící vložkou z PE, logem SVK Žďársko a s možností vybavení bezpeč. zámkem proti odcizení.</t>
  </si>
  <si>
    <t>55241406.1</t>
  </si>
  <si>
    <t>poklop šachtový s rámem DN 600 třída E600 s odvětráním</t>
  </si>
  <si>
    <t>61480008</t>
  </si>
  <si>
    <t>Poznámka k položce:_x000d_
Poklop z tvárné litiny bez ventilace kruhový těžký (kat. E) se systémem automatického zajištění víka, tlumící vložkou z PE, logem SVK Žďársko a s možností vybavení bezpeč. zámkem proti odcizení.</t>
  </si>
  <si>
    <t>491043357</t>
  </si>
  <si>
    <t>787163765</t>
  </si>
  <si>
    <t>1067494060</t>
  </si>
  <si>
    <t>11*1,02 'Přepočtené koeficientem množství</t>
  </si>
  <si>
    <t>919735113</t>
  </si>
  <si>
    <t>Řezání stávajícího živičného krytu hl do 150 mm</t>
  </si>
  <si>
    <t>-1306687962</t>
  </si>
  <si>
    <t xml:space="preserve">Řezání stávajícího živičného krytu nebo podkladu  hloubky přes 100 do 150 mm</t>
  </si>
  <si>
    <t>22309699</t>
  </si>
  <si>
    <t>1428435379</t>
  </si>
  <si>
    <t>2.255+7.8</t>
  </si>
  <si>
    <t>-1379789303</t>
  </si>
  <si>
    <t>31.6</t>
  </si>
  <si>
    <t>-169334417</t>
  </si>
  <si>
    <t>998274101</t>
  </si>
  <si>
    <t>Přesun hmot pro trubní vedení z trub betonových otevřený výkop</t>
  </si>
  <si>
    <t>1154328144</t>
  </si>
  <si>
    <t>Přesun hmot pro trubní vedení hloubené z trub betonových nebo železobetonových pro vodovody nebo kanalizace v otevřeném výkopu dopravní vzdálenost do 15 m</t>
  </si>
  <si>
    <t>SO302 - Přeložka vodovodu</t>
  </si>
  <si>
    <t>-864521016</t>
  </si>
  <si>
    <t>1709801741</t>
  </si>
  <si>
    <t>(1.5*2*0.2)*2+(2*2*0.2)*2+(1.5*2*0.2)*2</t>
  </si>
  <si>
    <t>2127924004</t>
  </si>
  <si>
    <t>404.276*0.5</t>
  </si>
  <si>
    <t>-97944724</t>
  </si>
  <si>
    <t>75*1.5*2.1+86.5*1.05*1.85</t>
  </si>
  <si>
    <t>1622530132</t>
  </si>
  <si>
    <t>75*2.1*2+85*1.85*2</t>
  </si>
  <si>
    <t>-1690789029</t>
  </si>
  <si>
    <t>-878620594</t>
  </si>
  <si>
    <t>20.333+139.954</t>
  </si>
  <si>
    <t>-796318827</t>
  </si>
  <si>
    <t>-794671178</t>
  </si>
  <si>
    <t>160,287*2 'Přepočtené koeficientem množství</t>
  </si>
  <si>
    <t>1460329117</t>
  </si>
  <si>
    <t>404.276-20.333-139.954</t>
  </si>
  <si>
    <t>708961503</t>
  </si>
  <si>
    <t>75*1.5*0.8+86.5*1.05*0.55</t>
  </si>
  <si>
    <t>-958393300</t>
  </si>
  <si>
    <t>139,954*2 'Přepočtené koeficientem množství</t>
  </si>
  <si>
    <t>-1304369358</t>
  </si>
  <si>
    <t>-1338994502</t>
  </si>
  <si>
    <t>75*1.5*0,1+86,5*1.05*0.1</t>
  </si>
  <si>
    <t>-844104555</t>
  </si>
  <si>
    <t>(0.6*0,6*0,6)*1+0.3*0.5*0.3</t>
  </si>
  <si>
    <t>850391811</t>
  </si>
  <si>
    <t>Bourání stávajícího potrubí z trub litinových DN přes 250 do 400</t>
  </si>
  <si>
    <t>1715829593</t>
  </si>
  <si>
    <t>Bourání stávajícího potrubí z trub litinových hrdlových nebo přírubových v otevřeném výkopu DN přes 250 do 400</t>
  </si>
  <si>
    <t>-130792438</t>
  </si>
  <si>
    <t>857361131</t>
  </si>
  <si>
    <t>Montáž litinových tvarovek jednoosých hrdlových otevřený výkop s integrovaným těsněním DN 250</t>
  </si>
  <si>
    <t>-1391464945</t>
  </si>
  <si>
    <t>Montáž litinových tvarovek na potrubí litinovém tlakovém jednoosých na potrubí z trub hrdlových v otevřeném výkopu, kanálu nebo v šachtě s integrovaným těsněním DN 250</t>
  </si>
  <si>
    <t>55253945</t>
  </si>
  <si>
    <t>koleno hrdlové z tvárné litiny,práškový epoxid tl 250µm MMK-kus DN 250-45°</t>
  </si>
  <si>
    <t>1235723460</t>
  </si>
  <si>
    <t>857421131</t>
  </si>
  <si>
    <t>Montáž litinových tvarovek jednoosých hrdlových otevřený výkop s integrovaným těsněním DN 500</t>
  </si>
  <si>
    <t>662853547</t>
  </si>
  <si>
    <t>Montáž litinových tvarovek na potrubí litinovém tlakovém jednoosých na potrubí z trub hrdlových v otevřeném výkopu, kanálu nebo v šachtě s integrovaným těsněním DN 500</t>
  </si>
  <si>
    <t>55253934(R)</t>
  </si>
  <si>
    <t>koleno hrdlové z tvárné litiny,práškový epoxid tl 250µm MMK-kus DN 500-30°</t>
  </si>
  <si>
    <t>-1572887409</t>
  </si>
  <si>
    <t>koleno hrdlové z tvárné litiny,práškový epoxid tl 250µm MMK-kus DN 300-30°</t>
  </si>
  <si>
    <t>-1003106121</t>
  </si>
  <si>
    <t>851361131</t>
  </si>
  <si>
    <t>Montáž potrubí z trub litinových hrdlových s integrovaným těsněním otevřený výkop DN 250</t>
  </si>
  <si>
    <t>-564194190</t>
  </si>
  <si>
    <t>Montáž potrubí z trub litinových tlakových hrdlových v otevřeném výkopu s integrovaným těsněním DN 250</t>
  </si>
  <si>
    <t>55251363</t>
  </si>
  <si>
    <t>trubka vodovodní litinová hrdlová s návarkem povrchová ochrana Zn+Al DN 250</t>
  </si>
  <si>
    <t>2094835481</t>
  </si>
  <si>
    <t>85*1,01 'Přepočtené koeficientem množství</t>
  </si>
  <si>
    <t>851421131</t>
  </si>
  <si>
    <t>Montáž potrubí z trub litinových hrdlových s integrovaným těsněním otevřený výkop DN 500</t>
  </si>
  <si>
    <t>-270102221</t>
  </si>
  <si>
    <t>Montáž potrubí z trub litinových tlakových hrdlových v otevřeném výkopu s integrovaným těsněním DN 500</t>
  </si>
  <si>
    <t>55251368</t>
  </si>
  <si>
    <t>trubka vodovodní litinová hrdlová s návarkem povrchová ochrana Zn+Al DN 500</t>
  </si>
  <si>
    <t>-1721270121</t>
  </si>
  <si>
    <t>75*1,01 'Přepočtené koeficientem množství</t>
  </si>
  <si>
    <t>857363131</t>
  </si>
  <si>
    <t>Montáž litinových tvarovek odbočných hrdlových otevřený výkop s integrovaným těsněním DN 250</t>
  </si>
  <si>
    <t>1835240828</t>
  </si>
  <si>
    <t>Montáž litinových tvarovek na potrubí litinovém tlakovém odbočných na potrubí z trub hrdlových v otevřeném výkopu, kanálu nebo v šachtě s integrovaným těsněním DN 250</t>
  </si>
  <si>
    <t>55253541</t>
  </si>
  <si>
    <t>tvarovka přírubová litinová s přírubovou odbočkou,práškový epoxid tl 250µm T-kus DN 250/150</t>
  </si>
  <si>
    <t>884489220</t>
  </si>
  <si>
    <t>544367261</t>
  </si>
  <si>
    <t>Otočná příruba d 160 PN10</t>
  </si>
  <si>
    <t>-1412573319</t>
  </si>
  <si>
    <t>nákružek lemový PE 100 SDR17 160mm</t>
  </si>
  <si>
    <t>1735347624</t>
  </si>
  <si>
    <t>55251323(R)</t>
  </si>
  <si>
    <t>505724595</t>
  </si>
  <si>
    <t>857362122</t>
  </si>
  <si>
    <t>Montáž litinových tvarovek jednoosých přírubových otevřený výkop DN 250</t>
  </si>
  <si>
    <t>823008872</t>
  </si>
  <si>
    <t>Montáž litinových tvarovek na potrubí litinovém tlakovém jednoosých na potrubí z trub přírubových v otevřeném výkopu, kanálu nebo v šachtě DN 250</t>
  </si>
  <si>
    <t>55253986</t>
  </si>
  <si>
    <t>koleno přírubové z tvárné litiny,práškový epoxid tl 250µm FFK-kus DN 250-22,5°</t>
  </si>
  <si>
    <t>603920592</t>
  </si>
  <si>
    <t>55254001</t>
  </si>
  <si>
    <t>koleno přírubové z tvárné litiny,práškový epoxid tl 250µm FFK-kus DN 250- 30°</t>
  </si>
  <si>
    <t>1869443258</t>
  </si>
  <si>
    <t>Speciální příruba jištěná proti posunu DN250</t>
  </si>
  <si>
    <t>-420889344</t>
  </si>
  <si>
    <t>55254016</t>
  </si>
  <si>
    <t>koleno přírubové z tvárné litiny,práškový epoxid tl 250µm FFK-kus DN 250- 45°</t>
  </si>
  <si>
    <t>-1420292351</t>
  </si>
  <si>
    <t>55251324(R)</t>
  </si>
  <si>
    <t>Multitoleranční spojka s přírubou jištěná proti posunu DN250</t>
  </si>
  <si>
    <t>-629337086</t>
  </si>
  <si>
    <t>857422122</t>
  </si>
  <si>
    <t>Montáž litinových tvarovek jednoosých přírubových otevřený výkop DN 500</t>
  </si>
  <si>
    <t>606974728</t>
  </si>
  <si>
    <t>Montáž litinových tvarovek na potrubí litinovém tlakovém jednoosých na potrubí z trub přírubových v otevřeném výkopu, kanálu nebo v šachtě DN 500</t>
  </si>
  <si>
    <t>55253987(R)</t>
  </si>
  <si>
    <t>koleno přírubové z tvárné litiny,práškový epoxid tl 250µm FFK-kus DN 500-11°</t>
  </si>
  <si>
    <t>936831681</t>
  </si>
  <si>
    <t>koleno přírubové z tvárné litiny,práškový epoxid tl 250µm FFK-kus DN 300-22,5°</t>
  </si>
  <si>
    <t>552539871(R)</t>
  </si>
  <si>
    <t>koleno přírubové z tvárné litiny,práškový epoxid tl 250µm FFK-kus DN 500-22,5°</t>
  </si>
  <si>
    <t>-1609300678</t>
  </si>
  <si>
    <t>55254017(R)</t>
  </si>
  <si>
    <t>koleno přírubové z tvárné litiny,práškový epoxid tl 250µm FFK-kus DN 500- 45°</t>
  </si>
  <si>
    <t>1884819510</t>
  </si>
  <si>
    <t>koleno přírubové z tvárné litiny,práškový epoxid tl 250µm FFK-kus DN 300- 45°</t>
  </si>
  <si>
    <t>Speciální příruba jištěná proti posunu DN 500</t>
  </si>
  <si>
    <t>-1995745996</t>
  </si>
  <si>
    <t>Multitoleranční spojka s přírubou jištěná proti posunu DN500</t>
  </si>
  <si>
    <t>1926257532</t>
  </si>
  <si>
    <t>Montáž potrubí z PE100 SDR 17 otevřený výkop svařovaných elektrotvarovkou D 160 x 14,6 mm</t>
  </si>
  <si>
    <t>1395875001</t>
  </si>
  <si>
    <t>potrubí dvouvrstvé PE100 RC SDR17 160x14,6 dl 12m</t>
  </si>
  <si>
    <t>-1060604337</t>
  </si>
  <si>
    <t>1,5*1,015 'Přepočtené koeficientem množství</t>
  </si>
  <si>
    <t>13746445</t>
  </si>
  <si>
    <t>-1446047816</t>
  </si>
  <si>
    <t>1902118714</t>
  </si>
  <si>
    <t>28614914</t>
  </si>
  <si>
    <t>-557813632</t>
  </si>
  <si>
    <t>oblouk 22° SDR17 PE 100 RC PN10 D 160mm</t>
  </si>
  <si>
    <t>-945853200</t>
  </si>
  <si>
    <t>1803278629</t>
  </si>
  <si>
    <t>šoupě přírubové vodovodní dlouhá stavební dl DN 150 PN10</t>
  </si>
  <si>
    <t>1813235174</t>
  </si>
  <si>
    <t>1781156792</t>
  </si>
  <si>
    <t>891361112</t>
  </si>
  <si>
    <t>Montáž vodovodních šoupátek otevřený výkop DN 250</t>
  </si>
  <si>
    <t>1133769619</t>
  </si>
  <si>
    <t>Montáž vodovodních armatur na potrubí šoupátek nebo klapek uzavíracích v otevřeném výkopu nebo v šachtách s osazením zemní soupravy (bez poklopů) DN 250</t>
  </si>
  <si>
    <t>42221242</t>
  </si>
  <si>
    <t>šoupě přírubové vodovodní dlouhá stavební dl DN 250 PN10</t>
  </si>
  <si>
    <t>1656510352</t>
  </si>
  <si>
    <t>šoupě přírubové vodovodní dlouhá stavební dl DN 250 PN16</t>
  </si>
  <si>
    <t>42291082</t>
  </si>
  <si>
    <t>souprava zemní pro šoupátka DN 250-300mm Rd 2,0m</t>
  </si>
  <si>
    <t>926397155</t>
  </si>
  <si>
    <t>260991878</t>
  </si>
  <si>
    <t>1412689082</t>
  </si>
  <si>
    <t>621279660</t>
  </si>
  <si>
    <t>-948161146</t>
  </si>
  <si>
    <t>899914116(R)</t>
  </si>
  <si>
    <t>Montáž ocelové chráničky DN450</t>
  </si>
  <si>
    <t>-1212715404</t>
  </si>
  <si>
    <t>Montáž ocelové chráničky v otevřeném výkopu vnějšího průměru D 426 x 10 mm</t>
  </si>
  <si>
    <t xml:space="preserve">Poznámka k položce:_x000d_
vč. dodání a montáže kluzných objímek 1ks á 1,5m (na konci chráničky vždy po dvou kusech bezprostředně za sebou)  a těsnících manžet na konccíh chráničky</t>
  </si>
  <si>
    <t>17+12+5</t>
  </si>
  <si>
    <t>899914116.1(R)</t>
  </si>
  <si>
    <t>Montáž ocelové chráničky DN700</t>
  </si>
  <si>
    <t>1373096546</t>
  </si>
  <si>
    <t>14033234(R)</t>
  </si>
  <si>
    <t>trubka ocelová bezešvá hladká DN450mm</t>
  </si>
  <si>
    <t>-1774296202</t>
  </si>
  <si>
    <t>trubka ocelová bezešvá hladká tl 10mm ČSN 41 1375.1 D 426mm</t>
  </si>
  <si>
    <t>14033244(R)</t>
  </si>
  <si>
    <t>trubka ocelová bezešvá hladká DN700mm</t>
  </si>
  <si>
    <t>-1677635867</t>
  </si>
  <si>
    <t>trubka ocelová bezešvá hladká tl 14,2mm ČSN 41 1375.1 D 530mm</t>
  </si>
  <si>
    <t>229296969</t>
  </si>
  <si>
    <t>-1032798123</t>
  </si>
  <si>
    <t>-516298668</t>
  </si>
  <si>
    <t>998273102</t>
  </si>
  <si>
    <t>Přesun hmot pro trubní vedení z trub litinových otevřený výkop</t>
  </si>
  <si>
    <t>-304936802</t>
  </si>
  <si>
    <t>Přesun hmot pro trubní vedení hloubené z trub litinových pro vodovody nebo kanalizace v otevřeném výkopu dopravní vzdálenost do 15 m</t>
  </si>
  <si>
    <t>722290215(R)</t>
  </si>
  <si>
    <t>Zkouška těsnosti vodovodního potrubí hrdlového nebo přírubového do DN 500</t>
  </si>
  <si>
    <t>455773910</t>
  </si>
  <si>
    <t xml:space="preserve">Zkoušky, proplach a desinfekce vodovodního potrubí  zkoušky těsnosti vodovodního potrubí hrdlového nebo přírubového do DN 100</t>
  </si>
  <si>
    <t>75+85</t>
  </si>
  <si>
    <t>722290234(R)</t>
  </si>
  <si>
    <t>Proplach a dezinfekce vodovodního potrubí do DN 500</t>
  </si>
  <si>
    <t>-1646442201</t>
  </si>
  <si>
    <t xml:space="preserve">Zkoušky, proplach a desinfekce vodovodního potrubí  proplach a desinfekce vodovodního potrubí do DN 80</t>
  </si>
  <si>
    <t>592177480</t>
  </si>
  <si>
    <t>SO304 - Přeložka splaškové kanalizace</t>
  </si>
  <si>
    <t>223219347</t>
  </si>
  <si>
    <t>"hlavní trasa (odměřeno z podélného profilu)" 519*1,3</t>
  </si>
  <si>
    <t>"napojení DN250" 2.5*2*1.3</t>
  </si>
  <si>
    <t>681.2*0.8</t>
  </si>
  <si>
    <t>519*2+5*2</t>
  </si>
  <si>
    <t>2707862</t>
  </si>
  <si>
    <t>((121.4*1.3*0.6)+(2.5*1.3*0.45)+(1*1.3*0.5))+((32.448+9.742+162.37*0.8))</t>
  </si>
  <si>
    <t>268,891*2 'Přepočtené koeficientem množství</t>
  </si>
  <si>
    <t>681.2-((121.4*1.3*0.6)+(2.5*1.3*0.45)+(1*1.3*0.5))-((32.448+9.742+162.37*0.8))</t>
  </si>
  <si>
    <t>121.4*1,3*0,6-0,126*121.4</t>
  </si>
  <si>
    <t>2.5*1.3*0.45-0.049*2.5</t>
  </si>
  <si>
    <t>1*1.3*0.5-0.071*1</t>
  </si>
  <si>
    <t>81,315*2 'Přepočtené koeficientem množství</t>
  </si>
  <si>
    <t>95*2</t>
  </si>
  <si>
    <t>190*0,02 'Přepočtené koeficientem množství</t>
  </si>
  <si>
    <t>Výplň rušené stoky cementopopílkovou suspenzí.</t>
  </si>
  <si>
    <t>1053719377</t>
  </si>
  <si>
    <t>37+39,4+7,38</t>
  </si>
  <si>
    <t>-28326228</t>
  </si>
  <si>
    <t>(121.4+2.5+1)*1.3</t>
  </si>
  <si>
    <t>-197568396</t>
  </si>
  <si>
    <t>(121.4+2.5+1)*1.3*0.06</t>
  </si>
  <si>
    <t>(121.4+2.4+1)*1,3*0.2</t>
  </si>
  <si>
    <t>830391811</t>
  </si>
  <si>
    <t>Bourání stávajícího kameninového potrubí DN přes 205 do 400</t>
  </si>
  <si>
    <t>-1455072267</t>
  </si>
  <si>
    <t>Bourání stávajícího potrubí z kameninových trub v otevřeném výkopu DN přes 250 do 400</t>
  </si>
  <si>
    <t>DN250</t>
  </si>
  <si>
    <t>DN300</t>
  </si>
  <si>
    <t>DN400</t>
  </si>
  <si>
    <t>831362121</t>
  </si>
  <si>
    <t>Montáž potrubí z trub kameninových hrdlových s integrovaným těsněním výkop sklon do 20 % DN 250</t>
  </si>
  <si>
    <t>-488515916</t>
  </si>
  <si>
    <t xml:space="preserve">Montáž potrubí z trub kameninových  hrdlových s integrovaným těsněním v otevřeném výkopu ve sklonu do 20 % DN 250</t>
  </si>
  <si>
    <t>59710846</t>
  </si>
  <si>
    <t>trouba kameninová glazovaná zkrácená DN 250 dl 60(75)cm třída 160 spojovací systém C</t>
  </si>
  <si>
    <t>-1177517444</t>
  </si>
  <si>
    <t>2*1,015 'Přepočtené koeficientem množství</t>
  </si>
  <si>
    <t>59710702</t>
  </si>
  <si>
    <t>trouba kameninová glazovaná pouze uvnitř DN 250 dl 2,50m spojovací systém C Třida 160</t>
  </si>
  <si>
    <t>678064816</t>
  </si>
  <si>
    <t>831392121</t>
  </si>
  <si>
    <t>Montáž potrubí z trub kameninových hrdlových s integrovaným těsněním výkop sklon do 20 % DN 400</t>
  </si>
  <si>
    <t>1200215775</t>
  </si>
  <si>
    <t xml:space="preserve">Montáž potrubí z trub kameninových  hrdlových s integrovaným těsněním v otevřeném výkopu ve sklonu do 20 % DN 400</t>
  </si>
  <si>
    <t>119+2,4</t>
  </si>
  <si>
    <t>59710854</t>
  </si>
  <si>
    <t>trouba kameninová glazovaná zkrácená DN 400 dl 60(75)cm třída 160 spojovací systém C</t>
  </si>
  <si>
    <t>986872061</t>
  </si>
  <si>
    <t>4*1,015 'Přepočtené koeficientem množství</t>
  </si>
  <si>
    <t>59710706</t>
  </si>
  <si>
    <t>trouba kameninová glazovaná DN 400 dl 2,50m spojovací systém C Třída 200</t>
  </si>
  <si>
    <t>1158075302</t>
  </si>
  <si>
    <t>119*1,015 'Přepočtené koeficientem množství</t>
  </si>
  <si>
    <t>831372121</t>
  </si>
  <si>
    <t>Montáž potrubí z trub kameninových hrdlových s integrovaným těsněním výkop sklon do 20 % DN 300</t>
  </si>
  <si>
    <t>418865576</t>
  </si>
  <si>
    <t xml:space="preserve">Montáž potrubí z trub kameninových  hrdlových s integrovaným těsněním v otevřeném výkopu ve sklonu do 20 % DN 300</t>
  </si>
  <si>
    <t>59710849</t>
  </si>
  <si>
    <t>trouba kameninová glazovaná zkrácená DN 300 dl 60(75)cm třída 160 spojovací systém C</t>
  </si>
  <si>
    <t>-1277248465</t>
  </si>
  <si>
    <t>1*1,015 'Přepočtené koeficientem množství</t>
  </si>
  <si>
    <t>892421111</t>
  </si>
  <si>
    <t>Tlaková zkouška vodou potrubí DN 400 nebo 500</t>
  </si>
  <si>
    <t>-469756535</t>
  </si>
  <si>
    <t>Tlakové zkoušky vodou na potrubí DN 400 nebo 500</t>
  </si>
  <si>
    <t>892442111</t>
  </si>
  <si>
    <t>Zabezpečení konců potrubí DN nad 300 do 600 při tlakových zkouškách vodou</t>
  </si>
  <si>
    <t>1418075692</t>
  </si>
  <si>
    <t>Tlakové zkoušky vodou zabezpečení konců potrubí při tlakových zkouškách DN přes 300 do 600</t>
  </si>
  <si>
    <t>894411231</t>
  </si>
  <si>
    <t>Zřízení šachet kanalizačních z betonových dílců na potrubí DN nad 300 do 400 dno kamenina</t>
  </si>
  <si>
    <t>-1986487727</t>
  </si>
  <si>
    <t>Zřízení šachet kanalizačních z betonových dílců výšky vstupu do 1,50 m s obložením dna kameninou nebo kanalizačními cihlami, na potrubí DN přes 300 do 400</t>
  </si>
  <si>
    <t>1923001502</t>
  </si>
  <si>
    <t>poklop šachtový s rámem DN600 třída D400, s odvětráním</t>
  </si>
  <si>
    <t>955080998</t>
  </si>
  <si>
    <t>výrobky kanalizační litinové a ocelové šachtové poklopy z tvárné litiny šachtové poklopy samonivelační systém Bituplan® ACO CityTop Bituplan, třída zatížení D400, včetně adaptačního kroužku poklop s rámem, DN600 s odvětráním</t>
  </si>
  <si>
    <t>2045169557</t>
  </si>
  <si>
    <t>997013601(R)</t>
  </si>
  <si>
    <t>Poplatek za uložení na skládce (skládkovné) stavebního odpadu z kameniny</t>
  </si>
  <si>
    <t>998275101</t>
  </si>
  <si>
    <t>Přesun hmot pro trubní vedení z trub kameninových otevřený výkop</t>
  </si>
  <si>
    <t>-850033806</t>
  </si>
  <si>
    <t>Přesun hmot pro trubní vedení hloubené z trub kameninových pro kanalizace v otevřeném výkopu dopravní vzdálenost do 15 m</t>
  </si>
  <si>
    <t>SO801 - Sadové úpravy</t>
  </si>
  <si>
    <t>119005112(R)</t>
  </si>
  <si>
    <t>SO801_Sadové úpravy - viz. samostatný položkový soupis prací</t>
  </si>
  <si>
    <t>1705814055</t>
  </si>
  <si>
    <t>Vytyčení výsadeb s rozmístěním rostlin dle projektové dokumentace zapojených nebo v záhonu, plochy do 10 m2 do plochy individuálně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</si>
</sst>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2018-000130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Místní komunikace Jamská - Nákupní park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Žďár nad Sázavou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17. 9. 2021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Žďár nad Sázavou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PROfi Jihlava spol. s 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PROfi Jihlava spol. s 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ROUND(SUM(AS95:AS108),2)</f>
        <v>0</v>
      </c>
      <c r="AT94" s="113">
        <f>ROUND(SUM(AV94:AW94),2)</f>
        <v>0</v>
      </c>
      <c r="AU94" s="114">
        <f>ROUND(SUM(AU95:AU108),5)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ROUND(SUM(AZ95:AZ108),2)</f>
        <v>0</v>
      </c>
      <c r="BA94" s="113">
        <f>ROUND(SUM(BA95:BA108),2)</f>
        <v>0</v>
      </c>
      <c r="BB94" s="113">
        <f>ROUND(SUM(BB95:BB108),2)</f>
        <v>0</v>
      </c>
      <c r="BC94" s="113">
        <f>ROUND(SUM(BC95:BC108),2)</f>
        <v>0</v>
      </c>
      <c r="BD94" s="115">
        <f>ROUND(SUM(BD95:BD108),2)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'000 - Vedlejší a ostatní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'000 - Vedlejší a ostatní ...'!P123</f>
        <v>0</v>
      </c>
      <c r="AV95" s="127">
        <f>'000 - Vedlejší a ostatní ...'!J33</f>
        <v>0</v>
      </c>
      <c r="AW95" s="127">
        <f>'000 - Vedlejší a ostatní ...'!J34</f>
        <v>0</v>
      </c>
      <c r="AX95" s="127">
        <f>'000 - Vedlejší a ostatní ...'!J35</f>
        <v>0</v>
      </c>
      <c r="AY95" s="127">
        <f>'000 - Vedlejší a ostatní ...'!J36</f>
        <v>0</v>
      </c>
      <c r="AZ95" s="127">
        <f>'000 - Vedlejší a ostatní ...'!F33</f>
        <v>0</v>
      </c>
      <c r="BA95" s="127">
        <f>'000 - Vedlejší a ostatní ...'!F34</f>
        <v>0</v>
      </c>
      <c r="BB95" s="127">
        <f>'000 - Vedlejší a ostatní ...'!F35</f>
        <v>0</v>
      </c>
      <c r="BC95" s="127">
        <f>'000 - Vedlejší a ostatní ...'!F36</f>
        <v>0</v>
      </c>
      <c r="BD95" s="129">
        <f>'000 - Vedlejší a ostatní ...'!F37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'001 - Příprava území'!J30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'001 - Příprava území'!P120</f>
        <v>0</v>
      </c>
      <c r="AV96" s="127">
        <f>'001 - Příprava území'!J33</f>
        <v>0</v>
      </c>
      <c r="AW96" s="127">
        <f>'001 - Příprava území'!J34</f>
        <v>0</v>
      </c>
      <c r="AX96" s="127">
        <f>'001 - Příprava území'!J35</f>
        <v>0</v>
      </c>
      <c r="AY96" s="127">
        <f>'001 - Příprava území'!J36</f>
        <v>0</v>
      </c>
      <c r="AZ96" s="127">
        <f>'001 - Příprava území'!F33</f>
        <v>0</v>
      </c>
      <c r="BA96" s="127">
        <f>'001 - Příprava území'!F34</f>
        <v>0</v>
      </c>
      <c r="BB96" s="127">
        <f>'001 - Příprava území'!F35</f>
        <v>0</v>
      </c>
      <c r="BC96" s="127">
        <f>'001 - Příprava území'!F36</f>
        <v>0</v>
      </c>
      <c r="BD96" s="129">
        <f>'001 - Příprava území'!F37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'D.1.3.3 - Přípojka vodovodu'!J30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'D.1.3.3 - Přípojka vodovodu'!P127</f>
        <v>0</v>
      </c>
      <c r="AV97" s="127">
        <f>'D.1.3.3 - Přípojka vodovodu'!J33</f>
        <v>0</v>
      </c>
      <c r="AW97" s="127">
        <f>'D.1.3.3 - Přípojka vodovodu'!J34</f>
        <v>0</v>
      </c>
      <c r="AX97" s="127">
        <f>'D.1.3.3 - Přípojka vodovodu'!J35</f>
        <v>0</v>
      </c>
      <c r="AY97" s="127">
        <f>'D.1.3.3 - Přípojka vodovodu'!J36</f>
        <v>0</v>
      </c>
      <c r="AZ97" s="127">
        <f>'D.1.3.3 - Přípojka vodovodu'!F33</f>
        <v>0</v>
      </c>
      <c r="BA97" s="127">
        <f>'D.1.3.3 - Přípojka vodovodu'!F34</f>
        <v>0</v>
      </c>
      <c r="BB97" s="127">
        <f>'D.1.3.3 - Přípojka vodovodu'!F35</f>
        <v>0</v>
      </c>
      <c r="BC97" s="127">
        <f>'D.1.3.3 - Přípojka vodovodu'!F36</f>
        <v>0</v>
      </c>
      <c r="BD97" s="129">
        <f>'D.1.3.3 - Přípojka vodovodu'!F37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'D.1.4.1 - Veřejné osvětlení'!J30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'D.1.4.1 - Veřejné osvětlení'!P118</f>
        <v>0</v>
      </c>
      <c r="AV98" s="127">
        <f>'D.1.4.1 - Veřejné osvětlení'!J33</f>
        <v>0</v>
      </c>
      <c r="AW98" s="127">
        <f>'D.1.4.1 - Veřejné osvětlení'!J34</f>
        <v>0</v>
      </c>
      <c r="AX98" s="127">
        <f>'D.1.4.1 - Veřejné osvětlení'!J35</f>
        <v>0</v>
      </c>
      <c r="AY98" s="127">
        <f>'D.1.4.1 - Veřejné osvětlení'!J36</f>
        <v>0</v>
      </c>
      <c r="AZ98" s="127">
        <f>'D.1.4.1 - Veřejné osvětlení'!F33</f>
        <v>0</v>
      </c>
      <c r="BA98" s="127">
        <f>'D.1.4.1 - Veřejné osvětlení'!F34</f>
        <v>0</v>
      </c>
      <c r="BB98" s="127">
        <f>'D.1.4.1 - Veřejné osvětlení'!F35</f>
        <v>0</v>
      </c>
      <c r="BC98" s="127">
        <f>'D.1.4.1 - Veřejné osvětlení'!F36</f>
        <v>0</v>
      </c>
      <c r="BD98" s="129">
        <f>'D.1.4.1 - Veřejné osvětlení'!F37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'D.1.4.2 - Přeložka I. Tel...'!J30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'D.1.4.2 - Přeložka I. Tel...'!P118</f>
        <v>0</v>
      </c>
      <c r="AV99" s="127">
        <f>'D.1.4.2 - Přeložka I. Tel...'!J33</f>
        <v>0</v>
      </c>
      <c r="AW99" s="127">
        <f>'D.1.4.2 - Přeložka I. Tel...'!J34</f>
        <v>0</v>
      </c>
      <c r="AX99" s="127">
        <f>'D.1.4.2 - Přeložka I. Tel...'!J35</f>
        <v>0</v>
      </c>
      <c r="AY99" s="127">
        <f>'D.1.4.2 - Přeložka I. Tel...'!J36</f>
        <v>0</v>
      </c>
      <c r="AZ99" s="127">
        <f>'D.1.4.2 - Přeložka I. Tel...'!F33</f>
        <v>0</v>
      </c>
      <c r="BA99" s="127">
        <f>'D.1.4.2 - Přeložka I. Tel...'!F34</f>
        <v>0</v>
      </c>
      <c r="BB99" s="127">
        <f>'D.1.4.2 - Přeložka I. Tel...'!F35</f>
        <v>0</v>
      </c>
      <c r="BC99" s="127">
        <f>'D.1.4.2 - Přeložka I. Tel...'!F36</f>
        <v>0</v>
      </c>
      <c r="BD99" s="129">
        <f>'D.1.4.2 - Přeložka I. Tel...'!F37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'D.1.5 - Přeložka plynovodu'!J30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'D.1.5 - Přeložka plynovodu'!P125</f>
        <v>0</v>
      </c>
      <c r="AV100" s="127">
        <f>'D.1.5 - Přeložka plynovodu'!J33</f>
        <v>0</v>
      </c>
      <c r="AW100" s="127">
        <f>'D.1.5 - Přeložka plynovodu'!J34</f>
        <v>0</v>
      </c>
      <c r="AX100" s="127">
        <f>'D.1.5 - Přeložka plynovodu'!J35</f>
        <v>0</v>
      </c>
      <c r="AY100" s="127">
        <f>'D.1.5 - Přeložka plynovodu'!J36</f>
        <v>0</v>
      </c>
      <c r="AZ100" s="127">
        <f>'D.1.5 - Přeložka plynovodu'!F33</f>
        <v>0</v>
      </c>
      <c r="BA100" s="127">
        <f>'D.1.5 - Přeložka plynovodu'!F34</f>
        <v>0</v>
      </c>
      <c r="BB100" s="127">
        <f>'D.1.5 - Přeložka plynovodu'!F35</f>
        <v>0</v>
      </c>
      <c r="BC100" s="127">
        <f>'D.1.5 - Přeložka plynovodu'!F36</f>
        <v>0</v>
      </c>
      <c r="BD100" s="129">
        <f>'D.1.5 - Přeložka plynovodu'!F37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="7" customFormat="1" ht="16.5" customHeight="1">
      <c r="A101" s="118" t="s">
        <v>83</v>
      </c>
      <c r="B101" s="119"/>
      <c r="C101" s="120"/>
      <c r="D101" s="121" t="s">
        <v>105</v>
      </c>
      <c r="E101" s="121"/>
      <c r="F101" s="121"/>
      <c r="G101" s="121"/>
      <c r="H101" s="121"/>
      <c r="I101" s="122"/>
      <c r="J101" s="121" t="s">
        <v>106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'SO101 - Komunikace'!J30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26">
        <v>0</v>
      </c>
      <c r="AT101" s="127">
        <f>ROUND(SUM(AV101:AW101),2)</f>
        <v>0</v>
      </c>
      <c r="AU101" s="128">
        <f>'SO101 - Komunikace'!P131</f>
        <v>0</v>
      </c>
      <c r="AV101" s="127">
        <f>'SO101 - Komunikace'!J33</f>
        <v>0</v>
      </c>
      <c r="AW101" s="127">
        <f>'SO101 - Komunikace'!J34</f>
        <v>0</v>
      </c>
      <c r="AX101" s="127">
        <f>'SO101 - Komunikace'!J35</f>
        <v>0</v>
      </c>
      <c r="AY101" s="127">
        <f>'SO101 - Komunikace'!J36</f>
        <v>0</v>
      </c>
      <c r="AZ101" s="127">
        <f>'SO101 - Komunikace'!F33</f>
        <v>0</v>
      </c>
      <c r="BA101" s="127">
        <f>'SO101 - Komunikace'!F34</f>
        <v>0</v>
      </c>
      <c r="BB101" s="127">
        <f>'SO101 - Komunikace'!F35</f>
        <v>0</v>
      </c>
      <c r="BC101" s="127">
        <f>'SO101 - Komunikace'!F36</f>
        <v>0</v>
      </c>
      <c r="BD101" s="129">
        <f>'SO101 - Komunikace'!F37</f>
        <v>0</v>
      </c>
      <c r="BE101" s="7"/>
      <c r="BT101" s="130" t="s">
        <v>87</v>
      </c>
      <c r="BV101" s="130" t="s">
        <v>81</v>
      </c>
      <c r="BW101" s="130" t="s">
        <v>107</v>
      </c>
      <c r="BX101" s="130" t="s">
        <v>5</v>
      </c>
      <c r="CL101" s="130" t="s">
        <v>1</v>
      </c>
      <c r="CM101" s="130" t="s">
        <v>89</v>
      </c>
    </row>
    <row r="102" s="7" customFormat="1" ht="16.5" customHeight="1">
      <c r="A102" s="118" t="s">
        <v>83</v>
      </c>
      <c r="B102" s="119"/>
      <c r="C102" s="120"/>
      <c r="D102" s="121" t="s">
        <v>108</v>
      </c>
      <c r="E102" s="121"/>
      <c r="F102" s="121"/>
      <c r="G102" s="121"/>
      <c r="H102" s="121"/>
      <c r="I102" s="122"/>
      <c r="J102" s="121" t="s">
        <v>109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'SO102 - Úprava autobusové...'!J30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86</v>
      </c>
      <c r="AR102" s="125"/>
      <c r="AS102" s="126">
        <v>0</v>
      </c>
      <c r="AT102" s="127">
        <f>ROUND(SUM(AV102:AW102),2)</f>
        <v>0</v>
      </c>
      <c r="AU102" s="128">
        <f>'SO102 - Úprava autobusové...'!P126</f>
        <v>0</v>
      </c>
      <c r="AV102" s="127">
        <f>'SO102 - Úprava autobusové...'!J33</f>
        <v>0</v>
      </c>
      <c r="AW102" s="127">
        <f>'SO102 - Úprava autobusové...'!J34</f>
        <v>0</v>
      </c>
      <c r="AX102" s="127">
        <f>'SO102 - Úprava autobusové...'!J35</f>
        <v>0</v>
      </c>
      <c r="AY102" s="127">
        <f>'SO102 - Úprava autobusové...'!J36</f>
        <v>0</v>
      </c>
      <c r="AZ102" s="127">
        <f>'SO102 - Úprava autobusové...'!F33</f>
        <v>0</v>
      </c>
      <c r="BA102" s="127">
        <f>'SO102 - Úprava autobusové...'!F34</f>
        <v>0</v>
      </c>
      <c r="BB102" s="127">
        <f>'SO102 - Úprava autobusové...'!F35</f>
        <v>0</v>
      </c>
      <c r="BC102" s="127">
        <f>'SO102 - Úprava autobusové...'!F36</f>
        <v>0</v>
      </c>
      <c r="BD102" s="129">
        <f>'SO102 - Úprava autobusové...'!F37</f>
        <v>0</v>
      </c>
      <c r="BE102" s="7"/>
      <c r="BT102" s="130" t="s">
        <v>87</v>
      </c>
      <c r="BV102" s="130" t="s">
        <v>81</v>
      </c>
      <c r="BW102" s="130" t="s">
        <v>110</v>
      </c>
      <c r="BX102" s="130" t="s">
        <v>5</v>
      </c>
      <c r="CL102" s="130" t="s">
        <v>1</v>
      </c>
      <c r="CM102" s="130" t="s">
        <v>89</v>
      </c>
    </row>
    <row r="103" s="7" customFormat="1" ht="16.5" customHeight="1">
      <c r="A103" s="118" t="s">
        <v>83</v>
      </c>
      <c r="B103" s="119"/>
      <c r="C103" s="120"/>
      <c r="D103" s="121" t="s">
        <v>111</v>
      </c>
      <c r="E103" s="121"/>
      <c r="F103" s="121"/>
      <c r="G103" s="121"/>
      <c r="H103" s="121"/>
      <c r="I103" s="122"/>
      <c r="J103" s="121" t="s">
        <v>112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'SO103 - Oplocení'!J30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86</v>
      </c>
      <c r="AR103" s="125"/>
      <c r="AS103" s="126">
        <v>0</v>
      </c>
      <c r="AT103" s="127">
        <f>ROUND(SUM(AV103:AW103),2)</f>
        <v>0</v>
      </c>
      <c r="AU103" s="128">
        <f>'SO103 - Oplocení'!P119</f>
        <v>0</v>
      </c>
      <c r="AV103" s="127">
        <f>'SO103 - Oplocení'!J33</f>
        <v>0</v>
      </c>
      <c r="AW103" s="127">
        <f>'SO103 - Oplocení'!J34</f>
        <v>0</v>
      </c>
      <c r="AX103" s="127">
        <f>'SO103 - Oplocení'!J35</f>
        <v>0</v>
      </c>
      <c r="AY103" s="127">
        <f>'SO103 - Oplocení'!J36</f>
        <v>0</v>
      </c>
      <c r="AZ103" s="127">
        <f>'SO103 - Oplocení'!F33</f>
        <v>0</v>
      </c>
      <c r="BA103" s="127">
        <f>'SO103 - Oplocení'!F34</f>
        <v>0</v>
      </c>
      <c r="BB103" s="127">
        <f>'SO103 - Oplocení'!F35</f>
        <v>0</v>
      </c>
      <c r="BC103" s="127">
        <f>'SO103 - Oplocení'!F36</f>
        <v>0</v>
      </c>
      <c r="BD103" s="129">
        <f>'SO103 - Oplocení'!F37</f>
        <v>0</v>
      </c>
      <c r="BE103" s="7"/>
      <c r="BT103" s="130" t="s">
        <v>87</v>
      </c>
      <c r="BV103" s="130" t="s">
        <v>81</v>
      </c>
      <c r="BW103" s="130" t="s">
        <v>113</v>
      </c>
      <c r="BX103" s="130" t="s">
        <v>5</v>
      </c>
      <c r="CL103" s="130" t="s">
        <v>1</v>
      </c>
      <c r="CM103" s="130" t="s">
        <v>89</v>
      </c>
    </row>
    <row r="104" s="7" customFormat="1" ht="16.5" customHeight="1">
      <c r="A104" s="118" t="s">
        <v>83</v>
      </c>
      <c r="B104" s="119"/>
      <c r="C104" s="120"/>
      <c r="D104" s="121" t="s">
        <v>114</v>
      </c>
      <c r="E104" s="121"/>
      <c r="F104" s="121"/>
      <c r="G104" s="121"/>
      <c r="H104" s="121"/>
      <c r="I104" s="122"/>
      <c r="J104" s="121" t="s">
        <v>115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'SO201 - Protihluková stěna'!J30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86</v>
      </c>
      <c r="AR104" s="125"/>
      <c r="AS104" s="126">
        <v>0</v>
      </c>
      <c r="AT104" s="127">
        <f>ROUND(SUM(AV104:AW104),2)</f>
        <v>0</v>
      </c>
      <c r="AU104" s="128">
        <f>'SO201 - Protihluková stěna'!P123</f>
        <v>0</v>
      </c>
      <c r="AV104" s="127">
        <f>'SO201 - Protihluková stěna'!J33</f>
        <v>0</v>
      </c>
      <c r="AW104" s="127">
        <f>'SO201 - Protihluková stěna'!J34</f>
        <v>0</v>
      </c>
      <c r="AX104" s="127">
        <f>'SO201 - Protihluková stěna'!J35</f>
        <v>0</v>
      </c>
      <c r="AY104" s="127">
        <f>'SO201 - Protihluková stěna'!J36</f>
        <v>0</v>
      </c>
      <c r="AZ104" s="127">
        <f>'SO201 - Protihluková stěna'!F33</f>
        <v>0</v>
      </c>
      <c r="BA104" s="127">
        <f>'SO201 - Protihluková stěna'!F34</f>
        <v>0</v>
      </c>
      <c r="BB104" s="127">
        <f>'SO201 - Protihluková stěna'!F35</f>
        <v>0</v>
      </c>
      <c r="BC104" s="127">
        <f>'SO201 - Protihluková stěna'!F36</f>
        <v>0</v>
      </c>
      <c r="BD104" s="129">
        <f>'SO201 - Protihluková stěna'!F37</f>
        <v>0</v>
      </c>
      <c r="BE104" s="7"/>
      <c r="BT104" s="130" t="s">
        <v>87</v>
      </c>
      <c r="BV104" s="130" t="s">
        <v>81</v>
      </c>
      <c r="BW104" s="130" t="s">
        <v>116</v>
      </c>
      <c r="BX104" s="130" t="s">
        <v>5</v>
      </c>
      <c r="CL104" s="130" t="s">
        <v>1</v>
      </c>
      <c r="CM104" s="130" t="s">
        <v>89</v>
      </c>
    </row>
    <row r="105" s="7" customFormat="1" ht="16.5" customHeight="1">
      <c r="A105" s="118" t="s">
        <v>83</v>
      </c>
      <c r="B105" s="119"/>
      <c r="C105" s="120"/>
      <c r="D105" s="121" t="s">
        <v>117</v>
      </c>
      <c r="E105" s="121"/>
      <c r="F105" s="121"/>
      <c r="G105" s="121"/>
      <c r="H105" s="121"/>
      <c r="I105" s="122"/>
      <c r="J105" s="121" t="s">
        <v>118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'SO301 - Přeložka dešťové ...'!J30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86</v>
      </c>
      <c r="AR105" s="125"/>
      <c r="AS105" s="126">
        <v>0</v>
      </c>
      <c r="AT105" s="127">
        <f>ROUND(SUM(AV105:AW105),2)</f>
        <v>0</v>
      </c>
      <c r="AU105" s="128">
        <f>'SO301 - Přeložka dešťové ...'!P124</f>
        <v>0</v>
      </c>
      <c r="AV105" s="127">
        <f>'SO301 - Přeložka dešťové ...'!J33</f>
        <v>0</v>
      </c>
      <c r="AW105" s="127">
        <f>'SO301 - Přeložka dešťové ...'!J34</f>
        <v>0</v>
      </c>
      <c r="AX105" s="127">
        <f>'SO301 - Přeložka dešťové ...'!J35</f>
        <v>0</v>
      </c>
      <c r="AY105" s="127">
        <f>'SO301 - Přeložka dešťové ...'!J36</f>
        <v>0</v>
      </c>
      <c r="AZ105" s="127">
        <f>'SO301 - Přeložka dešťové ...'!F33</f>
        <v>0</v>
      </c>
      <c r="BA105" s="127">
        <f>'SO301 - Přeložka dešťové ...'!F34</f>
        <v>0</v>
      </c>
      <c r="BB105" s="127">
        <f>'SO301 - Přeložka dešťové ...'!F35</f>
        <v>0</v>
      </c>
      <c r="BC105" s="127">
        <f>'SO301 - Přeložka dešťové ...'!F36</f>
        <v>0</v>
      </c>
      <c r="BD105" s="129">
        <f>'SO301 - Přeložka dešťové ...'!F37</f>
        <v>0</v>
      </c>
      <c r="BE105" s="7"/>
      <c r="BT105" s="130" t="s">
        <v>87</v>
      </c>
      <c r="BV105" s="130" t="s">
        <v>81</v>
      </c>
      <c r="BW105" s="130" t="s">
        <v>119</v>
      </c>
      <c r="BX105" s="130" t="s">
        <v>5</v>
      </c>
      <c r="CL105" s="130" t="s">
        <v>1</v>
      </c>
      <c r="CM105" s="130" t="s">
        <v>89</v>
      </c>
    </row>
    <row r="106" s="7" customFormat="1" ht="16.5" customHeight="1">
      <c r="A106" s="118" t="s">
        <v>83</v>
      </c>
      <c r="B106" s="119"/>
      <c r="C106" s="120"/>
      <c r="D106" s="121" t="s">
        <v>120</v>
      </c>
      <c r="E106" s="121"/>
      <c r="F106" s="121"/>
      <c r="G106" s="121"/>
      <c r="H106" s="121"/>
      <c r="I106" s="122"/>
      <c r="J106" s="121" t="s">
        <v>121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'SO302 - Přeložka vodovodu'!J30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86</v>
      </c>
      <c r="AR106" s="125"/>
      <c r="AS106" s="126">
        <v>0</v>
      </c>
      <c r="AT106" s="127">
        <f>ROUND(SUM(AV106:AW106),2)</f>
        <v>0</v>
      </c>
      <c r="AU106" s="128">
        <f>'SO302 - Přeložka vodovodu'!P127</f>
        <v>0</v>
      </c>
      <c r="AV106" s="127">
        <f>'SO302 - Přeložka vodovodu'!J33</f>
        <v>0</v>
      </c>
      <c r="AW106" s="127">
        <f>'SO302 - Přeložka vodovodu'!J34</f>
        <v>0</v>
      </c>
      <c r="AX106" s="127">
        <f>'SO302 - Přeložka vodovodu'!J35</f>
        <v>0</v>
      </c>
      <c r="AY106" s="127">
        <f>'SO302 - Přeložka vodovodu'!J36</f>
        <v>0</v>
      </c>
      <c r="AZ106" s="127">
        <f>'SO302 - Přeložka vodovodu'!F33</f>
        <v>0</v>
      </c>
      <c r="BA106" s="127">
        <f>'SO302 - Přeložka vodovodu'!F34</f>
        <v>0</v>
      </c>
      <c r="BB106" s="127">
        <f>'SO302 - Přeložka vodovodu'!F35</f>
        <v>0</v>
      </c>
      <c r="BC106" s="127">
        <f>'SO302 - Přeložka vodovodu'!F36</f>
        <v>0</v>
      </c>
      <c r="BD106" s="129">
        <f>'SO302 - Přeložka vodovodu'!F37</f>
        <v>0</v>
      </c>
      <c r="BE106" s="7"/>
      <c r="BT106" s="130" t="s">
        <v>87</v>
      </c>
      <c r="BV106" s="130" t="s">
        <v>81</v>
      </c>
      <c r="BW106" s="130" t="s">
        <v>122</v>
      </c>
      <c r="BX106" s="130" t="s">
        <v>5</v>
      </c>
      <c r="CL106" s="130" t="s">
        <v>1</v>
      </c>
      <c r="CM106" s="130" t="s">
        <v>89</v>
      </c>
    </row>
    <row r="107" s="7" customFormat="1" ht="16.5" customHeight="1">
      <c r="A107" s="118" t="s">
        <v>83</v>
      </c>
      <c r="B107" s="119"/>
      <c r="C107" s="120"/>
      <c r="D107" s="121" t="s">
        <v>123</v>
      </c>
      <c r="E107" s="121"/>
      <c r="F107" s="121"/>
      <c r="G107" s="121"/>
      <c r="H107" s="121"/>
      <c r="I107" s="122"/>
      <c r="J107" s="121" t="s">
        <v>124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3">
        <f>'SO304 - Přeložka splaškov...'!J30</f>
        <v>0</v>
      </c>
      <c r="AH107" s="122"/>
      <c r="AI107" s="122"/>
      <c r="AJ107" s="122"/>
      <c r="AK107" s="122"/>
      <c r="AL107" s="122"/>
      <c r="AM107" s="122"/>
      <c r="AN107" s="123">
        <f>SUM(AG107,AT107)</f>
        <v>0</v>
      </c>
      <c r="AO107" s="122"/>
      <c r="AP107" s="122"/>
      <c r="AQ107" s="124" t="s">
        <v>86</v>
      </c>
      <c r="AR107" s="125"/>
      <c r="AS107" s="126">
        <v>0</v>
      </c>
      <c r="AT107" s="127">
        <f>ROUND(SUM(AV107:AW107),2)</f>
        <v>0</v>
      </c>
      <c r="AU107" s="128">
        <f>'SO304 - Přeložka splaškov...'!P123</f>
        <v>0</v>
      </c>
      <c r="AV107" s="127">
        <f>'SO304 - Přeložka splaškov...'!J33</f>
        <v>0</v>
      </c>
      <c r="AW107" s="127">
        <f>'SO304 - Přeložka splaškov...'!J34</f>
        <v>0</v>
      </c>
      <c r="AX107" s="127">
        <f>'SO304 - Přeložka splaškov...'!J35</f>
        <v>0</v>
      </c>
      <c r="AY107" s="127">
        <f>'SO304 - Přeložka splaškov...'!J36</f>
        <v>0</v>
      </c>
      <c r="AZ107" s="127">
        <f>'SO304 - Přeložka splaškov...'!F33</f>
        <v>0</v>
      </c>
      <c r="BA107" s="127">
        <f>'SO304 - Přeložka splaškov...'!F34</f>
        <v>0</v>
      </c>
      <c r="BB107" s="127">
        <f>'SO304 - Přeložka splaškov...'!F35</f>
        <v>0</v>
      </c>
      <c r="BC107" s="127">
        <f>'SO304 - Přeložka splaškov...'!F36</f>
        <v>0</v>
      </c>
      <c r="BD107" s="129">
        <f>'SO304 - Přeložka splaškov...'!F37</f>
        <v>0</v>
      </c>
      <c r="BE107" s="7"/>
      <c r="BT107" s="130" t="s">
        <v>87</v>
      </c>
      <c r="BV107" s="130" t="s">
        <v>81</v>
      </c>
      <c r="BW107" s="130" t="s">
        <v>125</v>
      </c>
      <c r="BX107" s="130" t="s">
        <v>5</v>
      </c>
      <c r="CL107" s="130" t="s">
        <v>1</v>
      </c>
      <c r="CM107" s="130" t="s">
        <v>89</v>
      </c>
    </row>
    <row r="108" s="7" customFormat="1" ht="16.5" customHeight="1">
      <c r="A108" s="118" t="s">
        <v>83</v>
      </c>
      <c r="B108" s="119"/>
      <c r="C108" s="120"/>
      <c r="D108" s="121" t="s">
        <v>126</v>
      </c>
      <c r="E108" s="121"/>
      <c r="F108" s="121"/>
      <c r="G108" s="121"/>
      <c r="H108" s="121"/>
      <c r="I108" s="122"/>
      <c r="J108" s="121" t="s">
        <v>127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3">
        <f>'SO801 - Sadové úpravy'!J30</f>
        <v>0</v>
      </c>
      <c r="AH108" s="122"/>
      <c r="AI108" s="122"/>
      <c r="AJ108" s="122"/>
      <c r="AK108" s="122"/>
      <c r="AL108" s="122"/>
      <c r="AM108" s="122"/>
      <c r="AN108" s="123">
        <f>SUM(AG108,AT108)</f>
        <v>0</v>
      </c>
      <c r="AO108" s="122"/>
      <c r="AP108" s="122"/>
      <c r="AQ108" s="124" t="s">
        <v>86</v>
      </c>
      <c r="AR108" s="125"/>
      <c r="AS108" s="131">
        <v>0</v>
      </c>
      <c r="AT108" s="132">
        <f>ROUND(SUM(AV108:AW108),2)</f>
        <v>0</v>
      </c>
      <c r="AU108" s="133">
        <f>'SO801 - Sadové úpravy'!P118</f>
        <v>0</v>
      </c>
      <c r="AV108" s="132">
        <f>'SO801 - Sadové úpravy'!J33</f>
        <v>0</v>
      </c>
      <c r="AW108" s="132">
        <f>'SO801 - Sadové úpravy'!J34</f>
        <v>0</v>
      </c>
      <c r="AX108" s="132">
        <f>'SO801 - Sadové úpravy'!J35</f>
        <v>0</v>
      </c>
      <c r="AY108" s="132">
        <f>'SO801 - Sadové úpravy'!J36</f>
        <v>0</v>
      </c>
      <c r="AZ108" s="132">
        <f>'SO801 - Sadové úpravy'!F33</f>
        <v>0</v>
      </c>
      <c r="BA108" s="132">
        <f>'SO801 - Sadové úpravy'!F34</f>
        <v>0</v>
      </c>
      <c r="BB108" s="132">
        <f>'SO801 - Sadové úpravy'!F35</f>
        <v>0</v>
      </c>
      <c r="BC108" s="132">
        <f>'SO801 - Sadové úpravy'!F36</f>
        <v>0</v>
      </c>
      <c r="BD108" s="134">
        <f>'SO801 - Sadové úpravy'!F37</f>
        <v>0</v>
      </c>
      <c r="BE108" s="7"/>
      <c r="BT108" s="130" t="s">
        <v>87</v>
      </c>
      <c r="BV108" s="130" t="s">
        <v>81</v>
      </c>
      <c r="BW108" s="130" t="s">
        <v>128</v>
      </c>
      <c r="BX108" s="130" t="s">
        <v>5</v>
      </c>
      <c r="CL108" s="130" t="s">
        <v>1</v>
      </c>
      <c r="CM108" s="130" t="s">
        <v>89</v>
      </c>
    </row>
    <row r="109" s="2" customFormat="1" ht="30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3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="2" customFormat="1" ht="6.96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43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</sheetData>
  <sheetProtection sheet="1" formatColumns="0" formatRows="0" objects="1" scenarios="1" spinCount="100000" saltValue="tSU2s67VCsxnqsvUqghdCQtjoa08PlAHtd7dK1TTho0s37+9yH+t4+Ih9Zmk4tNLEwNoZWPfJoKeQGG64wXc4w==" hashValue="0hlCFpggL1/aFu4t7vMWKc+dcmBTHMeP7Tpt4cRM6mIcn3h66oF4xF0blmegy8No2H4IcKFskca/EBqnyM2Bvw==" algorithmName="SHA-512" password="CC35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0 - Vedlejší a ostatní ...'!C2" display="/"/>
    <hyperlink ref="A96" location="'001 - Příprava území'!C2" display="/"/>
    <hyperlink ref="A97" location="'D.1.3.3 - Přípojka vodovodu'!C2" display="/"/>
    <hyperlink ref="A98" location="'D.1.4.1 - Veřejné osvětlení'!C2" display="/"/>
    <hyperlink ref="A99" location="'D.1.4.2 - Přeložka I. Tel...'!C2" display="/"/>
    <hyperlink ref="A100" location="'D.1.5 - Přeložka plynovodu'!C2" display="/"/>
    <hyperlink ref="A101" location="'SO101 - Komunikace'!C2" display="/"/>
    <hyperlink ref="A102" location="'SO102 - Úprava autobusové...'!C2" display="/"/>
    <hyperlink ref="A103" location="'SO103 - Oplocení'!C2" display="/"/>
    <hyperlink ref="A104" location="'SO201 - Protihluková stěna'!C2" display="/"/>
    <hyperlink ref="A105" location="'SO301 - Přeložka dešťové ...'!C2" display="/"/>
    <hyperlink ref="A106" location="'SO302 - Přeložka vodovodu'!C2" display="/"/>
    <hyperlink ref="A107" location="'SO304 - Přeložka splaškov...'!C2" display="/"/>
    <hyperlink ref="A108" location="'SO801 - Sadové úprav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1833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ROUND(J119,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ROUND((SUM(BE119:BE149)),  2)</f>
        <v>0</v>
      </c>
      <c r="G33" s="37"/>
      <c r="H33" s="37"/>
      <c r="I33" s="154">
        <v>0.20999999999999999</v>
      </c>
      <c r="J33" s="153">
        <f>ROUND(((SUM(BE119:BE149))*I33),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ROUND((SUM(BF119:BF149)),  2)</f>
        <v>0</v>
      </c>
      <c r="G34" s="37"/>
      <c r="H34" s="37"/>
      <c r="I34" s="154">
        <v>0.14999999999999999</v>
      </c>
      <c r="J34" s="153">
        <f>ROUND(((SUM(BF119:BF149))*I34),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ROUND((SUM(BG119:BG149)),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ROUND((SUM(BH119:BH149)),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ROUND((SUM(BI119:BI149)),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SO103 - Oplocení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144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173" t="str">
        <f>E7</f>
        <v>Místní komunikace Jamská - Nákupní park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130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75" t="str">
        <f>E9</f>
        <v>SO103 - Oplocení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Žďár nad Sázavou</v>
      </c>
      <c r="G113" s="39"/>
      <c r="H113" s="39"/>
      <c r="I113" s="31" t="s">
        <v>22</v>
      </c>
      <c r="J113" s="78" t="str">
        <f>IF(J12="","",J12)</f>
        <v>17. 9. 2021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24</v>
      </c>
      <c r="D115" s="39"/>
      <c r="E115" s="39"/>
      <c r="F115" s="26" t="str">
        <f>E15</f>
        <v>Město Žďár nad Sázavou</v>
      </c>
      <c r="G115" s="39"/>
      <c r="H115" s="39"/>
      <c r="I115" s="31" t="s">
        <v>32</v>
      </c>
      <c r="J115" s="35" t="str">
        <f>E21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PROfi Jihlava spol. s 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90"/>
      <c r="B118" s="191"/>
      <c r="C118" s="192" t="s">
        <v>145</v>
      </c>
      <c r="D118" s="193" t="s">
        <v>64</v>
      </c>
      <c r="E118" s="193" t="s">
        <v>60</v>
      </c>
      <c r="F118" s="193" t="s">
        <v>61</v>
      </c>
      <c r="G118" s="193" t="s">
        <v>146</v>
      </c>
      <c r="H118" s="193" t="s">
        <v>147</v>
      </c>
      <c r="I118" s="193" t="s">
        <v>148</v>
      </c>
      <c r="J118" s="193" t="s">
        <v>134</v>
      </c>
      <c r="K118" s="194" t="s">
        <v>149</v>
      </c>
      <c r="L118" s="195"/>
      <c r="M118" s="99" t="s">
        <v>1</v>
      </c>
      <c r="N118" s="100" t="s">
        <v>43</v>
      </c>
      <c r="O118" s="100" t="s">
        <v>150</v>
      </c>
      <c r="P118" s="100" t="s">
        <v>151</v>
      </c>
      <c r="Q118" s="100" t="s">
        <v>152</v>
      </c>
      <c r="R118" s="100" t="s">
        <v>153</v>
      </c>
      <c r="S118" s="100" t="s">
        <v>154</v>
      </c>
      <c r="T118" s="101" t="s">
        <v>155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="2" customFormat="1" ht="22.8" customHeight="1">
      <c r="A119" s="37"/>
      <c r="B119" s="38"/>
      <c r="C119" s="106" t="s">
        <v>156</v>
      </c>
      <c r="D119" s="39"/>
      <c r="E119" s="39"/>
      <c r="F119" s="39"/>
      <c r="G119" s="39"/>
      <c r="H119" s="39"/>
      <c r="I119" s="39"/>
      <c r="J119" s="196">
        <f>BK119</f>
        <v>0</v>
      </c>
      <c r="K119" s="39"/>
      <c r="L119" s="43"/>
      <c r="M119" s="102"/>
      <c r="N119" s="197"/>
      <c r="O119" s="103"/>
      <c r="P119" s="198">
        <f>P120</f>
        <v>0</v>
      </c>
      <c r="Q119" s="103"/>
      <c r="R119" s="198">
        <f>R120</f>
        <v>9.5454799999999977</v>
      </c>
      <c r="S119" s="103"/>
      <c r="T119" s="199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136</v>
      </c>
      <c r="BK119" s="200">
        <f>BK120</f>
        <v>0</v>
      </c>
    </row>
    <row r="120" s="12" customFormat="1" ht="25.92" customHeight="1">
      <c r="A120" s="12"/>
      <c r="B120" s="201"/>
      <c r="C120" s="202"/>
      <c r="D120" s="203" t="s">
        <v>78</v>
      </c>
      <c r="E120" s="204" t="s">
        <v>265</v>
      </c>
      <c r="F120" s="204" t="s">
        <v>266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P121+P128</f>
        <v>0</v>
      </c>
      <c r="Q120" s="209"/>
      <c r="R120" s="210">
        <f>R121+R128</f>
        <v>9.5454799999999977</v>
      </c>
      <c r="S120" s="209"/>
      <c r="T120" s="211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87</v>
      </c>
      <c r="AT120" s="213" t="s">
        <v>78</v>
      </c>
      <c r="AU120" s="213" t="s">
        <v>79</v>
      </c>
      <c r="AY120" s="212" t="s">
        <v>160</v>
      </c>
      <c r="BK120" s="214">
        <f>BK121+BK128</f>
        <v>0</v>
      </c>
    </row>
    <row r="121" s="12" customFormat="1" ht="22.8" customHeight="1">
      <c r="A121" s="12"/>
      <c r="B121" s="201"/>
      <c r="C121" s="202"/>
      <c r="D121" s="203" t="s">
        <v>78</v>
      </c>
      <c r="E121" s="215" t="s">
        <v>87</v>
      </c>
      <c r="F121" s="215" t="s">
        <v>267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SUM(P122:P127)</f>
        <v>0</v>
      </c>
      <c r="Q121" s="209"/>
      <c r="R121" s="210">
        <f>SUM(R122:R127)</f>
        <v>0</v>
      </c>
      <c r="S121" s="209"/>
      <c r="T121" s="211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87</v>
      </c>
      <c r="AY121" s="212" t="s">
        <v>160</v>
      </c>
      <c r="BK121" s="214">
        <f>SUM(BK122:BK127)</f>
        <v>0</v>
      </c>
    </row>
    <row r="122" s="2" customFormat="1" ht="24.15" customHeight="1">
      <c r="A122" s="37"/>
      <c r="B122" s="38"/>
      <c r="C122" s="217" t="s">
        <v>87</v>
      </c>
      <c r="D122" s="217" t="s">
        <v>163</v>
      </c>
      <c r="E122" s="218" t="s">
        <v>1834</v>
      </c>
      <c r="F122" s="219" t="s">
        <v>1835</v>
      </c>
      <c r="G122" s="220" t="s">
        <v>275</v>
      </c>
      <c r="H122" s="221">
        <v>3.3279999999999998</v>
      </c>
      <c r="I122" s="222"/>
      <c r="J122" s="223">
        <f>ROUND(I122*H122,2)</f>
        <v>0</v>
      </c>
      <c r="K122" s="219" t="s">
        <v>167</v>
      </c>
      <c r="L122" s="43"/>
      <c r="M122" s="224" t="s">
        <v>1</v>
      </c>
      <c r="N122" s="225" t="s">
        <v>44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182</v>
      </c>
      <c r="AT122" s="228" t="s">
        <v>163</v>
      </c>
      <c r="AU122" s="228" t="s">
        <v>89</v>
      </c>
      <c r="AY122" s="16" t="s">
        <v>160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87</v>
      </c>
      <c r="BK122" s="229">
        <f>ROUND(I122*H122,2)</f>
        <v>0</v>
      </c>
      <c r="BL122" s="16" t="s">
        <v>182</v>
      </c>
      <c r="BM122" s="228" t="s">
        <v>1836</v>
      </c>
    </row>
    <row r="123" s="2" customFormat="1">
      <c r="A123" s="37"/>
      <c r="B123" s="38"/>
      <c r="C123" s="39"/>
      <c r="D123" s="230" t="s">
        <v>170</v>
      </c>
      <c r="E123" s="39"/>
      <c r="F123" s="231" t="s">
        <v>1837</v>
      </c>
      <c r="G123" s="39"/>
      <c r="H123" s="39"/>
      <c r="I123" s="232"/>
      <c r="J123" s="39"/>
      <c r="K123" s="39"/>
      <c r="L123" s="43"/>
      <c r="M123" s="233"/>
      <c r="N123" s="234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170</v>
      </c>
      <c r="AU123" s="16" t="s">
        <v>89</v>
      </c>
    </row>
    <row r="124" s="13" customFormat="1">
      <c r="A124" s="13"/>
      <c r="B124" s="236"/>
      <c r="C124" s="237"/>
      <c r="D124" s="230" t="s">
        <v>219</v>
      </c>
      <c r="E124" s="238" t="s">
        <v>1</v>
      </c>
      <c r="F124" s="239" t="s">
        <v>1838</v>
      </c>
      <c r="G124" s="237"/>
      <c r="H124" s="240">
        <v>3.3279999999999998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219</v>
      </c>
      <c r="AU124" s="246" t="s">
        <v>89</v>
      </c>
      <c r="AV124" s="13" t="s">
        <v>89</v>
      </c>
      <c r="AW124" s="13" t="s">
        <v>36</v>
      </c>
      <c r="AX124" s="13" t="s">
        <v>79</v>
      </c>
      <c r="AY124" s="246" t="s">
        <v>160</v>
      </c>
    </row>
    <row r="125" s="2" customFormat="1" ht="16.5" customHeight="1">
      <c r="A125" s="37"/>
      <c r="B125" s="38"/>
      <c r="C125" s="217" t="s">
        <v>89</v>
      </c>
      <c r="D125" s="217" t="s">
        <v>163</v>
      </c>
      <c r="E125" s="218" t="s">
        <v>1839</v>
      </c>
      <c r="F125" s="219" t="s">
        <v>1840</v>
      </c>
      <c r="G125" s="220" t="s">
        <v>275</v>
      </c>
      <c r="H125" s="221">
        <v>3.3279999999999998</v>
      </c>
      <c r="I125" s="222"/>
      <c r="J125" s="223">
        <f>ROUND(I125*H125,2)</f>
        <v>0</v>
      </c>
      <c r="K125" s="219" t="s">
        <v>167</v>
      </c>
      <c r="L125" s="43"/>
      <c r="M125" s="224" t="s">
        <v>1</v>
      </c>
      <c r="N125" s="225" t="s">
        <v>44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182</v>
      </c>
      <c r="AT125" s="228" t="s">
        <v>163</v>
      </c>
      <c r="AU125" s="228" t="s">
        <v>89</v>
      </c>
      <c r="AY125" s="16" t="s">
        <v>160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87</v>
      </c>
      <c r="BK125" s="229">
        <f>ROUND(I125*H125,2)</f>
        <v>0</v>
      </c>
      <c r="BL125" s="16" t="s">
        <v>182</v>
      </c>
      <c r="BM125" s="228" t="s">
        <v>1841</v>
      </c>
    </row>
    <row r="126" s="2" customFormat="1">
      <c r="A126" s="37"/>
      <c r="B126" s="38"/>
      <c r="C126" s="39"/>
      <c r="D126" s="230" t="s">
        <v>170</v>
      </c>
      <c r="E126" s="39"/>
      <c r="F126" s="231" t="s">
        <v>1842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89</v>
      </c>
    </row>
    <row r="127" s="2" customFormat="1">
      <c r="A127" s="37"/>
      <c r="B127" s="38"/>
      <c r="C127" s="39"/>
      <c r="D127" s="230" t="s">
        <v>172</v>
      </c>
      <c r="E127" s="39"/>
      <c r="F127" s="235" t="s">
        <v>1843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172</v>
      </c>
      <c r="AU127" s="16" t="s">
        <v>89</v>
      </c>
    </row>
    <row r="128" s="12" customFormat="1" ht="22.8" customHeight="1">
      <c r="A128" s="12"/>
      <c r="B128" s="201"/>
      <c r="C128" s="202"/>
      <c r="D128" s="203" t="s">
        <v>78</v>
      </c>
      <c r="E128" s="215" t="s">
        <v>178</v>
      </c>
      <c r="F128" s="215" t="s">
        <v>466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SUM(P129:P149)</f>
        <v>0</v>
      </c>
      <c r="Q128" s="209"/>
      <c r="R128" s="210">
        <f>SUM(R129:R149)</f>
        <v>9.5454799999999977</v>
      </c>
      <c r="S128" s="209"/>
      <c r="T128" s="211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160</v>
      </c>
      <c r="BK128" s="214">
        <f>SUM(BK129:BK149)</f>
        <v>0</v>
      </c>
    </row>
    <row r="129" s="2" customFormat="1" ht="24.15" customHeight="1">
      <c r="A129" s="37"/>
      <c r="B129" s="38"/>
      <c r="C129" s="217" t="s">
        <v>178</v>
      </c>
      <c r="D129" s="217" t="s">
        <v>163</v>
      </c>
      <c r="E129" s="218" t="s">
        <v>1844</v>
      </c>
      <c r="F129" s="219" t="s">
        <v>1845</v>
      </c>
      <c r="G129" s="220" t="s">
        <v>215</v>
      </c>
      <c r="H129" s="221">
        <v>115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1846</v>
      </c>
    </row>
    <row r="130" s="2" customFormat="1">
      <c r="A130" s="37"/>
      <c r="B130" s="38"/>
      <c r="C130" s="39"/>
      <c r="D130" s="230" t="s">
        <v>170</v>
      </c>
      <c r="E130" s="39"/>
      <c r="F130" s="231" t="s">
        <v>1847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="2" customFormat="1" ht="24.15" customHeight="1">
      <c r="A131" s="37"/>
      <c r="B131" s="38"/>
      <c r="C131" s="251" t="s">
        <v>182</v>
      </c>
      <c r="D131" s="251" t="s">
        <v>452</v>
      </c>
      <c r="E131" s="252" t="s">
        <v>1848</v>
      </c>
      <c r="F131" s="253" t="s">
        <v>1849</v>
      </c>
      <c r="G131" s="254" t="s">
        <v>215</v>
      </c>
      <c r="H131" s="255">
        <v>115</v>
      </c>
      <c r="I131" s="256"/>
      <c r="J131" s="257">
        <f>ROUND(I131*H131,2)</f>
        <v>0</v>
      </c>
      <c r="K131" s="253" t="s">
        <v>167</v>
      </c>
      <c r="L131" s="258"/>
      <c r="M131" s="259" t="s">
        <v>1</v>
      </c>
      <c r="N131" s="260" t="s">
        <v>44</v>
      </c>
      <c r="O131" s="90"/>
      <c r="P131" s="226">
        <f>O131*H131</f>
        <v>0</v>
      </c>
      <c r="Q131" s="226">
        <v>0.0016000000000000001</v>
      </c>
      <c r="R131" s="226">
        <f>Q131*H131</f>
        <v>0.184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204</v>
      </c>
      <c r="AT131" s="228" t="s">
        <v>452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1850</v>
      </c>
    </row>
    <row r="132" s="2" customFormat="1">
      <c r="A132" s="37"/>
      <c r="B132" s="38"/>
      <c r="C132" s="39"/>
      <c r="D132" s="230" t="s">
        <v>170</v>
      </c>
      <c r="E132" s="39"/>
      <c r="F132" s="231" t="s">
        <v>1849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="2" customFormat="1" ht="16.5" customHeight="1">
      <c r="A133" s="37"/>
      <c r="B133" s="38"/>
      <c r="C133" s="251" t="s">
        <v>159</v>
      </c>
      <c r="D133" s="251" t="s">
        <v>452</v>
      </c>
      <c r="E133" s="252" t="s">
        <v>1851</v>
      </c>
      <c r="F133" s="253" t="s">
        <v>1852</v>
      </c>
      <c r="G133" s="254" t="s">
        <v>215</v>
      </c>
      <c r="H133" s="255">
        <v>50</v>
      </c>
      <c r="I133" s="256"/>
      <c r="J133" s="257">
        <f>ROUND(I133*H133,2)</f>
        <v>0</v>
      </c>
      <c r="K133" s="253" t="s">
        <v>167</v>
      </c>
      <c r="L133" s="258"/>
      <c r="M133" s="259" t="s">
        <v>1</v>
      </c>
      <c r="N133" s="260" t="s">
        <v>44</v>
      </c>
      <c r="O133" s="90"/>
      <c r="P133" s="226">
        <f>O133*H133</f>
        <v>0</v>
      </c>
      <c r="Q133" s="226">
        <v>2.0000000000000002E-05</v>
      </c>
      <c r="R133" s="226">
        <f>Q133*H133</f>
        <v>0.001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204</v>
      </c>
      <c r="AT133" s="228" t="s">
        <v>452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1853</v>
      </c>
    </row>
    <row r="134" s="2" customFormat="1">
      <c r="A134" s="37"/>
      <c r="B134" s="38"/>
      <c r="C134" s="39"/>
      <c r="D134" s="230" t="s">
        <v>170</v>
      </c>
      <c r="E134" s="39"/>
      <c r="F134" s="231" t="s">
        <v>1852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="2" customFormat="1" ht="16.5" customHeight="1">
      <c r="A135" s="37"/>
      <c r="B135" s="38"/>
      <c r="C135" s="251" t="s">
        <v>192</v>
      </c>
      <c r="D135" s="251" t="s">
        <v>452</v>
      </c>
      <c r="E135" s="252" t="s">
        <v>1854</v>
      </c>
      <c r="F135" s="253" t="s">
        <v>1855</v>
      </c>
      <c r="G135" s="254" t="s">
        <v>281</v>
      </c>
      <c r="H135" s="255">
        <v>40</v>
      </c>
      <c r="I135" s="256"/>
      <c r="J135" s="257">
        <f>ROUND(I135*H135,2)</f>
        <v>0</v>
      </c>
      <c r="K135" s="253" t="s">
        <v>167</v>
      </c>
      <c r="L135" s="258"/>
      <c r="M135" s="259" t="s">
        <v>1</v>
      </c>
      <c r="N135" s="260" t="s">
        <v>44</v>
      </c>
      <c r="O135" s="90"/>
      <c r="P135" s="226">
        <f>O135*H135</f>
        <v>0</v>
      </c>
      <c r="Q135" s="226">
        <v>1.0000000000000001E-05</v>
      </c>
      <c r="R135" s="226">
        <f>Q135*H135</f>
        <v>0.00040000000000000002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204</v>
      </c>
      <c r="AT135" s="228" t="s">
        <v>452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1856</v>
      </c>
    </row>
    <row r="136" s="2" customFormat="1">
      <c r="A136" s="37"/>
      <c r="B136" s="38"/>
      <c r="C136" s="39"/>
      <c r="D136" s="230" t="s">
        <v>170</v>
      </c>
      <c r="E136" s="39"/>
      <c r="F136" s="231" t="s">
        <v>1855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="2" customFormat="1" ht="24.15" customHeight="1">
      <c r="A137" s="37"/>
      <c r="B137" s="38"/>
      <c r="C137" s="217" t="s">
        <v>198</v>
      </c>
      <c r="D137" s="217" t="s">
        <v>163</v>
      </c>
      <c r="E137" s="218" t="s">
        <v>1857</v>
      </c>
      <c r="F137" s="219" t="s">
        <v>1858</v>
      </c>
      <c r="G137" s="220" t="s">
        <v>281</v>
      </c>
      <c r="H137" s="221">
        <v>52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0.17488999999999999</v>
      </c>
      <c r="R137" s="226">
        <f>Q137*H137</f>
        <v>9.0942799999999995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1859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1860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13" customFormat="1">
      <c r="A139" s="13"/>
      <c r="B139" s="236"/>
      <c r="C139" s="237"/>
      <c r="D139" s="230" t="s">
        <v>219</v>
      </c>
      <c r="E139" s="238" t="s">
        <v>1</v>
      </c>
      <c r="F139" s="239" t="s">
        <v>1861</v>
      </c>
      <c r="G139" s="237"/>
      <c r="H139" s="240">
        <v>52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="2" customFormat="1" ht="37.8" customHeight="1">
      <c r="A140" s="37"/>
      <c r="B140" s="38"/>
      <c r="C140" s="251" t="s">
        <v>204</v>
      </c>
      <c r="D140" s="251" t="s">
        <v>452</v>
      </c>
      <c r="E140" s="252" t="s">
        <v>1862</v>
      </c>
      <c r="F140" s="253" t="s">
        <v>1863</v>
      </c>
      <c r="G140" s="254" t="s">
        <v>281</v>
      </c>
      <c r="H140" s="255">
        <v>40</v>
      </c>
      <c r="I140" s="256"/>
      <c r="J140" s="257">
        <f>ROUND(I140*H140,2)</f>
        <v>0</v>
      </c>
      <c r="K140" s="253" t="s">
        <v>167</v>
      </c>
      <c r="L140" s="258"/>
      <c r="M140" s="259" t="s">
        <v>1</v>
      </c>
      <c r="N140" s="260" t="s">
        <v>44</v>
      </c>
      <c r="O140" s="90"/>
      <c r="P140" s="226">
        <f>O140*H140</f>
        <v>0</v>
      </c>
      <c r="Q140" s="226">
        <v>0.0057000000000000002</v>
      </c>
      <c r="R140" s="226">
        <f>Q140*H140</f>
        <v>0.22800000000000001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204</v>
      </c>
      <c r="AT140" s="228" t="s">
        <v>452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1864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1863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2" customFormat="1" ht="24.15" customHeight="1">
      <c r="A142" s="37"/>
      <c r="B142" s="38"/>
      <c r="C142" s="251" t="s">
        <v>212</v>
      </c>
      <c r="D142" s="251" t="s">
        <v>452</v>
      </c>
      <c r="E142" s="252" t="s">
        <v>1865</v>
      </c>
      <c r="F142" s="253" t="s">
        <v>1866</v>
      </c>
      <c r="G142" s="254" t="s">
        <v>281</v>
      </c>
      <c r="H142" s="255">
        <v>12</v>
      </c>
      <c r="I142" s="256"/>
      <c r="J142" s="257">
        <f>ROUND(I142*H142,2)</f>
        <v>0</v>
      </c>
      <c r="K142" s="253" t="s">
        <v>167</v>
      </c>
      <c r="L142" s="258"/>
      <c r="M142" s="259" t="s">
        <v>1</v>
      </c>
      <c r="N142" s="260" t="s">
        <v>44</v>
      </c>
      <c r="O142" s="90"/>
      <c r="P142" s="226">
        <f>O142*H142</f>
        <v>0</v>
      </c>
      <c r="Q142" s="226">
        <v>0.002</v>
      </c>
      <c r="R142" s="226">
        <f>Q142*H142</f>
        <v>0.024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204</v>
      </c>
      <c r="AT142" s="228" t="s">
        <v>452</v>
      </c>
      <c r="AU142" s="228" t="s">
        <v>89</v>
      </c>
      <c r="AY142" s="16" t="s">
        <v>160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87</v>
      </c>
      <c r="BK142" s="229">
        <f>ROUND(I142*H142,2)</f>
        <v>0</v>
      </c>
      <c r="BL142" s="16" t="s">
        <v>182</v>
      </c>
      <c r="BM142" s="228" t="s">
        <v>1867</v>
      </c>
    </row>
    <row r="143" s="2" customFormat="1">
      <c r="A143" s="37"/>
      <c r="B143" s="38"/>
      <c r="C143" s="39"/>
      <c r="D143" s="230" t="s">
        <v>170</v>
      </c>
      <c r="E143" s="39"/>
      <c r="F143" s="231" t="s">
        <v>1866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89</v>
      </c>
    </row>
    <row r="144" s="2" customFormat="1" ht="24.15" customHeight="1">
      <c r="A144" s="37"/>
      <c r="B144" s="38"/>
      <c r="C144" s="217" t="s">
        <v>221</v>
      </c>
      <c r="D144" s="217" t="s">
        <v>163</v>
      </c>
      <c r="E144" s="218" t="s">
        <v>1868</v>
      </c>
      <c r="F144" s="219" t="s">
        <v>1869</v>
      </c>
      <c r="G144" s="220" t="s">
        <v>215</v>
      </c>
      <c r="H144" s="221">
        <v>345</v>
      </c>
      <c r="I144" s="222"/>
      <c r="J144" s="223">
        <f>ROUND(I144*H144,2)</f>
        <v>0</v>
      </c>
      <c r="K144" s="219" t="s">
        <v>167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182</v>
      </c>
      <c r="AT144" s="228" t="s">
        <v>163</v>
      </c>
      <c r="AU144" s="228" t="s">
        <v>89</v>
      </c>
      <c r="AY144" s="16" t="s">
        <v>160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182</v>
      </c>
      <c r="BM144" s="228" t="s">
        <v>1870</v>
      </c>
    </row>
    <row r="145" s="2" customFormat="1">
      <c r="A145" s="37"/>
      <c r="B145" s="38"/>
      <c r="C145" s="39"/>
      <c r="D145" s="230" t="s">
        <v>170</v>
      </c>
      <c r="E145" s="39"/>
      <c r="F145" s="231" t="s">
        <v>1871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89</v>
      </c>
    </row>
    <row r="146" s="13" customFormat="1">
      <c r="A146" s="13"/>
      <c r="B146" s="236"/>
      <c r="C146" s="237"/>
      <c r="D146" s="230" t="s">
        <v>219</v>
      </c>
      <c r="E146" s="238" t="s">
        <v>1</v>
      </c>
      <c r="F146" s="239" t="s">
        <v>1872</v>
      </c>
      <c r="G146" s="237"/>
      <c r="H146" s="240">
        <v>345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219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160</v>
      </c>
    </row>
    <row r="147" s="2" customFormat="1" ht="16.5" customHeight="1">
      <c r="A147" s="37"/>
      <c r="B147" s="38"/>
      <c r="C147" s="251" t="s">
        <v>228</v>
      </c>
      <c r="D147" s="251" t="s">
        <v>452</v>
      </c>
      <c r="E147" s="252" t="s">
        <v>1873</v>
      </c>
      <c r="F147" s="253" t="s">
        <v>1874</v>
      </c>
      <c r="G147" s="254" t="s">
        <v>215</v>
      </c>
      <c r="H147" s="255">
        <v>345</v>
      </c>
      <c r="I147" s="256"/>
      <c r="J147" s="257">
        <f>ROUND(I147*H147,2)</f>
        <v>0</v>
      </c>
      <c r="K147" s="253" t="s">
        <v>167</v>
      </c>
      <c r="L147" s="258"/>
      <c r="M147" s="259" t="s">
        <v>1</v>
      </c>
      <c r="N147" s="260" t="s">
        <v>44</v>
      </c>
      <c r="O147" s="90"/>
      <c r="P147" s="226">
        <f>O147*H147</f>
        <v>0</v>
      </c>
      <c r="Q147" s="226">
        <v>4.0000000000000003E-05</v>
      </c>
      <c r="R147" s="226">
        <f>Q147*H147</f>
        <v>0.013800000000000002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204</v>
      </c>
      <c r="AT147" s="228" t="s">
        <v>452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1875</v>
      </c>
    </row>
    <row r="148" s="2" customFormat="1">
      <c r="A148" s="37"/>
      <c r="B148" s="38"/>
      <c r="C148" s="39"/>
      <c r="D148" s="230" t="s">
        <v>170</v>
      </c>
      <c r="E148" s="39"/>
      <c r="F148" s="231" t="s">
        <v>1874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="13" customFormat="1">
      <c r="A149" s="13"/>
      <c r="B149" s="236"/>
      <c r="C149" s="237"/>
      <c r="D149" s="230" t="s">
        <v>219</v>
      </c>
      <c r="E149" s="238" t="s">
        <v>1</v>
      </c>
      <c r="F149" s="239" t="s">
        <v>1872</v>
      </c>
      <c r="G149" s="237"/>
      <c r="H149" s="240">
        <v>345</v>
      </c>
      <c r="I149" s="241"/>
      <c r="J149" s="237"/>
      <c r="K149" s="237"/>
      <c r="L149" s="242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="2" customFormat="1" ht="6.96" customHeight="1">
      <c r="A150" s="37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43"/>
      <c r="M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sheetProtection sheet="1" autoFilter="0" formatColumns="0" formatRows="0" objects="1" scenarios="1" spinCount="100000" saltValue="Ksvfqci8PUCbt6DCvYO8UV6om9AZ8C7k++yPLVTT72gm2X3kB5E6ygbP62HsFmBqjWK0R2FxqeH6JwEcmpvehg==" hashValue="0j8iXQL5OHqbdTqO/AyD057gbzmYd3k5YjKbDaFwQtNZ8redhcdxmTzZ//TFStz9jRDevd8xOf+Nc0sS5Mr2ew==" algorithmName="SHA-512" password="CC35"/>
  <autoFilter ref="C118:K14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116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1876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ROUND((SUM(BE123:BE203)),  2)</f>
        <v>0</v>
      </c>
      <c r="G33" s="37"/>
      <c r="H33" s="37"/>
      <c r="I33" s="154">
        <v>0.20999999999999999</v>
      </c>
      <c r="J33" s="153">
        <f>ROUND(((SUM(BE123:BE203))*I33),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ROUND((SUM(BF123:BF203)),  2)</f>
        <v>0</v>
      </c>
      <c r="G34" s="37"/>
      <c r="H34" s="37"/>
      <c r="I34" s="154">
        <v>0.14999999999999999</v>
      </c>
      <c r="J34" s="153">
        <f>ROUND(((SUM(BF123:BF203))*I34),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ROUND((SUM(BG123:BG203)),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ROUND((SUM(BH123:BH203)),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ROUND((SUM(BI123:BI203)),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SO201 - Protihluková stěna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J156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J169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263</v>
      </c>
      <c r="E101" s="187"/>
      <c r="F101" s="187"/>
      <c r="G101" s="187"/>
      <c r="H101" s="187"/>
      <c r="I101" s="187"/>
      <c r="J101" s="188">
        <f>J174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J191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J201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SO201 - Protihluková stěna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38.657223299999998</v>
      </c>
      <c r="S123" s="103"/>
      <c r="T123" s="199">
        <f>T124</f>
        <v>57.565349999999995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="12" customFormat="1" ht="25.92" customHeight="1">
      <c r="A124" s="12"/>
      <c r="B124" s="201"/>
      <c r="C124" s="202"/>
      <c r="D124" s="203" t="s">
        <v>78</v>
      </c>
      <c r="E124" s="204" t="s">
        <v>265</v>
      </c>
      <c r="F124" s="204" t="s">
        <v>266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P125+P156+P169+P174+P191+P201</f>
        <v>0</v>
      </c>
      <c r="Q124" s="209"/>
      <c r="R124" s="210">
        <f>R125+R156+R169+R174+R191+R201</f>
        <v>38.657223299999998</v>
      </c>
      <c r="S124" s="209"/>
      <c r="T124" s="211">
        <f>T125+T156+T169+T174+T191+T201</f>
        <v>57.565349999999995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87</v>
      </c>
      <c r="AT124" s="213" t="s">
        <v>78</v>
      </c>
      <c r="AU124" s="213" t="s">
        <v>79</v>
      </c>
      <c r="AY124" s="212" t="s">
        <v>160</v>
      </c>
      <c r="BK124" s="214">
        <f>BK125+BK156+BK169+BK174+BK191+BK201</f>
        <v>0</v>
      </c>
    </row>
    <row r="125" s="12" customFormat="1" ht="22.8" customHeight="1">
      <c r="A125" s="12"/>
      <c r="B125" s="201"/>
      <c r="C125" s="202"/>
      <c r="D125" s="203" t="s">
        <v>78</v>
      </c>
      <c r="E125" s="215" t="s">
        <v>87</v>
      </c>
      <c r="F125" s="215" t="s">
        <v>267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SUM(P126:P155)</f>
        <v>0</v>
      </c>
      <c r="Q125" s="209"/>
      <c r="R125" s="210">
        <f>SUM(R126:R155)</f>
        <v>0.05586</v>
      </c>
      <c r="S125" s="209"/>
      <c r="T125" s="211">
        <f>SUM(T126:T155)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87</v>
      </c>
      <c r="AY125" s="212" t="s">
        <v>160</v>
      </c>
      <c r="BK125" s="214">
        <f>SUM(BK126:BK155)</f>
        <v>0</v>
      </c>
    </row>
    <row r="126" s="2" customFormat="1" ht="24.15" customHeight="1">
      <c r="A126" s="37"/>
      <c r="B126" s="38"/>
      <c r="C126" s="217" t="s">
        <v>87</v>
      </c>
      <c r="D126" s="217" t="s">
        <v>163</v>
      </c>
      <c r="E126" s="218" t="s">
        <v>1877</v>
      </c>
      <c r="F126" s="219" t="s">
        <v>1878</v>
      </c>
      <c r="G126" s="220" t="s">
        <v>275</v>
      </c>
      <c r="H126" s="221">
        <v>34.692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182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182</v>
      </c>
      <c r="BM126" s="228" t="s">
        <v>1879</v>
      </c>
    </row>
    <row r="127" s="2" customFormat="1">
      <c r="A127" s="37"/>
      <c r="B127" s="38"/>
      <c r="C127" s="39"/>
      <c r="D127" s="230" t="s">
        <v>170</v>
      </c>
      <c r="E127" s="39"/>
      <c r="F127" s="231" t="s">
        <v>1880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="13" customFormat="1">
      <c r="A128" s="13"/>
      <c r="B128" s="236"/>
      <c r="C128" s="237"/>
      <c r="D128" s="230" t="s">
        <v>219</v>
      </c>
      <c r="E128" s="238" t="s">
        <v>1</v>
      </c>
      <c r="F128" s="239" t="s">
        <v>1881</v>
      </c>
      <c r="G128" s="237"/>
      <c r="H128" s="240">
        <v>34.692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219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160</v>
      </c>
    </row>
    <row r="129" s="2" customFormat="1" ht="33" customHeight="1">
      <c r="A129" s="37"/>
      <c r="B129" s="38"/>
      <c r="C129" s="217" t="s">
        <v>89</v>
      </c>
      <c r="D129" s="217" t="s">
        <v>163</v>
      </c>
      <c r="E129" s="218" t="s">
        <v>1882</v>
      </c>
      <c r="F129" s="219" t="s">
        <v>1883</v>
      </c>
      <c r="G129" s="220" t="s">
        <v>275</v>
      </c>
      <c r="H129" s="221">
        <v>39.359999999999999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1884</v>
      </c>
    </row>
    <row r="130" s="2" customFormat="1">
      <c r="A130" s="37"/>
      <c r="B130" s="38"/>
      <c r="C130" s="39"/>
      <c r="D130" s="230" t="s">
        <v>170</v>
      </c>
      <c r="E130" s="39"/>
      <c r="F130" s="231" t="s">
        <v>1885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="13" customFormat="1">
      <c r="A131" s="13"/>
      <c r="B131" s="236"/>
      <c r="C131" s="237"/>
      <c r="D131" s="230" t="s">
        <v>219</v>
      </c>
      <c r="E131" s="238" t="s">
        <v>1</v>
      </c>
      <c r="F131" s="239" t="s">
        <v>1886</v>
      </c>
      <c r="G131" s="237"/>
      <c r="H131" s="240">
        <v>39.359999999999999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="2" customFormat="1" ht="21.75" customHeight="1">
      <c r="A132" s="37"/>
      <c r="B132" s="38"/>
      <c r="C132" s="217" t="s">
        <v>178</v>
      </c>
      <c r="D132" s="217" t="s">
        <v>163</v>
      </c>
      <c r="E132" s="218" t="s">
        <v>1887</v>
      </c>
      <c r="F132" s="219" t="s">
        <v>1888</v>
      </c>
      <c r="G132" s="220" t="s">
        <v>270</v>
      </c>
      <c r="H132" s="221">
        <v>66.5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0.00084000000000000003</v>
      </c>
      <c r="R132" s="226">
        <f>Q132*H132</f>
        <v>0.05586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182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182</v>
      </c>
      <c r="BM132" s="228" t="s">
        <v>1889</v>
      </c>
    </row>
    <row r="133" s="2" customFormat="1">
      <c r="A133" s="37"/>
      <c r="B133" s="38"/>
      <c r="C133" s="39"/>
      <c r="D133" s="230" t="s">
        <v>170</v>
      </c>
      <c r="E133" s="39"/>
      <c r="F133" s="231" t="s">
        <v>1890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89</v>
      </c>
    </row>
    <row r="134" s="13" customFormat="1">
      <c r="A134" s="13"/>
      <c r="B134" s="236"/>
      <c r="C134" s="237"/>
      <c r="D134" s="230" t="s">
        <v>219</v>
      </c>
      <c r="E134" s="238" t="s">
        <v>1</v>
      </c>
      <c r="F134" s="239" t="s">
        <v>1891</v>
      </c>
      <c r="G134" s="237"/>
      <c r="H134" s="240">
        <v>66.5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219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160</v>
      </c>
    </row>
    <row r="135" s="2" customFormat="1" ht="24.15" customHeight="1">
      <c r="A135" s="37"/>
      <c r="B135" s="38"/>
      <c r="C135" s="217" t="s">
        <v>182</v>
      </c>
      <c r="D135" s="217" t="s">
        <v>163</v>
      </c>
      <c r="E135" s="218" t="s">
        <v>1892</v>
      </c>
      <c r="F135" s="219" t="s">
        <v>1893</v>
      </c>
      <c r="G135" s="220" t="s">
        <v>270</v>
      </c>
      <c r="H135" s="221">
        <v>66.5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1894</v>
      </c>
    </row>
    <row r="136" s="2" customFormat="1">
      <c r="A136" s="37"/>
      <c r="B136" s="38"/>
      <c r="C136" s="39"/>
      <c r="D136" s="230" t="s">
        <v>170</v>
      </c>
      <c r="E136" s="39"/>
      <c r="F136" s="231" t="s">
        <v>1895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="2" customFormat="1" ht="33" customHeight="1">
      <c r="A137" s="37"/>
      <c r="B137" s="38"/>
      <c r="C137" s="217" t="s">
        <v>159</v>
      </c>
      <c r="D137" s="217" t="s">
        <v>163</v>
      </c>
      <c r="E137" s="218" t="s">
        <v>302</v>
      </c>
      <c r="F137" s="219" t="s">
        <v>303</v>
      </c>
      <c r="G137" s="220" t="s">
        <v>275</v>
      </c>
      <c r="H137" s="221">
        <v>18.73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1896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305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2" customFormat="1">
      <c r="A139" s="37"/>
      <c r="B139" s="38"/>
      <c r="C139" s="39"/>
      <c r="D139" s="230" t="s">
        <v>172</v>
      </c>
      <c r="E139" s="39"/>
      <c r="F139" s="235" t="s">
        <v>1897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172</v>
      </c>
      <c r="AU139" s="16" t="s">
        <v>89</v>
      </c>
    </row>
    <row r="140" s="2" customFormat="1" ht="24.15" customHeight="1">
      <c r="A140" s="37"/>
      <c r="B140" s="38"/>
      <c r="C140" s="217" t="s">
        <v>192</v>
      </c>
      <c r="D140" s="217" t="s">
        <v>163</v>
      </c>
      <c r="E140" s="218" t="s">
        <v>953</v>
      </c>
      <c r="F140" s="219" t="s">
        <v>954</v>
      </c>
      <c r="G140" s="220" t="s">
        <v>275</v>
      </c>
      <c r="H140" s="221">
        <v>160</v>
      </c>
      <c r="I140" s="222"/>
      <c r="J140" s="223">
        <f>ROUND(I140*H140,2)</f>
        <v>0</v>
      </c>
      <c r="K140" s="219" t="s">
        <v>1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1898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305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2" customFormat="1">
      <c r="A142" s="37"/>
      <c r="B142" s="38"/>
      <c r="C142" s="39"/>
      <c r="D142" s="230" t="s">
        <v>172</v>
      </c>
      <c r="E142" s="39"/>
      <c r="F142" s="235" t="s">
        <v>1899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="2" customFormat="1" ht="24.15" customHeight="1">
      <c r="A143" s="37"/>
      <c r="B143" s="38"/>
      <c r="C143" s="217" t="s">
        <v>198</v>
      </c>
      <c r="D143" s="217" t="s">
        <v>163</v>
      </c>
      <c r="E143" s="218" t="s">
        <v>308</v>
      </c>
      <c r="F143" s="219" t="s">
        <v>309</v>
      </c>
      <c r="G143" s="220" t="s">
        <v>275</v>
      </c>
      <c r="H143" s="221">
        <v>160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1900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311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2" customFormat="1">
      <c r="A145" s="37"/>
      <c r="B145" s="38"/>
      <c r="C145" s="39"/>
      <c r="D145" s="230" t="s">
        <v>172</v>
      </c>
      <c r="E145" s="39"/>
      <c r="F145" s="235" t="s">
        <v>1901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="2" customFormat="1" ht="24.15" customHeight="1">
      <c r="A146" s="37"/>
      <c r="B146" s="38"/>
      <c r="C146" s="217" t="s">
        <v>204</v>
      </c>
      <c r="D146" s="217" t="s">
        <v>163</v>
      </c>
      <c r="E146" s="218" t="s">
        <v>1902</v>
      </c>
      <c r="F146" s="219" t="s">
        <v>1903</v>
      </c>
      <c r="G146" s="220" t="s">
        <v>275</v>
      </c>
      <c r="H146" s="221">
        <v>160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1904</v>
      </c>
    </row>
    <row r="147" s="2" customFormat="1">
      <c r="A147" s="37"/>
      <c r="B147" s="38"/>
      <c r="C147" s="39"/>
      <c r="D147" s="230" t="s">
        <v>170</v>
      </c>
      <c r="E147" s="39"/>
      <c r="F147" s="231" t="s">
        <v>1905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="2" customFormat="1">
      <c r="A148" s="37"/>
      <c r="B148" s="38"/>
      <c r="C148" s="39"/>
      <c r="D148" s="230" t="s">
        <v>172</v>
      </c>
      <c r="E148" s="39"/>
      <c r="F148" s="235" t="s">
        <v>1906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172</v>
      </c>
      <c r="AU148" s="16" t="s">
        <v>89</v>
      </c>
    </row>
    <row r="149" s="13" customFormat="1">
      <c r="A149" s="13"/>
      <c r="B149" s="236"/>
      <c r="C149" s="237"/>
      <c r="D149" s="230" t="s">
        <v>219</v>
      </c>
      <c r="E149" s="238" t="s">
        <v>1</v>
      </c>
      <c r="F149" s="239" t="s">
        <v>1907</v>
      </c>
      <c r="G149" s="237"/>
      <c r="H149" s="240">
        <v>160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="2" customFormat="1" ht="16.5" customHeight="1">
      <c r="A150" s="37"/>
      <c r="B150" s="38"/>
      <c r="C150" s="217" t="s">
        <v>212</v>
      </c>
      <c r="D150" s="217" t="s">
        <v>163</v>
      </c>
      <c r="E150" s="218" t="s">
        <v>314</v>
      </c>
      <c r="F150" s="219" t="s">
        <v>315</v>
      </c>
      <c r="G150" s="220" t="s">
        <v>275</v>
      </c>
      <c r="H150" s="221">
        <v>18.73</v>
      </c>
      <c r="I150" s="222"/>
      <c r="J150" s="223">
        <f>ROUND(I150*H150,2)</f>
        <v>0</v>
      </c>
      <c r="K150" s="219" t="s">
        <v>316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1908</v>
      </c>
    </row>
    <row r="151" s="2" customFormat="1">
      <c r="A151" s="37"/>
      <c r="B151" s="38"/>
      <c r="C151" s="39"/>
      <c r="D151" s="230" t="s">
        <v>170</v>
      </c>
      <c r="E151" s="39"/>
      <c r="F151" s="231" t="s">
        <v>318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="2" customFormat="1">
      <c r="A152" s="37"/>
      <c r="B152" s="38"/>
      <c r="C152" s="39"/>
      <c r="D152" s="230" t="s">
        <v>172</v>
      </c>
      <c r="E152" s="39"/>
      <c r="F152" s="235" t="s">
        <v>319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89</v>
      </c>
    </row>
    <row r="153" s="2" customFormat="1" ht="24.15" customHeight="1">
      <c r="A153" s="37"/>
      <c r="B153" s="38"/>
      <c r="C153" s="217" t="s">
        <v>221</v>
      </c>
      <c r="D153" s="217" t="s">
        <v>163</v>
      </c>
      <c r="E153" s="218" t="s">
        <v>441</v>
      </c>
      <c r="F153" s="219" t="s">
        <v>442</v>
      </c>
      <c r="G153" s="220" t="s">
        <v>275</v>
      </c>
      <c r="H153" s="221">
        <v>20.629999999999999</v>
      </c>
      <c r="I153" s="222"/>
      <c r="J153" s="223">
        <f>ROUND(I153*H153,2)</f>
        <v>0</v>
      </c>
      <c r="K153" s="219" t="s">
        <v>167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1909</v>
      </c>
    </row>
    <row r="154" s="2" customFormat="1">
      <c r="A154" s="37"/>
      <c r="B154" s="38"/>
      <c r="C154" s="39"/>
      <c r="D154" s="230" t="s">
        <v>170</v>
      </c>
      <c r="E154" s="39"/>
      <c r="F154" s="231" t="s">
        <v>444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="13" customFormat="1">
      <c r="A155" s="13"/>
      <c r="B155" s="236"/>
      <c r="C155" s="237"/>
      <c r="D155" s="230" t="s">
        <v>219</v>
      </c>
      <c r="E155" s="238" t="s">
        <v>1</v>
      </c>
      <c r="F155" s="239" t="s">
        <v>1910</v>
      </c>
      <c r="G155" s="237"/>
      <c r="H155" s="240">
        <v>20.629999999999999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160</v>
      </c>
    </row>
    <row r="156" s="12" customFormat="1" ht="22.8" customHeight="1">
      <c r="A156" s="12"/>
      <c r="B156" s="201"/>
      <c r="C156" s="202"/>
      <c r="D156" s="203" t="s">
        <v>78</v>
      </c>
      <c r="E156" s="215" t="s">
        <v>89</v>
      </c>
      <c r="F156" s="215" t="s">
        <v>1024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SUM(P157:P168)</f>
        <v>0</v>
      </c>
      <c r="Q156" s="209"/>
      <c r="R156" s="210">
        <f>SUM(R157:R168)</f>
        <v>0.21786329999999998</v>
      </c>
      <c r="S156" s="209"/>
      <c r="T156" s="21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87</v>
      </c>
      <c r="AT156" s="213" t="s">
        <v>78</v>
      </c>
      <c r="AU156" s="213" t="s">
        <v>87</v>
      </c>
      <c r="AY156" s="212" t="s">
        <v>160</v>
      </c>
      <c r="BK156" s="214">
        <f>SUM(BK157:BK168)</f>
        <v>0</v>
      </c>
    </row>
    <row r="157" s="2" customFormat="1" ht="16.5" customHeight="1">
      <c r="A157" s="37"/>
      <c r="B157" s="38"/>
      <c r="C157" s="217" t="s">
        <v>228</v>
      </c>
      <c r="D157" s="217" t="s">
        <v>163</v>
      </c>
      <c r="E157" s="218" t="s">
        <v>1911</v>
      </c>
      <c r="F157" s="219" t="s">
        <v>1912</v>
      </c>
      <c r="G157" s="220" t="s">
        <v>275</v>
      </c>
      <c r="H157" s="221">
        <v>16.52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1913</v>
      </c>
    </row>
    <row r="158" s="2" customFormat="1">
      <c r="A158" s="37"/>
      <c r="B158" s="38"/>
      <c r="C158" s="39"/>
      <c r="D158" s="230" t="s">
        <v>170</v>
      </c>
      <c r="E158" s="39"/>
      <c r="F158" s="231" t="s">
        <v>1914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="2" customFormat="1">
      <c r="A159" s="37"/>
      <c r="B159" s="38"/>
      <c r="C159" s="39"/>
      <c r="D159" s="230" t="s">
        <v>172</v>
      </c>
      <c r="E159" s="39"/>
      <c r="F159" s="235" t="s">
        <v>1915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="13" customFormat="1">
      <c r="A160" s="13"/>
      <c r="B160" s="236"/>
      <c r="C160" s="237"/>
      <c r="D160" s="230" t="s">
        <v>219</v>
      </c>
      <c r="E160" s="238" t="s">
        <v>1</v>
      </c>
      <c r="F160" s="239" t="s">
        <v>1916</v>
      </c>
      <c r="G160" s="237"/>
      <c r="H160" s="240">
        <v>16.52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219</v>
      </c>
      <c r="AU160" s="246" t="s">
        <v>89</v>
      </c>
      <c r="AV160" s="13" t="s">
        <v>89</v>
      </c>
      <c r="AW160" s="13" t="s">
        <v>36</v>
      </c>
      <c r="AX160" s="13" t="s">
        <v>79</v>
      </c>
      <c r="AY160" s="246" t="s">
        <v>160</v>
      </c>
    </row>
    <row r="161" s="2" customFormat="1" ht="16.5" customHeight="1">
      <c r="A161" s="37"/>
      <c r="B161" s="38"/>
      <c r="C161" s="217" t="s">
        <v>234</v>
      </c>
      <c r="D161" s="217" t="s">
        <v>163</v>
      </c>
      <c r="E161" s="218" t="s">
        <v>1917</v>
      </c>
      <c r="F161" s="219" t="s">
        <v>1918</v>
      </c>
      <c r="G161" s="220" t="s">
        <v>270</v>
      </c>
      <c r="H161" s="221">
        <v>54.600000000000001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0.00264</v>
      </c>
      <c r="R161" s="226">
        <f>Q161*H161</f>
        <v>0.14414399999999999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1919</v>
      </c>
    </row>
    <row r="162" s="2" customFormat="1">
      <c r="A162" s="37"/>
      <c r="B162" s="38"/>
      <c r="C162" s="39"/>
      <c r="D162" s="230" t="s">
        <v>170</v>
      </c>
      <c r="E162" s="39"/>
      <c r="F162" s="231" t="s">
        <v>1920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="13" customFormat="1">
      <c r="A163" s="13"/>
      <c r="B163" s="236"/>
      <c r="C163" s="237"/>
      <c r="D163" s="230" t="s">
        <v>219</v>
      </c>
      <c r="E163" s="238" t="s">
        <v>1</v>
      </c>
      <c r="F163" s="239" t="s">
        <v>1921</v>
      </c>
      <c r="G163" s="237"/>
      <c r="H163" s="240">
        <v>54.600000000000001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="2" customFormat="1" ht="16.5" customHeight="1">
      <c r="A164" s="37"/>
      <c r="B164" s="38"/>
      <c r="C164" s="217" t="s">
        <v>241</v>
      </c>
      <c r="D164" s="217" t="s">
        <v>163</v>
      </c>
      <c r="E164" s="218" t="s">
        <v>1922</v>
      </c>
      <c r="F164" s="219" t="s">
        <v>1923</v>
      </c>
      <c r="G164" s="220" t="s">
        <v>270</v>
      </c>
      <c r="H164" s="221">
        <v>54.600000000000001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1924</v>
      </c>
    </row>
    <row r="165" s="2" customFormat="1">
      <c r="A165" s="37"/>
      <c r="B165" s="38"/>
      <c r="C165" s="39"/>
      <c r="D165" s="230" t="s">
        <v>170</v>
      </c>
      <c r="E165" s="39"/>
      <c r="F165" s="231" t="s">
        <v>1925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="2" customFormat="1" ht="24.15" customHeight="1">
      <c r="A166" s="37"/>
      <c r="B166" s="38"/>
      <c r="C166" s="217" t="s">
        <v>247</v>
      </c>
      <c r="D166" s="217" t="s">
        <v>163</v>
      </c>
      <c r="E166" s="218" t="s">
        <v>1926</v>
      </c>
      <c r="F166" s="219" t="s">
        <v>1927</v>
      </c>
      <c r="G166" s="220" t="s">
        <v>362</v>
      </c>
      <c r="H166" s="221">
        <v>0.070999999999999994</v>
      </c>
      <c r="I166" s="222"/>
      <c r="J166" s="223">
        <f>ROUND(I166*H166,2)</f>
        <v>0</v>
      </c>
      <c r="K166" s="219" t="s">
        <v>167</v>
      </c>
      <c r="L166" s="43"/>
      <c r="M166" s="224" t="s">
        <v>1</v>
      </c>
      <c r="N166" s="225" t="s">
        <v>44</v>
      </c>
      <c r="O166" s="90"/>
      <c r="P166" s="226">
        <f>O166*H166</f>
        <v>0</v>
      </c>
      <c r="Q166" s="226">
        <v>1.0383</v>
      </c>
      <c r="R166" s="226">
        <f>Q166*H166</f>
        <v>0.073719299999999988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182</v>
      </c>
      <c r="AT166" s="228" t="s">
        <v>163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1928</v>
      </c>
    </row>
    <row r="167" s="2" customFormat="1">
      <c r="A167" s="37"/>
      <c r="B167" s="38"/>
      <c r="C167" s="39"/>
      <c r="D167" s="230" t="s">
        <v>170</v>
      </c>
      <c r="E167" s="39"/>
      <c r="F167" s="231" t="s">
        <v>1929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="13" customFormat="1">
      <c r="A168" s="13"/>
      <c r="B168" s="236"/>
      <c r="C168" s="237"/>
      <c r="D168" s="230" t="s">
        <v>219</v>
      </c>
      <c r="E168" s="238" t="s">
        <v>1</v>
      </c>
      <c r="F168" s="239" t="s">
        <v>1930</v>
      </c>
      <c r="G168" s="237"/>
      <c r="H168" s="240">
        <v>0.070999999999999994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160</v>
      </c>
    </row>
    <row r="169" s="12" customFormat="1" ht="22.8" customHeight="1">
      <c r="A169" s="12"/>
      <c r="B169" s="201"/>
      <c r="C169" s="202"/>
      <c r="D169" s="203" t="s">
        <v>78</v>
      </c>
      <c r="E169" s="215" t="s">
        <v>182</v>
      </c>
      <c r="F169" s="215" t="s">
        <v>473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SUM(P170:P173)</f>
        <v>0</v>
      </c>
      <c r="Q169" s="209"/>
      <c r="R169" s="210">
        <f>SUM(R170:R173)</f>
        <v>0</v>
      </c>
      <c r="S169" s="209"/>
      <c r="T169" s="211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87</v>
      </c>
      <c r="AT169" s="213" t="s">
        <v>78</v>
      </c>
      <c r="AU169" s="213" t="s">
        <v>87</v>
      </c>
      <c r="AY169" s="212" t="s">
        <v>160</v>
      </c>
      <c r="BK169" s="214">
        <f>SUM(BK170:BK173)</f>
        <v>0</v>
      </c>
    </row>
    <row r="170" s="2" customFormat="1" ht="24.15" customHeight="1">
      <c r="A170" s="37"/>
      <c r="B170" s="38"/>
      <c r="C170" s="217" t="s">
        <v>8</v>
      </c>
      <c r="D170" s="217" t="s">
        <v>163</v>
      </c>
      <c r="E170" s="218" t="s">
        <v>1931</v>
      </c>
      <c r="F170" s="219" t="s">
        <v>1932</v>
      </c>
      <c r="G170" s="220" t="s">
        <v>275</v>
      </c>
      <c r="H170" s="221">
        <v>2.21</v>
      </c>
      <c r="I170" s="222"/>
      <c r="J170" s="223">
        <f>ROUND(I170*H170,2)</f>
        <v>0</v>
      </c>
      <c r="K170" s="219" t="s">
        <v>167</v>
      </c>
      <c r="L170" s="43"/>
      <c r="M170" s="224" t="s">
        <v>1</v>
      </c>
      <c r="N170" s="225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182</v>
      </c>
      <c r="AT170" s="228" t="s">
        <v>163</v>
      </c>
      <c r="AU170" s="228" t="s">
        <v>89</v>
      </c>
      <c r="AY170" s="16" t="s">
        <v>160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182</v>
      </c>
      <c r="BM170" s="228" t="s">
        <v>1933</v>
      </c>
    </row>
    <row r="171" s="2" customFormat="1">
      <c r="A171" s="37"/>
      <c r="B171" s="38"/>
      <c r="C171" s="39"/>
      <c r="D171" s="230" t="s">
        <v>170</v>
      </c>
      <c r="E171" s="39"/>
      <c r="F171" s="231" t="s">
        <v>1934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170</v>
      </c>
      <c r="AU171" s="16" t="s">
        <v>89</v>
      </c>
    </row>
    <row r="172" s="2" customFormat="1">
      <c r="A172" s="37"/>
      <c r="B172" s="38"/>
      <c r="C172" s="39"/>
      <c r="D172" s="230" t="s">
        <v>172</v>
      </c>
      <c r="E172" s="39"/>
      <c r="F172" s="235" t="s">
        <v>1935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172</v>
      </c>
      <c r="AU172" s="16" t="s">
        <v>89</v>
      </c>
    </row>
    <row r="173" s="13" customFormat="1">
      <c r="A173" s="13"/>
      <c r="B173" s="236"/>
      <c r="C173" s="237"/>
      <c r="D173" s="230" t="s">
        <v>219</v>
      </c>
      <c r="E173" s="238" t="s">
        <v>1</v>
      </c>
      <c r="F173" s="239" t="s">
        <v>1936</v>
      </c>
      <c r="G173" s="237"/>
      <c r="H173" s="240">
        <v>2.21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219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160</v>
      </c>
    </row>
    <row r="174" s="12" customFormat="1" ht="22.8" customHeight="1">
      <c r="A174" s="12"/>
      <c r="B174" s="201"/>
      <c r="C174" s="202"/>
      <c r="D174" s="203" t="s">
        <v>78</v>
      </c>
      <c r="E174" s="215" t="s">
        <v>212</v>
      </c>
      <c r="F174" s="215" t="s">
        <v>324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SUM(P175:P190)</f>
        <v>0</v>
      </c>
      <c r="Q174" s="209"/>
      <c r="R174" s="210">
        <f>SUM(R175:R190)</f>
        <v>38.383499999999998</v>
      </c>
      <c r="S174" s="209"/>
      <c r="T174" s="211">
        <f>SUM(T175:T190)</f>
        <v>57.565349999999995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87</v>
      </c>
      <c r="AT174" s="213" t="s">
        <v>78</v>
      </c>
      <c r="AU174" s="213" t="s">
        <v>87</v>
      </c>
      <c r="AY174" s="212" t="s">
        <v>160</v>
      </c>
      <c r="BK174" s="214">
        <f>SUM(BK175:BK190)</f>
        <v>0</v>
      </c>
    </row>
    <row r="175" s="2" customFormat="1" ht="24.15" customHeight="1">
      <c r="A175" s="37"/>
      <c r="B175" s="38"/>
      <c r="C175" s="217" t="s">
        <v>346</v>
      </c>
      <c r="D175" s="217" t="s">
        <v>163</v>
      </c>
      <c r="E175" s="218" t="s">
        <v>1937</v>
      </c>
      <c r="F175" s="219" t="s">
        <v>1938</v>
      </c>
      <c r="G175" s="220" t="s">
        <v>215</v>
      </c>
      <c r="H175" s="221">
        <v>30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0.31945000000000001</v>
      </c>
      <c r="R175" s="226">
        <f>Q175*H175</f>
        <v>9.5835000000000008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1939</v>
      </c>
    </row>
    <row r="176" s="2" customFormat="1">
      <c r="A176" s="37"/>
      <c r="B176" s="38"/>
      <c r="C176" s="39"/>
      <c r="D176" s="230" t="s">
        <v>170</v>
      </c>
      <c r="E176" s="39"/>
      <c r="F176" s="231" t="s">
        <v>1940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="2" customFormat="1">
      <c r="A177" s="37"/>
      <c r="B177" s="38"/>
      <c r="C177" s="39"/>
      <c r="D177" s="230" t="s">
        <v>172</v>
      </c>
      <c r="E177" s="39"/>
      <c r="F177" s="235" t="s">
        <v>1941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89</v>
      </c>
    </row>
    <row r="178" s="13" customFormat="1">
      <c r="A178" s="13"/>
      <c r="B178" s="236"/>
      <c r="C178" s="237"/>
      <c r="D178" s="230" t="s">
        <v>219</v>
      </c>
      <c r="E178" s="238" t="s">
        <v>1</v>
      </c>
      <c r="F178" s="239" t="s">
        <v>1942</v>
      </c>
      <c r="G178" s="237"/>
      <c r="H178" s="240">
        <v>30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="2" customFormat="1" ht="24.15" customHeight="1">
      <c r="A179" s="37"/>
      <c r="B179" s="38"/>
      <c r="C179" s="217" t="s">
        <v>351</v>
      </c>
      <c r="D179" s="217" t="s">
        <v>163</v>
      </c>
      <c r="E179" s="218" t="s">
        <v>1943</v>
      </c>
      <c r="F179" s="219" t="s">
        <v>1944</v>
      </c>
      <c r="G179" s="220" t="s">
        <v>270</v>
      </c>
      <c r="H179" s="221">
        <v>16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0.27600000000000002</v>
      </c>
      <c r="R179" s="226">
        <f>Q179*H179</f>
        <v>4.4160000000000004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1945</v>
      </c>
    </row>
    <row r="180" s="2" customFormat="1">
      <c r="A180" s="37"/>
      <c r="B180" s="38"/>
      <c r="C180" s="39"/>
      <c r="D180" s="230" t="s">
        <v>170</v>
      </c>
      <c r="E180" s="39"/>
      <c r="F180" s="231" t="s">
        <v>1946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="13" customFormat="1">
      <c r="A181" s="13"/>
      <c r="B181" s="236"/>
      <c r="C181" s="237"/>
      <c r="D181" s="230" t="s">
        <v>219</v>
      </c>
      <c r="E181" s="238" t="s">
        <v>1</v>
      </c>
      <c r="F181" s="239" t="s">
        <v>1947</v>
      </c>
      <c r="G181" s="237"/>
      <c r="H181" s="240">
        <v>16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="2" customFormat="1" ht="24.15" customHeight="1">
      <c r="A182" s="37"/>
      <c r="B182" s="38"/>
      <c r="C182" s="217" t="s">
        <v>359</v>
      </c>
      <c r="D182" s="217" t="s">
        <v>163</v>
      </c>
      <c r="E182" s="218" t="s">
        <v>1948</v>
      </c>
      <c r="F182" s="219" t="s">
        <v>1949</v>
      </c>
      <c r="G182" s="220" t="s">
        <v>270</v>
      </c>
      <c r="H182" s="221">
        <v>96</v>
      </c>
      <c r="I182" s="222"/>
      <c r="J182" s="223">
        <f>ROUND(I182*H182,2)</f>
        <v>0</v>
      </c>
      <c r="K182" s="219" t="s">
        <v>1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0.254</v>
      </c>
      <c r="R182" s="226">
        <f>Q182*H182</f>
        <v>24.384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1950</v>
      </c>
    </row>
    <row r="183" s="2" customFormat="1">
      <c r="A183" s="37"/>
      <c r="B183" s="38"/>
      <c r="C183" s="39"/>
      <c r="D183" s="230" t="s">
        <v>170</v>
      </c>
      <c r="E183" s="39"/>
      <c r="F183" s="231" t="s">
        <v>1951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="2" customFormat="1">
      <c r="A184" s="37"/>
      <c r="B184" s="38"/>
      <c r="C184" s="39"/>
      <c r="D184" s="230" t="s">
        <v>172</v>
      </c>
      <c r="E184" s="39"/>
      <c r="F184" s="235" t="s">
        <v>1952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172</v>
      </c>
      <c r="AU184" s="16" t="s">
        <v>89</v>
      </c>
    </row>
    <row r="185" s="13" customFormat="1">
      <c r="A185" s="13"/>
      <c r="B185" s="236"/>
      <c r="C185" s="237"/>
      <c r="D185" s="230" t="s">
        <v>219</v>
      </c>
      <c r="E185" s="238" t="s">
        <v>1</v>
      </c>
      <c r="F185" s="239" t="s">
        <v>1953</v>
      </c>
      <c r="G185" s="237"/>
      <c r="H185" s="240">
        <v>96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219</v>
      </c>
      <c r="AU185" s="246" t="s">
        <v>89</v>
      </c>
      <c r="AV185" s="13" t="s">
        <v>89</v>
      </c>
      <c r="AW185" s="13" t="s">
        <v>36</v>
      </c>
      <c r="AX185" s="13" t="s">
        <v>79</v>
      </c>
      <c r="AY185" s="246" t="s">
        <v>160</v>
      </c>
    </row>
    <row r="186" s="2" customFormat="1" ht="24.15" customHeight="1">
      <c r="A186" s="37"/>
      <c r="B186" s="38"/>
      <c r="C186" s="217" t="s">
        <v>366</v>
      </c>
      <c r="D186" s="217" t="s">
        <v>163</v>
      </c>
      <c r="E186" s="218" t="s">
        <v>1954</v>
      </c>
      <c r="F186" s="219" t="s">
        <v>1955</v>
      </c>
      <c r="G186" s="220" t="s">
        <v>215</v>
      </c>
      <c r="H186" s="221">
        <v>63</v>
      </c>
      <c r="I186" s="222"/>
      <c r="J186" s="223">
        <f>ROUND(I186*H186,2)</f>
        <v>0</v>
      </c>
      <c r="K186" s="219" t="s">
        <v>167</v>
      </c>
      <c r="L186" s="43"/>
      <c r="M186" s="224" t="s">
        <v>1</v>
      </c>
      <c r="N186" s="225" t="s">
        <v>44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0.31945000000000001</v>
      </c>
      <c r="T186" s="227">
        <f>S186*H186</f>
        <v>20.125350000000001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182</v>
      </c>
      <c r="AT186" s="228" t="s">
        <v>163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1956</v>
      </c>
    </row>
    <row r="187" s="2" customFormat="1">
      <c r="A187" s="37"/>
      <c r="B187" s="38"/>
      <c r="C187" s="39"/>
      <c r="D187" s="230" t="s">
        <v>170</v>
      </c>
      <c r="E187" s="39"/>
      <c r="F187" s="231" t="s">
        <v>1957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="13" customFormat="1">
      <c r="A188" s="13"/>
      <c r="B188" s="236"/>
      <c r="C188" s="237"/>
      <c r="D188" s="230" t="s">
        <v>219</v>
      </c>
      <c r="E188" s="238" t="s">
        <v>1</v>
      </c>
      <c r="F188" s="239" t="s">
        <v>1958</v>
      </c>
      <c r="G188" s="237"/>
      <c r="H188" s="240">
        <v>63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="2" customFormat="1" ht="24.15" customHeight="1">
      <c r="A189" s="37"/>
      <c r="B189" s="38"/>
      <c r="C189" s="217" t="s">
        <v>372</v>
      </c>
      <c r="D189" s="217" t="s">
        <v>163</v>
      </c>
      <c r="E189" s="218" t="s">
        <v>1959</v>
      </c>
      <c r="F189" s="219" t="s">
        <v>1960</v>
      </c>
      <c r="G189" s="220" t="s">
        <v>270</v>
      </c>
      <c r="H189" s="221">
        <v>90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0.41599999999999998</v>
      </c>
      <c r="T189" s="227">
        <f>S189*H189</f>
        <v>37.439999999999998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1961</v>
      </c>
    </row>
    <row r="190" s="13" customFormat="1">
      <c r="A190" s="13"/>
      <c r="B190" s="236"/>
      <c r="C190" s="237"/>
      <c r="D190" s="230" t="s">
        <v>219</v>
      </c>
      <c r="E190" s="238" t="s">
        <v>1</v>
      </c>
      <c r="F190" s="239" t="s">
        <v>1962</v>
      </c>
      <c r="G190" s="237"/>
      <c r="H190" s="240">
        <v>90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219</v>
      </c>
      <c r="AU190" s="246" t="s">
        <v>89</v>
      </c>
      <c r="AV190" s="13" t="s">
        <v>89</v>
      </c>
      <c r="AW190" s="13" t="s">
        <v>36</v>
      </c>
      <c r="AX190" s="13" t="s">
        <v>79</v>
      </c>
      <c r="AY190" s="246" t="s">
        <v>160</v>
      </c>
    </row>
    <row r="191" s="12" customFormat="1" ht="22.8" customHeight="1">
      <c r="A191" s="12"/>
      <c r="B191" s="201"/>
      <c r="C191" s="202"/>
      <c r="D191" s="203" t="s">
        <v>78</v>
      </c>
      <c r="E191" s="215" t="s">
        <v>357</v>
      </c>
      <c r="F191" s="215" t="s">
        <v>358</v>
      </c>
      <c r="G191" s="202"/>
      <c r="H191" s="202"/>
      <c r="I191" s="205"/>
      <c r="J191" s="216">
        <f>BK191</f>
        <v>0</v>
      </c>
      <c r="K191" s="202"/>
      <c r="L191" s="207"/>
      <c r="M191" s="208"/>
      <c r="N191" s="209"/>
      <c r="O191" s="209"/>
      <c r="P191" s="210">
        <f>SUM(P192:P200)</f>
        <v>0</v>
      </c>
      <c r="Q191" s="209"/>
      <c r="R191" s="210">
        <f>SUM(R192:R200)</f>
        <v>0</v>
      </c>
      <c r="S191" s="209"/>
      <c r="T191" s="211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87</v>
      </c>
      <c r="AT191" s="213" t="s">
        <v>78</v>
      </c>
      <c r="AU191" s="213" t="s">
        <v>87</v>
      </c>
      <c r="AY191" s="212" t="s">
        <v>160</v>
      </c>
      <c r="BK191" s="214">
        <f>SUM(BK192:BK200)</f>
        <v>0</v>
      </c>
    </row>
    <row r="192" s="2" customFormat="1" ht="33" customHeight="1">
      <c r="A192" s="37"/>
      <c r="B192" s="38"/>
      <c r="C192" s="217" t="s">
        <v>7</v>
      </c>
      <c r="D192" s="217" t="s">
        <v>163</v>
      </c>
      <c r="E192" s="218" t="s">
        <v>373</v>
      </c>
      <c r="F192" s="219" t="s">
        <v>374</v>
      </c>
      <c r="G192" s="220" t="s">
        <v>362</v>
      </c>
      <c r="H192" s="221">
        <v>57.564999999999998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1963</v>
      </c>
    </row>
    <row r="193" s="2" customFormat="1">
      <c r="A193" s="37"/>
      <c r="B193" s="38"/>
      <c r="C193" s="39"/>
      <c r="D193" s="230" t="s">
        <v>170</v>
      </c>
      <c r="E193" s="39"/>
      <c r="F193" s="231" t="s">
        <v>376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="2" customFormat="1" ht="21.75" customHeight="1">
      <c r="A194" s="37"/>
      <c r="B194" s="38"/>
      <c r="C194" s="217" t="s">
        <v>382</v>
      </c>
      <c r="D194" s="217" t="s">
        <v>163</v>
      </c>
      <c r="E194" s="218" t="s">
        <v>378</v>
      </c>
      <c r="F194" s="219" t="s">
        <v>379</v>
      </c>
      <c r="G194" s="220" t="s">
        <v>362</v>
      </c>
      <c r="H194" s="221">
        <v>57.564999999999998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1964</v>
      </c>
    </row>
    <row r="195" s="2" customFormat="1">
      <c r="A195" s="37"/>
      <c r="B195" s="38"/>
      <c r="C195" s="39"/>
      <c r="D195" s="230" t="s">
        <v>170</v>
      </c>
      <c r="E195" s="39"/>
      <c r="F195" s="231" t="s">
        <v>381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="2" customFormat="1" ht="24.15" customHeight="1">
      <c r="A196" s="37"/>
      <c r="B196" s="38"/>
      <c r="C196" s="217" t="s">
        <v>388</v>
      </c>
      <c r="D196" s="217" t="s">
        <v>163</v>
      </c>
      <c r="E196" s="218" t="s">
        <v>383</v>
      </c>
      <c r="F196" s="219" t="s">
        <v>384</v>
      </c>
      <c r="G196" s="220" t="s">
        <v>362</v>
      </c>
      <c r="H196" s="221">
        <v>863.47500000000002</v>
      </c>
      <c r="I196" s="222"/>
      <c r="J196" s="223">
        <f>ROUND(I196*H196,2)</f>
        <v>0</v>
      </c>
      <c r="K196" s="219" t="s">
        <v>167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182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1965</v>
      </c>
    </row>
    <row r="197" s="2" customFormat="1">
      <c r="A197" s="37"/>
      <c r="B197" s="38"/>
      <c r="C197" s="39"/>
      <c r="D197" s="230" t="s">
        <v>170</v>
      </c>
      <c r="E197" s="39"/>
      <c r="F197" s="231" t="s">
        <v>386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="13" customFormat="1">
      <c r="A198" s="13"/>
      <c r="B198" s="236"/>
      <c r="C198" s="237"/>
      <c r="D198" s="230" t="s">
        <v>219</v>
      </c>
      <c r="E198" s="237"/>
      <c r="F198" s="239" t="s">
        <v>1966</v>
      </c>
      <c r="G198" s="237"/>
      <c r="H198" s="240">
        <v>863.47500000000002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4</v>
      </c>
      <c r="AX198" s="13" t="s">
        <v>87</v>
      </c>
      <c r="AY198" s="246" t="s">
        <v>160</v>
      </c>
    </row>
    <row r="199" s="2" customFormat="1" ht="24.15" customHeight="1">
      <c r="A199" s="37"/>
      <c r="B199" s="38"/>
      <c r="C199" s="217" t="s">
        <v>508</v>
      </c>
      <c r="D199" s="217" t="s">
        <v>163</v>
      </c>
      <c r="E199" s="218" t="s">
        <v>389</v>
      </c>
      <c r="F199" s="219" t="s">
        <v>390</v>
      </c>
      <c r="G199" s="220" t="s">
        <v>362</v>
      </c>
      <c r="H199" s="221">
        <v>57.564999999999998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1967</v>
      </c>
    </row>
    <row r="200" s="2" customFormat="1">
      <c r="A200" s="37"/>
      <c r="B200" s="38"/>
      <c r="C200" s="39"/>
      <c r="D200" s="230" t="s">
        <v>170</v>
      </c>
      <c r="E200" s="39"/>
      <c r="F200" s="231" t="s">
        <v>392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="12" customFormat="1" ht="22.8" customHeight="1">
      <c r="A201" s="12"/>
      <c r="B201" s="201"/>
      <c r="C201" s="202"/>
      <c r="D201" s="203" t="s">
        <v>78</v>
      </c>
      <c r="E201" s="215" t="s">
        <v>694</v>
      </c>
      <c r="F201" s="215" t="s">
        <v>695</v>
      </c>
      <c r="G201" s="202"/>
      <c r="H201" s="202"/>
      <c r="I201" s="205"/>
      <c r="J201" s="216">
        <f>BK201</f>
        <v>0</v>
      </c>
      <c r="K201" s="202"/>
      <c r="L201" s="207"/>
      <c r="M201" s="208"/>
      <c r="N201" s="209"/>
      <c r="O201" s="209"/>
      <c r="P201" s="210">
        <f>SUM(P202:P203)</f>
        <v>0</v>
      </c>
      <c r="Q201" s="209"/>
      <c r="R201" s="210">
        <f>SUM(R202:R203)</f>
        <v>0</v>
      </c>
      <c r="S201" s="209"/>
      <c r="T201" s="21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87</v>
      </c>
      <c r="AT201" s="213" t="s">
        <v>78</v>
      </c>
      <c r="AU201" s="213" t="s">
        <v>87</v>
      </c>
      <c r="AY201" s="212" t="s">
        <v>160</v>
      </c>
      <c r="BK201" s="214">
        <f>SUM(BK202:BK203)</f>
        <v>0</v>
      </c>
    </row>
    <row r="202" s="2" customFormat="1" ht="24.15" customHeight="1">
      <c r="A202" s="37"/>
      <c r="B202" s="38"/>
      <c r="C202" s="217" t="s">
        <v>513</v>
      </c>
      <c r="D202" s="217" t="s">
        <v>163</v>
      </c>
      <c r="E202" s="218" t="s">
        <v>1968</v>
      </c>
      <c r="F202" s="219" t="s">
        <v>1969</v>
      </c>
      <c r="G202" s="220" t="s">
        <v>362</v>
      </c>
      <c r="H202" s="221">
        <v>38.656999999999996</v>
      </c>
      <c r="I202" s="222"/>
      <c r="J202" s="223">
        <f>ROUND(I202*H202,2)</f>
        <v>0</v>
      </c>
      <c r="K202" s="219" t="s">
        <v>1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1970</v>
      </c>
    </row>
    <row r="203" s="2" customFormat="1">
      <c r="A203" s="37"/>
      <c r="B203" s="38"/>
      <c r="C203" s="39"/>
      <c r="D203" s="230" t="s">
        <v>170</v>
      </c>
      <c r="E203" s="39"/>
      <c r="F203" s="231" t="s">
        <v>1971</v>
      </c>
      <c r="G203" s="39"/>
      <c r="H203" s="39"/>
      <c r="I203" s="232"/>
      <c r="J203" s="39"/>
      <c r="K203" s="39"/>
      <c r="L203" s="43"/>
      <c r="M203" s="247"/>
      <c r="N203" s="248"/>
      <c r="O203" s="249"/>
      <c r="P203" s="249"/>
      <c r="Q203" s="249"/>
      <c r="R203" s="249"/>
      <c r="S203" s="249"/>
      <c r="T203" s="250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="2" customFormat="1" ht="6.96" customHeight="1">
      <c r="A204" s="37"/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43"/>
      <c r="M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</sheetData>
  <sheetProtection sheet="1" autoFilter="0" formatColumns="0" formatRows="0" objects="1" scenarios="1" spinCount="100000" saltValue="A7Lkm++NMyafMsvUDqbBvdeQ77M7KAkwVa8qUAUCUYitMuHgwGmN7F4lP+PLxT0kpJVlw+HODuc/A4wcyjwtGA==" hashValue="HjIubk10Uhw6fjXTTTfB681XhgHcde8x9uve3ICkxXQFMiEJp+tecwELT/CDIdsoiTZXgcNUrx7gHgFzpJnFpQ==" algorithmName="SHA-512" password="CC35"/>
  <autoFilter ref="C122:K20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1972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ROUND((SUM(BE124:BE292)),  2)</f>
        <v>0</v>
      </c>
      <c r="G33" s="37"/>
      <c r="H33" s="37"/>
      <c r="I33" s="154">
        <v>0.20999999999999999</v>
      </c>
      <c r="J33" s="153">
        <f>ROUND(((SUM(BE124:BE292))*I33),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ROUND((SUM(BF124:BF292)),  2)</f>
        <v>0</v>
      </c>
      <c r="G34" s="37"/>
      <c r="H34" s="37"/>
      <c r="I34" s="154">
        <v>0.14999999999999999</v>
      </c>
      <c r="J34" s="153">
        <f>ROUND(((SUM(BF124:BF292))*I34),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ROUND((SUM(BG124:BG292)),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ROUND((SUM(BH124:BH292)),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ROUND((SUM(BI124:BI292)),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SO301 - Přeložka dešťové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395</v>
      </c>
      <c r="E99" s="187"/>
      <c r="F99" s="187"/>
      <c r="G99" s="187"/>
      <c r="H99" s="187"/>
      <c r="I99" s="187"/>
      <c r="J99" s="188">
        <f>J175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876</v>
      </c>
      <c r="E100" s="187"/>
      <c r="F100" s="187"/>
      <c r="G100" s="187"/>
      <c r="H100" s="187"/>
      <c r="I100" s="187"/>
      <c r="J100" s="188">
        <f>J195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J211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263</v>
      </c>
      <c r="E102" s="187"/>
      <c r="F102" s="187"/>
      <c r="G102" s="187"/>
      <c r="H102" s="187"/>
      <c r="I102" s="187"/>
      <c r="J102" s="188">
        <f>J268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264</v>
      </c>
      <c r="E103" s="187"/>
      <c r="F103" s="187"/>
      <c r="G103" s="187"/>
      <c r="H103" s="187"/>
      <c r="I103" s="187"/>
      <c r="J103" s="188">
        <f>J277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397</v>
      </c>
      <c r="E104" s="187"/>
      <c r="F104" s="187"/>
      <c r="G104" s="187"/>
      <c r="H104" s="187"/>
      <c r="I104" s="187"/>
      <c r="J104" s="188">
        <f>J290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144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73" t="str">
        <f>E7</f>
        <v>Místní komunikace Jamská - Nákupní park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130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SO301 - Přeložka dešťové kanalizace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Žďár nad Sázavou</v>
      </c>
      <c r="G118" s="39"/>
      <c r="H118" s="39"/>
      <c r="I118" s="31" t="s">
        <v>22</v>
      </c>
      <c r="J118" s="78" t="str">
        <f>IF(J12="","",J12)</f>
        <v>17. 9. 2021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>Město Žďár nad Sázavou</v>
      </c>
      <c r="G120" s="39"/>
      <c r="H120" s="39"/>
      <c r="I120" s="31" t="s">
        <v>32</v>
      </c>
      <c r="J120" s="35" t="str">
        <f>E21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PROfi Jihlava spol. s 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90"/>
      <c r="B123" s="191"/>
      <c r="C123" s="192" t="s">
        <v>145</v>
      </c>
      <c r="D123" s="193" t="s">
        <v>64</v>
      </c>
      <c r="E123" s="193" t="s">
        <v>60</v>
      </c>
      <c r="F123" s="193" t="s">
        <v>61</v>
      </c>
      <c r="G123" s="193" t="s">
        <v>146</v>
      </c>
      <c r="H123" s="193" t="s">
        <v>147</v>
      </c>
      <c r="I123" s="193" t="s">
        <v>148</v>
      </c>
      <c r="J123" s="193" t="s">
        <v>134</v>
      </c>
      <c r="K123" s="194" t="s">
        <v>149</v>
      </c>
      <c r="L123" s="195"/>
      <c r="M123" s="99" t="s">
        <v>1</v>
      </c>
      <c r="N123" s="100" t="s">
        <v>43</v>
      </c>
      <c r="O123" s="100" t="s">
        <v>150</v>
      </c>
      <c r="P123" s="100" t="s">
        <v>151</v>
      </c>
      <c r="Q123" s="100" t="s">
        <v>152</v>
      </c>
      <c r="R123" s="100" t="s">
        <v>153</v>
      </c>
      <c r="S123" s="100" t="s">
        <v>154</v>
      </c>
      <c r="T123" s="101" t="s">
        <v>155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="2" customFormat="1" ht="22.8" customHeight="1">
      <c r="A124" s="37"/>
      <c r="B124" s="38"/>
      <c r="C124" s="106" t="s">
        <v>156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212.30116000000004</v>
      </c>
      <c r="S124" s="103"/>
      <c r="T124" s="199">
        <f>T125</f>
        <v>45.855000000000004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136</v>
      </c>
      <c r="BK124" s="200">
        <f>BK125</f>
        <v>0</v>
      </c>
    </row>
    <row r="125" s="12" customFormat="1" ht="25.92" customHeight="1">
      <c r="A125" s="12"/>
      <c r="B125" s="201"/>
      <c r="C125" s="202"/>
      <c r="D125" s="203" t="s">
        <v>78</v>
      </c>
      <c r="E125" s="204" t="s">
        <v>265</v>
      </c>
      <c r="F125" s="204" t="s">
        <v>266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P126+P175+P195+P211+P268+P277+P290</f>
        <v>0</v>
      </c>
      <c r="Q125" s="209"/>
      <c r="R125" s="210">
        <f>R126+R175+R195+R211+R268+R277+R290</f>
        <v>212.30116000000004</v>
      </c>
      <c r="S125" s="209"/>
      <c r="T125" s="211">
        <f>T126+T175+T195+T211+T268+T277+T290</f>
        <v>45.855000000000004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79</v>
      </c>
      <c r="AY125" s="212" t="s">
        <v>160</v>
      </c>
      <c r="BK125" s="214">
        <f>BK126+BK175+BK195+BK211+BK268+BK277+BK290</f>
        <v>0</v>
      </c>
    </row>
    <row r="126" s="12" customFormat="1" ht="22.8" customHeight="1">
      <c r="A126" s="12"/>
      <c r="B126" s="201"/>
      <c r="C126" s="202"/>
      <c r="D126" s="203" t="s">
        <v>78</v>
      </c>
      <c r="E126" s="215" t="s">
        <v>87</v>
      </c>
      <c r="F126" s="215" t="s">
        <v>267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SUM(P127:P174)</f>
        <v>0</v>
      </c>
      <c r="Q126" s="209"/>
      <c r="R126" s="210">
        <f>SUM(R127:R174)</f>
        <v>0.67959999999999998</v>
      </c>
      <c r="S126" s="209"/>
      <c r="T126" s="211">
        <f>SUM(T127:T174)</f>
        <v>33.855000000000004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87</v>
      </c>
      <c r="AT126" s="213" t="s">
        <v>78</v>
      </c>
      <c r="AU126" s="213" t="s">
        <v>87</v>
      </c>
      <c r="AY126" s="212" t="s">
        <v>160</v>
      </c>
      <c r="BK126" s="214">
        <f>SUM(BK127:BK174)</f>
        <v>0</v>
      </c>
    </row>
    <row r="127" s="2" customFormat="1" ht="24.15" customHeight="1">
      <c r="A127" s="37"/>
      <c r="B127" s="38"/>
      <c r="C127" s="217" t="s">
        <v>87</v>
      </c>
      <c r="D127" s="217" t="s">
        <v>163</v>
      </c>
      <c r="E127" s="218" t="s">
        <v>1973</v>
      </c>
      <c r="F127" s="219" t="s">
        <v>1974</v>
      </c>
      <c r="G127" s="220" t="s">
        <v>270</v>
      </c>
      <c r="H127" s="221">
        <v>100</v>
      </c>
      <c r="I127" s="222"/>
      <c r="J127" s="223">
        <f>ROUND(I127*H127,2)</f>
        <v>0</v>
      </c>
      <c r="K127" s="219" t="s">
        <v>167</v>
      </c>
      <c r="L127" s="43"/>
      <c r="M127" s="224" t="s">
        <v>1</v>
      </c>
      <c r="N127" s="225" t="s">
        <v>44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0.316</v>
      </c>
      <c r="T127" s="227">
        <f>S127*H127</f>
        <v>31.600000000000001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182</v>
      </c>
      <c r="AT127" s="228" t="s">
        <v>163</v>
      </c>
      <c r="AU127" s="228" t="s">
        <v>89</v>
      </c>
      <c r="AY127" s="16" t="s">
        <v>160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87</v>
      </c>
      <c r="BK127" s="229">
        <f>ROUND(I127*H127,2)</f>
        <v>0</v>
      </c>
      <c r="BL127" s="16" t="s">
        <v>182</v>
      </c>
      <c r="BM127" s="228" t="s">
        <v>1975</v>
      </c>
    </row>
    <row r="128" s="2" customFormat="1">
      <c r="A128" s="37"/>
      <c r="B128" s="38"/>
      <c r="C128" s="39"/>
      <c r="D128" s="230" t="s">
        <v>170</v>
      </c>
      <c r="E128" s="39"/>
      <c r="F128" s="231" t="s">
        <v>1976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170</v>
      </c>
      <c r="AU128" s="16" t="s">
        <v>89</v>
      </c>
    </row>
    <row r="129" s="2" customFormat="1" ht="16.5" customHeight="1">
      <c r="A129" s="37"/>
      <c r="B129" s="38"/>
      <c r="C129" s="217" t="s">
        <v>89</v>
      </c>
      <c r="D129" s="217" t="s">
        <v>163</v>
      </c>
      <c r="E129" s="218" t="s">
        <v>907</v>
      </c>
      <c r="F129" s="219" t="s">
        <v>908</v>
      </c>
      <c r="G129" s="220" t="s">
        <v>215</v>
      </c>
      <c r="H129" s="221">
        <v>11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0.20499999999999999</v>
      </c>
      <c r="T129" s="227">
        <f>S129*H129</f>
        <v>2.2549999999999999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1977</v>
      </c>
    </row>
    <row r="130" s="2" customFormat="1">
      <c r="A130" s="37"/>
      <c r="B130" s="38"/>
      <c r="C130" s="39"/>
      <c r="D130" s="230" t="s">
        <v>170</v>
      </c>
      <c r="E130" s="39"/>
      <c r="F130" s="231" t="s">
        <v>910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="2" customFormat="1" ht="24.15" customHeight="1">
      <c r="A131" s="37"/>
      <c r="B131" s="38"/>
      <c r="C131" s="217" t="s">
        <v>178</v>
      </c>
      <c r="D131" s="217" t="s">
        <v>163</v>
      </c>
      <c r="E131" s="218" t="s">
        <v>408</v>
      </c>
      <c r="F131" s="219" t="s">
        <v>409</v>
      </c>
      <c r="G131" s="220" t="s">
        <v>404</v>
      </c>
      <c r="H131" s="221">
        <v>168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4.0000000000000003E-05</v>
      </c>
      <c r="R131" s="226">
        <f>Q131*H131</f>
        <v>0.0067200000000000003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1978</v>
      </c>
    </row>
    <row r="132" s="2" customFormat="1">
      <c r="A132" s="37"/>
      <c r="B132" s="38"/>
      <c r="C132" s="39"/>
      <c r="D132" s="230" t="s">
        <v>170</v>
      </c>
      <c r="E132" s="39"/>
      <c r="F132" s="231" t="s">
        <v>411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="13" customFormat="1">
      <c r="A133" s="13"/>
      <c r="B133" s="236"/>
      <c r="C133" s="237"/>
      <c r="D133" s="230" t="s">
        <v>219</v>
      </c>
      <c r="E133" s="238" t="s">
        <v>1</v>
      </c>
      <c r="F133" s="239" t="s">
        <v>407</v>
      </c>
      <c r="G133" s="237"/>
      <c r="H133" s="240">
        <v>168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219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160</v>
      </c>
    </row>
    <row r="134" s="2" customFormat="1" ht="33" customHeight="1">
      <c r="A134" s="37"/>
      <c r="B134" s="38"/>
      <c r="C134" s="217" t="s">
        <v>182</v>
      </c>
      <c r="D134" s="217" t="s">
        <v>163</v>
      </c>
      <c r="E134" s="218" t="s">
        <v>1979</v>
      </c>
      <c r="F134" s="219" t="s">
        <v>1980</v>
      </c>
      <c r="G134" s="220" t="s">
        <v>275</v>
      </c>
      <c r="H134" s="221">
        <v>1139.5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1981</v>
      </c>
    </row>
    <row r="135" s="2" customFormat="1">
      <c r="A135" s="37"/>
      <c r="B135" s="38"/>
      <c r="C135" s="39"/>
      <c r="D135" s="230" t="s">
        <v>170</v>
      </c>
      <c r="E135" s="39"/>
      <c r="F135" s="231" t="s">
        <v>1982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="13" customFormat="1">
      <c r="A136" s="13"/>
      <c r="B136" s="236"/>
      <c r="C136" s="237"/>
      <c r="D136" s="230" t="s">
        <v>219</v>
      </c>
      <c r="E136" s="238" t="s">
        <v>1</v>
      </c>
      <c r="F136" s="239" t="s">
        <v>1983</v>
      </c>
      <c r="G136" s="237"/>
      <c r="H136" s="240">
        <v>1139.5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="2" customFormat="1" ht="24.15" customHeight="1">
      <c r="A137" s="37"/>
      <c r="B137" s="38"/>
      <c r="C137" s="217" t="s">
        <v>159</v>
      </c>
      <c r="D137" s="217" t="s">
        <v>163</v>
      </c>
      <c r="E137" s="218" t="s">
        <v>417</v>
      </c>
      <c r="F137" s="219" t="s">
        <v>418</v>
      </c>
      <c r="G137" s="220" t="s">
        <v>275</v>
      </c>
      <c r="H137" s="221">
        <v>911.60000000000002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1984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420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13" customFormat="1">
      <c r="A139" s="13"/>
      <c r="B139" s="236"/>
      <c r="C139" s="237"/>
      <c r="D139" s="230" t="s">
        <v>219</v>
      </c>
      <c r="E139" s="238" t="s">
        <v>1</v>
      </c>
      <c r="F139" s="239" t="s">
        <v>1985</v>
      </c>
      <c r="G139" s="237"/>
      <c r="H139" s="240">
        <v>911.60000000000002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="2" customFormat="1" ht="21.75" customHeight="1">
      <c r="A140" s="37"/>
      <c r="B140" s="38"/>
      <c r="C140" s="217" t="s">
        <v>192</v>
      </c>
      <c r="D140" s="217" t="s">
        <v>163</v>
      </c>
      <c r="E140" s="218" t="s">
        <v>1986</v>
      </c>
      <c r="F140" s="219" t="s">
        <v>1987</v>
      </c>
      <c r="G140" s="220" t="s">
        <v>270</v>
      </c>
      <c r="H140" s="221">
        <v>1060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0.00063000000000000003</v>
      </c>
      <c r="R140" s="226">
        <f>Q140*H140</f>
        <v>0.66780000000000006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1988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1989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13" customFormat="1">
      <c r="A142" s="13"/>
      <c r="B142" s="236"/>
      <c r="C142" s="237"/>
      <c r="D142" s="230" t="s">
        <v>219</v>
      </c>
      <c r="E142" s="238" t="s">
        <v>1</v>
      </c>
      <c r="F142" s="239" t="s">
        <v>1990</v>
      </c>
      <c r="G142" s="237"/>
      <c r="H142" s="240">
        <v>1060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="2" customFormat="1" ht="21.75" customHeight="1">
      <c r="A143" s="37"/>
      <c r="B143" s="38"/>
      <c r="C143" s="217" t="s">
        <v>198</v>
      </c>
      <c r="D143" s="217" t="s">
        <v>163</v>
      </c>
      <c r="E143" s="218" t="s">
        <v>1991</v>
      </c>
      <c r="F143" s="219" t="s">
        <v>1992</v>
      </c>
      <c r="G143" s="220" t="s">
        <v>270</v>
      </c>
      <c r="H143" s="221">
        <v>1060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1993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1994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2" customFormat="1" ht="33" customHeight="1">
      <c r="A145" s="37"/>
      <c r="B145" s="38"/>
      <c r="C145" s="217" t="s">
        <v>204</v>
      </c>
      <c r="D145" s="217" t="s">
        <v>163</v>
      </c>
      <c r="E145" s="218" t="s">
        <v>302</v>
      </c>
      <c r="F145" s="219" t="s">
        <v>303</v>
      </c>
      <c r="G145" s="220" t="s">
        <v>275</v>
      </c>
      <c r="H145" s="221">
        <v>141.27000000000001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1995</v>
      </c>
    </row>
    <row r="146" s="2" customFormat="1">
      <c r="A146" s="37"/>
      <c r="B146" s="38"/>
      <c r="C146" s="39"/>
      <c r="D146" s="230" t="s">
        <v>170</v>
      </c>
      <c r="E146" s="39"/>
      <c r="F146" s="231" t="s">
        <v>305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="2" customFormat="1">
      <c r="A147" s="37"/>
      <c r="B147" s="38"/>
      <c r="C147" s="39"/>
      <c r="D147" s="230" t="s">
        <v>172</v>
      </c>
      <c r="E147" s="39"/>
      <c r="F147" s="235" t="s">
        <v>1996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172</v>
      </c>
      <c r="AU147" s="16" t="s">
        <v>89</v>
      </c>
    </row>
    <row r="148" s="2" customFormat="1" ht="33" customHeight="1">
      <c r="A148" s="37"/>
      <c r="B148" s="38"/>
      <c r="C148" s="217" t="s">
        <v>212</v>
      </c>
      <c r="D148" s="217" t="s">
        <v>163</v>
      </c>
      <c r="E148" s="218" t="s">
        <v>953</v>
      </c>
      <c r="F148" s="219" t="s">
        <v>303</v>
      </c>
      <c r="G148" s="220" t="s">
        <v>275</v>
      </c>
      <c r="H148" s="221">
        <v>291.63</v>
      </c>
      <c r="I148" s="222"/>
      <c r="J148" s="223">
        <f>ROUND(I148*H148,2)</f>
        <v>0</v>
      </c>
      <c r="K148" s="219" t="s">
        <v>1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1997</v>
      </c>
    </row>
    <row r="149" s="2" customFormat="1">
      <c r="A149" s="37"/>
      <c r="B149" s="38"/>
      <c r="C149" s="39"/>
      <c r="D149" s="230" t="s">
        <v>170</v>
      </c>
      <c r="E149" s="39"/>
      <c r="F149" s="231" t="s">
        <v>305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="2" customFormat="1">
      <c r="A150" s="37"/>
      <c r="B150" s="38"/>
      <c r="C150" s="39"/>
      <c r="D150" s="230" t="s">
        <v>172</v>
      </c>
      <c r="E150" s="39"/>
      <c r="F150" s="235" t="s">
        <v>1998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="13" customFormat="1">
      <c r="A151" s="13"/>
      <c r="B151" s="236"/>
      <c r="C151" s="237"/>
      <c r="D151" s="230" t="s">
        <v>219</v>
      </c>
      <c r="E151" s="238" t="s">
        <v>1</v>
      </c>
      <c r="F151" s="239" t="s">
        <v>1999</v>
      </c>
      <c r="G151" s="237"/>
      <c r="H151" s="240">
        <v>291.63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160</v>
      </c>
    </row>
    <row r="152" s="2" customFormat="1" ht="24.15" customHeight="1">
      <c r="A152" s="37"/>
      <c r="B152" s="38"/>
      <c r="C152" s="217" t="s">
        <v>221</v>
      </c>
      <c r="D152" s="217" t="s">
        <v>163</v>
      </c>
      <c r="E152" s="218" t="s">
        <v>1762</v>
      </c>
      <c r="F152" s="219" t="s">
        <v>1702</v>
      </c>
      <c r="G152" s="220" t="s">
        <v>362</v>
      </c>
      <c r="H152" s="221">
        <v>583.25999999999999</v>
      </c>
      <c r="I152" s="222"/>
      <c r="J152" s="223">
        <f>ROUND(I152*H152,2)</f>
        <v>0</v>
      </c>
      <c r="K152" s="219" t="s">
        <v>167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2000</v>
      </c>
    </row>
    <row r="153" s="2" customFormat="1">
      <c r="A153" s="37"/>
      <c r="B153" s="38"/>
      <c r="C153" s="39"/>
      <c r="D153" s="230" t="s">
        <v>170</v>
      </c>
      <c r="E153" s="39"/>
      <c r="F153" s="231" t="s">
        <v>1704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="13" customFormat="1">
      <c r="A154" s="13"/>
      <c r="B154" s="236"/>
      <c r="C154" s="237"/>
      <c r="D154" s="230" t="s">
        <v>219</v>
      </c>
      <c r="E154" s="237"/>
      <c r="F154" s="239" t="s">
        <v>2001</v>
      </c>
      <c r="G154" s="237"/>
      <c r="H154" s="240">
        <v>583.25999999999999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219</v>
      </c>
      <c r="AU154" s="246" t="s">
        <v>89</v>
      </c>
      <c r="AV154" s="13" t="s">
        <v>89</v>
      </c>
      <c r="AW154" s="13" t="s">
        <v>4</v>
      </c>
      <c r="AX154" s="13" t="s">
        <v>87</v>
      </c>
      <c r="AY154" s="246" t="s">
        <v>160</v>
      </c>
    </row>
    <row r="155" s="2" customFormat="1" ht="16.5" customHeight="1">
      <c r="A155" s="37"/>
      <c r="B155" s="38"/>
      <c r="C155" s="217" t="s">
        <v>228</v>
      </c>
      <c r="D155" s="217" t="s">
        <v>163</v>
      </c>
      <c r="E155" s="218" t="s">
        <v>1765</v>
      </c>
      <c r="F155" s="219" t="s">
        <v>1766</v>
      </c>
      <c r="G155" s="220" t="s">
        <v>275</v>
      </c>
      <c r="H155" s="221">
        <v>432.89999999999998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182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182</v>
      </c>
      <c r="BM155" s="228" t="s">
        <v>2002</v>
      </c>
    </row>
    <row r="156" s="2" customFormat="1">
      <c r="A156" s="37"/>
      <c r="B156" s="38"/>
      <c r="C156" s="39"/>
      <c r="D156" s="230" t="s">
        <v>170</v>
      </c>
      <c r="E156" s="39"/>
      <c r="F156" s="231" t="s">
        <v>1768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="13" customFormat="1">
      <c r="A157" s="13"/>
      <c r="B157" s="236"/>
      <c r="C157" s="237"/>
      <c r="D157" s="230" t="s">
        <v>219</v>
      </c>
      <c r="E157" s="238" t="s">
        <v>1</v>
      </c>
      <c r="F157" s="239" t="s">
        <v>2003</v>
      </c>
      <c r="G157" s="237"/>
      <c r="H157" s="240">
        <v>432.89999999999998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219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160</v>
      </c>
    </row>
    <row r="158" s="2" customFormat="1" ht="24.15" customHeight="1">
      <c r="A158" s="37"/>
      <c r="B158" s="38"/>
      <c r="C158" s="217" t="s">
        <v>234</v>
      </c>
      <c r="D158" s="217" t="s">
        <v>163</v>
      </c>
      <c r="E158" s="218" t="s">
        <v>441</v>
      </c>
      <c r="F158" s="219" t="s">
        <v>442</v>
      </c>
      <c r="G158" s="220" t="s">
        <v>275</v>
      </c>
      <c r="H158" s="221">
        <v>706.60000000000002</v>
      </c>
      <c r="I158" s="222"/>
      <c r="J158" s="223">
        <f>ROUND(I158*H158,2)</f>
        <v>0</v>
      </c>
      <c r="K158" s="219" t="s">
        <v>167</v>
      </c>
      <c r="L158" s="43"/>
      <c r="M158" s="224" t="s">
        <v>1</v>
      </c>
      <c r="N158" s="225" t="s">
        <v>44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182</v>
      </c>
      <c r="AT158" s="228" t="s">
        <v>163</v>
      </c>
      <c r="AU158" s="228" t="s">
        <v>89</v>
      </c>
      <c r="AY158" s="16" t="s">
        <v>160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87</v>
      </c>
      <c r="BK158" s="229">
        <f>ROUND(I158*H158,2)</f>
        <v>0</v>
      </c>
      <c r="BL158" s="16" t="s">
        <v>182</v>
      </c>
      <c r="BM158" s="228" t="s">
        <v>2004</v>
      </c>
    </row>
    <row r="159" s="2" customFormat="1">
      <c r="A159" s="37"/>
      <c r="B159" s="38"/>
      <c r="C159" s="39"/>
      <c r="D159" s="230" t="s">
        <v>170</v>
      </c>
      <c r="E159" s="39"/>
      <c r="F159" s="231" t="s">
        <v>444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89</v>
      </c>
    </row>
    <row r="160" s="2" customFormat="1">
      <c r="A160" s="37"/>
      <c r="B160" s="38"/>
      <c r="C160" s="39"/>
      <c r="D160" s="230" t="s">
        <v>172</v>
      </c>
      <c r="E160" s="39"/>
      <c r="F160" s="235" t="s">
        <v>2005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172</v>
      </c>
      <c r="AU160" s="16" t="s">
        <v>89</v>
      </c>
    </row>
    <row r="161" s="13" customFormat="1">
      <c r="A161" s="13"/>
      <c r="B161" s="236"/>
      <c r="C161" s="237"/>
      <c r="D161" s="230" t="s">
        <v>219</v>
      </c>
      <c r="E161" s="238" t="s">
        <v>1</v>
      </c>
      <c r="F161" s="239" t="s">
        <v>2006</v>
      </c>
      <c r="G161" s="237"/>
      <c r="H161" s="240">
        <v>706.60000000000002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160</v>
      </c>
    </row>
    <row r="162" s="2" customFormat="1" ht="24.15" customHeight="1">
      <c r="A162" s="37"/>
      <c r="B162" s="38"/>
      <c r="C162" s="217" t="s">
        <v>241</v>
      </c>
      <c r="D162" s="217" t="s">
        <v>163</v>
      </c>
      <c r="E162" s="218" t="s">
        <v>457</v>
      </c>
      <c r="F162" s="219" t="s">
        <v>458</v>
      </c>
      <c r="G162" s="220" t="s">
        <v>275</v>
      </c>
      <c r="H162" s="221">
        <v>196.976</v>
      </c>
      <c r="I162" s="222"/>
      <c r="J162" s="223">
        <f>ROUND(I162*H162,2)</f>
        <v>0</v>
      </c>
      <c r="K162" s="219" t="s">
        <v>167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182</v>
      </c>
      <c r="AT162" s="228" t="s">
        <v>163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2007</v>
      </c>
    </row>
    <row r="163" s="2" customFormat="1">
      <c r="A163" s="37"/>
      <c r="B163" s="38"/>
      <c r="C163" s="39"/>
      <c r="D163" s="230" t="s">
        <v>170</v>
      </c>
      <c r="E163" s="39"/>
      <c r="F163" s="231" t="s">
        <v>460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="13" customFormat="1">
      <c r="A164" s="13"/>
      <c r="B164" s="236"/>
      <c r="C164" s="237"/>
      <c r="D164" s="230" t="s">
        <v>219</v>
      </c>
      <c r="E164" s="238" t="s">
        <v>1</v>
      </c>
      <c r="F164" s="239" t="s">
        <v>2008</v>
      </c>
      <c r="G164" s="237"/>
      <c r="H164" s="240">
        <v>77.480000000000004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160</v>
      </c>
    </row>
    <row r="165" s="13" customFormat="1">
      <c r="A165" s="13"/>
      <c r="B165" s="236"/>
      <c r="C165" s="237"/>
      <c r="D165" s="230" t="s">
        <v>219</v>
      </c>
      <c r="E165" s="238" t="s">
        <v>1</v>
      </c>
      <c r="F165" s="239" t="s">
        <v>2009</v>
      </c>
      <c r="G165" s="237"/>
      <c r="H165" s="240">
        <v>119.496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219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160</v>
      </c>
    </row>
    <row r="166" s="2" customFormat="1" ht="16.5" customHeight="1">
      <c r="A166" s="37"/>
      <c r="B166" s="38"/>
      <c r="C166" s="251" t="s">
        <v>247</v>
      </c>
      <c r="D166" s="251" t="s">
        <v>452</v>
      </c>
      <c r="E166" s="252" t="s">
        <v>992</v>
      </c>
      <c r="F166" s="253" t="s">
        <v>993</v>
      </c>
      <c r="G166" s="254" t="s">
        <v>362</v>
      </c>
      <c r="H166" s="255">
        <v>393.952</v>
      </c>
      <c r="I166" s="256"/>
      <c r="J166" s="257">
        <f>ROUND(I166*H166,2)</f>
        <v>0</v>
      </c>
      <c r="K166" s="253" t="s">
        <v>167</v>
      </c>
      <c r="L166" s="258"/>
      <c r="M166" s="259" t="s">
        <v>1</v>
      </c>
      <c r="N166" s="260" t="s">
        <v>44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204</v>
      </c>
      <c r="AT166" s="228" t="s">
        <v>452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2010</v>
      </c>
    </row>
    <row r="167" s="2" customFormat="1">
      <c r="A167" s="37"/>
      <c r="B167" s="38"/>
      <c r="C167" s="39"/>
      <c r="D167" s="230" t="s">
        <v>170</v>
      </c>
      <c r="E167" s="39"/>
      <c r="F167" s="231" t="s">
        <v>993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="13" customFormat="1">
      <c r="A168" s="13"/>
      <c r="B168" s="236"/>
      <c r="C168" s="237"/>
      <c r="D168" s="230" t="s">
        <v>219</v>
      </c>
      <c r="E168" s="237"/>
      <c r="F168" s="239" t="s">
        <v>2011</v>
      </c>
      <c r="G168" s="237"/>
      <c r="H168" s="240">
        <v>393.952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4</v>
      </c>
      <c r="AX168" s="13" t="s">
        <v>87</v>
      </c>
      <c r="AY168" s="246" t="s">
        <v>160</v>
      </c>
    </row>
    <row r="169" s="2" customFormat="1" ht="24.15" customHeight="1">
      <c r="A169" s="37"/>
      <c r="B169" s="38"/>
      <c r="C169" s="217" t="s">
        <v>8</v>
      </c>
      <c r="D169" s="217" t="s">
        <v>163</v>
      </c>
      <c r="E169" s="218" t="s">
        <v>2012</v>
      </c>
      <c r="F169" s="219" t="s">
        <v>2013</v>
      </c>
      <c r="G169" s="220" t="s">
        <v>270</v>
      </c>
      <c r="H169" s="221">
        <v>254</v>
      </c>
      <c r="I169" s="222"/>
      <c r="J169" s="223">
        <f>ROUND(I169*H169,2)</f>
        <v>0</v>
      </c>
      <c r="K169" s="219" t="s">
        <v>167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2014</v>
      </c>
    </row>
    <row r="170" s="2" customFormat="1">
      <c r="A170" s="37"/>
      <c r="B170" s="38"/>
      <c r="C170" s="39"/>
      <c r="D170" s="230" t="s">
        <v>170</v>
      </c>
      <c r="E170" s="39"/>
      <c r="F170" s="231" t="s">
        <v>2015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="13" customFormat="1">
      <c r="A171" s="13"/>
      <c r="B171" s="236"/>
      <c r="C171" s="237"/>
      <c r="D171" s="230" t="s">
        <v>219</v>
      </c>
      <c r="E171" s="238" t="s">
        <v>1</v>
      </c>
      <c r="F171" s="239" t="s">
        <v>2016</v>
      </c>
      <c r="G171" s="237"/>
      <c r="H171" s="240">
        <v>254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219</v>
      </c>
      <c r="AU171" s="246" t="s">
        <v>89</v>
      </c>
      <c r="AV171" s="13" t="s">
        <v>89</v>
      </c>
      <c r="AW171" s="13" t="s">
        <v>36</v>
      </c>
      <c r="AX171" s="13" t="s">
        <v>79</v>
      </c>
      <c r="AY171" s="246" t="s">
        <v>160</v>
      </c>
    </row>
    <row r="172" s="2" customFormat="1" ht="16.5" customHeight="1">
      <c r="A172" s="37"/>
      <c r="B172" s="38"/>
      <c r="C172" s="251" t="s">
        <v>346</v>
      </c>
      <c r="D172" s="251" t="s">
        <v>452</v>
      </c>
      <c r="E172" s="252" t="s">
        <v>2017</v>
      </c>
      <c r="F172" s="253" t="s">
        <v>2018</v>
      </c>
      <c r="G172" s="254" t="s">
        <v>2019</v>
      </c>
      <c r="H172" s="255">
        <v>5.0800000000000001</v>
      </c>
      <c r="I172" s="256"/>
      <c r="J172" s="257">
        <f>ROUND(I172*H172,2)</f>
        <v>0</v>
      </c>
      <c r="K172" s="253" t="s">
        <v>167</v>
      </c>
      <c r="L172" s="258"/>
      <c r="M172" s="259" t="s">
        <v>1</v>
      </c>
      <c r="N172" s="260" t="s">
        <v>44</v>
      </c>
      <c r="O172" s="90"/>
      <c r="P172" s="226">
        <f>O172*H172</f>
        <v>0</v>
      </c>
      <c r="Q172" s="226">
        <v>0.001</v>
      </c>
      <c r="R172" s="226">
        <f>Q172*H172</f>
        <v>0.0050800000000000003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204</v>
      </c>
      <c r="AT172" s="228" t="s">
        <v>452</v>
      </c>
      <c r="AU172" s="228" t="s">
        <v>89</v>
      </c>
      <c r="AY172" s="16" t="s">
        <v>160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87</v>
      </c>
      <c r="BK172" s="229">
        <f>ROUND(I172*H172,2)</f>
        <v>0</v>
      </c>
      <c r="BL172" s="16" t="s">
        <v>182</v>
      </c>
      <c r="BM172" s="228" t="s">
        <v>2020</v>
      </c>
    </row>
    <row r="173" s="2" customFormat="1">
      <c r="A173" s="37"/>
      <c r="B173" s="38"/>
      <c r="C173" s="39"/>
      <c r="D173" s="230" t="s">
        <v>170</v>
      </c>
      <c r="E173" s="39"/>
      <c r="F173" s="231" t="s">
        <v>2018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89</v>
      </c>
    </row>
    <row r="174" s="13" customFormat="1">
      <c r="A174" s="13"/>
      <c r="B174" s="236"/>
      <c r="C174" s="237"/>
      <c r="D174" s="230" t="s">
        <v>219</v>
      </c>
      <c r="E174" s="237"/>
      <c r="F174" s="239" t="s">
        <v>2021</v>
      </c>
      <c r="G174" s="237"/>
      <c r="H174" s="240">
        <v>5.0800000000000001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4</v>
      </c>
      <c r="AX174" s="13" t="s">
        <v>87</v>
      </c>
      <c r="AY174" s="246" t="s">
        <v>160</v>
      </c>
    </row>
    <row r="175" s="12" customFormat="1" ht="22.8" customHeight="1">
      <c r="A175" s="12"/>
      <c r="B175" s="201"/>
      <c r="C175" s="202"/>
      <c r="D175" s="203" t="s">
        <v>78</v>
      </c>
      <c r="E175" s="215" t="s">
        <v>182</v>
      </c>
      <c r="F175" s="215" t="s">
        <v>473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SUM(P176:P194)</f>
        <v>0</v>
      </c>
      <c r="Q175" s="209"/>
      <c r="R175" s="210">
        <f>SUM(R176:R194)</f>
        <v>0.17985000000000001</v>
      </c>
      <c r="S175" s="209"/>
      <c r="T175" s="211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87</v>
      </c>
      <c r="AT175" s="213" t="s">
        <v>78</v>
      </c>
      <c r="AU175" s="213" t="s">
        <v>87</v>
      </c>
      <c r="AY175" s="212" t="s">
        <v>160</v>
      </c>
      <c r="BK175" s="214">
        <f>SUM(BK176:BK194)</f>
        <v>0</v>
      </c>
    </row>
    <row r="176" s="2" customFormat="1" ht="24.15" customHeight="1">
      <c r="A176" s="37"/>
      <c r="B176" s="38"/>
      <c r="C176" s="217" t="s">
        <v>351</v>
      </c>
      <c r="D176" s="217" t="s">
        <v>163</v>
      </c>
      <c r="E176" s="218" t="s">
        <v>2022</v>
      </c>
      <c r="F176" s="219" t="s">
        <v>2023</v>
      </c>
      <c r="G176" s="220" t="s">
        <v>270</v>
      </c>
      <c r="H176" s="221">
        <v>279.5</v>
      </c>
      <c r="I176" s="222"/>
      <c r="J176" s="223">
        <f>ROUND(I176*H176,2)</f>
        <v>0</v>
      </c>
      <c r="K176" s="219" t="s">
        <v>167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182</v>
      </c>
      <c r="AT176" s="228" t="s">
        <v>163</v>
      </c>
      <c r="AU176" s="228" t="s">
        <v>89</v>
      </c>
      <c r="AY176" s="16" t="s">
        <v>160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182</v>
      </c>
      <c r="BM176" s="228" t="s">
        <v>2024</v>
      </c>
    </row>
    <row r="177" s="2" customFormat="1">
      <c r="A177" s="37"/>
      <c r="B177" s="38"/>
      <c r="C177" s="39"/>
      <c r="D177" s="230" t="s">
        <v>170</v>
      </c>
      <c r="E177" s="39"/>
      <c r="F177" s="231" t="s">
        <v>2025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89</v>
      </c>
    </row>
    <row r="178" s="13" customFormat="1">
      <c r="A178" s="13"/>
      <c r="B178" s="236"/>
      <c r="C178" s="237"/>
      <c r="D178" s="230" t="s">
        <v>219</v>
      </c>
      <c r="E178" s="238" t="s">
        <v>1</v>
      </c>
      <c r="F178" s="239" t="s">
        <v>2026</v>
      </c>
      <c r="G178" s="237"/>
      <c r="H178" s="240">
        <v>279.5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="2" customFormat="1" ht="16.5" customHeight="1">
      <c r="A179" s="37"/>
      <c r="B179" s="38"/>
      <c r="C179" s="217" t="s">
        <v>359</v>
      </c>
      <c r="D179" s="217" t="s">
        <v>163</v>
      </c>
      <c r="E179" s="218" t="s">
        <v>2027</v>
      </c>
      <c r="F179" s="219" t="s">
        <v>2028</v>
      </c>
      <c r="G179" s="220" t="s">
        <v>275</v>
      </c>
      <c r="H179" s="221">
        <v>27.949999999999999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2029</v>
      </c>
    </row>
    <row r="180" s="2" customFormat="1">
      <c r="A180" s="37"/>
      <c r="B180" s="38"/>
      <c r="C180" s="39"/>
      <c r="D180" s="230" t="s">
        <v>170</v>
      </c>
      <c r="E180" s="39"/>
      <c r="F180" s="231" t="s">
        <v>2030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="13" customFormat="1">
      <c r="A181" s="13"/>
      <c r="B181" s="236"/>
      <c r="C181" s="237"/>
      <c r="D181" s="230" t="s">
        <v>219</v>
      </c>
      <c r="E181" s="238" t="s">
        <v>1</v>
      </c>
      <c r="F181" s="239" t="s">
        <v>2031</v>
      </c>
      <c r="G181" s="237"/>
      <c r="H181" s="240">
        <v>27.949999999999999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="2" customFormat="1" ht="24.15" customHeight="1">
      <c r="A182" s="37"/>
      <c r="B182" s="38"/>
      <c r="C182" s="217" t="s">
        <v>366</v>
      </c>
      <c r="D182" s="217" t="s">
        <v>163</v>
      </c>
      <c r="E182" s="218" t="s">
        <v>2032</v>
      </c>
      <c r="F182" s="219" t="s">
        <v>2033</v>
      </c>
      <c r="G182" s="220" t="s">
        <v>281</v>
      </c>
      <c r="H182" s="221">
        <v>4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0.00165</v>
      </c>
      <c r="R182" s="226">
        <f>Q182*H182</f>
        <v>0.0066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2034</v>
      </c>
    </row>
    <row r="183" s="2" customFormat="1">
      <c r="A183" s="37"/>
      <c r="B183" s="38"/>
      <c r="C183" s="39"/>
      <c r="D183" s="230" t="s">
        <v>170</v>
      </c>
      <c r="E183" s="39"/>
      <c r="F183" s="231" t="s">
        <v>2035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="2" customFormat="1">
      <c r="A184" s="37"/>
      <c r="B184" s="38"/>
      <c r="C184" s="39"/>
      <c r="D184" s="230" t="s">
        <v>172</v>
      </c>
      <c r="E184" s="39"/>
      <c r="F184" s="235" t="s">
        <v>2036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172</v>
      </c>
      <c r="AU184" s="16" t="s">
        <v>89</v>
      </c>
    </row>
    <row r="185" s="2" customFormat="1" ht="24.15" customHeight="1">
      <c r="A185" s="37"/>
      <c r="B185" s="38"/>
      <c r="C185" s="217" t="s">
        <v>372</v>
      </c>
      <c r="D185" s="217" t="s">
        <v>163</v>
      </c>
      <c r="E185" s="218" t="s">
        <v>2037</v>
      </c>
      <c r="F185" s="219" t="s">
        <v>2038</v>
      </c>
      <c r="G185" s="220" t="s">
        <v>281</v>
      </c>
      <c r="H185" s="221">
        <v>63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0.00165</v>
      </c>
      <c r="R185" s="226">
        <f>Q185*H185</f>
        <v>0.10395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2039</v>
      </c>
    </row>
    <row r="186" s="2" customFormat="1">
      <c r="A186" s="37"/>
      <c r="B186" s="38"/>
      <c r="C186" s="39"/>
      <c r="D186" s="230" t="s">
        <v>170</v>
      </c>
      <c r="E186" s="39"/>
      <c r="F186" s="231" t="s">
        <v>2040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="2" customFormat="1">
      <c r="A187" s="37"/>
      <c r="B187" s="38"/>
      <c r="C187" s="39"/>
      <c r="D187" s="230" t="s">
        <v>172</v>
      </c>
      <c r="E187" s="39"/>
      <c r="F187" s="235" t="s">
        <v>2041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89</v>
      </c>
    </row>
    <row r="188" s="2" customFormat="1" ht="24.15" customHeight="1">
      <c r="A188" s="37"/>
      <c r="B188" s="38"/>
      <c r="C188" s="217" t="s">
        <v>7</v>
      </c>
      <c r="D188" s="217" t="s">
        <v>163</v>
      </c>
      <c r="E188" s="218" t="s">
        <v>2042</v>
      </c>
      <c r="F188" s="219" t="s">
        <v>2043</v>
      </c>
      <c r="G188" s="220" t="s">
        <v>281</v>
      </c>
      <c r="H188" s="221">
        <v>42</v>
      </c>
      <c r="I188" s="222"/>
      <c r="J188" s="223">
        <f>ROUND(I188*H188,2)</f>
        <v>0</v>
      </c>
      <c r="K188" s="219" t="s">
        <v>167</v>
      </c>
      <c r="L188" s="43"/>
      <c r="M188" s="224" t="s">
        <v>1</v>
      </c>
      <c r="N188" s="225" t="s">
        <v>44</v>
      </c>
      <c r="O188" s="90"/>
      <c r="P188" s="226">
        <f>O188*H188</f>
        <v>0</v>
      </c>
      <c r="Q188" s="226">
        <v>0.00165</v>
      </c>
      <c r="R188" s="226">
        <f>Q188*H188</f>
        <v>0.0693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182</v>
      </c>
      <c r="AT188" s="228" t="s">
        <v>163</v>
      </c>
      <c r="AU188" s="228" t="s">
        <v>89</v>
      </c>
      <c r="AY188" s="16" t="s">
        <v>160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87</v>
      </c>
      <c r="BK188" s="229">
        <f>ROUND(I188*H188,2)</f>
        <v>0</v>
      </c>
      <c r="BL188" s="16" t="s">
        <v>182</v>
      </c>
      <c r="BM188" s="228" t="s">
        <v>2044</v>
      </c>
    </row>
    <row r="189" s="2" customFormat="1">
      <c r="A189" s="37"/>
      <c r="B189" s="38"/>
      <c r="C189" s="39"/>
      <c r="D189" s="230" t="s">
        <v>170</v>
      </c>
      <c r="E189" s="39"/>
      <c r="F189" s="231" t="s">
        <v>2045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89</v>
      </c>
    </row>
    <row r="190" s="2" customFormat="1">
      <c r="A190" s="37"/>
      <c r="B190" s="38"/>
      <c r="C190" s="39"/>
      <c r="D190" s="230" t="s">
        <v>172</v>
      </c>
      <c r="E190" s="39"/>
      <c r="F190" s="235" t="s">
        <v>2046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172</v>
      </c>
      <c r="AU190" s="16" t="s">
        <v>89</v>
      </c>
    </row>
    <row r="191" s="2" customFormat="1" ht="24.15" customHeight="1">
      <c r="A191" s="37"/>
      <c r="B191" s="38"/>
      <c r="C191" s="217" t="s">
        <v>382</v>
      </c>
      <c r="D191" s="217" t="s">
        <v>163</v>
      </c>
      <c r="E191" s="218" t="s">
        <v>1101</v>
      </c>
      <c r="F191" s="219" t="s">
        <v>1102</v>
      </c>
      <c r="G191" s="220" t="s">
        <v>275</v>
      </c>
      <c r="H191" s="221">
        <v>52.780000000000001</v>
      </c>
      <c r="I191" s="222"/>
      <c r="J191" s="223">
        <f>ROUND(I191*H191,2)</f>
        <v>0</v>
      </c>
      <c r="K191" s="219" t="s">
        <v>167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182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182</v>
      </c>
      <c r="BM191" s="228" t="s">
        <v>2047</v>
      </c>
    </row>
    <row r="192" s="2" customFormat="1">
      <c r="A192" s="37"/>
      <c r="B192" s="38"/>
      <c r="C192" s="39"/>
      <c r="D192" s="230" t="s">
        <v>170</v>
      </c>
      <c r="E192" s="39"/>
      <c r="F192" s="231" t="s">
        <v>1104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="13" customFormat="1">
      <c r="A193" s="13"/>
      <c r="B193" s="236"/>
      <c r="C193" s="237"/>
      <c r="D193" s="230" t="s">
        <v>219</v>
      </c>
      <c r="E193" s="238" t="s">
        <v>1</v>
      </c>
      <c r="F193" s="239" t="s">
        <v>2048</v>
      </c>
      <c r="G193" s="237"/>
      <c r="H193" s="240">
        <v>27.039999999999999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219</v>
      </c>
      <c r="AU193" s="246" t="s">
        <v>89</v>
      </c>
      <c r="AV193" s="13" t="s">
        <v>89</v>
      </c>
      <c r="AW193" s="13" t="s">
        <v>36</v>
      </c>
      <c r="AX193" s="13" t="s">
        <v>79</v>
      </c>
      <c r="AY193" s="246" t="s">
        <v>160</v>
      </c>
    </row>
    <row r="194" s="13" customFormat="1">
      <c r="A194" s="13"/>
      <c r="B194" s="236"/>
      <c r="C194" s="237"/>
      <c r="D194" s="230" t="s">
        <v>219</v>
      </c>
      <c r="E194" s="238" t="s">
        <v>1</v>
      </c>
      <c r="F194" s="239" t="s">
        <v>2049</v>
      </c>
      <c r="G194" s="237"/>
      <c r="H194" s="240">
        <v>25.739999999999998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219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160</v>
      </c>
    </row>
    <row r="195" s="12" customFormat="1" ht="22.8" customHeight="1">
      <c r="A195" s="12"/>
      <c r="B195" s="201"/>
      <c r="C195" s="202"/>
      <c r="D195" s="203" t="s">
        <v>78</v>
      </c>
      <c r="E195" s="215" t="s">
        <v>159</v>
      </c>
      <c r="F195" s="215" t="s">
        <v>1109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SUM(P196:P210)</f>
        <v>0</v>
      </c>
      <c r="Q195" s="209"/>
      <c r="R195" s="210">
        <f>SUM(R196:R210)</f>
        <v>0</v>
      </c>
      <c r="S195" s="209"/>
      <c r="T195" s="211">
        <f>SUM(T196:T210)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87</v>
      </c>
      <c r="AT195" s="213" t="s">
        <v>78</v>
      </c>
      <c r="AU195" s="213" t="s">
        <v>87</v>
      </c>
      <c r="AY195" s="212" t="s">
        <v>160</v>
      </c>
      <c r="BK195" s="214">
        <f>SUM(BK196:BK210)</f>
        <v>0</v>
      </c>
    </row>
    <row r="196" s="2" customFormat="1" ht="16.5" customHeight="1">
      <c r="A196" s="37"/>
      <c r="B196" s="38"/>
      <c r="C196" s="217" t="s">
        <v>388</v>
      </c>
      <c r="D196" s="217" t="s">
        <v>163</v>
      </c>
      <c r="E196" s="218" t="s">
        <v>1132</v>
      </c>
      <c r="F196" s="219" t="s">
        <v>1133</v>
      </c>
      <c r="G196" s="220" t="s">
        <v>270</v>
      </c>
      <c r="H196" s="221">
        <v>100</v>
      </c>
      <c r="I196" s="222"/>
      <c r="J196" s="223">
        <f>ROUND(I196*H196,2)</f>
        <v>0</v>
      </c>
      <c r="K196" s="219" t="s">
        <v>167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182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2050</v>
      </c>
    </row>
    <row r="197" s="2" customFormat="1">
      <c r="A197" s="37"/>
      <c r="B197" s="38"/>
      <c r="C197" s="39"/>
      <c r="D197" s="230" t="s">
        <v>170</v>
      </c>
      <c r="E197" s="39"/>
      <c r="F197" s="231" t="s">
        <v>1135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="2" customFormat="1">
      <c r="A198" s="37"/>
      <c r="B198" s="38"/>
      <c r="C198" s="39"/>
      <c r="D198" s="230" t="s">
        <v>172</v>
      </c>
      <c r="E198" s="39"/>
      <c r="F198" s="235" t="s">
        <v>1136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172</v>
      </c>
      <c r="AU198" s="16" t="s">
        <v>89</v>
      </c>
    </row>
    <row r="199" s="2" customFormat="1" ht="16.5" customHeight="1">
      <c r="A199" s="37"/>
      <c r="B199" s="38"/>
      <c r="C199" s="217" t="s">
        <v>508</v>
      </c>
      <c r="D199" s="217" t="s">
        <v>163</v>
      </c>
      <c r="E199" s="218" t="s">
        <v>1138</v>
      </c>
      <c r="F199" s="219" t="s">
        <v>1133</v>
      </c>
      <c r="G199" s="220" t="s">
        <v>270</v>
      </c>
      <c r="H199" s="221">
        <v>100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2051</v>
      </c>
    </row>
    <row r="200" s="2" customFormat="1">
      <c r="A200" s="37"/>
      <c r="B200" s="38"/>
      <c r="C200" s="39"/>
      <c r="D200" s="230" t="s">
        <v>170</v>
      </c>
      <c r="E200" s="39"/>
      <c r="F200" s="231" t="s">
        <v>1135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="2" customFormat="1">
      <c r="A201" s="37"/>
      <c r="B201" s="38"/>
      <c r="C201" s="39"/>
      <c r="D201" s="230" t="s">
        <v>172</v>
      </c>
      <c r="E201" s="39"/>
      <c r="F201" s="235" t="s">
        <v>2052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172</v>
      </c>
      <c r="AU201" s="16" t="s">
        <v>89</v>
      </c>
    </row>
    <row r="202" s="2" customFormat="1" ht="24.15" customHeight="1">
      <c r="A202" s="37"/>
      <c r="B202" s="38"/>
      <c r="C202" s="217" t="s">
        <v>513</v>
      </c>
      <c r="D202" s="217" t="s">
        <v>163</v>
      </c>
      <c r="E202" s="218" t="s">
        <v>1151</v>
      </c>
      <c r="F202" s="219" t="s">
        <v>1152</v>
      </c>
      <c r="G202" s="220" t="s">
        <v>270</v>
      </c>
      <c r="H202" s="221">
        <v>100</v>
      </c>
      <c r="I202" s="222"/>
      <c r="J202" s="223">
        <f>ROUND(I202*H202,2)</f>
        <v>0</v>
      </c>
      <c r="K202" s="219" t="s">
        <v>167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2053</v>
      </c>
    </row>
    <row r="203" s="2" customFormat="1">
      <c r="A203" s="37"/>
      <c r="B203" s="38"/>
      <c r="C203" s="39"/>
      <c r="D203" s="230" t="s">
        <v>170</v>
      </c>
      <c r="E203" s="39"/>
      <c r="F203" s="231" t="s">
        <v>1154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="2" customFormat="1" ht="24.15" customHeight="1">
      <c r="A204" s="37"/>
      <c r="B204" s="38"/>
      <c r="C204" s="217" t="s">
        <v>517</v>
      </c>
      <c r="D204" s="217" t="s">
        <v>163</v>
      </c>
      <c r="E204" s="218" t="s">
        <v>1175</v>
      </c>
      <c r="F204" s="219" t="s">
        <v>1176</v>
      </c>
      <c r="G204" s="220" t="s">
        <v>270</v>
      </c>
      <c r="H204" s="221">
        <v>100</v>
      </c>
      <c r="I204" s="222"/>
      <c r="J204" s="223">
        <f>ROUND(I204*H204,2)</f>
        <v>0</v>
      </c>
      <c r="K204" s="219" t="s">
        <v>1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182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2054</v>
      </c>
    </row>
    <row r="205" s="2" customFormat="1">
      <c r="A205" s="37"/>
      <c r="B205" s="38"/>
      <c r="C205" s="39"/>
      <c r="D205" s="230" t="s">
        <v>170</v>
      </c>
      <c r="E205" s="39"/>
      <c r="F205" s="231" t="s">
        <v>1178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="2" customFormat="1" ht="33" customHeight="1">
      <c r="A206" s="37"/>
      <c r="B206" s="38"/>
      <c r="C206" s="217" t="s">
        <v>522</v>
      </c>
      <c r="D206" s="217" t="s">
        <v>163</v>
      </c>
      <c r="E206" s="218" t="s">
        <v>1179</v>
      </c>
      <c r="F206" s="219" t="s">
        <v>1180</v>
      </c>
      <c r="G206" s="220" t="s">
        <v>270</v>
      </c>
      <c r="H206" s="221">
        <v>200</v>
      </c>
      <c r="I206" s="222"/>
      <c r="J206" s="223">
        <f>ROUND(I206*H206,2)</f>
        <v>0</v>
      </c>
      <c r="K206" s="219" t="s">
        <v>1</v>
      </c>
      <c r="L206" s="43"/>
      <c r="M206" s="224" t="s">
        <v>1</v>
      </c>
      <c r="N206" s="225" t="s">
        <v>44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182</v>
      </c>
      <c r="AT206" s="228" t="s">
        <v>163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2055</v>
      </c>
    </row>
    <row r="207" s="2" customFormat="1">
      <c r="A207" s="37"/>
      <c r="B207" s="38"/>
      <c r="C207" s="39"/>
      <c r="D207" s="230" t="s">
        <v>170</v>
      </c>
      <c r="E207" s="39"/>
      <c r="F207" s="231" t="s">
        <v>1182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="13" customFormat="1">
      <c r="A208" s="13"/>
      <c r="B208" s="236"/>
      <c r="C208" s="237"/>
      <c r="D208" s="230" t="s">
        <v>219</v>
      </c>
      <c r="E208" s="238" t="s">
        <v>1</v>
      </c>
      <c r="F208" s="239" t="s">
        <v>2056</v>
      </c>
      <c r="G208" s="237"/>
      <c r="H208" s="240">
        <v>200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219</v>
      </c>
      <c r="AU208" s="246" t="s">
        <v>89</v>
      </c>
      <c r="AV208" s="13" t="s">
        <v>89</v>
      </c>
      <c r="AW208" s="13" t="s">
        <v>36</v>
      </c>
      <c r="AX208" s="13" t="s">
        <v>79</v>
      </c>
      <c r="AY208" s="246" t="s">
        <v>160</v>
      </c>
    </row>
    <row r="209" s="2" customFormat="1" ht="24.15" customHeight="1">
      <c r="A209" s="37"/>
      <c r="B209" s="38"/>
      <c r="C209" s="217" t="s">
        <v>527</v>
      </c>
      <c r="D209" s="217" t="s">
        <v>163</v>
      </c>
      <c r="E209" s="218" t="s">
        <v>1194</v>
      </c>
      <c r="F209" s="219" t="s">
        <v>1195</v>
      </c>
      <c r="G209" s="220" t="s">
        <v>270</v>
      </c>
      <c r="H209" s="221">
        <v>100</v>
      </c>
      <c r="I209" s="222"/>
      <c r="J209" s="223">
        <f>ROUND(I209*H209,2)</f>
        <v>0</v>
      </c>
      <c r="K209" s="219" t="s">
        <v>167</v>
      </c>
      <c r="L209" s="43"/>
      <c r="M209" s="224" t="s">
        <v>1</v>
      </c>
      <c r="N209" s="225" t="s">
        <v>44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182</v>
      </c>
      <c r="AT209" s="228" t="s">
        <v>163</v>
      </c>
      <c r="AU209" s="228" t="s">
        <v>89</v>
      </c>
      <c r="AY209" s="16" t="s">
        <v>160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87</v>
      </c>
      <c r="BK209" s="229">
        <f>ROUND(I209*H209,2)</f>
        <v>0</v>
      </c>
      <c r="BL209" s="16" t="s">
        <v>182</v>
      </c>
      <c r="BM209" s="228" t="s">
        <v>2057</v>
      </c>
    </row>
    <row r="210" s="2" customFormat="1">
      <c r="A210" s="37"/>
      <c r="B210" s="38"/>
      <c r="C210" s="39"/>
      <c r="D210" s="230" t="s">
        <v>170</v>
      </c>
      <c r="E210" s="39"/>
      <c r="F210" s="231" t="s">
        <v>1197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89</v>
      </c>
    </row>
    <row r="211" s="12" customFormat="1" ht="22.8" customHeight="1">
      <c r="A211" s="12"/>
      <c r="B211" s="201"/>
      <c r="C211" s="202"/>
      <c r="D211" s="203" t="s">
        <v>78</v>
      </c>
      <c r="E211" s="215" t="s">
        <v>204</v>
      </c>
      <c r="F211" s="215" t="s">
        <v>489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SUM(P212:P267)</f>
        <v>0</v>
      </c>
      <c r="Q211" s="209"/>
      <c r="R211" s="210">
        <f>SUM(R212:R267)</f>
        <v>208.83471000000003</v>
      </c>
      <c r="S211" s="209"/>
      <c r="T211" s="211">
        <f>SUM(T212:T267)</f>
        <v>12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87</v>
      </c>
      <c r="AT211" s="213" t="s">
        <v>78</v>
      </c>
      <c r="AU211" s="213" t="s">
        <v>87</v>
      </c>
      <c r="AY211" s="212" t="s">
        <v>160</v>
      </c>
      <c r="BK211" s="214">
        <f>SUM(BK212:BK267)</f>
        <v>0</v>
      </c>
    </row>
    <row r="212" s="2" customFormat="1" ht="24.15" customHeight="1">
      <c r="A212" s="37"/>
      <c r="B212" s="38"/>
      <c r="C212" s="217" t="s">
        <v>531</v>
      </c>
      <c r="D212" s="217" t="s">
        <v>163</v>
      </c>
      <c r="E212" s="218" t="s">
        <v>1285</v>
      </c>
      <c r="F212" s="219" t="s">
        <v>1286</v>
      </c>
      <c r="G212" s="220" t="s">
        <v>215</v>
      </c>
      <c r="H212" s="221">
        <v>6</v>
      </c>
      <c r="I212" s="222"/>
      <c r="J212" s="223">
        <f>ROUND(I212*H212,2)</f>
        <v>0</v>
      </c>
      <c r="K212" s="219" t="s">
        <v>167</v>
      </c>
      <c r="L212" s="43"/>
      <c r="M212" s="224" t="s">
        <v>1</v>
      </c>
      <c r="N212" s="225" t="s">
        <v>44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0.69999999999999996</v>
      </c>
      <c r="T212" s="227">
        <f>S212*H212</f>
        <v>4.1999999999999993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182</v>
      </c>
      <c r="AT212" s="228" t="s">
        <v>163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2058</v>
      </c>
    </row>
    <row r="213" s="2" customFormat="1">
      <c r="A213" s="37"/>
      <c r="B213" s="38"/>
      <c r="C213" s="39"/>
      <c r="D213" s="230" t="s">
        <v>170</v>
      </c>
      <c r="E213" s="39"/>
      <c r="F213" s="231" t="s">
        <v>1288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="13" customFormat="1">
      <c r="A214" s="13"/>
      <c r="B214" s="236"/>
      <c r="C214" s="237"/>
      <c r="D214" s="230" t="s">
        <v>219</v>
      </c>
      <c r="E214" s="238" t="s">
        <v>1</v>
      </c>
      <c r="F214" s="239" t="s">
        <v>2059</v>
      </c>
      <c r="G214" s="237"/>
      <c r="H214" s="240">
        <v>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219</v>
      </c>
      <c r="AU214" s="246" t="s">
        <v>89</v>
      </c>
      <c r="AV214" s="13" t="s">
        <v>89</v>
      </c>
      <c r="AW214" s="13" t="s">
        <v>36</v>
      </c>
      <c r="AX214" s="13" t="s">
        <v>79</v>
      </c>
      <c r="AY214" s="246" t="s">
        <v>160</v>
      </c>
    </row>
    <row r="215" s="2" customFormat="1" ht="24.15" customHeight="1">
      <c r="A215" s="37"/>
      <c r="B215" s="38"/>
      <c r="C215" s="217" t="s">
        <v>536</v>
      </c>
      <c r="D215" s="217" t="s">
        <v>163</v>
      </c>
      <c r="E215" s="218" t="s">
        <v>1291</v>
      </c>
      <c r="F215" s="219" t="s">
        <v>1292</v>
      </c>
      <c r="G215" s="220" t="s">
        <v>215</v>
      </c>
      <c r="H215" s="221">
        <v>6</v>
      </c>
      <c r="I215" s="222"/>
      <c r="J215" s="223">
        <f>ROUND(I215*H215,2)</f>
        <v>0</v>
      </c>
      <c r="K215" s="219" t="s">
        <v>167</v>
      </c>
      <c r="L215" s="43"/>
      <c r="M215" s="224" t="s">
        <v>1</v>
      </c>
      <c r="N215" s="225" t="s">
        <v>44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1.3</v>
      </c>
      <c r="T215" s="227">
        <f>S215*H215</f>
        <v>7.8000000000000007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182</v>
      </c>
      <c r="AT215" s="228" t="s">
        <v>163</v>
      </c>
      <c r="AU215" s="228" t="s">
        <v>89</v>
      </c>
      <c r="AY215" s="16" t="s">
        <v>160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87</v>
      </c>
      <c r="BK215" s="229">
        <f>ROUND(I215*H215,2)</f>
        <v>0</v>
      </c>
      <c r="BL215" s="16" t="s">
        <v>182</v>
      </c>
      <c r="BM215" s="228" t="s">
        <v>2060</v>
      </c>
    </row>
    <row r="216" s="2" customFormat="1">
      <c r="A216" s="37"/>
      <c r="B216" s="38"/>
      <c r="C216" s="39"/>
      <c r="D216" s="230" t="s">
        <v>170</v>
      </c>
      <c r="E216" s="39"/>
      <c r="F216" s="231" t="s">
        <v>1294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170</v>
      </c>
      <c r="AU216" s="16" t="s">
        <v>89</v>
      </c>
    </row>
    <row r="217" s="13" customFormat="1">
      <c r="A217" s="13"/>
      <c r="B217" s="236"/>
      <c r="C217" s="237"/>
      <c r="D217" s="230" t="s">
        <v>219</v>
      </c>
      <c r="E217" s="238" t="s">
        <v>1</v>
      </c>
      <c r="F217" s="239" t="s">
        <v>2061</v>
      </c>
      <c r="G217" s="237"/>
      <c r="H217" s="240">
        <v>3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219</v>
      </c>
      <c r="AU217" s="246" t="s">
        <v>89</v>
      </c>
      <c r="AV217" s="13" t="s">
        <v>89</v>
      </c>
      <c r="AW217" s="13" t="s">
        <v>36</v>
      </c>
      <c r="AX217" s="13" t="s">
        <v>79</v>
      </c>
      <c r="AY217" s="246" t="s">
        <v>160</v>
      </c>
    </row>
    <row r="218" s="13" customFormat="1">
      <c r="A218" s="13"/>
      <c r="B218" s="236"/>
      <c r="C218" s="237"/>
      <c r="D218" s="230" t="s">
        <v>219</v>
      </c>
      <c r="E218" s="238" t="s">
        <v>1</v>
      </c>
      <c r="F218" s="239" t="s">
        <v>2062</v>
      </c>
      <c r="G218" s="237"/>
      <c r="H218" s="240">
        <v>3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219</v>
      </c>
      <c r="AU218" s="246" t="s">
        <v>89</v>
      </c>
      <c r="AV218" s="13" t="s">
        <v>89</v>
      </c>
      <c r="AW218" s="13" t="s">
        <v>36</v>
      </c>
      <c r="AX218" s="13" t="s">
        <v>79</v>
      </c>
      <c r="AY218" s="246" t="s">
        <v>160</v>
      </c>
    </row>
    <row r="219" s="2" customFormat="1" ht="24.15" customHeight="1">
      <c r="A219" s="37"/>
      <c r="B219" s="38"/>
      <c r="C219" s="217" t="s">
        <v>541</v>
      </c>
      <c r="D219" s="217" t="s">
        <v>163</v>
      </c>
      <c r="E219" s="218" t="s">
        <v>1297</v>
      </c>
      <c r="F219" s="219" t="s">
        <v>1298</v>
      </c>
      <c r="G219" s="220" t="s">
        <v>215</v>
      </c>
      <c r="H219" s="221">
        <v>2.3999999999999999</v>
      </c>
      <c r="I219" s="222"/>
      <c r="J219" s="223">
        <f>ROUND(I219*H219,2)</f>
        <v>0</v>
      </c>
      <c r="K219" s="219" t="s">
        <v>167</v>
      </c>
      <c r="L219" s="43"/>
      <c r="M219" s="224" t="s">
        <v>1</v>
      </c>
      <c r="N219" s="225" t="s">
        <v>44</v>
      </c>
      <c r="O219" s="90"/>
      <c r="P219" s="226">
        <f>O219*H219</f>
        <v>0</v>
      </c>
      <c r="Q219" s="226">
        <v>1.0000000000000001E-05</v>
      </c>
      <c r="R219" s="226">
        <f>Q219*H219</f>
        <v>2.4000000000000001E-05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182</v>
      </c>
      <c r="AT219" s="228" t="s">
        <v>163</v>
      </c>
      <c r="AU219" s="228" t="s">
        <v>89</v>
      </c>
      <c r="AY219" s="16" t="s">
        <v>160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87</v>
      </c>
      <c r="BK219" s="229">
        <f>ROUND(I219*H219,2)</f>
        <v>0</v>
      </c>
      <c r="BL219" s="16" t="s">
        <v>182</v>
      </c>
      <c r="BM219" s="228" t="s">
        <v>2063</v>
      </c>
    </row>
    <row r="220" s="2" customFormat="1">
      <c r="A220" s="37"/>
      <c r="B220" s="38"/>
      <c r="C220" s="39"/>
      <c r="D220" s="230" t="s">
        <v>170</v>
      </c>
      <c r="E220" s="39"/>
      <c r="F220" s="231" t="s">
        <v>1300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170</v>
      </c>
      <c r="AU220" s="16" t="s">
        <v>89</v>
      </c>
    </row>
    <row r="221" s="2" customFormat="1">
      <c r="A221" s="37"/>
      <c r="B221" s="38"/>
      <c r="C221" s="39"/>
      <c r="D221" s="230" t="s">
        <v>172</v>
      </c>
      <c r="E221" s="39"/>
      <c r="F221" s="235" t="s">
        <v>2064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172</v>
      </c>
      <c r="AU221" s="16" t="s">
        <v>89</v>
      </c>
    </row>
    <row r="222" s="13" customFormat="1">
      <c r="A222" s="13"/>
      <c r="B222" s="236"/>
      <c r="C222" s="237"/>
      <c r="D222" s="230" t="s">
        <v>219</v>
      </c>
      <c r="E222" s="238" t="s">
        <v>1</v>
      </c>
      <c r="F222" s="239" t="s">
        <v>2065</v>
      </c>
      <c r="G222" s="237"/>
      <c r="H222" s="240">
        <v>2.3999999999999999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219</v>
      </c>
      <c r="AU222" s="246" t="s">
        <v>89</v>
      </c>
      <c r="AV222" s="13" t="s">
        <v>89</v>
      </c>
      <c r="AW222" s="13" t="s">
        <v>36</v>
      </c>
      <c r="AX222" s="13" t="s">
        <v>79</v>
      </c>
      <c r="AY222" s="246" t="s">
        <v>160</v>
      </c>
    </row>
    <row r="223" s="2" customFormat="1" ht="21.75" customHeight="1">
      <c r="A223" s="37"/>
      <c r="B223" s="38"/>
      <c r="C223" s="251" t="s">
        <v>656</v>
      </c>
      <c r="D223" s="251" t="s">
        <v>452</v>
      </c>
      <c r="E223" s="252" t="s">
        <v>2066</v>
      </c>
      <c r="F223" s="253" t="s">
        <v>2067</v>
      </c>
      <c r="G223" s="254" t="s">
        <v>215</v>
      </c>
      <c r="H223" s="255">
        <v>2.3999999999999999</v>
      </c>
      <c r="I223" s="256"/>
      <c r="J223" s="257">
        <f>ROUND(I223*H223,2)</f>
        <v>0</v>
      </c>
      <c r="K223" s="253" t="s">
        <v>1</v>
      </c>
      <c r="L223" s="258"/>
      <c r="M223" s="259" t="s">
        <v>1</v>
      </c>
      <c r="N223" s="260" t="s">
        <v>44</v>
      </c>
      <c r="O223" s="90"/>
      <c r="P223" s="226">
        <f>O223*H223</f>
        <v>0</v>
      </c>
      <c r="Q223" s="226">
        <v>0.41999999999999998</v>
      </c>
      <c r="R223" s="226">
        <f>Q223*H223</f>
        <v>1.008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204</v>
      </c>
      <c r="AT223" s="228" t="s">
        <v>452</v>
      </c>
      <c r="AU223" s="228" t="s">
        <v>89</v>
      </c>
      <c r="AY223" s="16" t="s">
        <v>160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87</v>
      </c>
      <c r="BK223" s="229">
        <f>ROUND(I223*H223,2)</f>
        <v>0</v>
      </c>
      <c r="BL223" s="16" t="s">
        <v>182</v>
      </c>
      <c r="BM223" s="228" t="s">
        <v>2068</v>
      </c>
    </row>
    <row r="224" s="2" customFormat="1">
      <c r="A224" s="37"/>
      <c r="B224" s="38"/>
      <c r="C224" s="39"/>
      <c r="D224" s="230" t="s">
        <v>170</v>
      </c>
      <c r="E224" s="39"/>
      <c r="F224" s="231" t="s">
        <v>2069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170</v>
      </c>
      <c r="AU224" s="16" t="s">
        <v>89</v>
      </c>
    </row>
    <row r="225" s="2" customFormat="1" ht="24.15" customHeight="1">
      <c r="A225" s="37"/>
      <c r="B225" s="38"/>
      <c r="C225" s="217" t="s">
        <v>553</v>
      </c>
      <c r="D225" s="217" t="s">
        <v>163</v>
      </c>
      <c r="E225" s="218" t="s">
        <v>2070</v>
      </c>
      <c r="F225" s="219" t="s">
        <v>2071</v>
      </c>
      <c r="G225" s="220" t="s">
        <v>215</v>
      </c>
      <c r="H225" s="221">
        <v>78.200000000000003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2.0000000000000002E-05</v>
      </c>
      <c r="R225" s="226">
        <f>Q225*H225</f>
        <v>0.0015640000000000003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2072</v>
      </c>
    </row>
    <row r="226" s="2" customFormat="1">
      <c r="A226" s="37"/>
      <c r="B226" s="38"/>
      <c r="C226" s="39"/>
      <c r="D226" s="230" t="s">
        <v>170</v>
      </c>
      <c r="E226" s="39"/>
      <c r="F226" s="231" t="s">
        <v>2073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="2" customFormat="1">
      <c r="A227" s="37"/>
      <c r="B227" s="38"/>
      <c r="C227" s="39"/>
      <c r="D227" s="230" t="s">
        <v>172</v>
      </c>
      <c r="E227" s="39"/>
      <c r="F227" s="235" t="s">
        <v>2074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="13" customFormat="1">
      <c r="A228" s="13"/>
      <c r="B228" s="236"/>
      <c r="C228" s="237"/>
      <c r="D228" s="230" t="s">
        <v>219</v>
      </c>
      <c r="E228" s="238" t="s">
        <v>1</v>
      </c>
      <c r="F228" s="239" t="s">
        <v>2075</v>
      </c>
      <c r="G228" s="237"/>
      <c r="H228" s="240">
        <v>78.200000000000003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219</v>
      </c>
      <c r="AU228" s="246" t="s">
        <v>89</v>
      </c>
      <c r="AV228" s="13" t="s">
        <v>89</v>
      </c>
      <c r="AW228" s="13" t="s">
        <v>36</v>
      </c>
      <c r="AX228" s="13" t="s">
        <v>79</v>
      </c>
      <c r="AY228" s="246" t="s">
        <v>160</v>
      </c>
    </row>
    <row r="229" s="2" customFormat="1" ht="21.75" customHeight="1">
      <c r="A229" s="37"/>
      <c r="B229" s="38"/>
      <c r="C229" s="251" t="s">
        <v>671</v>
      </c>
      <c r="D229" s="251" t="s">
        <v>452</v>
      </c>
      <c r="E229" s="252" t="s">
        <v>2076</v>
      </c>
      <c r="F229" s="253" t="s">
        <v>2077</v>
      </c>
      <c r="G229" s="254" t="s">
        <v>215</v>
      </c>
      <c r="H229" s="255">
        <v>77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0.93759999999999999</v>
      </c>
      <c r="R229" s="226">
        <f>Q229*H229</f>
        <v>72.1952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2078</v>
      </c>
    </row>
    <row r="230" s="2" customFormat="1">
      <c r="A230" s="37"/>
      <c r="B230" s="38"/>
      <c r="C230" s="39"/>
      <c r="D230" s="230" t="s">
        <v>170</v>
      </c>
      <c r="E230" s="39"/>
      <c r="F230" s="231" t="s">
        <v>2077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="2" customFormat="1" ht="21.75" customHeight="1">
      <c r="A231" s="37"/>
      <c r="B231" s="38"/>
      <c r="C231" s="251" t="s">
        <v>675</v>
      </c>
      <c r="D231" s="251" t="s">
        <v>452</v>
      </c>
      <c r="E231" s="252" t="s">
        <v>2079</v>
      </c>
      <c r="F231" s="253" t="s">
        <v>2080</v>
      </c>
      <c r="G231" s="254" t="s">
        <v>215</v>
      </c>
      <c r="H231" s="255">
        <v>1.2</v>
      </c>
      <c r="I231" s="256"/>
      <c r="J231" s="257">
        <f>ROUND(I231*H231,2)</f>
        <v>0</v>
      </c>
      <c r="K231" s="253" t="s">
        <v>1</v>
      </c>
      <c r="L231" s="258"/>
      <c r="M231" s="259" t="s">
        <v>1</v>
      </c>
      <c r="N231" s="260" t="s">
        <v>44</v>
      </c>
      <c r="O231" s="90"/>
      <c r="P231" s="226">
        <f>O231*H231</f>
        <v>0</v>
      </c>
      <c r="Q231" s="226">
        <v>0.5575</v>
      </c>
      <c r="R231" s="226">
        <f>Q231*H231</f>
        <v>0.66899999999999993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204</v>
      </c>
      <c r="AT231" s="228" t="s">
        <v>452</v>
      </c>
      <c r="AU231" s="228" t="s">
        <v>89</v>
      </c>
      <c r="AY231" s="16" t="s">
        <v>160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87</v>
      </c>
      <c r="BK231" s="229">
        <f>ROUND(I231*H231,2)</f>
        <v>0</v>
      </c>
      <c r="BL231" s="16" t="s">
        <v>182</v>
      </c>
      <c r="BM231" s="228" t="s">
        <v>2081</v>
      </c>
    </row>
    <row r="232" s="2" customFormat="1">
      <c r="A232" s="37"/>
      <c r="B232" s="38"/>
      <c r="C232" s="39"/>
      <c r="D232" s="230" t="s">
        <v>170</v>
      </c>
      <c r="E232" s="39"/>
      <c r="F232" s="231" t="s">
        <v>2082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170</v>
      </c>
      <c r="AU232" s="16" t="s">
        <v>89</v>
      </c>
    </row>
    <row r="233" s="13" customFormat="1">
      <c r="A233" s="13"/>
      <c r="B233" s="236"/>
      <c r="C233" s="237"/>
      <c r="D233" s="230" t="s">
        <v>219</v>
      </c>
      <c r="E233" s="238" t="s">
        <v>1</v>
      </c>
      <c r="F233" s="239" t="s">
        <v>2083</v>
      </c>
      <c r="G233" s="237"/>
      <c r="H233" s="240">
        <v>1.2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219</v>
      </c>
      <c r="AU233" s="246" t="s">
        <v>89</v>
      </c>
      <c r="AV233" s="13" t="s">
        <v>89</v>
      </c>
      <c r="AW233" s="13" t="s">
        <v>36</v>
      </c>
      <c r="AX233" s="13" t="s">
        <v>79</v>
      </c>
      <c r="AY233" s="246" t="s">
        <v>160</v>
      </c>
    </row>
    <row r="234" s="2" customFormat="1" ht="33" customHeight="1">
      <c r="A234" s="37"/>
      <c r="B234" s="38"/>
      <c r="C234" s="217" t="s">
        <v>558</v>
      </c>
      <c r="D234" s="217" t="s">
        <v>163</v>
      </c>
      <c r="E234" s="218" t="s">
        <v>1307</v>
      </c>
      <c r="F234" s="219" t="s">
        <v>1308</v>
      </c>
      <c r="G234" s="220" t="s">
        <v>215</v>
      </c>
      <c r="H234" s="221">
        <v>52.399999999999999</v>
      </c>
      <c r="I234" s="222"/>
      <c r="J234" s="223">
        <f>ROUND(I234*H234,2)</f>
        <v>0</v>
      </c>
      <c r="K234" s="219" t="s">
        <v>167</v>
      </c>
      <c r="L234" s="43"/>
      <c r="M234" s="224" t="s">
        <v>1</v>
      </c>
      <c r="N234" s="225" t="s">
        <v>44</v>
      </c>
      <c r="O234" s="90"/>
      <c r="P234" s="226">
        <f>O234*H234</f>
        <v>0</v>
      </c>
      <c r="Q234" s="226">
        <v>3.0000000000000001E-05</v>
      </c>
      <c r="R234" s="226">
        <f>Q234*H234</f>
        <v>0.0015720000000000001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182</v>
      </c>
      <c r="AT234" s="228" t="s">
        <v>163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182</v>
      </c>
      <c r="BM234" s="228" t="s">
        <v>2084</v>
      </c>
    </row>
    <row r="235" s="2" customFormat="1">
      <c r="A235" s="37"/>
      <c r="B235" s="38"/>
      <c r="C235" s="39"/>
      <c r="D235" s="230" t="s">
        <v>170</v>
      </c>
      <c r="E235" s="39"/>
      <c r="F235" s="231" t="s">
        <v>1310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="2" customFormat="1">
      <c r="A236" s="37"/>
      <c r="B236" s="38"/>
      <c r="C236" s="39"/>
      <c r="D236" s="230" t="s">
        <v>172</v>
      </c>
      <c r="E236" s="39"/>
      <c r="F236" s="235" t="s">
        <v>2074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89</v>
      </c>
    </row>
    <row r="237" s="13" customFormat="1">
      <c r="A237" s="13"/>
      <c r="B237" s="236"/>
      <c r="C237" s="237"/>
      <c r="D237" s="230" t="s">
        <v>219</v>
      </c>
      <c r="E237" s="238" t="s">
        <v>1</v>
      </c>
      <c r="F237" s="239" t="s">
        <v>2085</v>
      </c>
      <c r="G237" s="237"/>
      <c r="H237" s="240">
        <v>52.399999999999999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219</v>
      </c>
      <c r="AU237" s="246" t="s">
        <v>89</v>
      </c>
      <c r="AV237" s="13" t="s">
        <v>89</v>
      </c>
      <c r="AW237" s="13" t="s">
        <v>36</v>
      </c>
      <c r="AX237" s="13" t="s">
        <v>79</v>
      </c>
      <c r="AY237" s="246" t="s">
        <v>160</v>
      </c>
    </row>
    <row r="238" s="2" customFormat="1" ht="21.75" customHeight="1">
      <c r="A238" s="37"/>
      <c r="B238" s="38"/>
      <c r="C238" s="251" t="s">
        <v>667</v>
      </c>
      <c r="D238" s="251" t="s">
        <v>452</v>
      </c>
      <c r="E238" s="252" t="s">
        <v>2086</v>
      </c>
      <c r="F238" s="253" t="s">
        <v>2087</v>
      </c>
      <c r="G238" s="254" t="s">
        <v>215</v>
      </c>
      <c r="H238" s="255">
        <v>50</v>
      </c>
      <c r="I238" s="256"/>
      <c r="J238" s="257">
        <f>ROUND(I238*H238,2)</f>
        <v>0</v>
      </c>
      <c r="K238" s="253" t="s">
        <v>167</v>
      </c>
      <c r="L238" s="258"/>
      <c r="M238" s="259" t="s">
        <v>1</v>
      </c>
      <c r="N238" s="260" t="s">
        <v>44</v>
      </c>
      <c r="O238" s="90"/>
      <c r="P238" s="226">
        <f>O238*H238</f>
        <v>0</v>
      </c>
      <c r="Q238" s="226">
        <v>1.3852</v>
      </c>
      <c r="R238" s="226">
        <f>Q238*H238</f>
        <v>69.260000000000005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204</v>
      </c>
      <c r="AT238" s="228" t="s">
        <v>452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2088</v>
      </c>
    </row>
    <row r="239" s="2" customFormat="1">
      <c r="A239" s="37"/>
      <c r="B239" s="38"/>
      <c r="C239" s="39"/>
      <c r="D239" s="230" t="s">
        <v>170</v>
      </c>
      <c r="E239" s="39"/>
      <c r="F239" s="231" t="s">
        <v>2087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="2" customFormat="1" ht="21.75" customHeight="1">
      <c r="A240" s="37"/>
      <c r="B240" s="38"/>
      <c r="C240" s="251" t="s">
        <v>661</v>
      </c>
      <c r="D240" s="251" t="s">
        <v>452</v>
      </c>
      <c r="E240" s="252" t="s">
        <v>2089</v>
      </c>
      <c r="F240" s="253" t="s">
        <v>2090</v>
      </c>
      <c r="G240" s="254" t="s">
        <v>215</v>
      </c>
      <c r="H240" s="255">
        <v>2.3999999999999999</v>
      </c>
      <c r="I240" s="256"/>
      <c r="J240" s="257">
        <f>ROUND(I240*H240,2)</f>
        <v>0</v>
      </c>
      <c r="K240" s="253" t="s">
        <v>1</v>
      </c>
      <c r="L240" s="258"/>
      <c r="M240" s="259" t="s">
        <v>1</v>
      </c>
      <c r="N240" s="260" t="s">
        <v>44</v>
      </c>
      <c r="O240" s="90"/>
      <c r="P240" s="226">
        <f>O240*H240</f>
        <v>0</v>
      </c>
      <c r="Q240" s="226">
        <v>0.5575</v>
      </c>
      <c r="R240" s="226">
        <f>Q240*H240</f>
        <v>1.3379999999999999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204</v>
      </c>
      <c r="AT240" s="228" t="s">
        <v>452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182</v>
      </c>
      <c r="BM240" s="228" t="s">
        <v>2091</v>
      </c>
    </row>
    <row r="241" s="2" customFormat="1">
      <c r="A241" s="37"/>
      <c r="B241" s="38"/>
      <c r="C241" s="39"/>
      <c r="D241" s="230" t="s">
        <v>170</v>
      </c>
      <c r="E241" s="39"/>
      <c r="F241" s="231" t="s">
        <v>2082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="13" customFormat="1">
      <c r="A242" s="13"/>
      <c r="B242" s="236"/>
      <c r="C242" s="237"/>
      <c r="D242" s="230" t="s">
        <v>219</v>
      </c>
      <c r="E242" s="238" t="s">
        <v>1</v>
      </c>
      <c r="F242" s="239" t="s">
        <v>2092</v>
      </c>
      <c r="G242" s="237"/>
      <c r="H242" s="240">
        <v>2.3999999999999999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219</v>
      </c>
      <c r="AU242" s="246" t="s">
        <v>89</v>
      </c>
      <c r="AV242" s="13" t="s">
        <v>89</v>
      </c>
      <c r="AW242" s="13" t="s">
        <v>36</v>
      </c>
      <c r="AX242" s="13" t="s">
        <v>79</v>
      </c>
      <c r="AY242" s="246" t="s">
        <v>160</v>
      </c>
    </row>
    <row r="243" s="2" customFormat="1" ht="16.5" customHeight="1">
      <c r="A243" s="37"/>
      <c r="B243" s="38"/>
      <c r="C243" s="217" t="s">
        <v>573</v>
      </c>
      <c r="D243" s="217" t="s">
        <v>163</v>
      </c>
      <c r="E243" s="218" t="s">
        <v>1317</v>
      </c>
      <c r="F243" s="219" t="s">
        <v>1318</v>
      </c>
      <c r="G243" s="220" t="s">
        <v>281</v>
      </c>
      <c r="H243" s="221">
        <v>1</v>
      </c>
      <c r="I243" s="222"/>
      <c r="J243" s="223">
        <f>ROUND(I243*H243,2)</f>
        <v>0</v>
      </c>
      <c r="K243" s="219" t="s">
        <v>1</v>
      </c>
      <c r="L243" s="43"/>
      <c r="M243" s="224" t="s">
        <v>1</v>
      </c>
      <c r="N243" s="225" t="s">
        <v>44</v>
      </c>
      <c r="O243" s="90"/>
      <c r="P243" s="226">
        <f>O243*H243</f>
        <v>0</v>
      </c>
      <c r="Q243" s="226">
        <v>0.0027299999999999998</v>
      </c>
      <c r="R243" s="226">
        <f>Q243*H243</f>
        <v>0.0027299999999999998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182</v>
      </c>
      <c r="AT243" s="228" t="s">
        <v>163</v>
      </c>
      <c r="AU243" s="228" t="s">
        <v>89</v>
      </c>
      <c r="AY243" s="16" t="s">
        <v>160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87</v>
      </c>
      <c r="BK243" s="229">
        <f>ROUND(I243*H243,2)</f>
        <v>0</v>
      </c>
      <c r="BL243" s="16" t="s">
        <v>182</v>
      </c>
      <c r="BM243" s="228" t="s">
        <v>2093</v>
      </c>
    </row>
    <row r="244" s="2" customFormat="1">
      <c r="A244" s="37"/>
      <c r="B244" s="38"/>
      <c r="C244" s="39"/>
      <c r="D244" s="230" t="s">
        <v>170</v>
      </c>
      <c r="E244" s="39"/>
      <c r="F244" s="231" t="s">
        <v>1320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170</v>
      </c>
      <c r="AU244" s="16" t="s">
        <v>89</v>
      </c>
    </row>
    <row r="245" s="2" customFormat="1">
      <c r="A245" s="37"/>
      <c r="B245" s="38"/>
      <c r="C245" s="39"/>
      <c r="D245" s="230" t="s">
        <v>172</v>
      </c>
      <c r="E245" s="39"/>
      <c r="F245" s="235" t="s">
        <v>2094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172</v>
      </c>
      <c r="AU245" s="16" t="s">
        <v>89</v>
      </c>
    </row>
    <row r="246" s="2" customFormat="1" ht="16.5" customHeight="1">
      <c r="A246" s="37"/>
      <c r="B246" s="38"/>
      <c r="C246" s="217" t="s">
        <v>578</v>
      </c>
      <c r="D246" s="217" t="s">
        <v>163</v>
      </c>
      <c r="E246" s="218" t="s">
        <v>2095</v>
      </c>
      <c r="F246" s="219" t="s">
        <v>2096</v>
      </c>
      <c r="G246" s="220" t="s">
        <v>215</v>
      </c>
      <c r="H246" s="221">
        <v>78</v>
      </c>
      <c r="I246" s="222"/>
      <c r="J246" s="223">
        <f>ROUND(I246*H246,2)</f>
        <v>0</v>
      </c>
      <c r="K246" s="219" t="s">
        <v>167</v>
      </c>
      <c r="L246" s="43"/>
      <c r="M246" s="224" t="s">
        <v>1</v>
      </c>
      <c r="N246" s="225" t="s">
        <v>44</v>
      </c>
      <c r="O246" s="9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182</v>
      </c>
      <c r="AT246" s="228" t="s">
        <v>163</v>
      </c>
      <c r="AU246" s="228" t="s">
        <v>89</v>
      </c>
      <c r="AY246" s="16" t="s">
        <v>160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87</v>
      </c>
      <c r="BK246" s="229">
        <f>ROUND(I246*H246,2)</f>
        <v>0</v>
      </c>
      <c r="BL246" s="16" t="s">
        <v>182</v>
      </c>
      <c r="BM246" s="228" t="s">
        <v>2097</v>
      </c>
    </row>
    <row r="247" s="2" customFormat="1">
      <c r="A247" s="37"/>
      <c r="B247" s="38"/>
      <c r="C247" s="39"/>
      <c r="D247" s="230" t="s">
        <v>170</v>
      </c>
      <c r="E247" s="39"/>
      <c r="F247" s="231" t="s">
        <v>2098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89</v>
      </c>
    </row>
    <row r="248" s="2" customFormat="1" ht="24.15" customHeight="1">
      <c r="A248" s="37"/>
      <c r="B248" s="38"/>
      <c r="C248" s="217" t="s">
        <v>582</v>
      </c>
      <c r="D248" s="217" t="s">
        <v>163</v>
      </c>
      <c r="E248" s="218" t="s">
        <v>2099</v>
      </c>
      <c r="F248" s="219" t="s">
        <v>2100</v>
      </c>
      <c r="G248" s="220" t="s">
        <v>281</v>
      </c>
      <c r="H248" s="221">
        <v>2</v>
      </c>
      <c r="I248" s="222"/>
      <c r="J248" s="223">
        <f>ROUND(I248*H248,2)</f>
        <v>0</v>
      </c>
      <c r="K248" s="219" t="s">
        <v>167</v>
      </c>
      <c r="L248" s="43"/>
      <c r="M248" s="224" t="s">
        <v>1</v>
      </c>
      <c r="N248" s="225" t="s">
        <v>44</v>
      </c>
      <c r="O248" s="90"/>
      <c r="P248" s="226">
        <f>O248*H248</f>
        <v>0</v>
      </c>
      <c r="Q248" s="226">
        <v>0.94164000000000003</v>
      </c>
      <c r="R248" s="226">
        <f>Q248*H248</f>
        <v>1.8832800000000001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182</v>
      </c>
      <c r="AT248" s="228" t="s">
        <v>163</v>
      </c>
      <c r="AU248" s="228" t="s">
        <v>89</v>
      </c>
      <c r="AY248" s="16" t="s">
        <v>160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87</v>
      </c>
      <c r="BK248" s="229">
        <f>ROUND(I248*H248,2)</f>
        <v>0</v>
      </c>
      <c r="BL248" s="16" t="s">
        <v>182</v>
      </c>
      <c r="BM248" s="228" t="s">
        <v>2101</v>
      </c>
    </row>
    <row r="249" s="2" customFormat="1">
      <c r="A249" s="37"/>
      <c r="B249" s="38"/>
      <c r="C249" s="39"/>
      <c r="D249" s="230" t="s">
        <v>170</v>
      </c>
      <c r="E249" s="39"/>
      <c r="F249" s="231" t="s">
        <v>2102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89</v>
      </c>
    </row>
    <row r="250" s="2" customFormat="1" ht="16.5" customHeight="1">
      <c r="A250" s="37"/>
      <c r="B250" s="38"/>
      <c r="C250" s="217" t="s">
        <v>587</v>
      </c>
      <c r="D250" s="217" t="s">
        <v>163</v>
      </c>
      <c r="E250" s="218" t="s">
        <v>2103</v>
      </c>
      <c r="F250" s="219" t="s">
        <v>2104</v>
      </c>
      <c r="G250" s="220" t="s">
        <v>215</v>
      </c>
      <c r="H250" s="221">
        <v>52</v>
      </c>
      <c r="I250" s="222"/>
      <c r="J250" s="223">
        <f>ROUND(I250*H250,2)</f>
        <v>0</v>
      </c>
      <c r="K250" s="219" t="s">
        <v>167</v>
      </c>
      <c r="L250" s="43"/>
      <c r="M250" s="224" t="s">
        <v>1</v>
      </c>
      <c r="N250" s="225" t="s">
        <v>44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182</v>
      </c>
      <c r="AT250" s="228" t="s">
        <v>163</v>
      </c>
      <c r="AU250" s="228" t="s">
        <v>89</v>
      </c>
      <c r="AY250" s="16" t="s">
        <v>160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87</v>
      </c>
      <c r="BK250" s="229">
        <f>ROUND(I250*H250,2)</f>
        <v>0</v>
      </c>
      <c r="BL250" s="16" t="s">
        <v>182</v>
      </c>
      <c r="BM250" s="228" t="s">
        <v>2105</v>
      </c>
    </row>
    <row r="251" s="2" customFormat="1">
      <c r="A251" s="37"/>
      <c r="B251" s="38"/>
      <c r="C251" s="39"/>
      <c r="D251" s="230" t="s">
        <v>170</v>
      </c>
      <c r="E251" s="39"/>
      <c r="F251" s="231" t="s">
        <v>2106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89</v>
      </c>
    </row>
    <row r="252" s="2" customFormat="1" ht="24.15" customHeight="1">
      <c r="A252" s="37"/>
      <c r="B252" s="38"/>
      <c r="C252" s="217" t="s">
        <v>591</v>
      </c>
      <c r="D252" s="217" t="s">
        <v>163</v>
      </c>
      <c r="E252" s="218" t="s">
        <v>2107</v>
      </c>
      <c r="F252" s="219" t="s">
        <v>2108</v>
      </c>
      <c r="G252" s="220" t="s">
        <v>281</v>
      </c>
      <c r="H252" s="221">
        <v>2</v>
      </c>
      <c r="I252" s="222"/>
      <c r="J252" s="223">
        <f>ROUND(I252*H252,2)</f>
        <v>0</v>
      </c>
      <c r="K252" s="219" t="s">
        <v>167</v>
      </c>
      <c r="L252" s="43"/>
      <c r="M252" s="224" t="s">
        <v>1</v>
      </c>
      <c r="N252" s="225" t="s">
        <v>44</v>
      </c>
      <c r="O252" s="90"/>
      <c r="P252" s="226">
        <f>O252*H252</f>
        <v>0</v>
      </c>
      <c r="Q252" s="226">
        <v>1.3900699999999999</v>
      </c>
      <c r="R252" s="226">
        <f>Q252*H252</f>
        <v>2.7801399999999998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182</v>
      </c>
      <c r="AT252" s="228" t="s">
        <v>163</v>
      </c>
      <c r="AU252" s="228" t="s">
        <v>89</v>
      </c>
      <c r="AY252" s="16" t="s">
        <v>160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87</v>
      </c>
      <c r="BK252" s="229">
        <f>ROUND(I252*H252,2)</f>
        <v>0</v>
      </c>
      <c r="BL252" s="16" t="s">
        <v>182</v>
      </c>
      <c r="BM252" s="228" t="s">
        <v>2109</v>
      </c>
    </row>
    <row r="253" s="2" customFormat="1">
      <c r="A253" s="37"/>
      <c r="B253" s="38"/>
      <c r="C253" s="39"/>
      <c r="D253" s="230" t="s">
        <v>170</v>
      </c>
      <c r="E253" s="39"/>
      <c r="F253" s="231" t="s">
        <v>2110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89</v>
      </c>
    </row>
    <row r="254" s="2" customFormat="1" ht="33" customHeight="1">
      <c r="A254" s="37"/>
      <c r="B254" s="38"/>
      <c r="C254" s="217" t="s">
        <v>596</v>
      </c>
      <c r="D254" s="217" t="s">
        <v>163</v>
      </c>
      <c r="E254" s="218" t="s">
        <v>2111</v>
      </c>
      <c r="F254" s="219" t="s">
        <v>2112</v>
      </c>
      <c r="G254" s="220" t="s">
        <v>281</v>
      </c>
      <c r="H254" s="221">
        <v>3</v>
      </c>
      <c r="I254" s="222"/>
      <c r="J254" s="223">
        <f>ROUND(I254*H254,2)</f>
        <v>0</v>
      </c>
      <c r="K254" s="219" t="s">
        <v>167</v>
      </c>
      <c r="L254" s="43"/>
      <c r="M254" s="224" t="s">
        <v>1</v>
      </c>
      <c r="N254" s="225" t="s">
        <v>44</v>
      </c>
      <c r="O254" s="90"/>
      <c r="P254" s="226">
        <f>O254*H254</f>
        <v>0</v>
      </c>
      <c r="Q254" s="226">
        <v>10.81936</v>
      </c>
      <c r="R254" s="226">
        <f>Q254*H254</f>
        <v>32.458079999999995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182</v>
      </c>
      <c r="AT254" s="228" t="s">
        <v>163</v>
      </c>
      <c r="AU254" s="228" t="s">
        <v>89</v>
      </c>
      <c r="AY254" s="16" t="s">
        <v>160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87</v>
      </c>
      <c r="BK254" s="229">
        <f>ROUND(I254*H254,2)</f>
        <v>0</v>
      </c>
      <c r="BL254" s="16" t="s">
        <v>182</v>
      </c>
      <c r="BM254" s="228" t="s">
        <v>2113</v>
      </c>
    </row>
    <row r="255" s="2" customFormat="1">
      <c r="A255" s="37"/>
      <c r="B255" s="38"/>
      <c r="C255" s="39"/>
      <c r="D255" s="230" t="s">
        <v>170</v>
      </c>
      <c r="E255" s="39"/>
      <c r="F255" s="231" t="s">
        <v>2114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89</v>
      </c>
    </row>
    <row r="256" s="2" customFormat="1">
      <c r="A256" s="37"/>
      <c r="B256" s="38"/>
      <c r="C256" s="39"/>
      <c r="D256" s="230" t="s">
        <v>172</v>
      </c>
      <c r="E256" s="39"/>
      <c r="F256" s="235" t="s">
        <v>2115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172</v>
      </c>
      <c r="AU256" s="16" t="s">
        <v>89</v>
      </c>
    </row>
    <row r="257" s="2" customFormat="1" ht="33" customHeight="1">
      <c r="A257" s="37"/>
      <c r="B257" s="38"/>
      <c r="C257" s="217" t="s">
        <v>601</v>
      </c>
      <c r="D257" s="217" t="s">
        <v>163</v>
      </c>
      <c r="E257" s="218" t="s">
        <v>2116</v>
      </c>
      <c r="F257" s="219" t="s">
        <v>2117</v>
      </c>
      <c r="G257" s="220" t="s">
        <v>281</v>
      </c>
      <c r="H257" s="221">
        <v>2</v>
      </c>
      <c r="I257" s="222"/>
      <c r="J257" s="223">
        <f>ROUND(I257*H257,2)</f>
        <v>0</v>
      </c>
      <c r="K257" s="219" t="s">
        <v>167</v>
      </c>
      <c r="L257" s="43"/>
      <c r="M257" s="224" t="s">
        <v>1</v>
      </c>
      <c r="N257" s="225" t="s">
        <v>44</v>
      </c>
      <c r="O257" s="90"/>
      <c r="P257" s="226">
        <f>O257*H257</f>
        <v>0</v>
      </c>
      <c r="Q257" s="226">
        <v>12.822710000000001</v>
      </c>
      <c r="R257" s="226">
        <f>Q257*H257</f>
        <v>25.645420000000001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182</v>
      </c>
      <c r="AT257" s="228" t="s">
        <v>163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2118</v>
      </c>
    </row>
    <row r="258" s="2" customFormat="1">
      <c r="A258" s="37"/>
      <c r="B258" s="38"/>
      <c r="C258" s="39"/>
      <c r="D258" s="230" t="s">
        <v>170</v>
      </c>
      <c r="E258" s="39"/>
      <c r="F258" s="231" t="s">
        <v>2119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="2" customFormat="1">
      <c r="A259" s="37"/>
      <c r="B259" s="38"/>
      <c r="C259" s="39"/>
      <c r="D259" s="230" t="s">
        <v>172</v>
      </c>
      <c r="E259" s="39"/>
      <c r="F259" s="235" t="s">
        <v>2115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172</v>
      </c>
      <c r="AU259" s="16" t="s">
        <v>89</v>
      </c>
    </row>
    <row r="260" s="2" customFormat="1" ht="24.15" customHeight="1">
      <c r="A260" s="37"/>
      <c r="B260" s="38"/>
      <c r="C260" s="251" t="s">
        <v>605</v>
      </c>
      <c r="D260" s="251" t="s">
        <v>452</v>
      </c>
      <c r="E260" s="252" t="s">
        <v>2120</v>
      </c>
      <c r="F260" s="253" t="s">
        <v>2121</v>
      </c>
      <c r="G260" s="254" t="s">
        <v>281</v>
      </c>
      <c r="H260" s="255">
        <v>4</v>
      </c>
      <c r="I260" s="256"/>
      <c r="J260" s="257">
        <f>ROUND(I260*H260,2)</f>
        <v>0</v>
      </c>
      <c r="K260" s="253" t="s">
        <v>167</v>
      </c>
      <c r="L260" s="258"/>
      <c r="M260" s="259" t="s">
        <v>1</v>
      </c>
      <c r="N260" s="260" t="s">
        <v>44</v>
      </c>
      <c r="O260" s="90"/>
      <c r="P260" s="226">
        <f>O260*H260</f>
        <v>0</v>
      </c>
      <c r="Q260" s="226">
        <v>0.10100000000000001</v>
      </c>
      <c r="R260" s="226">
        <f>Q260*H260</f>
        <v>0.40400000000000003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204</v>
      </c>
      <c r="AT260" s="228" t="s">
        <v>452</v>
      </c>
      <c r="AU260" s="228" t="s">
        <v>89</v>
      </c>
      <c r="AY260" s="16" t="s">
        <v>160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87</v>
      </c>
      <c r="BK260" s="229">
        <f>ROUND(I260*H260,2)</f>
        <v>0</v>
      </c>
      <c r="BL260" s="16" t="s">
        <v>182</v>
      </c>
      <c r="BM260" s="228" t="s">
        <v>2122</v>
      </c>
    </row>
    <row r="261" s="2" customFormat="1">
      <c r="A261" s="37"/>
      <c r="B261" s="38"/>
      <c r="C261" s="39"/>
      <c r="D261" s="230" t="s">
        <v>170</v>
      </c>
      <c r="E261" s="39"/>
      <c r="F261" s="231" t="s">
        <v>2121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89</v>
      </c>
    </row>
    <row r="262" s="2" customFormat="1">
      <c r="A262" s="37"/>
      <c r="B262" s="38"/>
      <c r="C262" s="39"/>
      <c r="D262" s="230" t="s">
        <v>172</v>
      </c>
      <c r="E262" s="39"/>
      <c r="F262" s="235" t="s">
        <v>2123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172</v>
      </c>
      <c r="AU262" s="16" t="s">
        <v>89</v>
      </c>
    </row>
    <row r="263" s="2" customFormat="1" ht="24.15" customHeight="1">
      <c r="A263" s="37"/>
      <c r="B263" s="38"/>
      <c r="C263" s="251" t="s">
        <v>610</v>
      </c>
      <c r="D263" s="251" t="s">
        <v>452</v>
      </c>
      <c r="E263" s="252" t="s">
        <v>2124</v>
      </c>
      <c r="F263" s="253" t="s">
        <v>2125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0.10100000000000001</v>
      </c>
      <c r="R263" s="226">
        <f>Q263*H263</f>
        <v>0.10100000000000001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2126</v>
      </c>
    </row>
    <row r="264" s="2" customFormat="1">
      <c r="A264" s="37"/>
      <c r="B264" s="38"/>
      <c r="C264" s="39"/>
      <c r="D264" s="230" t="s">
        <v>170</v>
      </c>
      <c r="E264" s="39"/>
      <c r="F264" s="231" t="s">
        <v>2121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="2" customFormat="1">
      <c r="A265" s="37"/>
      <c r="B265" s="38"/>
      <c r="C265" s="39"/>
      <c r="D265" s="230" t="s">
        <v>172</v>
      </c>
      <c r="E265" s="39"/>
      <c r="F265" s="235" t="s">
        <v>2127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172</v>
      </c>
      <c r="AU265" s="16" t="s">
        <v>89</v>
      </c>
    </row>
    <row r="266" s="2" customFormat="1" ht="24.15" customHeight="1">
      <c r="A266" s="37"/>
      <c r="B266" s="38"/>
      <c r="C266" s="217" t="s">
        <v>615</v>
      </c>
      <c r="D266" s="217" t="s">
        <v>163</v>
      </c>
      <c r="E266" s="218" t="s">
        <v>1392</v>
      </c>
      <c r="F266" s="219" t="s">
        <v>1393</v>
      </c>
      <c r="G266" s="220" t="s">
        <v>281</v>
      </c>
      <c r="H266" s="221">
        <v>5</v>
      </c>
      <c r="I266" s="222"/>
      <c r="J266" s="223">
        <f>ROUND(I266*H266,2)</f>
        <v>0</v>
      </c>
      <c r="K266" s="219" t="s">
        <v>167</v>
      </c>
      <c r="L266" s="43"/>
      <c r="M266" s="224" t="s">
        <v>1</v>
      </c>
      <c r="N266" s="225" t="s">
        <v>44</v>
      </c>
      <c r="O266" s="90"/>
      <c r="P266" s="226">
        <f>O266*H266</f>
        <v>0</v>
      </c>
      <c r="Q266" s="226">
        <v>0.21734000000000001</v>
      </c>
      <c r="R266" s="226">
        <f>Q266*H266</f>
        <v>1.0867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182</v>
      </c>
      <c r="AT266" s="228" t="s">
        <v>163</v>
      </c>
      <c r="AU266" s="228" t="s">
        <v>89</v>
      </c>
      <c r="AY266" s="16" t="s">
        <v>160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87</v>
      </c>
      <c r="BK266" s="229">
        <f>ROUND(I266*H266,2)</f>
        <v>0</v>
      </c>
      <c r="BL266" s="16" t="s">
        <v>182</v>
      </c>
      <c r="BM266" s="228" t="s">
        <v>2128</v>
      </c>
    </row>
    <row r="267" s="2" customFormat="1">
      <c r="A267" s="37"/>
      <c r="B267" s="38"/>
      <c r="C267" s="39"/>
      <c r="D267" s="230" t="s">
        <v>170</v>
      </c>
      <c r="E267" s="39"/>
      <c r="F267" s="231" t="s">
        <v>1395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89</v>
      </c>
    </row>
    <row r="268" s="12" customFormat="1" ht="22.8" customHeight="1">
      <c r="A268" s="12"/>
      <c r="B268" s="201"/>
      <c r="C268" s="202"/>
      <c r="D268" s="203" t="s">
        <v>78</v>
      </c>
      <c r="E268" s="215" t="s">
        <v>212</v>
      </c>
      <c r="F268" s="215" t="s">
        <v>324</v>
      </c>
      <c r="G268" s="202"/>
      <c r="H268" s="202"/>
      <c r="I268" s="205"/>
      <c r="J268" s="216">
        <f>BK268</f>
        <v>0</v>
      </c>
      <c r="K268" s="202"/>
      <c r="L268" s="207"/>
      <c r="M268" s="208"/>
      <c r="N268" s="209"/>
      <c r="O268" s="209"/>
      <c r="P268" s="210">
        <f>SUM(P269:P276)</f>
        <v>0</v>
      </c>
      <c r="Q268" s="209"/>
      <c r="R268" s="210">
        <f>SUM(R269:R276)</f>
        <v>2.6070000000000002</v>
      </c>
      <c r="S268" s="209"/>
      <c r="T268" s="211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2" t="s">
        <v>87</v>
      </c>
      <c r="AT268" s="213" t="s">
        <v>78</v>
      </c>
      <c r="AU268" s="213" t="s">
        <v>87</v>
      </c>
      <c r="AY268" s="212" t="s">
        <v>160</v>
      </c>
      <c r="BK268" s="214">
        <f>SUM(BK269:BK276)</f>
        <v>0</v>
      </c>
    </row>
    <row r="269" s="2" customFormat="1" ht="33" customHeight="1">
      <c r="A269" s="37"/>
      <c r="B269" s="38"/>
      <c r="C269" s="217" t="s">
        <v>620</v>
      </c>
      <c r="D269" s="217" t="s">
        <v>163</v>
      </c>
      <c r="E269" s="218" t="s">
        <v>1559</v>
      </c>
      <c r="F269" s="219" t="s">
        <v>1560</v>
      </c>
      <c r="G269" s="220" t="s">
        <v>215</v>
      </c>
      <c r="H269" s="221">
        <v>11</v>
      </c>
      <c r="I269" s="222"/>
      <c r="J269" s="223">
        <f>ROUND(I269*H269,2)</f>
        <v>0</v>
      </c>
      <c r="K269" s="219" t="s">
        <v>167</v>
      </c>
      <c r="L269" s="43"/>
      <c r="M269" s="224" t="s">
        <v>1</v>
      </c>
      <c r="N269" s="225" t="s">
        <v>44</v>
      </c>
      <c r="O269" s="90"/>
      <c r="P269" s="226">
        <f>O269*H269</f>
        <v>0</v>
      </c>
      <c r="Q269" s="226">
        <v>0.15540000000000001</v>
      </c>
      <c r="R269" s="226">
        <f>Q269*H269</f>
        <v>1.7094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182</v>
      </c>
      <c r="AT269" s="228" t="s">
        <v>163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2129</v>
      </c>
    </row>
    <row r="270" s="2" customFormat="1">
      <c r="A270" s="37"/>
      <c r="B270" s="38"/>
      <c r="C270" s="39"/>
      <c r="D270" s="230" t="s">
        <v>170</v>
      </c>
      <c r="E270" s="39"/>
      <c r="F270" s="231" t="s">
        <v>1562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="13" customFormat="1">
      <c r="A271" s="13"/>
      <c r="B271" s="236"/>
      <c r="C271" s="237"/>
      <c r="D271" s="230" t="s">
        <v>219</v>
      </c>
      <c r="E271" s="238" t="s">
        <v>1</v>
      </c>
      <c r="F271" s="239" t="s">
        <v>228</v>
      </c>
      <c r="G271" s="237"/>
      <c r="H271" s="240">
        <v>11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219</v>
      </c>
      <c r="AU271" s="246" t="s">
        <v>89</v>
      </c>
      <c r="AV271" s="13" t="s">
        <v>89</v>
      </c>
      <c r="AW271" s="13" t="s">
        <v>36</v>
      </c>
      <c r="AX271" s="13" t="s">
        <v>79</v>
      </c>
      <c r="AY271" s="246" t="s">
        <v>160</v>
      </c>
    </row>
    <row r="272" s="2" customFormat="1" ht="16.5" customHeight="1">
      <c r="A272" s="37"/>
      <c r="B272" s="38"/>
      <c r="C272" s="251" t="s">
        <v>625</v>
      </c>
      <c r="D272" s="251" t="s">
        <v>452</v>
      </c>
      <c r="E272" s="252" t="s">
        <v>1574</v>
      </c>
      <c r="F272" s="253" t="s">
        <v>1575</v>
      </c>
      <c r="G272" s="254" t="s">
        <v>215</v>
      </c>
      <c r="H272" s="255">
        <v>11.220000000000001</v>
      </c>
      <c r="I272" s="256"/>
      <c r="J272" s="257">
        <f>ROUND(I272*H272,2)</f>
        <v>0</v>
      </c>
      <c r="K272" s="253" t="s">
        <v>167</v>
      </c>
      <c r="L272" s="258"/>
      <c r="M272" s="259" t="s">
        <v>1</v>
      </c>
      <c r="N272" s="260" t="s">
        <v>44</v>
      </c>
      <c r="O272" s="90"/>
      <c r="P272" s="226">
        <f>O272*H272</f>
        <v>0</v>
      </c>
      <c r="Q272" s="226">
        <v>0.080000000000000002</v>
      </c>
      <c r="R272" s="226">
        <f>Q272*H272</f>
        <v>0.89760000000000006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204</v>
      </c>
      <c r="AT272" s="228" t="s">
        <v>452</v>
      </c>
      <c r="AU272" s="228" t="s">
        <v>89</v>
      </c>
      <c r="AY272" s="16" t="s">
        <v>160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87</v>
      </c>
      <c r="BK272" s="229">
        <f>ROUND(I272*H272,2)</f>
        <v>0</v>
      </c>
      <c r="BL272" s="16" t="s">
        <v>182</v>
      </c>
      <c r="BM272" s="228" t="s">
        <v>2130</v>
      </c>
    </row>
    <row r="273" s="2" customFormat="1">
      <c r="A273" s="37"/>
      <c r="B273" s="38"/>
      <c r="C273" s="39"/>
      <c r="D273" s="230" t="s">
        <v>170</v>
      </c>
      <c r="E273" s="39"/>
      <c r="F273" s="231" t="s">
        <v>1575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170</v>
      </c>
      <c r="AU273" s="16" t="s">
        <v>89</v>
      </c>
    </row>
    <row r="274" s="13" customFormat="1">
      <c r="A274" s="13"/>
      <c r="B274" s="236"/>
      <c r="C274" s="237"/>
      <c r="D274" s="230" t="s">
        <v>219</v>
      </c>
      <c r="E274" s="237"/>
      <c r="F274" s="239" t="s">
        <v>2131</v>
      </c>
      <c r="G274" s="237"/>
      <c r="H274" s="240">
        <v>11.220000000000001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219</v>
      </c>
      <c r="AU274" s="246" t="s">
        <v>89</v>
      </c>
      <c r="AV274" s="13" t="s">
        <v>89</v>
      </c>
      <c r="AW274" s="13" t="s">
        <v>4</v>
      </c>
      <c r="AX274" s="13" t="s">
        <v>87</v>
      </c>
      <c r="AY274" s="246" t="s">
        <v>160</v>
      </c>
    </row>
    <row r="275" s="2" customFormat="1" ht="21.75" customHeight="1">
      <c r="A275" s="37"/>
      <c r="B275" s="38"/>
      <c r="C275" s="217" t="s">
        <v>630</v>
      </c>
      <c r="D275" s="217" t="s">
        <v>163</v>
      </c>
      <c r="E275" s="218" t="s">
        <v>2132</v>
      </c>
      <c r="F275" s="219" t="s">
        <v>2133</v>
      </c>
      <c r="G275" s="220" t="s">
        <v>215</v>
      </c>
      <c r="H275" s="221">
        <v>50</v>
      </c>
      <c r="I275" s="222"/>
      <c r="J275" s="223">
        <f>ROUND(I275*H275,2)</f>
        <v>0</v>
      </c>
      <c r="K275" s="219" t="s">
        <v>167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2134</v>
      </c>
    </row>
    <row r="276" s="2" customFormat="1">
      <c r="A276" s="37"/>
      <c r="B276" s="38"/>
      <c r="C276" s="39"/>
      <c r="D276" s="230" t="s">
        <v>170</v>
      </c>
      <c r="E276" s="39"/>
      <c r="F276" s="231" t="s">
        <v>2135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="12" customFormat="1" ht="22.8" customHeight="1">
      <c r="A277" s="12"/>
      <c r="B277" s="201"/>
      <c r="C277" s="202"/>
      <c r="D277" s="203" t="s">
        <v>78</v>
      </c>
      <c r="E277" s="215" t="s">
        <v>357</v>
      </c>
      <c r="F277" s="215" t="s">
        <v>358</v>
      </c>
      <c r="G277" s="202"/>
      <c r="H277" s="202"/>
      <c r="I277" s="205"/>
      <c r="J277" s="216">
        <f>BK277</f>
        <v>0</v>
      </c>
      <c r="K277" s="202"/>
      <c r="L277" s="207"/>
      <c r="M277" s="208"/>
      <c r="N277" s="209"/>
      <c r="O277" s="209"/>
      <c r="P277" s="210">
        <f>SUM(P278:P289)</f>
        <v>0</v>
      </c>
      <c r="Q277" s="209"/>
      <c r="R277" s="210">
        <f>SUM(R278:R289)</f>
        <v>0</v>
      </c>
      <c r="S277" s="209"/>
      <c r="T277" s="211">
        <f>SUM(T278:T289)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2" t="s">
        <v>87</v>
      </c>
      <c r="AT277" s="213" t="s">
        <v>78</v>
      </c>
      <c r="AU277" s="213" t="s">
        <v>87</v>
      </c>
      <c r="AY277" s="212" t="s">
        <v>160</v>
      </c>
      <c r="BK277" s="214">
        <f>SUM(BK278:BK289)</f>
        <v>0</v>
      </c>
    </row>
    <row r="278" s="2" customFormat="1" ht="24.15" customHeight="1">
      <c r="A278" s="37"/>
      <c r="B278" s="38"/>
      <c r="C278" s="217" t="s">
        <v>635</v>
      </c>
      <c r="D278" s="217" t="s">
        <v>163</v>
      </c>
      <c r="E278" s="218" t="s">
        <v>686</v>
      </c>
      <c r="F278" s="219" t="s">
        <v>1685</v>
      </c>
      <c r="G278" s="220" t="s">
        <v>362</v>
      </c>
      <c r="H278" s="221">
        <v>45.854999999999997</v>
      </c>
      <c r="I278" s="222"/>
      <c r="J278" s="223">
        <f>ROUND(I278*H278,2)</f>
        <v>0</v>
      </c>
      <c r="K278" s="219" t="s">
        <v>1668</v>
      </c>
      <c r="L278" s="43"/>
      <c r="M278" s="224" t="s">
        <v>1</v>
      </c>
      <c r="N278" s="225" t="s">
        <v>44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182</v>
      </c>
      <c r="AT278" s="228" t="s">
        <v>163</v>
      </c>
      <c r="AU278" s="228" t="s">
        <v>89</v>
      </c>
      <c r="AY278" s="16" t="s">
        <v>160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87</v>
      </c>
      <c r="BK278" s="229">
        <f>ROUND(I278*H278,2)</f>
        <v>0</v>
      </c>
      <c r="BL278" s="16" t="s">
        <v>182</v>
      </c>
      <c r="BM278" s="228" t="s">
        <v>2136</v>
      </c>
    </row>
    <row r="279" s="2" customFormat="1">
      <c r="A279" s="37"/>
      <c r="B279" s="38"/>
      <c r="C279" s="39"/>
      <c r="D279" s="230" t="s">
        <v>170</v>
      </c>
      <c r="E279" s="39"/>
      <c r="F279" s="231" t="s">
        <v>1821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89</v>
      </c>
    </row>
    <row r="280" s="2" customFormat="1">
      <c r="A280" s="37"/>
      <c r="B280" s="38"/>
      <c r="C280" s="39"/>
      <c r="D280" s="230" t="s">
        <v>172</v>
      </c>
      <c r="E280" s="39"/>
      <c r="F280" s="235" t="s">
        <v>1687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172</v>
      </c>
      <c r="AU280" s="16" t="s">
        <v>89</v>
      </c>
    </row>
    <row r="281" s="2" customFormat="1" ht="33" customHeight="1">
      <c r="A281" s="37"/>
      <c r="B281" s="38"/>
      <c r="C281" s="217" t="s">
        <v>639</v>
      </c>
      <c r="D281" s="217" t="s">
        <v>163</v>
      </c>
      <c r="E281" s="218" t="s">
        <v>360</v>
      </c>
      <c r="F281" s="219" t="s">
        <v>361</v>
      </c>
      <c r="G281" s="220" t="s">
        <v>362</v>
      </c>
      <c r="H281" s="221">
        <v>10.055</v>
      </c>
      <c r="I281" s="222"/>
      <c r="J281" s="223">
        <f>ROUND(I281*H281,2)</f>
        <v>0</v>
      </c>
      <c r="K281" s="219" t="s">
        <v>167</v>
      </c>
      <c r="L281" s="43"/>
      <c r="M281" s="224" t="s">
        <v>1</v>
      </c>
      <c r="N281" s="225" t="s">
        <v>44</v>
      </c>
      <c r="O281" s="90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182</v>
      </c>
      <c r="AT281" s="228" t="s">
        <v>163</v>
      </c>
      <c r="AU281" s="228" t="s">
        <v>89</v>
      </c>
      <c r="AY281" s="16" t="s">
        <v>160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87</v>
      </c>
      <c r="BK281" s="229">
        <f>ROUND(I281*H281,2)</f>
        <v>0</v>
      </c>
      <c r="BL281" s="16" t="s">
        <v>182</v>
      </c>
      <c r="BM281" s="228" t="s">
        <v>2137</v>
      </c>
    </row>
    <row r="282" s="2" customFormat="1">
      <c r="A282" s="37"/>
      <c r="B282" s="38"/>
      <c r="C282" s="39"/>
      <c r="D282" s="230" t="s">
        <v>170</v>
      </c>
      <c r="E282" s="39"/>
      <c r="F282" s="231" t="s">
        <v>364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170</v>
      </c>
      <c r="AU282" s="16" t="s">
        <v>89</v>
      </c>
    </row>
    <row r="283" s="13" customFormat="1">
      <c r="A283" s="13"/>
      <c r="B283" s="236"/>
      <c r="C283" s="237"/>
      <c r="D283" s="230" t="s">
        <v>219</v>
      </c>
      <c r="E283" s="238" t="s">
        <v>1</v>
      </c>
      <c r="F283" s="239" t="s">
        <v>2138</v>
      </c>
      <c r="G283" s="237"/>
      <c r="H283" s="240">
        <v>10.055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219</v>
      </c>
      <c r="AU283" s="246" t="s">
        <v>89</v>
      </c>
      <c r="AV283" s="13" t="s">
        <v>89</v>
      </c>
      <c r="AW283" s="13" t="s">
        <v>36</v>
      </c>
      <c r="AX283" s="13" t="s">
        <v>79</v>
      </c>
      <c r="AY283" s="246" t="s">
        <v>160</v>
      </c>
    </row>
    <row r="284" s="2" customFormat="1" ht="33" customHeight="1">
      <c r="A284" s="37"/>
      <c r="B284" s="38"/>
      <c r="C284" s="217" t="s">
        <v>643</v>
      </c>
      <c r="D284" s="217" t="s">
        <v>163</v>
      </c>
      <c r="E284" s="218" t="s">
        <v>1695</v>
      </c>
      <c r="F284" s="219" t="s">
        <v>1696</v>
      </c>
      <c r="G284" s="220" t="s">
        <v>362</v>
      </c>
      <c r="H284" s="221">
        <v>31.600000000000001</v>
      </c>
      <c r="I284" s="222"/>
      <c r="J284" s="223">
        <f>ROUND(I284*H284,2)</f>
        <v>0</v>
      </c>
      <c r="K284" s="219" t="s">
        <v>167</v>
      </c>
      <c r="L284" s="43"/>
      <c r="M284" s="224" t="s">
        <v>1</v>
      </c>
      <c r="N284" s="225" t="s">
        <v>44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182</v>
      </c>
      <c r="AT284" s="228" t="s">
        <v>163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2139</v>
      </c>
    </row>
    <row r="285" s="2" customFormat="1">
      <c r="A285" s="37"/>
      <c r="B285" s="38"/>
      <c r="C285" s="39"/>
      <c r="D285" s="230" t="s">
        <v>170</v>
      </c>
      <c r="E285" s="39"/>
      <c r="F285" s="231" t="s">
        <v>1698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="13" customFormat="1">
      <c r="A286" s="13"/>
      <c r="B286" s="236"/>
      <c r="C286" s="237"/>
      <c r="D286" s="230" t="s">
        <v>219</v>
      </c>
      <c r="E286" s="238" t="s">
        <v>1</v>
      </c>
      <c r="F286" s="239" t="s">
        <v>2140</v>
      </c>
      <c r="G286" s="237"/>
      <c r="H286" s="240">
        <v>31.600000000000001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219</v>
      </c>
      <c r="AU286" s="246" t="s">
        <v>89</v>
      </c>
      <c r="AV286" s="13" t="s">
        <v>89</v>
      </c>
      <c r="AW286" s="13" t="s">
        <v>36</v>
      </c>
      <c r="AX286" s="13" t="s">
        <v>79</v>
      </c>
      <c r="AY286" s="246" t="s">
        <v>160</v>
      </c>
    </row>
    <row r="287" s="2" customFormat="1" ht="24.15" customHeight="1">
      <c r="A287" s="37"/>
      <c r="B287" s="38"/>
      <c r="C287" s="217" t="s">
        <v>648</v>
      </c>
      <c r="D287" s="217" t="s">
        <v>163</v>
      </c>
      <c r="E287" s="218" t="s">
        <v>1701</v>
      </c>
      <c r="F287" s="219" t="s">
        <v>1702</v>
      </c>
      <c r="G287" s="220" t="s">
        <v>362</v>
      </c>
      <c r="H287" s="221">
        <v>75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2141</v>
      </c>
    </row>
    <row r="288" s="2" customFormat="1">
      <c r="A288" s="37"/>
      <c r="B288" s="38"/>
      <c r="C288" s="39"/>
      <c r="D288" s="230" t="s">
        <v>170</v>
      </c>
      <c r="E288" s="39"/>
      <c r="F288" s="231" t="s">
        <v>1704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="13" customFormat="1">
      <c r="A289" s="13"/>
      <c r="B289" s="236"/>
      <c r="C289" s="237"/>
      <c r="D289" s="230" t="s">
        <v>219</v>
      </c>
      <c r="E289" s="238" t="s">
        <v>1</v>
      </c>
      <c r="F289" s="239" t="s">
        <v>1240</v>
      </c>
      <c r="G289" s="237"/>
      <c r="H289" s="240">
        <v>75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219</v>
      </c>
      <c r="AU289" s="246" t="s">
        <v>89</v>
      </c>
      <c r="AV289" s="13" t="s">
        <v>89</v>
      </c>
      <c r="AW289" s="13" t="s">
        <v>36</v>
      </c>
      <c r="AX289" s="13" t="s">
        <v>79</v>
      </c>
      <c r="AY289" s="246" t="s">
        <v>160</v>
      </c>
    </row>
    <row r="290" s="12" customFormat="1" ht="22.8" customHeight="1">
      <c r="A290" s="12"/>
      <c r="B290" s="201"/>
      <c r="C290" s="202"/>
      <c r="D290" s="203" t="s">
        <v>78</v>
      </c>
      <c r="E290" s="215" t="s">
        <v>694</v>
      </c>
      <c r="F290" s="215" t="s">
        <v>695</v>
      </c>
      <c r="G290" s="202"/>
      <c r="H290" s="202"/>
      <c r="I290" s="205"/>
      <c r="J290" s="216">
        <f>BK290</f>
        <v>0</v>
      </c>
      <c r="K290" s="202"/>
      <c r="L290" s="207"/>
      <c r="M290" s="208"/>
      <c r="N290" s="209"/>
      <c r="O290" s="209"/>
      <c r="P290" s="210">
        <f>SUM(P291:P292)</f>
        <v>0</v>
      </c>
      <c r="Q290" s="209"/>
      <c r="R290" s="210">
        <f>SUM(R291:R292)</f>
        <v>0</v>
      </c>
      <c r="S290" s="209"/>
      <c r="T290" s="211">
        <f>SUM(T291:T292)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2" t="s">
        <v>87</v>
      </c>
      <c r="AT290" s="213" t="s">
        <v>78</v>
      </c>
      <c r="AU290" s="213" t="s">
        <v>87</v>
      </c>
      <c r="AY290" s="212" t="s">
        <v>160</v>
      </c>
      <c r="BK290" s="214">
        <f>SUM(BK291:BK292)</f>
        <v>0</v>
      </c>
    </row>
    <row r="291" s="2" customFormat="1" ht="24.15" customHeight="1">
      <c r="A291" s="37"/>
      <c r="B291" s="38"/>
      <c r="C291" s="217" t="s">
        <v>652</v>
      </c>
      <c r="D291" s="217" t="s">
        <v>163</v>
      </c>
      <c r="E291" s="218" t="s">
        <v>2142</v>
      </c>
      <c r="F291" s="219" t="s">
        <v>2143</v>
      </c>
      <c r="G291" s="220" t="s">
        <v>362</v>
      </c>
      <c r="H291" s="221">
        <v>212.30099999999999</v>
      </c>
      <c r="I291" s="222"/>
      <c r="J291" s="223">
        <f>ROUND(I291*H291,2)</f>
        <v>0</v>
      </c>
      <c r="K291" s="219" t="s">
        <v>167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182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2144</v>
      </c>
    </row>
    <row r="292" s="2" customFormat="1">
      <c r="A292" s="37"/>
      <c r="B292" s="38"/>
      <c r="C292" s="39"/>
      <c r="D292" s="230" t="s">
        <v>170</v>
      </c>
      <c r="E292" s="39"/>
      <c r="F292" s="231" t="s">
        <v>2145</v>
      </c>
      <c r="G292" s="39"/>
      <c r="H292" s="39"/>
      <c r="I292" s="232"/>
      <c r="J292" s="39"/>
      <c r="K292" s="39"/>
      <c r="L292" s="43"/>
      <c r="M292" s="247"/>
      <c r="N292" s="248"/>
      <c r="O292" s="249"/>
      <c r="P292" s="249"/>
      <c r="Q292" s="249"/>
      <c r="R292" s="249"/>
      <c r="S292" s="249"/>
      <c r="T292" s="250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="2" customFormat="1" ht="6.96" customHeight="1">
      <c r="A293" s="37"/>
      <c r="B293" s="65"/>
      <c r="C293" s="66"/>
      <c r="D293" s="66"/>
      <c r="E293" s="66"/>
      <c r="F293" s="66"/>
      <c r="G293" s="66"/>
      <c r="H293" s="66"/>
      <c r="I293" s="66"/>
      <c r="J293" s="66"/>
      <c r="K293" s="66"/>
      <c r="L293" s="43"/>
      <c r="M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</sheetData>
  <sheetProtection sheet="1" autoFilter="0" formatColumns="0" formatRows="0" objects="1" scenarios="1" spinCount="100000" saltValue="jurB/yRo5Xx0artDl6YPBGzIgRaX3Y6oarBqrZBBYwqIdW3o5+n7SltK5exyZMHD7Z35N0wmRnwkZKb7RCLbvQ==" hashValue="fEKx7mR4hAJNo27nPrlf4s6RwgOvZo8vcHDFtAOYv/Tzw456fknYhDEOJQP4HyRG/NaTVOH9mNR5LF9dRVoebw==" algorithmName="SHA-512" password="CC35"/>
  <autoFilter ref="C123:K29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2146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ROUND((SUM(BE127:BE307)),  2)</f>
        <v>0</v>
      </c>
      <c r="G33" s="37"/>
      <c r="H33" s="37"/>
      <c r="I33" s="154">
        <v>0.20999999999999999</v>
      </c>
      <c r="J33" s="153">
        <f>ROUND(((SUM(BE127:BE307))*I33),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ROUND((SUM(BF127:BF307)),  2)</f>
        <v>0</v>
      </c>
      <c r="G34" s="37"/>
      <c r="H34" s="37"/>
      <c r="I34" s="154">
        <v>0.14999999999999999</v>
      </c>
      <c r="J34" s="153">
        <f>ROUND(((SUM(BF127:BF307))*I34),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ROUND((SUM(BG127:BG307)),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ROUND((SUM(BH127:BH307)),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ROUND((SUM(BI127:BI307)),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SO302 - Přeložka vodovodu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J177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J286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J293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8"/>
      <c r="C104" s="179"/>
      <c r="D104" s="180" t="s">
        <v>398</v>
      </c>
      <c r="E104" s="181"/>
      <c r="F104" s="181"/>
      <c r="G104" s="181"/>
      <c r="H104" s="181"/>
      <c r="I104" s="181"/>
      <c r="J104" s="182">
        <f>J296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4"/>
      <c r="C105" s="185"/>
      <c r="D105" s="186" t="s">
        <v>399</v>
      </c>
      <c r="E105" s="187"/>
      <c r="F105" s="187"/>
      <c r="G105" s="187"/>
      <c r="H105" s="187"/>
      <c r="I105" s="187"/>
      <c r="J105" s="188">
        <f>J297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8"/>
      <c r="C106" s="179"/>
      <c r="D106" s="180" t="s">
        <v>400</v>
      </c>
      <c r="E106" s="181"/>
      <c r="F106" s="181"/>
      <c r="G106" s="181"/>
      <c r="H106" s="181"/>
      <c r="I106" s="181"/>
      <c r="J106" s="182">
        <f>J303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4"/>
      <c r="C107" s="185"/>
      <c r="D107" s="186" t="s">
        <v>401</v>
      </c>
      <c r="E107" s="187"/>
      <c r="F107" s="187"/>
      <c r="G107" s="187"/>
      <c r="H107" s="187"/>
      <c r="I107" s="187"/>
      <c r="J107" s="188">
        <f>J304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144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73" t="str">
        <f>E7</f>
        <v>Místní komunikace Jamská - Nákupní park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130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SO302 - Přeložka vodovodu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Žďár nad Sázavou</v>
      </c>
      <c r="G121" s="39"/>
      <c r="H121" s="39"/>
      <c r="I121" s="31" t="s">
        <v>22</v>
      </c>
      <c r="J121" s="78" t="str">
        <f>IF(J12="","",J12)</f>
        <v>17. 9. 2021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24</v>
      </c>
      <c r="D123" s="39"/>
      <c r="E123" s="39"/>
      <c r="F123" s="26" t="str">
        <f>E15</f>
        <v>Město Žďár nad Sázavou</v>
      </c>
      <c r="G123" s="39"/>
      <c r="H123" s="39"/>
      <c r="I123" s="31" t="s">
        <v>32</v>
      </c>
      <c r="J123" s="35" t="str">
        <f>E21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25.6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PROfi Jihlava spol. s 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90"/>
      <c r="B126" s="191"/>
      <c r="C126" s="192" t="s">
        <v>145</v>
      </c>
      <c r="D126" s="193" t="s">
        <v>64</v>
      </c>
      <c r="E126" s="193" t="s">
        <v>60</v>
      </c>
      <c r="F126" s="193" t="s">
        <v>61</v>
      </c>
      <c r="G126" s="193" t="s">
        <v>146</v>
      </c>
      <c r="H126" s="193" t="s">
        <v>147</v>
      </c>
      <c r="I126" s="193" t="s">
        <v>148</v>
      </c>
      <c r="J126" s="193" t="s">
        <v>134</v>
      </c>
      <c r="K126" s="194" t="s">
        <v>149</v>
      </c>
      <c r="L126" s="195"/>
      <c r="M126" s="99" t="s">
        <v>1</v>
      </c>
      <c r="N126" s="100" t="s">
        <v>43</v>
      </c>
      <c r="O126" s="100" t="s">
        <v>150</v>
      </c>
      <c r="P126" s="100" t="s">
        <v>151</v>
      </c>
      <c r="Q126" s="100" t="s">
        <v>152</v>
      </c>
      <c r="R126" s="100" t="s">
        <v>153</v>
      </c>
      <c r="S126" s="100" t="s">
        <v>154</v>
      </c>
      <c r="T126" s="101" t="s">
        <v>155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="2" customFormat="1" ht="22.8" customHeight="1">
      <c r="A127" s="37"/>
      <c r="B127" s="38"/>
      <c r="C127" s="106" t="s">
        <v>156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P128+P296+P303</f>
        <v>0</v>
      </c>
      <c r="Q127" s="103"/>
      <c r="R127" s="198">
        <f>R128+R296+R303</f>
        <v>23.029949020000004</v>
      </c>
      <c r="S127" s="103"/>
      <c r="T127" s="199">
        <f>T128+T296+T303</f>
        <v>13.052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136</v>
      </c>
      <c r="BK127" s="200">
        <f>BK128+BK296+BK303</f>
        <v>0</v>
      </c>
    </row>
    <row r="128" s="12" customFormat="1" ht="25.92" customHeight="1">
      <c r="A128" s="12"/>
      <c r="B128" s="201"/>
      <c r="C128" s="202"/>
      <c r="D128" s="203" t="s">
        <v>78</v>
      </c>
      <c r="E128" s="204" t="s">
        <v>265</v>
      </c>
      <c r="F128" s="204" t="s">
        <v>266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P129+P165+P170+P177+P286+P293</f>
        <v>0</v>
      </c>
      <c r="Q128" s="209"/>
      <c r="R128" s="210">
        <f>R129+R165+R170+R177+R286+R293</f>
        <v>22.964349020000004</v>
      </c>
      <c r="S128" s="209"/>
      <c r="T128" s="211">
        <f>T129+T165+T170+T177+T286+T293</f>
        <v>13.052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79</v>
      </c>
      <c r="AY128" s="212" t="s">
        <v>160</v>
      </c>
      <c r="BK128" s="214">
        <f>BK129+BK165+BK170+BK177+BK286+BK293</f>
        <v>0</v>
      </c>
    </row>
    <row r="129" s="12" customFormat="1" ht="22.8" customHeight="1">
      <c r="A129" s="12"/>
      <c r="B129" s="201"/>
      <c r="C129" s="202"/>
      <c r="D129" s="203" t="s">
        <v>78</v>
      </c>
      <c r="E129" s="215" t="s">
        <v>87</v>
      </c>
      <c r="F129" s="215" t="s">
        <v>267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SUM(P130:P164)</f>
        <v>0</v>
      </c>
      <c r="Q129" s="209"/>
      <c r="R129" s="210">
        <f>SUM(R130:R164)</f>
        <v>0.37812500000000004</v>
      </c>
      <c r="S129" s="209"/>
      <c r="T129" s="211">
        <f>SUM(T130:T164)</f>
        <v>10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87</v>
      </c>
      <c r="AT129" s="213" t="s">
        <v>78</v>
      </c>
      <c r="AU129" s="213" t="s">
        <v>87</v>
      </c>
      <c r="AY129" s="212" t="s">
        <v>160</v>
      </c>
      <c r="BK129" s="214">
        <f>SUM(BK130:BK164)</f>
        <v>0</v>
      </c>
    </row>
    <row r="130" s="2" customFormat="1" ht="24.15" customHeight="1">
      <c r="A130" s="37"/>
      <c r="B130" s="38"/>
      <c r="C130" s="217" t="s">
        <v>87</v>
      </c>
      <c r="D130" s="217" t="s">
        <v>163</v>
      </c>
      <c r="E130" s="218" t="s">
        <v>408</v>
      </c>
      <c r="F130" s="219" t="s">
        <v>409</v>
      </c>
      <c r="G130" s="220" t="s">
        <v>404</v>
      </c>
      <c r="H130" s="221">
        <v>168</v>
      </c>
      <c r="I130" s="222"/>
      <c r="J130" s="223">
        <f>ROUND(I130*H130,2)</f>
        <v>0</v>
      </c>
      <c r="K130" s="219" t="s">
        <v>167</v>
      </c>
      <c r="L130" s="43"/>
      <c r="M130" s="224" t="s">
        <v>1</v>
      </c>
      <c r="N130" s="225" t="s">
        <v>44</v>
      </c>
      <c r="O130" s="90"/>
      <c r="P130" s="226">
        <f>O130*H130</f>
        <v>0</v>
      </c>
      <c r="Q130" s="226">
        <v>4.0000000000000003E-05</v>
      </c>
      <c r="R130" s="226">
        <f>Q130*H130</f>
        <v>0.0067200000000000003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182</v>
      </c>
      <c r="AT130" s="228" t="s">
        <v>163</v>
      </c>
      <c r="AU130" s="228" t="s">
        <v>89</v>
      </c>
      <c r="AY130" s="16" t="s">
        <v>160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87</v>
      </c>
      <c r="BK130" s="229">
        <f>ROUND(I130*H130,2)</f>
        <v>0</v>
      </c>
      <c r="BL130" s="16" t="s">
        <v>182</v>
      </c>
      <c r="BM130" s="228" t="s">
        <v>2147</v>
      </c>
    </row>
    <row r="131" s="2" customFormat="1">
      <c r="A131" s="37"/>
      <c r="B131" s="38"/>
      <c r="C131" s="39"/>
      <c r="D131" s="230" t="s">
        <v>170</v>
      </c>
      <c r="E131" s="39"/>
      <c r="F131" s="231" t="s">
        <v>411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89</v>
      </c>
    </row>
    <row r="132" s="13" customFormat="1">
      <c r="A132" s="13"/>
      <c r="B132" s="236"/>
      <c r="C132" s="237"/>
      <c r="D132" s="230" t="s">
        <v>219</v>
      </c>
      <c r="E132" s="238" t="s">
        <v>1</v>
      </c>
      <c r="F132" s="239" t="s">
        <v>407</v>
      </c>
      <c r="G132" s="237"/>
      <c r="H132" s="240">
        <v>168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="2" customFormat="1" ht="24.15" customHeight="1">
      <c r="A133" s="37"/>
      <c r="B133" s="38"/>
      <c r="C133" s="217" t="s">
        <v>89</v>
      </c>
      <c r="D133" s="217" t="s">
        <v>163</v>
      </c>
      <c r="E133" s="218" t="s">
        <v>1877</v>
      </c>
      <c r="F133" s="219" t="s">
        <v>1878</v>
      </c>
      <c r="G133" s="220" t="s">
        <v>275</v>
      </c>
      <c r="H133" s="221">
        <v>4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2.5</v>
      </c>
      <c r="T133" s="227">
        <f>S133*H133</f>
        <v>10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2148</v>
      </c>
    </row>
    <row r="134" s="2" customFormat="1">
      <c r="A134" s="37"/>
      <c r="B134" s="38"/>
      <c r="C134" s="39"/>
      <c r="D134" s="230" t="s">
        <v>170</v>
      </c>
      <c r="E134" s="39"/>
      <c r="F134" s="231" t="s">
        <v>1880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="13" customFormat="1">
      <c r="A135" s="13"/>
      <c r="B135" s="236"/>
      <c r="C135" s="237"/>
      <c r="D135" s="230" t="s">
        <v>219</v>
      </c>
      <c r="E135" s="238" t="s">
        <v>1</v>
      </c>
      <c r="F135" s="239" t="s">
        <v>2149</v>
      </c>
      <c r="G135" s="237"/>
      <c r="H135" s="240">
        <v>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="2" customFormat="1" ht="24.15" customHeight="1">
      <c r="A136" s="37"/>
      <c r="B136" s="38"/>
      <c r="C136" s="217" t="s">
        <v>178</v>
      </c>
      <c r="D136" s="217" t="s">
        <v>163</v>
      </c>
      <c r="E136" s="218" t="s">
        <v>737</v>
      </c>
      <c r="F136" s="219" t="s">
        <v>418</v>
      </c>
      <c r="G136" s="220" t="s">
        <v>275</v>
      </c>
      <c r="H136" s="221">
        <v>202.13800000000001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2150</v>
      </c>
    </row>
    <row r="137" s="2" customFormat="1">
      <c r="A137" s="37"/>
      <c r="B137" s="38"/>
      <c r="C137" s="39"/>
      <c r="D137" s="230" t="s">
        <v>170</v>
      </c>
      <c r="E137" s="39"/>
      <c r="F137" s="231" t="s">
        <v>739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="13" customFormat="1">
      <c r="A138" s="13"/>
      <c r="B138" s="236"/>
      <c r="C138" s="237"/>
      <c r="D138" s="230" t="s">
        <v>219</v>
      </c>
      <c r="E138" s="238" t="s">
        <v>1</v>
      </c>
      <c r="F138" s="239" t="s">
        <v>2151</v>
      </c>
      <c r="G138" s="237"/>
      <c r="H138" s="240">
        <v>202.13800000000001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="2" customFormat="1" ht="33" customHeight="1">
      <c r="A139" s="37"/>
      <c r="B139" s="38"/>
      <c r="C139" s="217" t="s">
        <v>182</v>
      </c>
      <c r="D139" s="217" t="s">
        <v>163</v>
      </c>
      <c r="E139" s="218" t="s">
        <v>741</v>
      </c>
      <c r="F139" s="219" t="s">
        <v>742</v>
      </c>
      <c r="G139" s="220" t="s">
        <v>275</v>
      </c>
      <c r="H139" s="221">
        <v>404.27600000000001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2152</v>
      </c>
    </row>
    <row r="140" s="2" customFormat="1">
      <c r="A140" s="37"/>
      <c r="B140" s="38"/>
      <c r="C140" s="39"/>
      <c r="D140" s="230" t="s">
        <v>170</v>
      </c>
      <c r="E140" s="39"/>
      <c r="F140" s="231" t="s">
        <v>744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="13" customFormat="1">
      <c r="A141" s="13"/>
      <c r="B141" s="236"/>
      <c r="C141" s="237"/>
      <c r="D141" s="230" t="s">
        <v>219</v>
      </c>
      <c r="E141" s="238" t="s">
        <v>1</v>
      </c>
      <c r="F141" s="239" t="s">
        <v>2153</v>
      </c>
      <c r="G141" s="237"/>
      <c r="H141" s="240">
        <v>404.27600000000001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219</v>
      </c>
      <c r="AU141" s="246" t="s">
        <v>89</v>
      </c>
      <c r="AV141" s="13" t="s">
        <v>89</v>
      </c>
      <c r="AW141" s="13" t="s">
        <v>36</v>
      </c>
      <c r="AX141" s="13" t="s">
        <v>79</v>
      </c>
      <c r="AY141" s="246" t="s">
        <v>160</v>
      </c>
    </row>
    <row r="142" s="2" customFormat="1" ht="21.75" customHeight="1">
      <c r="A142" s="37"/>
      <c r="B142" s="38"/>
      <c r="C142" s="217" t="s">
        <v>159</v>
      </c>
      <c r="D142" s="217" t="s">
        <v>163</v>
      </c>
      <c r="E142" s="218" t="s">
        <v>423</v>
      </c>
      <c r="F142" s="219" t="s">
        <v>424</v>
      </c>
      <c r="G142" s="220" t="s">
        <v>270</v>
      </c>
      <c r="H142" s="221">
        <v>629.5</v>
      </c>
      <c r="I142" s="222"/>
      <c r="J142" s="223">
        <f>ROUND(I142*H142,2)</f>
        <v>0</v>
      </c>
      <c r="K142" s="219" t="s">
        <v>167</v>
      </c>
      <c r="L142" s="43"/>
      <c r="M142" s="224" t="s">
        <v>1</v>
      </c>
      <c r="N142" s="225" t="s">
        <v>44</v>
      </c>
      <c r="O142" s="90"/>
      <c r="P142" s="226">
        <f>O142*H142</f>
        <v>0</v>
      </c>
      <c r="Q142" s="226">
        <v>0.00059000000000000003</v>
      </c>
      <c r="R142" s="226">
        <f>Q142*H142</f>
        <v>0.37140500000000004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182</v>
      </c>
      <c r="AT142" s="228" t="s">
        <v>163</v>
      </c>
      <c r="AU142" s="228" t="s">
        <v>89</v>
      </c>
      <c r="AY142" s="16" t="s">
        <v>160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87</v>
      </c>
      <c r="BK142" s="229">
        <f>ROUND(I142*H142,2)</f>
        <v>0</v>
      </c>
      <c r="BL142" s="16" t="s">
        <v>182</v>
      </c>
      <c r="BM142" s="228" t="s">
        <v>2154</v>
      </c>
    </row>
    <row r="143" s="2" customFormat="1">
      <c r="A143" s="37"/>
      <c r="B143" s="38"/>
      <c r="C143" s="39"/>
      <c r="D143" s="230" t="s">
        <v>170</v>
      </c>
      <c r="E143" s="39"/>
      <c r="F143" s="231" t="s">
        <v>426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89</v>
      </c>
    </row>
    <row r="144" s="13" customFormat="1">
      <c r="A144" s="13"/>
      <c r="B144" s="236"/>
      <c r="C144" s="237"/>
      <c r="D144" s="230" t="s">
        <v>219</v>
      </c>
      <c r="E144" s="238" t="s">
        <v>1</v>
      </c>
      <c r="F144" s="239" t="s">
        <v>2155</v>
      </c>
      <c r="G144" s="237"/>
      <c r="H144" s="240">
        <v>629.5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="2" customFormat="1" ht="21.75" customHeight="1">
      <c r="A145" s="37"/>
      <c r="B145" s="38"/>
      <c r="C145" s="217" t="s">
        <v>192</v>
      </c>
      <c r="D145" s="217" t="s">
        <v>163</v>
      </c>
      <c r="E145" s="218" t="s">
        <v>428</v>
      </c>
      <c r="F145" s="219" t="s">
        <v>429</v>
      </c>
      <c r="G145" s="220" t="s">
        <v>270</v>
      </c>
      <c r="H145" s="221">
        <v>629.5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2156</v>
      </c>
    </row>
    <row r="146" s="2" customFormat="1">
      <c r="A146" s="37"/>
      <c r="B146" s="38"/>
      <c r="C146" s="39"/>
      <c r="D146" s="230" t="s">
        <v>170</v>
      </c>
      <c r="E146" s="39"/>
      <c r="F146" s="231" t="s">
        <v>431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="2" customFormat="1" ht="33" customHeight="1">
      <c r="A147" s="37"/>
      <c r="B147" s="38"/>
      <c r="C147" s="217" t="s">
        <v>198</v>
      </c>
      <c r="D147" s="217" t="s">
        <v>163</v>
      </c>
      <c r="E147" s="218" t="s">
        <v>302</v>
      </c>
      <c r="F147" s="219" t="s">
        <v>303</v>
      </c>
      <c r="G147" s="220" t="s">
        <v>275</v>
      </c>
      <c r="H147" s="221">
        <v>160.28700000000001</v>
      </c>
      <c r="I147" s="222"/>
      <c r="J147" s="223">
        <f>ROUND(I147*H147,2)</f>
        <v>0</v>
      </c>
      <c r="K147" s="219" t="s">
        <v>167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182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2157</v>
      </c>
    </row>
    <row r="148" s="2" customFormat="1">
      <c r="A148" s="37"/>
      <c r="B148" s="38"/>
      <c r="C148" s="39"/>
      <c r="D148" s="230" t="s">
        <v>170</v>
      </c>
      <c r="E148" s="39"/>
      <c r="F148" s="231" t="s">
        <v>305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="2" customFormat="1">
      <c r="A149" s="37"/>
      <c r="B149" s="38"/>
      <c r="C149" s="39"/>
      <c r="D149" s="230" t="s">
        <v>172</v>
      </c>
      <c r="E149" s="39"/>
      <c r="F149" s="235" t="s">
        <v>433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89</v>
      </c>
    </row>
    <row r="150" s="13" customFormat="1">
      <c r="A150" s="13"/>
      <c r="B150" s="236"/>
      <c r="C150" s="237"/>
      <c r="D150" s="230" t="s">
        <v>219</v>
      </c>
      <c r="E150" s="238" t="s">
        <v>1</v>
      </c>
      <c r="F150" s="239" t="s">
        <v>2158</v>
      </c>
      <c r="G150" s="237"/>
      <c r="H150" s="240">
        <v>160.28700000000001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79</v>
      </c>
      <c r="AY150" s="246" t="s">
        <v>160</v>
      </c>
    </row>
    <row r="151" s="2" customFormat="1" ht="16.5" customHeight="1">
      <c r="A151" s="37"/>
      <c r="B151" s="38"/>
      <c r="C151" s="217" t="s">
        <v>204</v>
      </c>
      <c r="D151" s="217" t="s">
        <v>163</v>
      </c>
      <c r="E151" s="218" t="s">
        <v>314</v>
      </c>
      <c r="F151" s="219" t="s">
        <v>315</v>
      </c>
      <c r="G151" s="220" t="s">
        <v>275</v>
      </c>
      <c r="H151" s="221">
        <v>160.28700000000001</v>
      </c>
      <c r="I151" s="222"/>
      <c r="J151" s="223">
        <f>ROUND(I151*H151,2)</f>
        <v>0</v>
      </c>
      <c r="K151" s="219" t="s">
        <v>316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2159</v>
      </c>
    </row>
    <row r="152" s="2" customFormat="1">
      <c r="A152" s="37"/>
      <c r="B152" s="38"/>
      <c r="C152" s="39"/>
      <c r="D152" s="230" t="s">
        <v>170</v>
      </c>
      <c r="E152" s="39"/>
      <c r="F152" s="231" t="s">
        <v>318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="2" customFormat="1" ht="24.15" customHeight="1">
      <c r="A153" s="37"/>
      <c r="B153" s="38"/>
      <c r="C153" s="217" t="s">
        <v>212</v>
      </c>
      <c r="D153" s="217" t="s">
        <v>163</v>
      </c>
      <c r="E153" s="218" t="s">
        <v>436</v>
      </c>
      <c r="F153" s="219" t="s">
        <v>437</v>
      </c>
      <c r="G153" s="220" t="s">
        <v>362</v>
      </c>
      <c r="H153" s="221">
        <v>320.57400000000001</v>
      </c>
      <c r="I153" s="222"/>
      <c r="J153" s="223">
        <f>ROUND(I153*H153,2)</f>
        <v>0</v>
      </c>
      <c r="K153" s="219" t="s">
        <v>316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2160</v>
      </c>
    </row>
    <row r="154" s="2" customFormat="1">
      <c r="A154" s="37"/>
      <c r="B154" s="38"/>
      <c r="C154" s="39"/>
      <c r="D154" s="230" t="s">
        <v>170</v>
      </c>
      <c r="E154" s="39"/>
      <c r="F154" s="231" t="s">
        <v>439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="13" customFormat="1">
      <c r="A155" s="13"/>
      <c r="B155" s="236"/>
      <c r="C155" s="237"/>
      <c r="D155" s="230" t="s">
        <v>219</v>
      </c>
      <c r="E155" s="237"/>
      <c r="F155" s="239" t="s">
        <v>2161</v>
      </c>
      <c r="G155" s="237"/>
      <c r="H155" s="240">
        <v>320.57400000000001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4</v>
      </c>
      <c r="AX155" s="13" t="s">
        <v>87</v>
      </c>
      <c r="AY155" s="246" t="s">
        <v>160</v>
      </c>
    </row>
    <row r="156" s="2" customFormat="1" ht="24.15" customHeight="1">
      <c r="A156" s="37"/>
      <c r="B156" s="38"/>
      <c r="C156" s="217" t="s">
        <v>221</v>
      </c>
      <c r="D156" s="217" t="s">
        <v>163</v>
      </c>
      <c r="E156" s="218" t="s">
        <v>441</v>
      </c>
      <c r="F156" s="219" t="s">
        <v>442</v>
      </c>
      <c r="G156" s="220" t="s">
        <v>275</v>
      </c>
      <c r="H156" s="221">
        <v>243.989</v>
      </c>
      <c r="I156" s="222"/>
      <c r="J156" s="223">
        <f>ROUND(I156*H156,2)</f>
        <v>0</v>
      </c>
      <c r="K156" s="219" t="s">
        <v>167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182</v>
      </c>
      <c r="AT156" s="228" t="s">
        <v>163</v>
      </c>
      <c r="AU156" s="228" t="s">
        <v>89</v>
      </c>
      <c r="AY156" s="16" t="s">
        <v>160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182</v>
      </c>
      <c r="BM156" s="228" t="s">
        <v>2162</v>
      </c>
    </row>
    <row r="157" s="2" customFormat="1">
      <c r="A157" s="37"/>
      <c r="B157" s="38"/>
      <c r="C157" s="39"/>
      <c r="D157" s="230" t="s">
        <v>170</v>
      </c>
      <c r="E157" s="39"/>
      <c r="F157" s="231" t="s">
        <v>444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89</v>
      </c>
    </row>
    <row r="158" s="13" customFormat="1">
      <c r="A158" s="13"/>
      <c r="B158" s="236"/>
      <c r="C158" s="237"/>
      <c r="D158" s="230" t="s">
        <v>219</v>
      </c>
      <c r="E158" s="238" t="s">
        <v>1</v>
      </c>
      <c r="F158" s="239" t="s">
        <v>2163</v>
      </c>
      <c r="G158" s="237"/>
      <c r="H158" s="240">
        <v>243.989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="2" customFormat="1" ht="24.15" customHeight="1">
      <c r="A159" s="37"/>
      <c r="B159" s="38"/>
      <c r="C159" s="217" t="s">
        <v>228</v>
      </c>
      <c r="D159" s="217" t="s">
        <v>163</v>
      </c>
      <c r="E159" s="218" t="s">
        <v>457</v>
      </c>
      <c r="F159" s="219" t="s">
        <v>458</v>
      </c>
      <c r="G159" s="220" t="s">
        <v>275</v>
      </c>
      <c r="H159" s="221">
        <v>139.95400000000001</v>
      </c>
      <c r="I159" s="222"/>
      <c r="J159" s="223">
        <f>ROUND(I159*H159,2)</f>
        <v>0</v>
      </c>
      <c r="K159" s="219" t="s">
        <v>167</v>
      </c>
      <c r="L159" s="43"/>
      <c r="M159" s="224" t="s">
        <v>1</v>
      </c>
      <c r="N159" s="225" t="s">
        <v>44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182</v>
      </c>
      <c r="AT159" s="228" t="s">
        <v>163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2164</v>
      </c>
    </row>
    <row r="160" s="2" customFormat="1">
      <c r="A160" s="37"/>
      <c r="B160" s="38"/>
      <c r="C160" s="39"/>
      <c r="D160" s="230" t="s">
        <v>170</v>
      </c>
      <c r="E160" s="39"/>
      <c r="F160" s="231" t="s">
        <v>460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="13" customFormat="1">
      <c r="A161" s="13"/>
      <c r="B161" s="236"/>
      <c r="C161" s="237"/>
      <c r="D161" s="230" t="s">
        <v>219</v>
      </c>
      <c r="E161" s="238" t="s">
        <v>1</v>
      </c>
      <c r="F161" s="239" t="s">
        <v>2165</v>
      </c>
      <c r="G161" s="237"/>
      <c r="H161" s="240">
        <v>139.95400000000001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160</v>
      </c>
    </row>
    <row r="162" s="2" customFormat="1" ht="16.5" customHeight="1">
      <c r="A162" s="37"/>
      <c r="B162" s="38"/>
      <c r="C162" s="251" t="s">
        <v>234</v>
      </c>
      <c r="D162" s="251" t="s">
        <v>452</v>
      </c>
      <c r="E162" s="252" t="s">
        <v>462</v>
      </c>
      <c r="F162" s="253" t="s">
        <v>463</v>
      </c>
      <c r="G162" s="254" t="s">
        <v>362</v>
      </c>
      <c r="H162" s="255">
        <v>279.90800000000002</v>
      </c>
      <c r="I162" s="256"/>
      <c r="J162" s="257">
        <f>ROUND(I162*H162,2)</f>
        <v>0</v>
      </c>
      <c r="K162" s="253" t="s">
        <v>167</v>
      </c>
      <c r="L162" s="258"/>
      <c r="M162" s="259" t="s">
        <v>1</v>
      </c>
      <c r="N162" s="260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204</v>
      </c>
      <c r="AT162" s="228" t="s">
        <v>452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2166</v>
      </c>
    </row>
    <row r="163" s="2" customFormat="1">
      <c r="A163" s="37"/>
      <c r="B163" s="38"/>
      <c r="C163" s="39"/>
      <c r="D163" s="230" t="s">
        <v>170</v>
      </c>
      <c r="E163" s="39"/>
      <c r="F163" s="231" t="s">
        <v>463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="13" customFormat="1">
      <c r="A164" s="13"/>
      <c r="B164" s="236"/>
      <c r="C164" s="237"/>
      <c r="D164" s="230" t="s">
        <v>219</v>
      </c>
      <c r="E164" s="237"/>
      <c r="F164" s="239" t="s">
        <v>2167</v>
      </c>
      <c r="G164" s="237"/>
      <c r="H164" s="240">
        <v>279.90800000000002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4</v>
      </c>
      <c r="AX164" s="13" t="s">
        <v>87</v>
      </c>
      <c r="AY164" s="246" t="s">
        <v>160</v>
      </c>
    </row>
    <row r="165" s="12" customFormat="1" ht="22.8" customHeight="1">
      <c r="A165" s="12"/>
      <c r="B165" s="201"/>
      <c r="C165" s="202"/>
      <c r="D165" s="203" t="s">
        <v>78</v>
      </c>
      <c r="E165" s="215" t="s">
        <v>178</v>
      </c>
      <c r="F165" s="215" t="s">
        <v>466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SUM(P166:P169)</f>
        <v>0</v>
      </c>
      <c r="Q165" s="209"/>
      <c r="R165" s="210">
        <f>SUM(R166:R169)</f>
        <v>0</v>
      </c>
      <c r="S165" s="209"/>
      <c r="T165" s="211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87</v>
      </c>
      <c r="AT165" s="213" t="s">
        <v>78</v>
      </c>
      <c r="AU165" s="213" t="s">
        <v>87</v>
      </c>
      <c r="AY165" s="212" t="s">
        <v>160</v>
      </c>
      <c r="BK165" s="214">
        <f>SUM(BK166:BK169)</f>
        <v>0</v>
      </c>
    </row>
    <row r="166" s="2" customFormat="1" ht="24.15" customHeight="1">
      <c r="A166" s="37"/>
      <c r="B166" s="38"/>
      <c r="C166" s="217" t="s">
        <v>241</v>
      </c>
      <c r="D166" s="217" t="s">
        <v>163</v>
      </c>
      <c r="E166" s="218" t="s">
        <v>467</v>
      </c>
      <c r="F166" s="219" t="s">
        <v>468</v>
      </c>
      <c r="G166" s="220" t="s">
        <v>275</v>
      </c>
      <c r="H166" s="221">
        <v>15.366</v>
      </c>
      <c r="I166" s="222"/>
      <c r="J166" s="223">
        <f>ROUND(I166*H166,2)</f>
        <v>0</v>
      </c>
      <c r="K166" s="219" t="s">
        <v>1</v>
      </c>
      <c r="L166" s="43"/>
      <c r="M166" s="224" t="s">
        <v>1</v>
      </c>
      <c r="N166" s="225" t="s">
        <v>44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182</v>
      </c>
      <c r="AT166" s="228" t="s">
        <v>163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2168</v>
      </c>
    </row>
    <row r="167" s="2" customFormat="1">
      <c r="A167" s="37"/>
      <c r="B167" s="38"/>
      <c r="C167" s="39"/>
      <c r="D167" s="230" t="s">
        <v>170</v>
      </c>
      <c r="E167" s="39"/>
      <c r="F167" s="231" t="s">
        <v>470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="2" customFormat="1">
      <c r="A168" s="37"/>
      <c r="B168" s="38"/>
      <c r="C168" s="39"/>
      <c r="D168" s="230" t="s">
        <v>172</v>
      </c>
      <c r="E168" s="39"/>
      <c r="F168" s="235" t="s">
        <v>471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172</v>
      </c>
      <c r="AU168" s="16" t="s">
        <v>89</v>
      </c>
    </row>
    <row r="169" s="13" customFormat="1">
      <c r="A169" s="13"/>
      <c r="B169" s="236"/>
      <c r="C169" s="237"/>
      <c r="D169" s="230" t="s">
        <v>219</v>
      </c>
      <c r="E169" s="238" t="s">
        <v>1</v>
      </c>
      <c r="F169" s="239" t="s">
        <v>764</v>
      </c>
      <c r="G169" s="237"/>
      <c r="H169" s="240">
        <v>15.366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219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160</v>
      </c>
    </row>
    <row r="170" s="12" customFormat="1" ht="22.8" customHeight="1">
      <c r="A170" s="12"/>
      <c r="B170" s="201"/>
      <c r="C170" s="202"/>
      <c r="D170" s="203" t="s">
        <v>78</v>
      </c>
      <c r="E170" s="215" t="s">
        <v>182</v>
      </c>
      <c r="F170" s="215" t="s">
        <v>473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SUM(P171:P176)</f>
        <v>0</v>
      </c>
      <c r="Q170" s="209"/>
      <c r="R170" s="210">
        <f>SUM(R171:R176)</f>
        <v>0</v>
      </c>
      <c r="S170" s="209"/>
      <c r="T170" s="211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87</v>
      </c>
      <c r="AT170" s="213" t="s">
        <v>78</v>
      </c>
      <c r="AU170" s="213" t="s">
        <v>87</v>
      </c>
      <c r="AY170" s="212" t="s">
        <v>160</v>
      </c>
      <c r="BK170" s="214">
        <f>SUM(BK171:BK176)</f>
        <v>0</v>
      </c>
    </row>
    <row r="171" s="2" customFormat="1" ht="16.5" customHeight="1">
      <c r="A171" s="37"/>
      <c r="B171" s="38"/>
      <c r="C171" s="217" t="s">
        <v>247</v>
      </c>
      <c r="D171" s="217" t="s">
        <v>163</v>
      </c>
      <c r="E171" s="218" t="s">
        <v>474</v>
      </c>
      <c r="F171" s="219" t="s">
        <v>475</v>
      </c>
      <c r="G171" s="220" t="s">
        <v>275</v>
      </c>
      <c r="H171" s="221">
        <v>20.332999999999998</v>
      </c>
      <c r="I171" s="222"/>
      <c r="J171" s="223">
        <f>ROUND(I171*H171,2)</f>
        <v>0</v>
      </c>
      <c r="K171" s="219" t="s">
        <v>167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2169</v>
      </c>
    </row>
    <row r="172" s="2" customFormat="1">
      <c r="A172" s="37"/>
      <c r="B172" s="38"/>
      <c r="C172" s="39"/>
      <c r="D172" s="230" t="s">
        <v>170</v>
      </c>
      <c r="E172" s="39"/>
      <c r="F172" s="231" t="s">
        <v>477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="13" customFormat="1">
      <c r="A173" s="13"/>
      <c r="B173" s="236"/>
      <c r="C173" s="237"/>
      <c r="D173" s="230" t="s">
        <v>219</v>
      </c>
      <c r="E173" s="238" t="s">
        <v>1</v>
      </c>
      <c r="F173" s="239" t="s">
        <v>2170</v>
      </c>
      <c r="G173" s="237"/>
      <c r="H173" s="240">
        <v>20.332999999999998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219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160</v>
      </c>
    </row>
    <row r="174" s="2" customFormat="1" ht="24.15" customHeight="1">
      <c r="A174" s="37"/>
      <c r="B174" s="38"/>
      <c r="C174" s="217" t="s">
        <v>8</v>
      </c>
      <c r="D174" s="217" t="s">
        <v>163</v>
      </c>
      <c r="E174" s="218" t="s">
        <v>479</v>
      </c>
      <c r="F174" s="219" t="s">
        <v>480</v>
      </c>
      <c r="G174" s="220" t="s">
        <v>275</v>
      </c>
      <c r="H174" s="221">
        <v>0.26100000000000001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2171</v>
      </c>
    </row>
    <row r="175" s="2" customFormat="1">
      <c r="A175" s="37"/>
      <c r="B175" s="38"/>
      <c r="C175" s="39"/>
      <c r="D175" s="230" t="s">
        <v>170</v>
      </c>
      <c r="E175" s="39"/>
      <c r="F175" s="231" t="s">
        <v>482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="13" customFormat="1">
      <c r="A176" s="13"/>
      <c r="B176" s="236"/>
      <c r="C176" s="237"/>
      <c r="D176" s="230" t="s">
        <v>219</v>
      </c>
      <c r="E176" s="238" t="s">
        <v>1</v>
      </c>
      <c r="F176" s="239" t="s">
        <v>2172</v>
      </c>
      <c r="G176" s="237"/>
      <c r="H176" s="240">
        <v>0.26100000000000001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="12" customFormat="1" ht="22.8" customHeight="1">
      <c r="A177" s="12"/>
      <c r="B177" s="201"/>
      <c r="C177" s="202"/>
      <c r="D177" s="203" t="s">
        <v>78</v>
      </c>
      <c r="E177" s="215" t="s">
        <v>204</v>
      </c>
      <c r="F177" s="215" t="s">
        <v>489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SUM(P178:P285)</f>
        <v>0</v>
      </c>
      <c r="Q177" s="209"/>
      <c r="R177" s="210">
        <f>SUM(R178:R285)</f>
        <v>22.586224020000003</v>
      </c>
      <c r="S177" s="209"/>
      <c r="T177" s="211">
        <f>SUM(T178:T285)</f>
        <v>3.052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87</v>
      </c>
      <c r="AT177" s="213" t="s">
        <v>78</v>
      </c>
      <c r="AU177" s="213" t="s">
        <v>87</v>
      </c>
      <c r="AY177" s="212" t="s">
        <v>160</v>
      </c>
      <c r="BK177" s="214">
        <f>SUM(BK178:BK285)</f>
        <v>0</v>
      </c>
    </row>
    <row r="178" s="2" customFormat="1" ht="24.15" customHeight="1">
      <c r="A178" s="37"/>
      <c r="B178" s="38"/>
      <c r="C178" s="217" t="s">
        <v>346</v>
      </c>
      <c r="D178" s="217" t="s">
        <v>163</v>
      </c>
      <c r="E178" s="218" t="s">
        <v>2173</v>
      </c>
      <c r="F178" s="219" t="s">
        <v>2174</v>
      </c>
      <c r="G178" s="220" t="s">
        <v>215</v>
      </c>
      <c r="H178" s="221">
        <v>8</v>
      </c>
      <c r="I178" s="222"/>
      <c r="J178" s="223">
        <f>ROUND(I178*H178,2)</f>
        <v>0</v>
      </c>
      <c r="K178" s="219" t="s">
        <v>167</v>
      </c>
      <c r="L178" s="43"/>
      <c r="M178" s="224" t="s">
        <v>1</v>
      </c>
      <c r="N178" s="225" t="s">
        <v>44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0.17699999999999999</v>
      </c>
      <c r="T178" s="227">
        <f>S178*H178</f>
        <v>1.4159999999999999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182</v>
      </c>
      <c r="AT178" s="228" t="s">
        <v>163</v>
      </c>
      <c r="AU178" s="228" t="s">
        <v>89</v>
      </c>
      <c r="AY178" s="16" t="s">
        <v>160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87</v>
      </c>
      <c r="BK178" s="229">
        <f>ROUND(I178*H178,2)</f>
        <v>0</v>
      </c>
      <c r="BL178" s="16" t="s">
        <v>182</v>
      </c>
      <c r="BM178" s="228" t="s">
        <v>2175</v>
      </c>
    </row>
    <row r="179" s="2" customFormat="1">
      <c r="A179" s="37"/>
      <c r="B179" s="38"/>
      <c r="C179" s="39"/>
      <c r="D179" s="230" t="s">
        <v>170</v>
      </c>
      <c r="E179" s="39"/>
      <c r="F179" s="231" t="s">
        <v>2176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89</v>
      </c>
    </row>
    <row r="180" s="13" customFormat="1">
      <c r="A180" s="13"/>
      <c r="B180" s="236"/>
      <c r="C180" s="237"/>
      <c r="D180" s="230" t="s">
        <v>219</v>
      </c>
      <c r="E180" s="238" t="s">
        <v>1</v>
      </c>
      <c r="F180" s="239" t="s">
        <v>771</v>
      </c>
      <c r="G180" s="237"/>
      <c r="H180" s="240">
        <v>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219</v>
      </c>
      <c r="AU180" s="246" t="s">
        <v>89</v>
      </c>
      <c r="AV180" s="13" t="s">
        <v>89</v>
      </c>
      <c r="AW180" s="13" t="s">
        <v>36</v>
      </c>
      <c r="AX180" s="13" t="s">
        <v>79</v>
      </c>
      <c r="AY180" s="246" t="s">
        <v>160</v>
      </c>
    </row>
    <row r="181" s="2" customFormat="1" ht="24.15" customHeight="1">
      <c r="A181" s="37"/>
      <c r="B181" s="38"/>
      <c r="C181" s="217" t="s">
        <v>351</v>
      </c>
      <c r="D181" s="217" t="s">
        <v>163</v>
      </c>
      <c r="E181" s="218" t="s">
        <v>767</v>
      </c>
      <c r="F181" s="219" t="s">
        <v>768</v>
      </c>
      <c r="G181" s="220" t="s">
        <v>215</v>
      </c>
      <c r="H181" s="221">
        <v>8</v>
      </c>
      <c r="I181" s="222"/>
      <c r="J181" s="223">
        <f>ROUND(I181*H181,2)</f>
        <v>0</v>
      </c>
      <c r="K181" s="219" t="s">
        <v>1</v>
      </c>
      <c r="L181" s="43"/>
      <c r="M181" s="224" t="s">
        <v>1</v>
      </c>
      <c r="N181" s="225" t="s">
        <v>44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0.19700000000000001</v>
      </c>
      <c r="T181" s="227">
        <f>S181*H181</f>
        <v>1.5760000000000001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182</v>
      </c>
      <c r="AT181" s="228" t="s">
        <v>163</v>
      </c>
      <c r="AU181" s="228" t="s">
        <v>89</v>
      </c>
      <c r="AY181" s="16" t="s">
        <v>160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87</v>
      </c>
      <c r="BK181" s="229">
        <f>ROUND(I181*H181,2)</f>
        <v>0</v>
      </c>
      <c r="BL181" s="16" t="s">
        <v>182</v>
      </c>
      <c r="BM181" s="228" t="s">
        <v>2177</v>
      </c>
    </row>
    <row r="182" s="2" customFormat="1">
      <c r="A182" s="37"/>
      <c r="B182" s="38"/>
      <c r="C182" s="39"/>
      <c r="D182" s="230" t="s">
        <v>170</v>
      </c>
      <c r="E182" s="39"/>
      <c r="F182" s="231" t="s">
        <v>770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89</v>
      </c>
    </row>
    <row r="183" s="13" customFormat="1">
      <c r="A183" s="13"/>
      <c r="B183" s="236"/>
      <c r="C183" s="237"/>
      <c r="D183" s="230" t="s">
        <v>219</v>
      </c>
      <c r="E183" s="238" t="s">
        <v>1</v>
      </c>
      <c r="F183" s="239" t="s">
        <v>771</v>
      </c>
      <c r="G183" s="237"/>
      <c r="H183" s="240">
        <v>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219</v>
      </c>
      <c r="AU183" s="246" t="s">
        <v>89</v>
      </c>
      <c r="AV183" s="13" t="s">
        <v>89</v>
      </c>
      <c r="AW183" s="13" t="s">
        <v>36</v>
      </c>
      <c r="AX183" s="13" t="s">
        <v>79</v>
      </c>
      <c r="AY183" s="246" t="s">
        <v>160</v>
      </c>
    </row>
    <row r="184" s="2" customFormat="1" ht="24.15" customHeight="1">
      <c r="A184" s="37"/>
      <c r="B184" s="38"/>
      <c r="C184" s="217" t="s">
        <v>359</v>
      </c>
      <c r="D184" s="217" t="s">
        <v>163</v>
      </c>
      <c r="E184" s="218" t="s">
        <v>2178</v>
      </c>
      <c r="F184" s="219" t="s">
        <v>2179</v>
      </c>
      <c r="G184" s="220" t="s">
        <v>281</v>
      </c>
      <c r="H184" s="221">
        <v>1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2180</v>
      </c>
    </row>
    <row r="185" s="2" customFormat="1">
      <c r="A185" s="37"/>
      <c r="B185" s="38"/>
      <c r="C185" s="39"/>
      <c r="D185" s="230" t="s">
        <v>170</v>
      </c>
      <c r="E185" s="39"/>
      <c r="F185" s="231" t="s">
        <v>2181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="2" customFormat="1" ht="24.15" customHeight="1">
      <c r="A186" s="37"/>
      <c r="B186" s="38"/>
      <c r="C186" s="251" t="s">
        <v>366</v>
      </c>
      <c r="D186" s="251" t="s">
        <v>452</v>
      </c>
      <c r="E186" s="252" t="s">
        <v>2182</v>
      </c>
      <c r="F186" s="253" t="s">
        <v>2183</v>
      </c>
      <c r="G186" s="254" t="s">
        <v>281</v>
      </c>
      <c r="H186" s="255">
        <v>1</v>
      </c>
      <c r="I186" s="256"/>
      <c r="J186" s="257">
        <f>ROUND(I186*H186,2)</f>
        <v>0</v>
      </c>
      <c r="K186" s="253" t="s">
        <v>167</v>
      </c>
      <c r="L186" s="258"/>
      <c r="M186" s="259" t="s">
        <v>1</v>
      </c>
      <c r="N186" s="260" t="s">
        <v>44</v>
      </c>
      <c r="O186" s="90"/>
      <c r="P186" s="226">
        <f>O186*H186</f>
        <v>0</v>
      </c>
      <c r="Q186" s="226">
        <v>0.034299999999999997</v>
      </c>
      <c r="R186" s="226">
        <f>Q186*H186</f>
        <v>0.034299999999999997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204</v>
      </c>
      <c r="AT186" s="228" t="s">
        <v>452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2184</v>
      </c>
    </row>
    <row r="187" s="2" customFormat="1">
      <c r="A187" s="37"/>
      <c r="B187" s="38"/>
      <c r="C187" s="39"/>
      <c r="D187" s="230" t="s">
        <v>170</v>
      </c>
      <c r="E187" s="39"/>
      <c r="F187" s="231" t="s">
        <v>2183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="2" customFormat="1" ht="24.15" customHeight="1">
      <c r="A188" s="37"/>
      <c r="B188" s="38"/>
      <c r="C188" s="217" t="s">
        <v>372</v>
      </c>
      <c r="D188" s="217" t="s">
        <v>163</v>
      </c>
      <c r="E188" s="218" t="s">
        <v>2185</v>
      </c>
      <c r="F188" s="219" t="s">
        <v>2186</v>
      </c>
      <c r="G188" s="220" t="s">
        <v>281</v>
      </c>
      <c r="H188" s="221">
        <v>1</v>
      </c>
      <c r="I188" s="222"/>
      <c r="J188" s="223">
        <f>ROUND(I188*H188,2)</f>
        <v>0</v>
      </c>
      <c r="K188" s="219" t="s">
        <v>167</v>
      </c>
      <c r="L188" s="43"/>
      <c r="M188" s="224" t="s">
        <v>1</v>
      </c>
      <c r="N188" s="225" t="s">
        <v>44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182</v>
      </c>
      <c r="AT188" s="228" t="s">
        <v>163</v>
      </c>
      <c r="AU188" s="228" t="s">
        <v>89</v>
      </c>
      <c r="AY188" s="16" t="s">
        <v>160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87</v>
      </c>
      <c r="BK188" s="229">
        <f>ROUND(I188*H188,2)</f>
        <v>0</v>
      </c>
      <c r="BL188" s="16" t="s">
        <v>182</v>
      </c>
      <c r="BM188" s="228" t="s">
        <v>2187</v>
      </c>
    </row>
    <row r="189" s="2" customFormat="1">
      <c r="A189" s="37"/>
      <c r="B189" s="38"/>
      <c r="C189" s="39"/>
      <c r="D189" s="230" t="s">
        <v>170</v>
      </c>
      <c r="E189" s="39"/>
      <c r="F189" s="231" t="s">
        <v>2188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89</v>
      </c>
    </row>
    <row r="190" s="2" customFormat="1" ht="24.15" customHeight="1">
      <c r="A190" s="37"/>
      <c r="B190" s="38"/>
      <c r="C190" s="251" t="s">
        <v>7</v>
      </c>
      <c r="D190" s="251" t="s">
        <v>452</v>
      </c>
      <c r="E190" s="252" t="s">
        <v>2189</v>
      </c>
      <c r="F190" s="253" t="s">
        <v>2190</v>
      </c>
      <c r="G190" s="254" t="s">
        <v>281</v>
      </c>
      <c r="H190" s="255">
        <v>1</v>
      </c>
      <c r="I190" s="256"/>
      <c r="J190" s="257">
        <f>ROUND(I190*H190,2)</f>
        <v>0</v>
      </c>
      <c r="K190" s="253" t="s">
        <v>1</v>
      </c>
      <c r="L190" s="258"/>
      <c r="M190" s="259" t="s">
        <v>1</v>
      </c>
      <c r="N190" s="260" t="s">
        <v>44</v>
      </c>
      <c r="O190" s="90"/>
      <c r="P190" s="226">
        <f>O190*H190</f>
        <v>0</v>
      </c>
      <c r="Q190" s="226">
        <v>0.045600000000000002</v>
      </c>
      <c r="R190" s="226">
        <f>Q190*H190</f>
        <v>0.045600000000000002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204</v>
      </c>
      <c r="AT190" s="228" t="s">
        <v>452</v>
      </c>
      <c r="AU190" s="228" t="s">
        <v>89</v>
      </c>
      <c r="AY190" s="16" t="s">
        <v>160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87</v>
      </c>
      <c r="BK190" s="229">
        <f>ROUND(I190*H190,2)</f>
        <v>0</v>
      </c>
      <c r="BL190" s="16" t="s">
        <v>182</v>
      </c>
      <c r="BM190" s="228" t="s">
        <v>2191</v>
      </c>
    </row>
    <row r="191" s="2" customFormat="1">
      <c r="A191" s="37"/>
      <c r="B191" s="38"/>
      <c r="C191" s="39"/>
      <c r="D191" s="230" t="s">
        <v>170</v>
      </c>
      <c r="E191" s="39"/>
      <c r="F191" s="231" t="s">
        <v>2192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89</v>
      </c>
    </row>
    <row r="192" s="2" customFormat="1" ht="21.75" customHeight="1">
      <c r="A192" s="37"/>
      <c r="B192" s="38"/>
      <c r="C192" s="217" t="s">
        <v>382</v>
      </c>
      <c r="D192" s="217" t="s">
        <v>163</v>
      </c>
      <c r="E192" s="218" t="s">
        <v>559</v>
      </c>
      <c r="F192" s="219" t="s">
        <v>560</v>
      </c>
      <c r="G192" s="220" t="s">
        <v>215</v>
      </c>
      <c r="H192" s="221">
        <v>4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0.014999999999999999</v>
      </c>
      <c r="T192" s="227">
        <f>S192*H192</f>
        <v>0.059999999999999998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2193</v>
      </c>
    </row>
    <row r="193" s="2" customFormat="1">
      <c r="A193" s="37"/>
      <c r="B193" s="38"/>
      <c r="C193" s="39"/>
      <c r="D193" s="230" t="s">
        <v>170</v>
      </c>
      <c r="E193" s="39"/>
      <c r="F193" s="231" t="s">
        <v>562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="2" customFormat="1" ht="24.15" customHeight="1">
      <c r="A194" s="37"/>
      <c r="B194" s="38"/>
      <c r="C194" s="217" t="s">
        <v>388</v>
      </c>
      <c r="D194" s="217" t="s">
        <v>163</v>
      </c>
      <c r="E194" s="218" t="s">
        <v>2194</v>
      </c>
      <c r="F194" s="219" t="s">
        <v>2195</v>
      </c>
      <c r="G194" s="220" t="s">
        <v>215</v>
      </c>
      <c r="H194" s="221">
        <v>85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2196</v>
      </c>
    </row>
    <row r="195" s="2" customFormat="1">
      <c r="A195" s="37"/>
      <c r="B195" s="38"/>
      <c r="C195" s="39"/>
      <c r="D195" s="230" t="s">
        <v>170</v>
      </c>
      <c r="E195" s="39"/>
      <c r="F195" s="231" t="s">
        <v>2197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="2" customFormat="1" ht="24.15" customHeight="1">
      <c r="A196" s="37"/>
      <c r="B196" s="38"/>
      <c r="C196" s="251" t="s">
        <v>508</v>
      </c>
      <c r="D196" s="251" t="s">
        <v>452</v>
      </c>
      <c r="E196" s="252" t="s">
        <v>2198</v>
      </c>
      <c r="F196" s="253" t="s">
        <v>2199</v>
      </c>
      <c r="G196" s="254" t="s">
        <v>215</v>
      </c>
      <c r="H196" s="255">
        <v>85.849999999999994</v>
      </c>
      <c r="I196" s="256"/>
      <c r="J196" s="257">
        <f>ROUND(I196*H196,2)</f>
        <v>0</v>
      </c>
      <c r="K196" s="253" t="s">
        <v>167</v>
      </c>
      <c r="L196" s="258"/>
      <c r="M196" s="259" t="s">
        <v>1</v>
      </c>
      <c r="N196" s="260" t="s">
        <v>44</v>
      </c>
      <c r="O196" s="90"/>
      <c r="P196" s="226">
        <f>O196*H196</f>
        <v>0</v>
      </c>
      <c r="Q196" s="226">
        <v>0.052290000000000003</v>
      </c>
      <c r="R196" s="226">
        <f>Q196*H196</f>
        <v>4.4890964999999996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204</v>
      </c>
      <c r="AT196" s="228" t="s">
        <v>452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2200</v>
      </c>
    </row>
    <row r="197" s="2" customFormat="1">
      <c r="A197" s="37"/>
      <c r="B197" s="38"/>
      <c r="C197" s="39"/>
      <c r="D197" s="230" t="s">
        <v>170</v>
      </c>
      <c r="E197" s="39"/>
      <c r="F197" s="231" t="s">
        <v>2199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="13" customFormat="1">
      <c r="A198" s="13"/>
      <c r="B198" s="236"/>
      <c r="C198" s="237"/>
      <c r="D198" s="230" t="s">
        <v>219</v>
      </c>
      <c r="E198" s="237"/>
      <c r="F198" s="239" t="s">
        <v>2201</v>
      </c>
      <c r="G198" s="237"/>
      <c r="H198" s="240">
        <v>85.849999999999994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4</v>
      </c>
      <c r="AX198" s="13" t="s">
        <v>87</v>
      </c>
      <c r="AY198" s="246" t="s">
        <v>160</v>
      </c>
    </row>
    <row r="199" s="2" customFormat="1" ht="24.15" customHeight="1">
      <c r="A199" s="37"/>
      <c r="B199" s="38"/>
      <c r="C199" s="217" t="s">
        <v>513</v>
      </c>
      <c r="D199" s="217" t="s">
        <v>163</v>
      </c>
      <c r="E199" s="218" t="s">
        <v>2202</v>
      </c>
      <c r="F199" s="219" t="s">
        <v>2203</v>
      </c>
      <c r="G199" s="220" t="s">
        <v>215</v>
      </c>
      <c r="H199" s="221">
        <v>75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2204</v>
      </c>
    </row>
    <row r="200" s="2" customFormat="1">
      <c r="A200" s="37"/>
      <c r="B200" s="38"/>
      <c r="C200" s="39"/>
      <c r="D200" s="230" t="s">
        <v>170</v>
      </c>
      <c r="E200" s="39"/>
      <c r="F200" s="231" t="s">
        <v>2205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="2" customFormat="1" ht="24.15" customHeight="1">
      <c r="A201" s="37"/>
      <c r="B201" s="38"/>
      <c r="C201" s="251" t="s">
        <v>517</v>
      </c>
      <c r="D201" s="251" t="s">
        <v>452</v>
      </c>
      <c r="E201" s="252" t="s">
        <v>2206</v>
      </c>
      <c r="F201" s="253" t="s">
        <v>2207</v>
      </c>
      <c r="G201" s="254" t="s">
        <v>215</v>
      </c>
      <c r="H201" s="255">
        <v>75.75</v>
      </c>
      <c r="I201" s="256"/>
      <c r="J201" s="257">
        <f>ROUND(I201*H201,2)</f>
        <v>0</v>
      </c>
      <c r="K201" s="253" t="s">
        <v>167</v>
      </c>
      <c r="L201" s="258"/>
      <c r="M201" s="259" t="s">
        <v>1</v>
      </c>
      <c r="N201" s="260" t="s">
        <v>44</v>
      </c>
      <c r="O201" s="90"/>
      <c r="P201" s="226">
        <f>O201*H201</f>
        <v>0</v>
      </c>
      <c r="Q201" s="226">
        <v>0.13922999999999999</v>
      </c>
      <c r="R201" s="226">
        <f>Q201*H201</f>
        <v>10.5466725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204</v>
      </c>
      <c r="AT201" s="228" t="s">
        <v>452</v>
      </c>
      <c r="AU201" s="228" t="s">
        <v>89</v>
      </c>
      <c r="AY201" s="16" t="s">
        <v>160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87</v>
      </c>
      <c r="BK201" s="229">
        <f>ROUND(I201*H201,2)</f>
        <v>0</v>
      </c>
      <c r="BL201" s="16" t="s">
        <v>182</v>
      </c>
      <c r="BM201" s="228" t="s">
        <v>2208</v>
      </c>
    </row>
    <row r="202" s="2" customFormat="1">
      <c r="A202" s="37"/>
      <c r="B202" s="38"/>
      <c r="C202" s="39"/>
      <c r="D202" s="230" t="s">
        <v>170</v>
      </c>
      <c r="E202" s="39"/>
      <c r="F202" s="231" t="s">
        <v>2207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89</v>
      </c>
    </row>
    <row r="203" s="13" customFormat="1">
      <c r="A203" s="13"/>
      <c r="B203" s="236"/>
      <c r="C203" s="237"/>
      <c r="D203" s="230" t="s">
        <v>219</v>
      </c>
      <c r="E203" s="237"/>
      <c r="F203" s="239" t="s">
        <v>2209</v>
      </c>
      <c r="G203" s="237"/>
      <c r="H203" s="240">
        <v>75.75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219</v>
      </c>
      <c r="AU203" s="246" t="s">
        <v>89</v>
      </c>
      <c r="AV203" s="13" t="s">
        <v>89</v>
      </c>
      <c r="AW203" s="13" t="s">
        <v>4</v>
      </c>
      <c r="AX203" s="13" t="s">
        <v>87</v>
      </c>
      <c r="AY203" s="246" t="s">
        <v>160</v>
      </c>
    </row>
    <row r="204" s="2" customFormat="1" ht="24.15" customHeight="1">
      <c r="A204" s="37"/>
      <c r="B204" s="38"/>
      <c r="C204" s="217" t="s">
        <v>522</v>
      </c>
      <c r="D204" s="217" t="s">
        <v>163</v>
      </c>
      <c r="E204" s="218" t="s">
        <v>2210</v>
      </c>
      <c r="F204" s="219" t="s">
        <v>2211</v>
      </c>
      <c r="G204" s="220" t="s">
        <v>281</v>
      </c>
      <c r="H204" s="221">
        <v>1</v>
      </c>
      <c r="I204" s="222"/>
      <c r="J204" s="223">
        <f>ROUND(I204*H204,2)</f>
        <v>0</v>
      </c>
      <c r="K204" s="219" t="s">
        <v>167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182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2212</v>
      </c>
    </row>
    <row r="205" s="2" customFormat="1">
      <c r="A205" s="37"/>
      <c r="B205" s="38"/>
      <c r="C205" s="39"/>
      <c r="D205" s="230" t="s">
        <v>170</v>
      </c>
      <c r="E205" s="39"/>
      <c r="F205" s="231" t="s">
        <v>2213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="2" customFormat="1" ht="33" customHeight="1">
      <c r="A206" s="37"/>
      <c r="B206" s="38"/>
      <c r="C206" s="251" t="s">
        <v>527</v>
      </c>
      <c r="D206" s="251" t="s">
        <v>452</v>
      </c>
      <c r="E206" s="252" t="s">
        <v>2214</v>
      </c>
      <c r="F206" s="253" t="s">
        <v>2215</v>
      </c>
      <c r="G206" s="254" t="s">
        <v>281</v>
      </c>
      <c r="H206" s="255">
        <v>1</v>
      </c>
      <c r="I206" s="256"/>
      <c r="J206" s="257">
        <f>ROUND(I206*H206,2)</f>
        <v>0</v>
      </c>
      <c r="K206" s="253" t="s">
        <v>167</v>
      </c>
      <c r="L206" s="258"/>
      <c r="M206" s="259" t="s">
        <v>1</v>
      </c>
      <c r="N206" s="260" t="s">
        <v>44</v>
      </c>
      <c r="O206" s="90"/>
      <c r="P206" s="226">
        <f>O206*H206</f>
        <v>0</v>
      </c>
      <c r="Q206" s="226">
        <v>0.071999999999999995</v>
      </c>
      <c r="R206" s="226">
        <f>Q206*H206</f>
        <v>0.071999999999999995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204</v>
      </c>
      <c r="AT206" s="228" t="s">
        <v>452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2216</v>
      </c>
    </row>
    <row r="207" s="2" customFormat="1">
      <c r="A207" s="37"/>
      <c r="B207" s="38"/>
      <c r="C207" s="39"/>
      <c r="D207" s="230" t="s">
        <v>170</v>
      </c>
      <c r="E207" s="39"/>
      <c r="F207" s="231" t="s">
        <v>2215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="2" customFormat="1" ht="24.15" customHeight="1">
      <c r="A208" s="37"/>
      <c r="B208" s="38"/>
      <c r="C208" s="217" t="s">
        <v>531</v>
      </c>
      <c r="D208" s="217" t="s">
        <v>163</v>
      </c>
      <c r="E208" s="218" t="s">
        <v>509</v>
      </c>
      <c r="F208" s="219" t="s">
        <v>510</v>
      </c>
      <c r="G208" s="220" t="s">
        <v>281</v>
      </c>
      <c r="H208" s="221">
        <v>2</v>
      </c>
      <c r="I208" s="222"/>
      <c r="J208" s="223">
        <f>ROUND(I208*H208,2)</f>
        <v>0</v>
      </c>
      <c r="K208" s="219" t="s">
        <v>167</v>
      </c>
      <c r="L208" s="43"/>
      <c r="M208" s="224" t="s">
        <v>1</v>
      </c>
      <c r="N208" s="225" t="s">
        <v>44</v>
      </c>
      <c r="O208" s="90"/>
      <c r="P208" s="226">
        <f>O208*H208</f>
        <v>0</v>
      </c>
      <c r="Q208" s="226">
        <v>0.00296</v>
      </c>
      <c r="R208" s="226">
        <f>Q208*H208</f>
        <v>0.0059199999999999999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182</v>
      </c>
      <c r="AT208" s="228" t="s">
        <v>163</v>
      </c>
      <c r="AU208" s="228" t="s">
        <v>89</v>
      </c>
      <c r="AY208" s="16" t="s">
        <v>160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87</v>
      </c>
      <c r="BK208" s="229">
        <f>ROUND(I208*H208,2)</f>
        <v>0</v>
      </c>
      <c r="BL208" s="16" t="s">
        <v>182</v>
      </c>
      <c r="BM208" s="228" t="s">
        <v>2217</v>
      </c>
    </row>
    <row r="209" s="2" customFormat="1">
      <c r="A209" s="37"/>
      <c r="B209" s="38"/>
      <c r="C209" s="39"/>
      <c r="D209" s="230" t="s">
        <v>170</v>
      </c>
      <c r="E209" s="39"/>
      <c r="F209" s="231" t="s">
        <v>512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89</v>
      </c>
    </row>
    <row r="210" s="2" customFormat="1" ht="16.5" customHeight="1">
      <c r="A210" s="37"/>
      <c r="B210" s="38"/>
      <c r="C210" s="251" t="s">
        <v>536</v>
      </c>
      <c r="D210" s="251" t="s">
        <v>452</v>
      </c>
      <c r="E210" s="252" t="s">
        <v>514</v>
      </c>
      <c r="F210" s="253" t="s">
        <v>2218</v>
      </c>
      <c r="G210" s="254" t="s">
        <v>281</v>
      </c>
      <c r="H210" s="255">
        <v>1</v>
      </c>
      <c r="I210" s="256"/>
      <c r="J210" s="257">
        <f>ROUND(I210*H210,2)</f>
        <v>0</v>
      </c>
      <c r="K210" s="253" t="s">
        <v>1</v>
      </c>
      <c r="L210" s="258"/>
      <c r="M210" s="259" t="s">
        <v>1</v>
      </c>
      <c r="N210" s="260" t="s">
        <v>44</v>
      </c>
      <c r="O210" s="90"/>
      <c r="P210" s="226">
        <f>O210*H210</f>
        <v>0</v>
      </c>
      <c r="Q210" s="226">
        <v>0.0038999999999999998</v>
      </c>
      <c r="R210" s="226">
        <f>Q210*H210</f>
        <v>0.0038999999999999998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204</v>
      </c>
      <c r="AT210" s="228" t="s">
        <v>452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2219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504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2" customFormat="1" ht="16.5" customHeight="1">
      <c r="A212" s="37"/>
      <c r="B212" s="38"/>
      <c r="C212" s="251" t="s">
        <v>541</v>
      </c>
      <c r="D212" s="251" t="s">
        <v>452</v>
      </c>
      <c r="E212" s="252" t="s">
        <v>528</v>
      </c>
      <c r="F212" s="253" t="s">
        <v>2220</v>
      </c>
      <c r="G212" s="254" t="s">
        <v>281</v>
      </c>
      <c r="H212" s="255">
        <v>1</v>
      </c>
      <c r="I212" s="256"/>
      <c r="J212" s="257">
        <f>ROUND(I212*H212,2)</f>
        <v>0</v>
      </c>
      <c r="K212" s="253" t="s">
        <v>167</v>
      </c>
      <c r="L212" s="258"/>
      <c r="M212" s="259" t="s">
        <v>1</v>
      </c>
      <c r="N212" s="260" t="s">
        <v>44</v>
      </c>
      <c r="O212" s="90"/>
      <c r="P212" s="226">
        <f>O212*H212</f>
        <v>0</v>
      </c>
      <c r="Q212" s="226">
        <v>0.00172</v>
      </c>
      <c r="R212" s="226">
        <f>Q212*H212</f>
        <v>0.00172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204</v>
      </c>
      <c r="AT212" s="228" t="s">
        <v>452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2221</v>
      </c>
    </row>
    <row r="213" s="2" customFormat="1">
      <c r="A213" s="37"/>
      <c r="B213" s="38"/>
      <c r="C213" s="39"/>
      <c r="D213" s="230" t="s">
        <v>170</v>
      </c>
      <c r="E213" s="39"/>
      <c r="F213" s="231" t="s">
        <v>529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="2" customFormat="1" ht="24.15" customHeight="1">
      <c r="A214" s="37"/>
      <c r="B214" s="38"/>
      <c r="C214" s="251" t="s">
        <v>547</v>
      </c>
      <c r="D214" s="251" t="s">
        <v>452</v>
      </c>
      <c r="E214" s="252" t="s">
        <v>2222</v>
      </c>
      <c r="F214" s="253" t="s">
        <v>533</v>
      </c>
      <c r="G214" s="254" t="s">
        <v>281</v>
      </c>
      <c r="H214" s="255">
        <v>1</v>
      </c>
      <c r="I214" s="256"/>
      <c r="J214" s="257">
        <f>ROUND(I214*H214,2)</f>
        <v>0</v>
      </c>
      <c r="K214" s="253" t="s">
        <v>1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0.0066</v>
      </c>
      <c r="R214" s="226">
        <f>Q214*H214</f>
        <v>0.0066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204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2223</v>
      </c>
    </row>
    <row r="215" s="2" customFormat="1">
      <c r="A215" s="37"/>
      <c r="B215" s="38"/>
      <c r="C215" s="39"/>
      <c r="D215" s="230" t="s">
        <v>170</v>
      </c>
      <c r="E215" s="39"/>
      <c r="F215" s="231" t="s">
        <v>535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="2" customFormat="1" ht="24.15" customHeight="1">
      <c r="A216" s="37"/>
      <c r="B216" s="38"/>
      <c r="C216" s="217" t="s">
        <v>553</v>
      </c>
      <c r="D216" s="217" t="s">
        <v>163</v>
      </c>
      <c r="E216" s="218" t="s">
        <v>2224</v>
      </c>
      <c r="F216" s="219" t="s">
        <v>2225</v>
      </c>
      <c r="G216" s="220" t="s">
        <v>281</v>
      </c>
      <c r="H216" s="221">
        <v>16</v>
      </c>
      <c r="I216" s="222"/>
      <c r="J216" s="223">
        <f>ROUND(I216*H216,2)</f>
        <v>0</v>
      </c>
      <c r="K216" s="219" t="s">
        <v>167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0.0050499999999999998</v>
      </c>
      <c r="R216" s="226">
        <f>Q216*H216</f>
        <v>0.080799999999999997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182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182</v>
      </c>
      <c r="BM216" s="228" t="s">
        <v>2226</v>
      </c>
    </row>
    <row r="217" s="2" customFormat="1">
      <c r="A217" s="37"/>
      <c r="B217" s="38"/>
      <c r="C217" s="39"/>
      <c r="D217" s="230" t="s">
        <v>170</v>
      </c>
      <c r="E217" s="39"/>
      <c r="F217" s="231" t="s">
        <v>2227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="2" customFormat="1" ht="24.15" customHeight="1">
      <c r="A218" s="37"/>
      <c r="B218" s="38"/>
      <c r="C218" s="251" t="s">
        <v>558</v>
      </c>
      <c r="D218" s="251" t="s">
        <v>452</v>
      </c>
      <c r="E218" s="252" t="s">
        <v>2228</v>
      </c>
      <c r="F218" s="253" t="s">
        <v>2229</v>
      </c>
      <c r="G218" s="254" t="s">
        <v>281</v>
      </c>
      <c r="H218" s="255">
        <v>1</v>
      </c>
      <c r="I218" s="256"/>
      <c r="J218" s="257">
        <f>ROUND(I218*H218,2)</f>
        <v>0</v>
      </c>
      <c r="K218" s="253" t="s">
        <v>167</v>
      </c>
      <c r="L218" s="258"/>
      <c r="M218" s="259" t="s">
        <v>1</v>
      </c>
      <c r="N218" s="260" t="s">
        <v>44</v>
      </c>
      <c r="O218" s="90"/>
      <c r="P218" s="226">
        <f>O218*H218</f>
        <v>0</v>
      </c>
      <c r="Q218" s="226">
        <v>0.041500000000000002</v>
      </c>
      <c r="R218" s="226">
        <f>Q218*H218</f>
        <v>0.041500000000000002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204</v>
      </c>
      <c r="AT218" s="228" t="s">
        <v>452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2230</v>
      </c>
    </row>
    <row r="219" s="2" customFormat="1">
      <c r="A219" s="37"/>
      <c r="B219" s="38"/>
      <c r="C219" s="39"/>
      <c r="D219" s="230" t="s">
        <v>170</v>
      </c>
      <c r="E219" s="39"/>
      <c r="F219" s="231" t="s">
        <v>2229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="2" customFormat="1" ht="24.15" customHeight="1">
      <c r="A220" s="37"/>
      <c r="B220" s="38"/>
      <c r="C220" s="251" t="s">
        <v>563</v>
      </c>
      <c r="D220" s="251" t="s">
        <v>452</v>
      </c>
      <c r="E220" s="252" t="s">
        <v>2231</v>
      </c>
      <c r="F220" s="253" t="s">
        <v>2232</v>
      </c>
      <c r="G220" s="254" t="s">
        <v>281</v>
      </c>
      <c r="H220" s="255">
        <v>3</v>
      </c>
      <c r="I220" s="256"/>
      <c r="J220" s="257">
        <f>ROUND(I220*H220,2)</f>
        <v>0</v>
      </c>
      <c r="K220" s="253" t="s">
        <v>167</v>
      </c>
      <c r="L220" s="258"/>
      <c r="M220" s="259" t="s">
        <v>1</v>
      </c>
      <c r="N220" s="260" t="s">
        <v>44</v>
      </c>
      <c r="O220" s="90"/>
      <c r="P220" s="226">
        <f>O220*H220</f>
        <v>0</v>
      </c>
      <c r="Q220" s="226">
        <v>0.041500000000000002</v>
      </c>
      <c r="R220" s="226">
        <f>Q220*H220</f>
        <v>0.1245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204</v>
      </c>
      <c r="AT220" s="228" t="s">
        <v>452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182</v>
      </c>
      <c r="BM220" s="228" t="s">
        <v>2233</v>
      </c>
    </row>
    <row r="221" s="2" customFormat="1">
      <c r="A221" s="37"/>
      <c r="B221" s="38"/>
      <c r="C221" s="39"/>
      <c r="D221" s="230" t="s">
        <v>170</v>
      </c>
      <c r="E221" s="39"/>
      <c r="F221" s="231" t="s">
        <v>2232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="2" customFormat="1" ht="16.5" customHeight="1">
      <c r="A222" s="37"/>
      <c r="B222" s="38"/>
      <c r="C222" s="251" t="s">
        <v>568</v>
      </c>
      <c r="D222" s="251" t="s">
        <v>452</v>
      </c>
      <c r="E222" s="252" t="s">
        <v>518</v>
      </c>
      <c r="F222" s="253" t="s">
        <v>2234</v>
      </c>
      <c r="G222" s="254" t="s">
        <v>281</v>
      </c>
      <c r="H222" s="255">
        <v>8</v>
      </c>
      <c r="I222" s="256"/>
      <c r="J222" s="257">
        <f>ROUND(I222*H222,2)</f>
        <v>0</v>
      </c>
      <c r="K222" s="253" t="s">
        <v>1</v>
      </c>
      <c r="L222" s="258"/>
      <c r="M222" s="259" t="s">
        <v>1</v>
      </c>
      <c r="N222" s="260" t="s">
        <v>44</v>
      </c>
      <c r="O222" s="90"/>
      <c r="P222" s="226">
        <f>O222*H222</f>
        <v>0</v>
      </c>
      <c r="Q222" s="226">
        <v>0.0038999999999999998</v>
      </c>
      <c r="R222" s="226">
        <f>Q222*H222</f>
        <v>0.031199999999999999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204</v>
      </c>
      <c r="AT222" s="228" t="s">
        <v>452</v>
      </c>
      <c r="AU222" s="228" t="s">
        <v>89</v>
      </c>
      <c r="AY222" s="16" t="s">
        <v>160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87</v>
      </c>
      <c r="BK222" s="229">
        <f>ROUND(I222*H222,2)</f>
        <v>0</v>
      </c>
      <c r="BL222" s="16" t="s">
        <v>182</v>
      </c>
      <c r="BM222" s="228" t="s">
        <v>2235</v>
      </c>
    </row>
    <row r="223" s="2" customFormat="1">
      <c r="A223" s="37"/>
      <c r="B223" s="38"/>
      <c r="C223" s="39"/>
      <c r="D223" s="230" t="s">
        <v>170</v>
      </c>
      <c r="E223" s="39"/>
      <c r="F223" s="231" t="s">
        <v>504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89</v>
      </c>
    </row>
    <row r="224" s="2" customFormat="1" ht="24.15" customHeight="1">
      <c r="A224" s="37"/>
      <c r="B224" s="38"/>
      <c r="C224" s="251" t="s">
        <v>573</v>
      </c>
      <c r="D224" s="251" t="s">
        <v>452</v>
      </c>
      <c r="E224" s="252" t="s">
        <v>2236</v>
      </c>
      <c r="F224" s="253" t="s">
        <v>2237</v>
      </c>
      <c r="G224" s="254" t="s">
        <v>281</v>
      </c>
      <c r="H224" s="255">
        <v>2</v>
      </c>
      <c r="I224" s="256"/>
      <c r="J224" s="257">
        <f>ROUND(I224*H224,2)</f>
        <v>0</v>
      </c>
      <c r="K224" s="253" t="s">
        <v>167</v>
      </c>
      <c r="L224" s="258"/>
      <c r="M224" s="259" t="s">
        <v>1</v>
      </c>
      <c r="N224" s="260" t="s">
        <v>44</v>
      </c>
      <c r="O224" s="90"/>
      <c r="P224" s="226">
        <f>O224*H224</f>
        <v>0</v>
      </c>
      <c r="Q224" s="226">
        <v>0.0533</v>
      </c>
      <c r="R224" s="226">
        <f>Q224*H224</f>
        <v>0.1066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204</v>
      </c>
      <c r="AT224" s="228" t="s">
        <v>452</v>
      </c>
      <c r="AU224" s="228" t="s">
        <v>89</v>
      </c>
      <c r="AY224" s="16" t="s">
        <v>160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87</v>
      </c>
      <c r="BK224" s="229">
        <f>ROUND(I224*H224,2)</f>
        <v>0</v>
      </c>
      <c r="BL224" s="16" t="s">
        <v>182</v>
      </c>
      <c r="BM224" s="228" t="s">
        <v>2238</v>
      </c>
    </row>
    <row r="225" s="2" customFormat="1">
      <c r="A225" s="37"/>
      <c r="B225" s="38"/>
      <c r="C225" s="39"/>
      <c r="D225" s="230" t="s">
        <v>170</v>
      </c>
      <c r="E225" s="39"/>
      <c r="F225" s="231" t="s">
        <v>2237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170</v>
      </c>
      <c r="AU225" s="16" t="s">
        <v>89</v>
      </c>
    </row>
    <row r="226" s="2" customFormat="1" ht="24.15" customHeight="1">
      <c r="A226" s="37"/>
      <c r="B226" s="38"/>
      <c r="C226" s="251" t="s">
        <v>578</v>
      </c>
      <c r="D226" s="251" t="s">
        <v>452</v>
      </c>
      <c r="E226" s="252" t="s">
        <v>2239</v>
      </c>
      <c r="F226" s="253" t="s">
        <v>2240</v>
      </c>
      <c r="G226" s="254" t="s">
        <v>281</v>
      </c>
      <c r="H226" s="255">
        <v>2</v>
      </c>
      <c r="I226" s="256"/>
      <c r="J226" s="257">
        <f>ROUND(I226*H226,2)</f>
        <v>0</v>
      </c>
      <c r="K226" s="253" t="s">
        <v>1</v>
      </c>
      <c r="L226" s="258"/>
      <c r="M226" s="259" t="s">
        <v>1</v>
      </c>
      <c r="N226" s="260" t="s">
        <v>44</v>
      </c>
      <c r="O226" s="90"/>
      <c r="P226" s="226">
        <f>O226*H226</f>
        <v>0</v>
      </c>
      <c r="Q226" s="226">
        <v>0.0066</v>
      </c>
      <c r="R226" s="226">
        <f>Q226*H226</f>
        <v>0.0132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204</v>
      </c>
      <c r="AT226" s="228" t="s">
        <v>452</v>
      </c>
      <c r="AU226" s="228" t="s">
        <v>89</v>
      </c>
      <c r="AY226" s="16" t="s">
        <v>160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87</v>
      </c>
      <c r="BK226" s="229">
        <f>ROUND(I226*H226,2)</f>
        <v>0</v>
      </c>
      <c r="BL226" s="16" t="s">
        <v>182</v>
      </c>
      <c r="BM226" s="228" t="s">
        <v>2241</v>
      </c>
    </row>
    <row r="227" s="2" customFormat="1">
      <c r="A227" s="37"/>
      <c r="B227" s="38"/>
      <c r="C227" s="39"/>
      <c r="D227" s="230" t="s">
        <v>170</v>
      </c>
      <c r="E227" s="39"/>
      <c r="F227" s="231" t="s">
        <v>535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89</v>
      </c>
    </row>
    <row r="228" s="2" customFormat="1" ht="24.15" customHeight="1">
      <c r="A228" s="37"/>
      <c r="B228" s="38"/>
      <c r="C228" s="217" t="s">
        <v>582</v>
      </c>
      <c r="D228" s="217" t="s">
        <v>163</v>
      </c>
      <c r="E228" s="218" t="s">
        <v>2242</v>
      </c>
      <c r="F228" s="219" t="s">
        <v>2243</v>
      </c>
      <c r="G228" s="220" t="s">
        <v>281</v>
      </c>
      <c r="H228" s="221">
        <v>10</v>
      </c>
      <c r="I228" s="222"/>
      <c r="J228" s="223">
        <f>ROUND(I228*H228,2)</f>
        <v>0</v>
      </c>
      <c r="K228" s="219" t="s">
        <v>167</v>
      </c>
      <c r="L228" s="43"/>
      <c r="M228" s="224" t="s">
        <v>1</v>
      </c>
      <c r="N228" s="225" t="s">
        <v>44</v>
      </c>
      <c r="O228" s="90"/>
      <c r="P228" s="226">
        <f>O228*H228</f>
        <v>0</v>
      </c>
      <c r="Q228" s="226">
        <v>0.016449999999999999</v>
      </c>
      <c r="R228" s="226">
        <f>Q228*H228</f>
        <v>0.16449999999999998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182</v>
      </c>
      <c r="AT228" s="228" t="s">
        <v>163</v>
      </c>
      <c r="AU228" s="228" t="s">
        <v>89</v>
      </c>
      <c r="AY228" s="16" t="s">
        <v>160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87</v>
      </c>
      <c r="BK228" s="229">
        <f>ROUND(I228*H228,2)</f>
        <v>0</v>
      </c>
      <c r="BL228" s="16" t="s">
        <v>182</v>
      </c>
      <c r="BM228" s="228" t="s">
        <v>2244</v>
      </c>
    </row>
    <row r="229" s="2" customFormat="1">
      <c r="A229" s="37"/>
      <c r="B229" s="38"/>
      <c r="C229" s="39"/>
      <c r="D229" s="230" t="s">
        <v>170</v>
      </c>
      <c r="E229" s="39"/>
      <c r="F229" s="231" t="s">
        <v>2245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89</v>
      </c>
    </row>
    <row r="230" s="2" customFormat="1" ht="24.15" customHeight="1">
      <c r="A230" s="37"/>
      <c r="B230" s="38"/>
      <c r="C230" s="251" t="s">
        <v>587</v>
      </c>
      <c r="D230" s="251" t="s">
        <v>452</v>
      </c>
      <c r="E230" s="252" t="s">
        <v>2246</v>
      </c>
      <c r="F230" s="253" t="s">
        <v>2247</v>
      </c>
      <c r="G230" s="254" t="s">
        <v>281</v>
      </c>
      <c r="H230" s="255">
        <v>1</v>
      </c>
      <c r="I230" s="256"/>
      <c r="J230" s="257">
        <f>ROUND(I230*H230,2)</f>
        <v>0</v>
      </c>
      <c r="K230" s="253" t="s">
        <v>1</v>
      </c>
      <c r="L230" s="258"/>
      <c r="M230" s="259" t="s">
        <v>1</v>
      </c>
      <c r="N230" s="260" t="s">
        <v>44</v>
      </c>
      <c r="O230" s="90"/>
      <c r="P230" s="226">
        <f>O230*H230</f>
        <v>0</v>
      </c>
      <c r="Q230" s="226">
        <v>0.068199999999999997</v>
      </c>
      <c r="R230" s="226">
        <f>Q230*H230</f>
        <v>0.068199999999999997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204</v>
      </c>
      <c r="AT230" s="228" t="s">
        <v>452</v>
      </c>
      <c r="AU230" s="228" t="s">
        <v>89</v>
      </c>
      <c r="AY230" s="16" t="s">
        <v>160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87</v>
      </c>
      <c r="BK230" s="229">
        <f>ROUND(I230*H230,2)</f>
        <v>0</v>
      </c>
      <c r="BL230" s="16" t="s">
        <v>182</v>
      </c>
      <c r="BM230" s="228" t="s">
        <v>2248</v>
      </c>
    </row>
    <row r="231" s="2" customFormat="1">
      <c r="A231" s="37"/>
      <c r="B231" s="38"/>
      <c r="C231" s="39"/>
      <c r="D231" s="230" t="s">
        <v>170</v>
      </c>
      <c r="E231" s="39"/>
      <c r="F231" s="231" t="s">
        <v>2249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89</v>
      </c>
    </row>
    <row r="232" s="2" customFormat="1" ht="24.15" customHeight="1">
      <c r="A232" s="37"/>
      <c r="B232" s="38"/>
      <c r="C232" s="251" t="s">
        <v>591</v>
      </c>
      <c r="D232" s="251" t="s">
        <v>452</v>
      </c>
      <c r="E232" s="252" t="s">
        <v>2250</v>
      </c>
      <c r="F232" s="253" t="s">
        <v>2251</v>
      </c>
      <c r="G232" s="254" t="s">
        <v>281</v>
      </c>
      <c r="H232" s="255">
        <v>1</v>
      </c>
      <c r="I232" s="256"/>
      <c r="J232" s="257">
        <f>ROUND(I232*H232,2)</f>
        <v>0</v>
      </c>
      <c r="K232" s="253" t="s">
        <v>1</v>
      </c>
      <c r="L232" s="258"/>
      <c r="M232" s="259" t="s">
        <v>1</v>
      </c>
      <c r="N232" s="260" t="s">
        <v>44</v>
      </c>
      <c r="O232" s="90"/>
      <c r="P232" s="226">
        <f>O232*H232</f>
        <v>0</v>
      </c>
      <c r="Q232" s="226">
        <v>0.068199999999999997</v>
      </c>
      <c r="R232" s="226">
        <f>Q232*H232</f>
        <v>0.068199999999999997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204</v>
      </c>
      <c r="AT232" s="228" t="s">
        <v>452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2252</v>
      </c>
    </row>
    <row r="233" s="2" customFormat="1">
      <c r="A233" s="37"/>
      <c r="B233" s="38"/>
      <c r="C233" s="39"/>
      <c r="D233" s="230" t="s">
        <v>170</v>
      </c>
      <c r="E233" s="39"/>
      <c r="F233" s="231" t="s">
        <v>2249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="2" customFormat="1" ht="24.15" customHeight="1">
      <c r="A234" s="37"/>
      <c r="B234" s="38"/>
      <c r="C234" s="251" t="s">
        <v>596</v>
      </c>
      <c r="D234" s="251" t="s">
        <v>452</v>
      </c>
      <c r="E234" s="252" t="s">
        <v>2253</v>
      </c>
      <c r="F234" s="253" t="s">
        <v>2254</v>
      </c>
      <c r="G234" s="254" t="s">
        <v>281</v>
      </c>
      <c r="H234" s="255">
        <v>2</v>
      </c>
      <c r="I234" s="256"/>
      <c r="J234" s="257">
        <f>ROUND(I234*H234,2)</f>
        <v>0</v>
      </c>
      <c r="K234" s="253" t="s">
        <v>1</v>
      </c>
      <c r="L234" s="258"/>
      <c r="M234" s="259" t="s">
        <v>1</v>
      </c>
      <c r="N234" s="260" t="s">
        <v>44</v>
      </c>
      <c r="O234" s="90"/>
      <c r="P234" s="226">
        <f>O234*H234</f>
        <v>0</v>
      </c>
      <c r="Q234" s="226">
        <v>0.085099999999999995</v>
      </c>
      <c r="R234" s="226">
        <f>Q234*H234</f>
        <v>0.17019999999999999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204</v>
      </c>
      <c r="AT234" s="228" t="s">
        <v>452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182</v>
      </c>
      <c r="BM234" s="228" t="s">
        <v>2255</v>
      </c>
    </row>
    <row r="235" s="2" customFormat="1">
      <c r="A235" s="37"/>
      <c r="B235" s="38"/>
      <c r="C235" s="39"/>
      <c r="D235" s="230" t="s">
        <v>170</v>
      </c>
      <c r="E235" s="39"/>
      <c r="F235" s="231" t="s">
        <v>2256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="2" customFormat="1" ht="16.5" customHeight="1">
      <c r="A236" s="37"/>
      <c r="B236" s="38"/>
      <c r="C236" s="251" t="s">
        <v>601</v>
      </c>
      <c r="D236" s="251" t="s">
        <v>452</v>
      </c>
      <c r="E236" s="252" t="s">
        <v>501</v>
      </c>
      <c r="F236" s="253" t="s">
        <v>2257</v>
      </c>
      <c r="G236" s="254" t="s">
        <v>281</v>
      </c>
      <c r="H236" s="255">
        <v>4</v>
      </c>
      <c r="I236" s="256"/>
      <c r="J236" s="257">
        <f>ROUND(I236*H236,2)</f>
        <v>0</v>
      </c>
      <c r="K236" s="253" t="s">
        <v>1</v>
      </c>
      <c r="L236" s="258"/>
      <c r="M236" s="259" t="s">
        <v>1</v>
      </c>
      <c r="N236" s="260" t="s">
        <v>44</v>
      </c>
      <c r="O236" s="90"/>
      <c r="P236" s="226">
        <f>O236*H236</f>
        <v>0</v>
      </c>
      <c r="Q236" s="226">
        <v>0.0038999999999999998</v>
      </c>
      <c r="R236" s="226">
        <f>Q236*H236</f>
        <v>0.015599999999999999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204</v>
      </c>
      <c r="AT236" s="228" t="s">
        <v>452</v>
      </c>
      <c r="AU236" s="228" t="s">
        <v>89</v>
      </c>
      <c r="AY236" s="16" t="s">
        <v>160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87</v>
      </c>
      <c r="BK236" s="229">
        <f>ROUND(I236*H236,2)</f>
        <v>0</v>
      </c>
      <c r="BL236" s="16" t="s">
        <v>182</v>
      </c>
      <c r="BM236" s="228" t="s">
        <v>2258</v>
      </c>
    </row>
    <row r="237" s="2" customFormat="1">
      <c r="A237" s="37"/>
      <c r="B237" s="38"/>
      <c r="C237" s="39"/>
      <c r="D237" s="230" t="s">
        <v>170</v>
      </c>
      <c r="E237" s="39"/>
      <c r="F237" s="231" t="s">
        <v>504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89</v>
      </c>
    </row>
    <row r="238" s="2" customFormat="1" ht="24.15" customHeight="1">
      <c r="A238" s="37"/>
      <c r="B238" s="38"/>
      <c r="C238" s="251" t="s">
        <v>605</v>
      </c>
      <c r="D238" s="251" t="s">
        <v>452</v>
      </c>
      <c r="E238" s="252" t="s">
        <v>532</v>
      </c>
      <c r="F238" s="253" t="s">
        <v>2259</v>
      </c>
      <c r="G238" s="254" t="s">
        <v>281</v>
      </c>
      <c r="H238" s="255">
        <v>2</v>
      </c>
      <c r="I238" s="256"/>
      <c r="J238" s="257">
        <f>ROUND(I238*H238,2)</f>
        <v>0</v>
      </c>
      <c r="K238" s="253" t="s">
        <v>1</v>
      </c>
      <c r="L238" s="258"/>
      <c r="M238" s="259" t="s">
        <v>1</v>
      </c>
      <c r="N238" s="260" t="s">
        <v>44</v>
      </c>
      <c r="O238" s="90"/>
      <c r="P238" s="226">
        <f>O238*H238</f>
        <v>0</v>
      </c>
      <c r="Q238" s="226">
        <v>0.0066</v>
      </c>
      <c r="R238" s="226">
        <f>Q238*H238</f>
        <v>0.0132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204</v>
      </c>
      <c r="AT238" s="228" t="s">
        <v>452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2260</v>
      </c>
    </row>
    <row r="239" s="2" customFormat="1">
      <c r="A239" s="37"/>
      <c r="B239" s="38"/>
      <c r="C239" s="39"/>
      <c r="D239" s="230" t="s">
        <v>170</v>
      </c>
      <c r="E239" s="39"/>
      <c r="F239" s="231" t="s">
        <v>535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="2" customFormat="1" ht="24.15" customHeight="1">
      <c r="A240" s="37"/>
      <c r="B240" s="38"/>
      <c r="C240" s="217" t="s">
        <v>610</v>
      </c>
      <c r="D240" s="217" t="s">
        <v>163</v>
      </c>
      <c r="E240" s="218" t="s">
        <v>537</v>
      </c>
      <c r="F240" s="219" t="s">
        <v>2261</v>
      </c>
      <c r="G240" s="220" t="s">
        <v>215</v>
      </c>
      <c r="H240" s="221">
        <v>1.5</v>
      </c>
      <c r="I240" s="222"/>
      <c r="J240" s="223">
        <f>ROUND(I240*H240,2)</f>
        <v>0</v>
      </c>
      <c r="K240" s="219" t="s">
        <v>167</v>
      </c>
      <c r="L240" s="43"/>
      <c r="M240" s="224" t="s">
        <v>1</v>
      </c>
      <c r="N240" s="225" t="s">
        <v>44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182</v>
      </c>
      <c r="AT240" s="228" t="s">
        <v>163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182</v>
      </c>
      <c r="BM240" s="228" t="s">
        <v>2262</v>
      </c>
    </row>
    <row r="241" s="2" customFormat="1">
      <c r="A241" s="37"/>
      <c r="B241" s="38"/>
      <c r="C241" s="39"/>
      <c r="D241" s="230" t="s">
        <v>170</v>
      </c>
      <c r="E241" s="39"/>
      <c r="F241" s="231" t="s">
        <v>540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="2" customFormat="1" ht="21.75" customHeight="1">
      <c r="A242" s="37"/>
      <c r="B242" s="38"/>
      <c r="C242" s="251" t="s">
        <v>615</v>
      </c>
      <c r="D242" s="251" t="s">
        <v>452</v>
      </c>
      <c r="E242" s="252" t="s">
        <v>542</v>
      </c>
      <c r="F242" s="253" t="s">
        <v>2263</v>
      </c>
      <c r="G242" s="254" t="s">
        <v>215</v>
      </c>
      <c r="H242" s="255">
        <v>1.5229999999999999</v>
      </c>
      <c r="I242" s="256"/>
      <c r="J242" s="257">
        <f>ROUND(I242*H242,2)</f>
        <v>0</v>
      </c>
      <c r="K242" s="253" t="s">
        <v>167</v>
      </c>
      <c r="L242" s="258"/>
      <c r="M242" s="259" t="s">
        <v>1</v>
      </c>
      <c r="N242" s="260" t="s">
        <v>44</v>
      </c>
      <c r="O242" s="90"/>
      <c r="P242" s="226">
        <f>O242*H242</f>
        <v>0</v>
      </c>
      <c r="Q242" s="226">
        <v>0.0067400000000000003</v>
      </c>
      <c r="R242" s="226">
        <f>Q242*H242</f>
        <v>0.01026502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204</v>
      </c>
      <c r="AT242" s="228" t="s">
        <v>452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182</v>
      </c>
      <c r="BM242" s="228" t="s">
        <v>2264</v>
      </c>
    </row>
    <row r="243" s="2" customFormat="1">
      <c r="A243" s="37"/>
      <c r="B243" s="38"/>
      <c r="C243" s="39"/>
      <c r="D243" s="230" t="s">
        <v>170</v>
      </c>
      <c r="E243" s="39"/>
      <c r="F243" s="231" t="s">
        <v>543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="13" customFormat="1">
      <c r="A244" s="13"/>
      <c r="B244" s="236"/>
      <c r="C244" s="237"/>
      <c r="D244" s="230" t="s">
        <v>219</v>
      </c>
      <c r="E244" s="237"/>
      <c r="F244" s="239" t="s">
        <v>2265</v>
      </c>
      <c r="G244" s="237"/>
      <c r="H244" s="240">
        <v>1.5229999999999999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219</v>
      </c>
      <c r="AU244" s="246" t="s">
        <v>89</v>
      </c>
      <c r="AV244" s="13" t="s">
        <v>89</v>
      </c>
      <c r="AW244" s="13" t="s">
        <v>4</v>
      </c>
      <c r="AX244" s="13" t="s">
        <v>87</v>
      </c>
      <c r="AY244" s="246" t="s">
        <v>160</v>
      </c>
    </row>
    <row r="245" s="2" customFormat="1" ht="24.15" customHeight="1">
      <c r="A245" s="37"/>
      <c r="B245" s="38"/>
      <c r="C245" s="217" t="s">
        <v>620</v>
      </c>
      <c r="D245" s="217" t="s">
        <v>163</v>
      </c>
      <c r="E245" s="218" t="s">
        <v>564</v>
      </c>
      <c r="F245" s="219" t="s">
        <v>565</v>
      </c>
      <c r="G245" s="220" t="s">
        <v>281</v>
      </c>
      <c r="H245" s="221">
        <v>4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2266</v>
      </c>
    </row>
    <row r="246" s="2" customFormat="1">
      <c r="A246" s="37"/>
      <c r="B246" s="38"/>
      <c r="C246" s="39"/>
      <c r="D246" s="230" t="s">
        <v>170</v>
      </c>
      <c r="E246" s="39"/>
      <c r="F246" s="231" t="s">
        <v>567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="2" customFormat="1" ht="16.5" customHeight="1">
      <c r="A247" s="37"/>
      <c r="B247" s="38"/>
      <c r="C247" s="251" t="s">
        <v>625</v>
      </c>
      <c r="D247" s="251" t="s">
        <v>452</v>
      </c>
      <c r="E247" s="252" t="s">
        <v>569</v>
      </c>
      <c r="F247" s="253" t="s">
        <v>572</v>
      </c>
      <c r="G247" s="254" t="s">
        <v>281</v>
      </c>
      <c r="H247" s="255">
        <v>4</v>
      </c>
      <c r="I247" s="256"/>
      <c r="J247" s="257">
        <f>ROUND(I247*H247,2)</f>
        <v>0</v>
      </c>
      <c r="K247" s="253" t="s">
        <v>167</v>
      </c>
      <c r="L247" s="258"/>
      <c r="M247" s="259" t="s">
        <v>1</v>
      </c>
      <c r="N247" s="260" t="s">
        <v>44</v>
      </c>
      <c r="O247" s="90"/>
      <c r="P247" s="226">
        <f>O247*H247</f>
        <v>0</v>
      </c>
      <c r="Q247" s="226">
        <v>0.00106</v>
      </c>
      <c r="R247" s="226">
        <f>Q247*H247</f>
        <v>0.0042399999999999998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204</v>
      </c>
      <c r="AT247" s="228" t="s">
        <v>452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182</v>
      </c>
      <c r="BM247" s="228" t="s">
        <v>2267</v>
      </c>
    </row>
    <row r="248" s="2" customFormat="1">
      <c r="A248" s="37"/>
      <c r="B248" s="38"/>
      <c r="C248" s="39"/>
      <c r="D248" s="230" t="s">
        <v>170</v>
      </c>
      <c r="E248" s="39"/>
      <c r="F248" s="231" t="s">
        <v>572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="2" customFormat="1" ht="24.15" customHeight="1">
      <c r="A249" s="37"/>
      <c r="B249" s="38"/>
      <c r="C249" s="217" t="s">
        <v>630</v>
      </c>
      <c r="D249" s="217" t="s">
        <v>163</v>
      </c>
      <c r="E249" s="218" t="s">
        <v>606</v>
      </c>
      <c r="F249" s="219" t="s">
        <v>607</v>
      </c>
      <c r="G249" s="220" t="s">
        <v>281</v>
      </c>
      <c r="H249" s="221">
        <v>2</v>
      </c>
      <c r="I249" s="222"/>
      <c r="J249" s="223">
        <f>ROUND(I249*H249,2)</f>
        <v>0</v>
      </c>
      <c r="K249" s="219" t="s">
        <v>167</v>
      </c>
      <c r="L249" s="43"/>
      <c r="M249" s="224" t="s">
        <v>1</v>
      </c>
      <c r="N249" s="225" t="s">
        <v>44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182</v>
      </c>
      <c r="AT249" s="228" t="s">
        <v>163</v>
      </c>
      <c r="AU249" s="228" t="s">
        <v>89</v>
      </c>
      <c r="AY249" s="16" t="s">
        <v>160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87</v>
      </c>
      <c r="BK249" s="229">
        <f>ROUND(I249*H249,2)</f>
        <v>0</v>
      </c>
      <c r="BL249" s="16" t="s">
        <v>182</v>
      </c>
      <c r="BM249" s="228" t="s">
        <v>2268</v>
      </c>
    </row>
    <row r="250" s="2" customFormat="1">
      <c r="A250" s="37"/>
      <c r="B250" s="38"/>
      <c r="C250" s="39"/>
      <c r="D250" s="230" t="s">
        <v>170</v>
      </c>
      <c r="E250" s="39"/>
      <c r="F250" s="231" t="s">
        <v>609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170</v>
      </c>
      <c r="AU250" s="16" t="s">
        <v>89</v>
      </c>
    </row>
    <row r="251" s="2" customFormat="1" ht="21.75" customHeight="1">
      <c r="A251" s="37"/>
      <c r="B251" s="38"/>
      <c r="C251" s="251" t="s">
        <v>635</v>
      </c>
      <c r="D251" s="251" t="s">
        <v>452</v>
      </c>
      <c r="E251" s="252" t="s">
        <v>2269</v>
      </c>
      <c r="F251" s="253" t="s">
        <v>614</v>
      </c>
      <c r="G251" s="254" t="s">
        <v>281</v>
      </c>
      <c r="H251" s="255">
        <v>1</v>
      </c>
      <c r="I251" s="256"/>
      <c r="J251" s="257">
        <f>ROUND(I251*H251,2)</f>
        <v>0</v>
      </c>
      <c r="K251" s="253" t="s">
        <v>167</v>
      </c>
      <c r="L251" s="258"/>
      <c r="M251" s="259" t="s">
        <v>1</v>
      </c>
      <c r="N251" s="260" t="s">
        <v>44</v>
      </c>
      <c r="O251" s="90"/>
      <c r="P251" s="226">
        <f>O251*H251</f>
        <v>0</v>
      </c>
      <c r="Q251" s="226">
        <v>0.0045999999999999999</v>
      </c>
      <c r="R251" s="226">
        <f>Q251*H251</f>
        <v>0.0045999999999999999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204</v>
      </c>
      <c r="AT251" s="228" t="s">
        <v>452</v>
      </c>
      <c r="AU251" s="228" t="s">
        <v>89</v>
      </c>
      <c r="AY251" s="16" t="s">
        <v>160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87</v>
      </c>
      <c r="BK251" s="229">
        <f>ROUND(I251*H251,2)</f>
        <v>0</v>
      </c>
      <c r="BL251" s="16" t="s">
        <v>182</v>
      </c>
      <c r="BM251" s="228" t="s">
        <v>2270</v>
      </c>
    </row>
    <row r="252" s="2" customFormat="1">
      <c r="A252" s="37"/>
      <c r="B252" s="38"/>
      <c r="C252" s="39"/>
      <c r="D252" s="230" t="s">
        <v>170</v>
      </c>
      <c r="E252" s="39"/>
      <c r="F252" s="231" t="s">
        <v>614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89</v>
      </c>
    </row>
    <row r="253" s="2" customFormat="1" ht="21.75" customHeight="1">
      <c r="A253" s="37"/>
      <c r="B253" s="38"/>
      <c r="C253" s="251" t="s">
        <v>639</v>
      </c>
      <c r="D253" s="251" t="s">
        <v>452</v>
      </c>
      <c r="E253" s="252" t="s">
        <v>616</v>
      </c>
      <c r="F253" s="253" t="s">
        <v>2271</v>
      </c>
      <c r="G253" s="254" t="s">
        <v>281</v>
      </c>
      <c r="H253" s="255">
        <v>1</v>
      </c>
      <c r="I253" s="256"/>
      <c r="J253" s="257">
        <f>ROUND(I253*H253,2)</f>
        <v>0</v>
      </c>
      <c r="K253" s="253" t="s">
        <v>1</v>
      </c>
      <c r="L253" s="258"/>
      <c r="M253" s="259" t="s">
        <v>1</v>
      </c>
      <c r="N253" s="260" t="s">
        <v>44</v>
      </c>
      <c r="O253" s="90"/>
      <c r="P253" s="226">
        <f>O253*H253</f>
        <v>0</v>
      </c>
      <c r="Q253" s="226">
        <v>0.0067000000000000002</v>
      </c>
      <c r="R253" s="226">
        <f>Q253*H253</f>
        <v>0.0067000000000000002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204</v>
      </c>
      <c r="AT253" s="228" t="s">
        <v>452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2272</v>
      </c>
    </row>
    <row r="254" s="2" customFormat="1">
      <c r="A254" s="37"/>
      <c r="B254" s="38"/>
      <c r="C254" s="39"/>
      <c r="D254" s="230" t="s">
        <v>170</v>
      </c>
      <c r="E254" s="39"/>
      <c r="F254" s="231" t="s">
        <v>619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="2" customFormat="1" ht="21.75" customHeight="1">
      <c r="A255" s="37"/>
      <c r="B255" s="38"/>
      <c r="C255" s="217" t="s">
        <v>643</v>
      </c>
      <c r="D255" s="217" t="s">
        <v>163</v>
      </c>
      <c r="E255" s="218" t="s">
        <v>644</v>
      </c>
      <c r="F255" s="219" t="s">
        <v>645</v>
      </c>
      <c r="G255" s="220" t="s">
        <v>281</v>
      </c>
      <c r="H255" s="221">
        <v>1</v>
      </c>
      <c r="I255" s="222"/>
      <c r="J255" s="223">
        <f>ROUND(I255*H255,2)</f>
        <v>0</v>
      </c>
      <c r="K255" s="219" t="s">
        <v>167</v>
      </c>
      <c r="L255" s="43"/>
      <c r="M255" s="224" t="s">
        <v>1</v>
      </c>
      <c r="N255" s="225" t="s">
        <v>44</v>
      </c>
      <c r="O255" s="90"/>
      <c r="P255" s="226">
        <f>O255*H255</f>
        <v>0</v>
      </c>
      <c r="Q255" s="226">
        <v>0.00296</v>
      </c>
      <c r="R255" s="226">
        <f>Q255*H255</f>
        <v>0.00296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182</v>
      </c>
      <c r="AT255" s="228" t="s">
        <v>163</v>
      </c>
      <c r="AU255" s="228" t="s">
        <v>89</v>
      </c>
      <c r="AY255" s="16" t="s">
        <v>160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87</v>
      </c>
      <c r="BK255" s="229">
        <f>ROUND(I255*H255,2)</f>
        <v>0</v>
      </c>
      <c r="BL255" s="16" t="s">
        <v>182</v>
      </c>
      <c r="BM255" s="228" t="s">
        <v>2273</v>
      </c>
    </row>
    <row r="256" s="2" customFormat="1">
      <c r="A256" s="37"/>
      <c r="B256" s="38"/>
      <c r="C256" s="39"/>
      <c r="D256" s="230" t="s">
        <v>170</v>
      </c>
      <c r="E256" s="39"/>
      <c r="F256" s="231" t="s">
        <v>647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89</v>
      </c>
    </row>
    <row r="257" s="2" customFormat="1" ht="24.15" customHeight="1">
      <c r="A257" s="37"/>
      <c r="B257" s="38"/>
      <c r="C257" s="251" t="s">
        <v>648</v>
      </c>
      <c r="D257" s="251" t="s">
        <v>452</v>
      </c>
      <c r="E257" s="252" t="s">
        <v>649</v>
      </c>
      <c r="F257" s="253" t="s">
        <v>2274</v>
      </c>
      <c r="G257" s="254" t="s">
        <v>281</v>
      </c>
      <c r="H257" s="255">
        <v>1</v>
      </c>
      <c r="I257" s="256"/>
      <c r="J257" s="257">
        <f>ROUND(I257*H257,2)</f>
        <v>0</v>
      </c>
      <c r="K257" s="253" t="s">
        <v>167</v>
      </c>
      <c r="L257" s="258"/>
      <c r="M257" s="259" t="s">
        <v>1</v>
      </c>
      <c r="N257" s="260" t="s">
        <v>44</v>
      </c>
      <c r="O257" s="90"/>
      <c r="P257" s="226">
        <f>O257*H257</f>
        <v>0</v>
      </c>
      <c r="Q257" s="226">
        <v>0.036209999999999999</v>
      </c>
      <c r="R257" s="226">
        <f>Q257*H257</f>
        <v>0.036209999999999999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204</v>
      </c>
      <c r="AT257" s="228" t="s">
        <v>452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2275</v>
      </c>
    </row>
    <row r="258" s="2" customFormat="1">
      <c r="A258" s="37"/>
      <c r="B258" s="38"/>
      <c r="C258" s="39"/>
      <c r="D258" s="230" t="s">
        <v>170</v>
      </c>
      <c r="E258" s="39"/>
      <c r="F258" s="231" t="s">
        <v>650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="2" customFormat="1" ht="21.75" customHeight="1">
      <c r="A259" s="37"/>
      <c r="B259" s="38"/>
      <c r="C259" s="251" t="s">
        <v>652</v>
      </c>
      <c r="D259" s="251" t="s">
        <v>452</v>
      </c>
      <c r="E259" s="252" t="s">
        <v>653</v>
      </c>
      <c r="F259" s="253" t="s">
        <v>654</v>
      </c>
      <c r="G259" s="254" t="s">
        <v>281</v>
      </c>
      <c r="H259" s="255">
        <v>1</v>
      </c>
      <c r="I259" s="256"/>
      <c r="J259" s="257">
        <f>ROUND(I259*H259,2)</f>
        <v>0</v>
      </c>
      <c r="K259" s="253" t="s">
        <v>167</v>
      </c>
      <c r="L259" s="258"/>
      <c r="M259" s="259" t="s">
        <v>1</v>
      </c>
      <c r="N259" s="260" t="s">
        <v>44</v>
      </c>
      <c r="O259" s="90"/>
      <c r="P259" s="226">
        <f>O259*H259</f>
        <v>0</v>
      </c>
      <c r="Q259" s="226">
        <v>0.0040000000000000001</v>
      </c>
      <c r="R259" s="226">
        <f>Q259*H259</f>
        <v>0.0040000000000000001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204</v>
      </c>
      <c r="AT259" s="228" t="s">
        <v>452</v>
      </c>
      <c r="AU259" s="228" t="s">
        <v>89</v>
      </c>
      <c r="AY259" s="16" t="s">
        <v>160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87</v>
      </c>
      <c r="BK259" s="229">
        <f>ROUND(I259*H259,2)</f>
        <v>0</v>
      </c>
      <c r="BL259" s="16" t="s">
        <v>182</v>
      </c>
      <c r="BM259" s="228" t="s">
        <v>2276</v>
      </c>
    </row>
    <row r="260" s="2" customFormat="1">
      <c r="A260" s="37"/>
      <c r="B260" s="38"/>
      <c r="C260" s="39"/>
      <c r="D260" s="230" t="s">
        <v>170</v>
      </c>
      <c r="E260" s="39"/>
      <c r="F260" s="231" t="s">
        <v>654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89</v>
      </c>
    </row>
    <row r="261" s="2" customFormat="1" ht="21.75" customHeight="1">
      <c r="A261" s="37"/>
      <c r="B261" s="38"/>
      <c r="C261" s="217" t="s">
        <v>656</v>
      </c>
      <c r="D261" s="217" t="s">
        <v>163</v>
      </c>
      <c r="E261" s="218" t="s">
        <v>2277</v>
      </c>
      <c r="F261" s="219" t="s">
        <v>2278</v>
      </c>
      <c r="G261" s="220" t="s">
        <v>281</v>
      </c>
      <c r="H261" s="221">
        <v>1</v>
      </c>
      <c r="I261" s="222"/>
      <c r="J261" s="223">
        <f>ROUND(I261*H261,2)</f>
        <v>0</v>
      </c>
      <c r="K261" s="219" t="s">
        <v>167</v>
      </c>
      <c r="L261" s="43"/>
      <c r="M261" s="224" t="s">
        <v>1</v>
      </c>
      <c r="N261" s="225" t="s">
        <v>44</v>
      </c>
      <c r="O261" s="90"/>
      <c r="P261" s="226">
        <f>O261*H261</f>
        <v>0</v>
      </c>
      <c r="Q261" s="226">
        <v>0.0050800000000000003</v>
      </c>
      <c r="R261" s="226">
        <f>Q261*H261</f>
        <v>0.0050800000000000003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182</v>
      </c>
      <c r="AT261" s="228" t="s">
        <v>163</v>
      </c>
      <c r="AU261" s="228" t="s">
        <v>89</v>
      </c>
      <c r="AY261" s="16" t="s">
        <v>160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87</v>
      </c>
      <c r="BK261" s="229">
        <f>ROUND(I261*H261,2)</f>
        <v>0</v>
      </c>
      <c r="BL261" s="16" t="s">
        <v>182</v>
      </c>
      <c r="BM261" s="228" t="s">
        <v>2279</v>
      </c>
    </row>
    <row r="262" s="2" customFormat="1">
      <c r="A262" s="37"/>
      <c r="B262" s="38"/>
      <c r="C262" s="39"/>
      <c r="D262" s="230" t="s">
        <v>170</v>
      </c>
      <c r="E262" s="39"/>
      <c r="F262" s="231" t="s">
        <v>2280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89</v>
      </c>
    </row>
    <row r="263" s="2" customFormat="1" ht="24.15" customHeight="1">
      <c r="A263" s="37"/>
      <c r="B263" s="38"/>
      <c r="C263" s="251" t="s">
        <v>661</v>
      </c>
      <c r="D263" s="251" t="s">
        <v>452</v>
      </c>
      <c r="E263" s="252" t="s">
        <v>2281</v>
      </c>
      <c r="F263" s="253" t="s">
        <v>2282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167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0.13100000000000001</v>
      </c>
      <c r="R263" s="226">
        <f>Q263*H263</f>
        <v>0.13100000000000001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2283</v>
      </c>
    </row>
    <row r="264" s="2" customFormat="1">
      <c r="A264" s="37"/>
      <c r="B264" s="38"/>
      <c r="C264" s="39"/>
      <c r="D264" s="230" t="s">
        <v>170</v>
      </c>
      <c r="E264" s="39"/>
      <c r="F264" s="231" t="s">
        <v>2284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="2" customFormat="1" ht="24.15" customHeight="1">
      <c r="A265" s="37"/>
      <c r="B265" s="38"/>
      <c r="C265" s="251" t="s">
        <v>667</v>
      </c>
      <c r="D265" s="251" t="s">
        <v>452</v>
      </c>
      <c r="E265" s="252" t="s">
        <v>2285</v>
      </c>
      <c r="F265" s="253" t="s">
        <v>2286</v>
      </c>
      <c r="G265" s="254" t="s">
        <v>281</v>
      </c>
      <c r="H265" s="255">
        <v>1</v>
      </c>
      <c r="I265" s="256"/>
      <c r="J265" s="257">
        <f>ROUND(I265*H265,2)</f>
        <v>0</v>
      </c>
      <c r="K265" s="253" t="s">
        <v>167</v>
      </c>
      <c r="L265" s="258"/>
      <c r="M265" s="259" t="s">
        <v>1</v>
      </c>
      <c r="N265" s="260" t="s">
        <v>44</v>
      </c>
      <c r="O265" s="90"/>
      <c r="P265" s="226">
        <f>O265*H265</f>
        <v>0</v>
      </c>
      <c r="Q265" s="226">
        <v>0.0050000000000000001</v>
      </c>
      <c r="R265" s="226">
        <f>Q265*H265</f>
        <v>0.0050000000000000001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204</v>
      </c>
      <c r="AT265" s="228" t="s">
        <v>452</v>
      </c>
      <c r="AU265" s="228" t="s">
        <v>89</v>
      </c>
      <c r="AY265" s="16" t="s">
        <v>160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87</v>
      </c>
      <c r="BK265" s="229">
        <f>ROUND(I265*H265,2)</f>
        <v>0</v>
      </c>
      <c r="BL265" s="16" t="s">
        <v>182</v>
      </c>
      <c r="BM265" s="228" t="s">
        <v>2287</v>
      </c>
    </row>
    <row r="266" s="2" customFormat="1">
      <c r="A266" s="37"/>
      <c r="B266" s="38"/>
      <c r="C266" s="39"/>
      <c r="D266" s="230" t="s">
        <v>170</v>
      </c>
      <c r="E266" s="39"/>
      <c r="F266" s="231" t="s">
        <v>2286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170</v>
      </c>
      <c r="AU266" s="16" t="s">
        <v>89</v>
      </c>
    </row>
    <row r="267" s="2" customFormat="1" ht="16.5" customHeight="1">
      <c r="A267" s="37"/>
      <c r="B267" s="38"/>
      <c r="C267" s="217" t="s">
        <v>671</v>
      </c>
      <c r="D267" s="217" t="s">
        <v>163</v>
      </c>
      <c r="E267" s="218" t="s">
        <v>668</v>
      </c>
      <c r="F267" s="219" t="s">
        <v>669</v>
      </c>
      <c r="G267" s="220" t="s">
        <v>281</v>
      </c>
      <c r="H267" s="221">
        <v>2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0.12303</v>
      </c>
      <c r="R267" s="226">
        <f>Q267*H267</f>
        <v>0.24606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2288</v>
      </c>
    </row>
    <row r="268" s="2" customFormat="1">
      <c r="A268" s="37"/>
      <c r="B268" s="38"/>
      <c r="C268" s="39"/>
      <c r="D268" s="230" t="s">
        <v>170</v>
      </c>
      <c r="E268" s="39"/>
      <c r="F268" s="231" t="s">
        <v>669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="2" customFormat="1" ht="24.15" customHeight="1">
      <c r="A269" s="37"/>
      <c r="B269" s="38"/>
      <c r="C269" s="251" t="s">
        <v>675</v>
      </c>
      <c r="D269" s="251" t="s">
        <v>452</v>
      </c>
      <c r="E269" s="252" t="s">
        <v>672</v>
      </c>
      <c r="F269" s="253" t="s">
        <v>673</v>
      </c>
      <c r="G269" s="254" t="s">
        <v>281</v>
      </c>
      <c r="H269" s="255">
        <v>2</v>
      </c>
      <c r="I269" s="256"/>
      <c r="J269" s="257">
        <f>ROUND(I269*H269,2)</f>
        <v>0</v>
      </c>
      <c r="K269" s="253" t="s">
        <v>167</v>
      </c>
      <c r="L269" s="258"/>
      <c r="M269" s="259" t="s">
        <v>1</v>
      </c>
      <c r="N269" s="260" t="s">
        <v>44</v>
      </c>
      <c r="O269" s="90"/>
      <c r="P269" s="226">
        <f>O269*H269</f>
        <v>0</v>
      </c>
      <c r="Q269" s="226">
        <v>0.013299999999999999</v>
      </c>
      <c r="R269" s="226">
        <f>Q269*H269</f>
        <v>0.026599999999999999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204</v>
      </c>
      <c r="AT269" s="228" t="s">
        <v>452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2289</v>
      </c>
    </row>
    <row r="270" s="2" customFormat="1">
      <c r="A270" s="37"/>
      <c r="B270" s="38"/>
      <c r="C270" s="39"/>
      <c r="D270" s="230" t="s">
        <v>170</v>
      </c>
      <c r="E270" s="39"/>
      <c r="F270" s="231" t="s">
        <v>673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="2" customFormat="1" ht="24.15" customHeight="1">
      <c r="A271" s="37"/>
      <c r="B271" s="38"/>
      <c r="C271" s="217" t="s">
        <v>680</v>
      </c>
      <c r="D271" s="217" t="s">
        <v>163</v>
      </c>
      <c r="E271" s="218" t="s">
        <v>676</v>
      </c>
      <c r="F271" s="219" t="s">
        <v>677</v>
      </c>
      <c r="G271" s="220" t="s">
        <v>215</v>
      </c>
      <c r="H271" s="221">
        <v>160</v>
      </c>
      <c r="I271" s="222"/>
      <c r="J271" s="223">
        <f>ROUND(I271*H271,2)</f>
        <v>0</v>
      </c>
      <c r="K271" s="219" t="s">
        <v>167</v>
      </c>
      <c r="L271" s="43"/>
      <c r="M271" s="224" t="s">
        <v>1</v>
      </c>
      <c r="N271" s="225" t="s">
        <v>44</v>
      </c>
      <c r="O271" s="90"/>
      <c r="P271" s="226">
        <f>O271*H271</f>
        <v>0</v>
      </c>
      <c r="Q271" s="226">
        <v>0.00020000000000000001</v>
      </c>
      <c r="R271" s="226">
        <f>Q271*H271</f>
        <v>0.032000000000000001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182</v>
      </c>
      <c r="AT271" s="228" t="s">
        <v>163</v>
      </c>
      <c r="AU271" s="228" t="s">
        <v>89</v>
      </c>
      <c r="AY271" s="16" t="s">
        <v>160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87</v>
      </c>
      <c r="BK271" s="229">
        <f>ROUND(I271*H271,2)</f>
        <v>0</v>
      </c>
      <c r="BL271" s="16" t="s">
        <v>182</v>
      </c>
      <c r="BM271" s="228" t="s">
        <v>2290</v>
      </c>
    </row>
    <row r="272" s="2" customFormat="1">
      <c r="A272" s="37"/>
      <c r="B272" s="38"/>
      <c r="C272" s="39"/>
      <c r="D272" s="230" t="s">
        <v>170</v>
      </c>
      <c r="E272" s="39"/>
      <c r="F272" s="231" t="s">
        <v>679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89</v>
      </c>
    </row>
    <row r="273" s="2" customFormat="1" ht="24.15" customHeight="1">
      <c r="A273" s="37"/>
      <c r="B273" s="38"/>
      <c r="C273" s="217" t="s">
        <v>685</v>
      </c>
      <c r="D273" s="217" t="s">
        <v>163</v>
      </c>
      <c r="E273" s="218" t="s">
        <v>681</v>
      </c>
      <c r="F273" s="219" t="s">
        <v>682</v>
      </c>
      <c r="G273" s="220" t="s">
        <v>215</v>
      </c>
      <c r="H273" s="221">
        <v>160</v>
      </c>
      <c r="I273" s="222"/>
      <c r="J273" s="223">
        <f>ROUND(I273*H273,2)</f>
        <v>0</v>
      </c>
      <c r="K273" s="219" t="s">
        <v>167</v>
      </c>
      <c r="L273" s="43"/>
      <c r="M273" s="224" t="s">
        <v>1</v>
      </c>
      <c r="N273" s="225" t="s">
        <v>44</v>
      </c>
      <c r="O273" s="90"/>
      <c r="P273" s="226">
        <f>O273*H273</f>
        <v>0</v>
      </c>
      <c r="Q273" s="226">
        <v>9.0000000000000006E-05</v>
      </c>
      <c r="R273" s="226">
        <f>Q273*H273</f>
        <v>0.014400000000000001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182</v>
      </c>
      <c r="AT273" s="228" t="s">
        <v>163</v>
      </c>
      <c r="AU273" s="228" t="s">
        <v>89</v>
      </c>
      <c r="AY273" s="16" t="s">
        <v>160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87</v>
      </c>
      <c r="BK273" s="229">
        <f>ROUND(I273*H273,2)</f>
        <v>0</v>
      </c>
      <c r="BL273" s="16" t="s">
        <v>182</v>
      </c>
      <c r="BM273" s="228" t="s">
        <v>2291</v>
      </c>
    </row>
    <row r="274" s="2" customFormat="1">
      <c r="A274" s="37"/>
      <c r="B274" s="38"/>
      <c r="C274" s="39"/>
      <c r="D274" s="230" t="s">
        <v>170</v>
      </c>
      <c r="E274" s="39"/>
      <c r="F274" s="231" t="s">
        <v>684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170</v>
      </c>
      <c r="AU274" s="16" t="s">
        <v>89</v>
      </c>
    </row>
    <row r="275" s="2" customFormat="1" ht="16.5" customHeight="1">
      <c r="A275" s="37"/>
      <c r="B275" s="38"/>
      <c r="C275" s="217" t="s">
        <v>689</v>
      </c>
      <c r="D275" s="217" t="s">
        <v>163</v>
      </c>
      <c r="E275" s="218" t="s">
        <v>2292</v>
      </c>
      <c r="F275" s="219" t="s">
        <v>2293</v>
      </c>
      <c r="G275" s="220" t="s">
        <v>215</v>
      </c>
      <c r="H275" s="221">
        <v>34</v>
      </c>
      <c r="I275" s="222"/>
      <c r="J275" s="223">
        <f>ROUND(I275*H275,2)</f>
        <v>0</v>
      </c>
      <c r="K275" s="219" t="s">
        <v>1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0.00079000000000000001</v>
      </c>
      <c r="R275" s="226">
        <f>Q275*H275</f>
        <v>0.026860000000000002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2294</v>
      </c>
    </row>
    <row r="276" s="2" customFormat="1">
      <c r="A276" s="37"/>
      <c r="B276" s="38"/>
      <c r="C276" s="39"/>
      <c r="D276" s="230" t="s">
        <v>170</v>
      </c>
      <c r="E276" s="39"/>
      <c r="F276" s="231" t="s">
        <v>2295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="2" customFormat="1">
      <c r="A277" s="37"/>
      <c r="B277" s="38"/>
      <c r="C277" s="39"/>
      <c r="D277" s="230" t="s">
        <v>172</v>
      </c>
      <c r="E277" s="39"/>
      <c r="F277" s="235" t="s">
        <v>2296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172</v>
      </c>
      <c r="AU277" s="16" t="s">
        <v>89</v>
      </c>
    </row>
    <row r="278" s="13" customFormat="1">
      <c r="A278" s="13"/>
      <c r="B278" s="236"/>
      <c r="C278" s="237"/>
      <c r="D278" s="230" t="s">
        <v>219</v>
      </c>
      <c r="E278" s="238" t="s">
        <v>1</v>
      </c>
      <c r="F278" s="239" t="s">
        <v>2297</v>
      </c>
      <c r="G278" s="237"/>
      <c r="H278" s="240">
        <v>34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219</v>
      </c>
      <c r="AU278" s="246" t="s">
        <v>89</v>
      </c>
      <c r="AV278" s="13" t="s">
        <v>89</v>
      </c>
      <c r="AW278" s="13" t="s">
        <v>36</v>
      </c>
      <c r="AX278" s="13" t="s">
        <v>79</v>
      </c>
      <c r="AY278" s="246" t="s">
        <v>160</v>
      </c>
    </row>
    <row r="279" s="2" customFormat="1" ht="16.5" customHeight="1">
      <c r="A279" s="37"/>
      <c r="B279" s="38"/>
      <c r="C279" s="217" t="s">
        <v>696</v>
      </c>
      <c r="D279" s="217" t="s">
        <v>163</v>
      </c>
      <c r="E279" s="218" t="s">
        <v>2298</v>
      </c>
      <c r="F279" s="219" t="s">
        <v>2299</v>
      </c>
      <c r="G279" s="220" t="s">
        <v>215</v>
      </c>
      <c r="H279" s="221">
        <v>22</v>
      </c>
      <c r="I279" s="222"/>
      <c r="J279" s="223">
        <f>ROUND(I279*H279,2)</f>
        <v>0</v>
      </c>
      <c r="K279" s="219" t="s">
        <v>1</v>
      </c>
      <c r="L279" s="43"/>
      <c r="M279" s="224" t="s">
        <v>1</v>
      </c>
      <c r="N279" s="225" t="s">
        <v>44</v>
      </c>
      <c r="O279" s="90"/>
      <c r="P279" s="226">
        <f>O279*H279</f>
        <v>0</v>
      </c>
      <c r="Q279" s="226">
        <v>0.00079000000000000001</v>
      </c>
      <c r="R279" s="226">
        <f>Q279*H279</f>
        <v>0.01738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182</v>
      </c>
      <c r="AT279" s="228" t="s">
        <v>163</v>
      </c>
      <c r="AU279" s="228" t="s">
        <v>89</v>
      </c>
      <c r="AY279" s="16" t="s">
        <v>160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87</v>
      </c>
      <c r="BK279" s="229">
        <f>ROUND(I279*H279,2)</f>
        <v>0</v>
      </c>
      <c r="BL279" s="16" t="s">
        <v>182</v>
      </c>
      <c r="BM279" s="228" t="s">
        <v>2300</v>
      </c>
    </row>
    <row r="280" s="2" customFormat="1">
      <c r="A280" s="37"/>
      <c r="B280" s="38"/>
      <c r="C280" s="39"/>
      <c r="D280" s="230" t="s">
        <v>170</v>
      </c>
      <c r="E280" s="39"/>
      <c r="F280" s="231" t="s">
        <v>2295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170</v>
      </c>
      <c r="AU280" s="16" t="s">
        <v>89</v>
      </c>
    </row>
    <row r="281" s="2" customFormat="1">
      <c r="A281" s="37"/>
      <c r="B281" s="38"/>
      <c r="C281" s="39"/>
      <c r="D281" s="230" t="s">
        <v>172</v>
      </c>
      <c r="E281" s="39"/>
      <c r="F281" s="235" t="s">
        <v>2296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172</v>
      </c>
      <c r="AU281" s="16" t="s">
        <v>89</v>
      </c>
    </row>
    <row r="282" s="2" customFormat="1" ht="16.5" customHeight="1">
      <c r="A282" s="37"/>
      <c r="B282" s="38"/>
      <c r="C282" s="251" t="s">
        <v>705</v>
      </c>
      <c r="D282" s="251" t="s">
        <v>452</v>
      </c>
      <c r="E282" s="252" t="s">
        <v>2301</v>
      </c>
      <c r="F282" s="253" t="s">
        <v>2302</v>
      </c>
      <c r="G282" s="254" t="s">
        <v>215</v>
      </c>
      <c r="H282" s="255">
        <v>34</v>
      </c>
      <c r="I282" s="256"/>
      <c r="J282" s="257">
        <f>ROUND(I282*H282,2)</f>
        <v>0</v>
      </c>
      <c r="K282" s="253" t="s">
        <v>1</v>
      </c>
      <c r="L282" s="258"/>
      <c r="M282" s="259" t="s">
        <v>1</v>
      </c>
      <c r="N282" s="260" t="s">
        <v>44</v>
      </c>
      <c r="O282" s="90"/>
      <c r="P282" s="226">
        <f>O282*H282</f>
        <v>0</v>
      </c>
      <c r="Q282" s="226">
        <v>0.091130000000000003</v>
      </c>
      <c r="R282" s="226">
        <f>Q282*H282</f>
        <v>3.09842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204</v>
      </c>
      <c r="AT282" s="228" t="s">
        <v>452</v>
      </c>
      <c r="AU282" s="228" t="s">
        <v>89</v>
      </c>
      <c r="AY282" s="16" t="s">
        <v>160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87</v>
      </c>
      <c r="BK282" s="229">
        <f>ROUND(I282*H282,2)</f>
        <v>0</v>
      </c>
      <c r="BL282" s="16" t="s">
        <v>182</v>
      </c>
      <c r="BM282" s="228" t="s">
        <v>2303</v>
      </c>
    </row>
    <row r="283" s="2" customFormat="1">
      <c r="A283" s="37"/>
      <c r="B283" s="38"/>
      <c r="C283" s="39"/>
      <c r="D283" s="230" t="s">
        <v>170</v>
      </c>
      <c r="E283" s="39"/>
      <c r="F283" s="231" t="s">
        <v>2304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89</v>
      </c>
    </row>
    <row r="284" s="2" customFormat="1" ht="16.5" customHeight="1">
      <c r="A284" s="37"/>
      <c r="B284" s="38"/>
      <c r="C284" s="251" t="s">
        <v>710</v>
      </c>
      <c r="D284" s="251" t="s">
        <v>452</v>
      </c>
      <c r="E284" s="252" t="s">
        <v>2305</v>
      </c>
      <c r="F284" s="253" t="s">
        <v>2306</v>
      </c>
      <c r="G284" s="254" t="s">
        <v>215</v>
      </c>
      <c r="H284" s="255">
        <v>22</v>
      </c>
      <c r="I284" s="256"/>
      <c r="J284" s="257">
        <f>ROUND(I284*H284,2)</f>
        <v>0</v>
      </c>
      <c r="K284" s="253" t="s">
        <v>1</v>
      </c>
      <c r="L284" s="258"/>
      <c r="M284" s="259" t="s">
        <v>1</v>
      </c>
      <c r="N284" s="260" t="s">
        <v>44</v>
      </c>
      <c r="O284" s="90"/>
      <c r="P284" s="226">
        <f>O284*H284</f>
        <v>0</v>
      </c>
      <c r="Q284" s="226">
        <v>0.12777</v>
      </c>
      <c r="R284" s="226">
        <f>Q284*H284</f>
        <v>2.81094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204</v>
      </c>
      <c r="AT284" s="228" t="s">
        <v>452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2307</v>
      </c>
    </row>
    <row r="285" s="2" customFormat="1">
      <c r="A285" s="37"/>
      <c r="B285" s="38"/>
      <c r="C285" s="39"/>
      <c r="D285" s="230" t="s">
        <v>170</v>
      </c>
      <c r="E285" s="39"/>
      <c r="F285" s="231" t="s">
        <v>2308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="12" customFormat="1" ht="22.8" customHeight="1">
      <c r="A286" s="12"/>
      <c r="B286" s="201"/>
      <c r="C286" s="202"/>
      <c r="D286" s="203" t="s">
        <v>78</v>
      </c>
      <c r="E286" s="215" t="s">
        <v>357</v>
      </c>
      <c r="F286" s="215" t="s">
        <v>358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SUM(P287:P292)</f>
        <v>0</v>
      </c>
      <c r="Q286" s="209"/>
      <c r="R286" s="210">
        <f>SUM(R287:R292)</f>
        <v>0</v>
      </c>
      <c r="S286" s="209"/>
      <c r="T286" s="211">
        <f>SUM(T287:T292)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87</v>
      </c>
      <c r="AT286" s="213" t="s">
        <v>78</v>
      </c>
      <c r="AU286" s="213" t="s">
        <v>87</v>
      </c>
      <c r="AY286" s="212" t="s">
        <v>160</v>
      </c>
      <c r="BK286" s="214">
        <f>SUM(BK287:BK292)</f>
        <v>0</v>
      </c>
    </row>
    <row r="287" s="2" customFormat="1" ht="37.8" customHeight="1">
      <c r="A287" s="37"/>
      <c r="B287" s="38"/>
      <c r="C287" s="217" t="s">
        <v>718</v>
      </c>
      <c r="D287" s="217" t="s">
        <v>163</v>
      </c>
      <c r="E287" s="218" t="s">
        <v>686</v>
      </c>
      <c r="F287" s="219" t="s">
        <v>687</v>
      </c>
      <c r="G287" s="220" t="s">
        <v>362</v>
      </c>
      <c r="H287" s="221">
        <v>13.052</v>
      </c>
      <c r="I287" s="222"/>
      <c r="J287" s="223">
        <f>ROUND(I287*H287,2)</f>
        <v>0</v>
      </c>
      <c r="K287" s="219" t="s">
        <v>1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2309</v>
      </c>
    </row>
    <row r="288" s="2" customFormat="1">
      <c r="A288" s="37"/>
      <c r="B288" s="38"/>
      <c r="C288" s="39"/>
      <c r="D288" s="230" t="s">
        <v>170</v>
      </c>
      <c r="E288" s="39"/>
      <c r="F288" s="231" t="s">
        <v>687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="2" customFormat="1" ht="37.8" customHeight="1">
      <c r="A289" s="37"/>
      <c r="B289" s="38"/>
      <c r="C289" s="217" t="s">
        <v>1193</v>
      </c>
      <c r="D289" s="217" t="s">
        <v>163</v>
      </c>
      <c r="E289" s="218" t="s">
        <v>367</v>
      </c>
      <c r="F289" s="219" t="s">
        <v>368</v>
      </c>
      <c r="G289" s="220" t="s">
        <v>362</v>
      </c>
      <c r="H289" s="221">
        <v>10</v>
      </c>
      <c r="I289" s="222"/>
      <c r="J289" s="223">
        <f>ROUND(I289*H289,2)</f>
        <v>0</v>
      </c>
      <c r="K289" s="219" t="s">
        <v>167</v>
      </c>
      <c r="L289" s="43"/>
      <c r="M289" s="224" t="s">
        <v>1</v>
      </c>
      <c r="N289" s="225" t="s">
        <v>44</v>
      </c>
      <c r="O289" s="90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182</v>
      </c>
      <c r="AT289" s="228" t="s">
        <v>163</v>
      </c>
      <c r="AU289" s="228" t="s">
        <v>89</v>
      </c>
      <c r="AY289" s="16" t="s">
        <v>160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87</v>
      </c>
      <c r="BK289" s="229">
        <f>ROUND(I289*H289,2)</f>
        <v>0</v>
      </c>
      <c r="BL289" s="16" t="s">
        <v>182</v>
      </c>
      <c r="BM289" s="228" t="s">
        <v>2310</v>
      </c>
    </row>
    <row r="290" s="2" customFormat="1">
      <c r="A290" s="37"/>
      <c r="B290" s="38"/>
      <c r="C290" s="39"/>
      <c r="D290" s="230" t="s">
        <v>170</v>
      </c>
      <c r="E290" s="39"/>
      <c r="F290" s="231" t="s">
        <v>370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89</v>
      </c>
    </row>
    <row r="291" s="2" customFormat="1" ht="37.8" customHeight="1">
      <c r="A291" s="37"/>
      <c r="B291" s="38"/>
      <c r="C291" s="217" t="s">
        <v>1198</v>
      </c>
      <c r="D291" s="217" t="s">
        <v>163</v>
      </c>
      <c r="E291" s="218" t="s">
        <v>690</v>
      </c>
      <c r="F291" s="219" t="s">
        <v>691</v>
      </c>
      <c r="G291" s="220" t="s">
        <v>362</v>
      </c>
      <c r="H291" s="221">
        <v>3.052</v>
      </c>
      <c r="I291" s="222"/>
      <c r="J291" s="223">
        <f>ROUND(I291*H291,2)</f>
        <v>0</v>
      </c>
      <c r="K291" s="219" t="s">
        <v>1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182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2311</v>
      </c>
    </row>
    <row r="292" s="2" customFormat="1">
      <c r="A292" s="37"/>
      <c r="B292" s="38"/>
      <c r="C292" s="39"/>
      <c r="D292" s="230" t="s">
        <v>170</v>
      </c>
      <c r="E292" s="39"/>
      <c r="F292" s="231" t="s">
        <v>693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="12" customFormat="1" ht="22.8" customHeight="1">
      <c r="A293" s="12"/>
      <c r="B293" s="201"/>
      <c r="C293" s="202"/>
      <c r="D293" s="203" t="s">
        <v>78</v>
      </c>
      <c r="E293" s="215" t="s">
        <v>694</v>
      </c>
      <c r="F293" s="215" t="s">
        <v>695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SUM(P294:P295)</f>
        <v>0</v>
      </c>
      <c r="Q293" s="209"/>
      <c r="R293" s="210">
        <f>SUM(R294:R295)</f>
        <v>0</v>
      </c>
      <c r="S293" s="209"/>
      <c r="T293" s="211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87</v>
      </c>
      <c r="AT293" s="213" t="s">
        <v>78</v>
      </c>
      <c r="AU293" s="213" t="s">
        <v>87</v>
      </c>
      <c r="AY293" s="212" t="s">
        <v>160</v>
      </c>
      <c r="BK293" s="214">
        <f>SUM(BK294:BK295)</f>
        <v>0</v>
      </c>
    </row>
    <row r="294" s="2" customFormat="1" ht="24.15" customHeight="1">
      <c r="A294" s="37"/>
      <c r="B294" s="38"/>
      <c r="C294" s="217" t="s">
        <v>1205</v>
      </c>
      <c r="D294" s="217" t="s">
        <v>163</v>
      </c>
      <c r="E294" s="218" t="s">
        <v>2312</v>
      </c>
      <c r="F294" s="219" t="s">
        <v>2313</v>
      </c>
      <c r="G294" s="220" t="s">
        <v>362</v>
      </c>
      <c r="H294" s="221">
        <v>22.963999999999999</v>
      </c>
      <c r="I294" s="222"/>
      <c r="J294" s="223">
        <f>ROUND(I294*H294,2)</f>
        <v>0</v>
      </c>
      <c r="K294" s="219" t="s">
        <v>167</v>
      </c>
      <c r="L294" s="43"/>
      <c r="M294" s="224" t="s">
        <v>1</v>
      </c>
      <c r="N294" s="225" t="s">
        <v>44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182</v>
      </c>
      <c r="AT294" s="228" t="s">
        <v>163</v>
      </c>
      <c r="AU294" s="228" t="s">
        <v>89</v>
      </c>
      <c r="AY294" s="16" t="s">
        <v>160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87</v>
      </c>
      <c r="BK294" s="229">
        <f>ROUND(I294*H294,2)</f>
        <v>0</v>
      </c>
      <c r="BL294" s="16" t="s">
        <v>182</v>
      </c>
      <c r="BM294" s="228" t="s">
        <v>2314</v>
      </c>
    </row>
    <row r="295" s="2" customFormat="1">
      <c r="A295" s="37"/>
      <c r="B295" s="38"/>
      <c r="C295" s="39"/>
      <c r="D295" s="230" t="s">
        <v>170</v>
      </c>
      <c r="E295" s="39"/>
      <c r="F295" s="231" t="s">
        <v>2315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89</v>
      </c>
    </row>
    <row r="296" s="12" customFormat="1" ht="25.92" customHeight="1">
      <c r="A296" s="12"/>
      <c r="B296" s="201"/>
      <c r="C296" s="202"/>
      <c r="D296" s="203" t="s">
        <v>78</v>
      </c>
      <c r="E296" s="204" t="s">
        <v>701</v>
      </c>
      <c r="F296" s="204" t="s">
        <v>702</v>
      </c>
      <c r="G296" s="202"/>
      <c r="H296" s="202"/>
      <c r="I296" s="205"/>
      <c r="J296" s="206">
        <f>BK296</f>
        <v>0</v>
      </c>
      <c r="K296" s="202"/>
      <c r="L296" s="207"/>
      <c r="M296" s="208"/>
      <c r="N296" s="209"/>
      <c r="O296" s="209"/>
      <c r="P296" s="210">
        <f>P297</f>
        <v>0</v>
      </c>
      <c r="Q296" s="209"/>
      <c r="R296" s="210">
        <f>R297</f>
        <v>0.065600000000000006</v>
      </c>
      <c r="S296" s="209"/>
      <c r="T296" s="211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89</v>
      </c>
      <c r="AT296" s="213" t="s">
        <v>78</v>
      </c>
      <c r="AU296" s="213" t="s">
        <v>79</v>
      </c>
      <c r="AY296" s="212" t="s">
        <v>160</v>
      </c>
      <c r="BK296" s="214">
        <f>BK297</f>
        <v>0</v>
      </c>
    </row>
    <row r="297" s="12" customFormat="1" ht="22.8" customHeight="1">
      <c r="A297" s="12"/>
      <c r="B297" s="201"/>
      <c r="C297" s="202"/>
      <c r="D297" s="203" t="s">
        <v>78</v>
      </c>
      <c r="E297" s="215" t="s">
        <v>703</v>
      </c>
      <c r="F297" s="215" t="s">
        <v>704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SUM(P298:P302)</f>
        <v>0</v>
      </c>
      <c r="Q297" s="209"/>
      <c r="R297" s="210">
        <f>SUM(R298:R302)</f>
        <v>0.065600000000000006</v>
      </c>
      <c r="S297" s="209"/>
      <c r="T297" s="211">
        <f>SUM(T298:T302)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2" t="s">
        <v>89</v>
      </c>
      <c r="AT297" s="213" t="s">
        <v>78</v>
      </c>
      <c r="AU297" s="213" t="s">
        <v>87</v>
      </c>
      <c r="AY297" s="212" t="s">
        <v>160</v>
      </c>
      <c r="BK297" s="214">
        <f>SUM(BK298:BK302)</f>
        <v>0</v>
      </c>
    </row>
    <row r="298" s="2" customFormat="1" ht="24.15" customHeight="1">
      <c r="A298" s="37"/>
      <c r="B298" s="38"/>
      <c r="C298" s="217" t="s">
        <v>1211</v>
      </c>
      <c r="D298" s="217" t="s">
        <v>163</v>
      </c>
      <c r="E298" s="218" t="s">
        <v>2316</v>
      </c>
      <c r="F298" s="219" t="s">
        <v>2317</v>
      </c>
      <c r="G298" s="220" t="s">
        <v>215</v>
      </c>
      <c r="H298" s="221">
        <v>160</v>
      </c>
      <c r="I298" s="222"/>
      <c r="J298" s="223">
        <f>ROUND(I298*H298,2)</f>
        <v>0</v>
      </c>
      <c r="K298" s="219" t="s">
        <v>1</v>
      </c>
      <c r="L298" s="43"/>
      <c r="M298" s="224" t="s">
        <v>1</v>
      </c>
      <c r="N298" s="225" t="s">
        <v>44</v>
      </c>
      <c r="O298" s="90"/>
      <c r="P298" s="226">
        <f>O298*H298</f>
        <v>0</v>
      </c>
      <c r="Q298" s="226">
        <v>0.00040000000000000002</v>
      </c>
      <c r="R298" s="226">
        <f>Q298*H298</f>
        <v>0.064000000000000001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346</v>
      </c>
      <c r="AT298" s="228" t="s">
        <v>163</v>
      </c>
      <c r="AU298" s="228" t="s">
        <v>89</v>
      </c>
      <c r="AY298" s="16" t="s">
        <v>160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87</v>
      </c>
      <c r="BK298" s="229">
        <f>ROUND(I298*H298,2)</f>
        <v>0</v>
      </c>
      <c r="BL298" s="16" t="s">
        <v>346</v>
      </c>
      <c r="BM298" s="228" t="s">
        <v>2318</v>
      </c>
    </row>
    <row r="299" s="2" customFormat="1">
      <c r="A299" s="37"/>
      <c r="B299" s="38"/>
      <c r="C299" s="39"/>
      <c r="D299" s="230" t="s">
        <v>170</v>
      </c>
      <c r="E299" s="39"/>
      <c r="F299" s="231" t="s">
        <v>2319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170</v>
      </c>
      <c r="AU299" s="16" t="s">
        <v>89</v>
      </c>
    </row>
    <row r="300" s="13" customFormat="1">
      <c r="A300" s="13"/>
      <c r="B300" s="236"/>
      <c r="C300" s="237"/>
      <c r="D300" s="230" t="s">
        <v>219</v>
      </c>
      <c r="E300" s="238" t="s">
        <v>1</v>
      </c>
      <c r="F300" s="239" t="s">
        <v>2320</v>
      </c>
      <c r="G300" s="237"/>
      <c r="H300" s="240">
        <v>160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219</v>
      </c>
      <c r="AU300" s="246" t="s">
        <v>89</v>
      </c>
      <c r="AV300" s="13" t="s">
        <v>89</v>
      </c>
      <c r="AW300" s="13" t="s">
        <v>36</v>
      </c>
      <c r="AX300" s="13" t="s">
        <v>79</v>
      </c>
      <c r="AY300" s="246" t="s">
        <v>160</v>
      </c>
    </row>
    <row r="301" s="2" customFormat="1" ht="21.75" customHeight="1">
      <c r="A301" s="37"/>
      <c r="B301" s="38"/>
      <c r="C301" s="217" t="s">
        <v>1217</v>
      </c>
      <c r="D301" s="217" t="s">
        <v>163</v>
      </c>
      <c r="E301" s="218" t="s">
        <v>2321</v>
      </c>
      <c r="F301" s="219" t="s">
        <v>2322</v>
      </c>
      <c r="G301" s="220" t="s">
        <v>215</v>
      </c>
      <c r="H301" s="221">
        <v>160</v>
      </c>
      <c r="I301" s="222"/>
      <c r="J301" s="223">
        <f>ROUND(I301*H301,2)</f>
        <v>0</v>
      </c>
      <c r="K301" s="219" t="s">
        <v>1</v>
      </c>
      <c r="L301" s="43"/>
      <c r="M301" s="224" t="s">
        <v>1</v>
      </c>
      <c r="N301" s="225" t="s">
        <v>44</v>
      </c>
      <c r="O301" s="90"/>
      <c r="P301" s="226">
        <f>O301*H301</f>
        <v>0</v>
      </c>
      <c r="Q301" s="226">
        <v>1.0000000000000001E-05</v>
      </c>
      <c r="R301" s="226">
        <f>Q301*H301</f>
        <v>0.0016000000000000001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346</v>
      </c>
      <c r="AT301" s="228" t="s">
        <v>163</v>
      </c>
      <c r="AU301" s="228" t="s">
        <v>89</v>
      </c>
      <c r="AY301" s="16" t="s">
        <v>160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87</v>
      </c>
      <c r="BK301" s="229">
        <f>ROUND(I301*H301,2)</f>
        <v>0</v>
      </c>
      <c r="BL301" s="16" t="s">
        <v>346</v>
      </c>
      <c r="BM301" s="228" t="s">
        <v>2323</v>
      </c>
    </row>
    <row r="302" s="2" customFormat="1">
      <c r="A302" s="37"/>
      <c r="B302" s="38"/>
      <c r="C302" s="39"/>
      <c r="D302" s="230" t="s">
        <v>170</v>
      </c>
      <c r="E302" s="39"/>
      <c r="F302" s="231" t="s">
        <v>2324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170</v>
      </c>
      <c r="AU302" s="16" t="s">
        <v>89</v>
      </c>
    </row>
    <row r="303" s="12" customFormat="1" ht="25.92" customHeight="1">
      <c r="A303" s="12"/>
      <c r="B303" s="201"/>
      <c r="C303" s="202"/>
      <c r="D303" s="203" t="s">
        <v>78</v>
      </c>
      <c r="E303" s="204" t="s">
        <v>452</v>
      </c>
      <c r="F303" s="204" t="s">
        <v>715</v>
      </c>
      <c r="G303" s="202"/>
      <c r="H303" s="202"/>
      <c r="I303" s="205"/>
      <c r="J303" s="206">
        <f>BK303</f>
        <v>0</v>
      </c>
      <c r="K303" s="202"/>
      <c r="L303" s="207"/>
      <c r="M303" s="208"/>
      <c r="N303" s="209"/>
      <c r="O303" s="209"/>
      <c r="P303" s="210">
        <f>P304</f>
        <v>0</v>
      </c>
      <c r="Q303" s="209"/>
      <c r="R303" s="210">
        <f>R304</f>
        <v>0</v>
      </c>
      <c r="S303" s="209"/>
      <c r="T303" s="211">
        <f>T304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2" t="s">
        <v>178</v>
      </c>
      <c r="AT303" s="213" t="s">
        <v>78</v>
      </c>
      <c r="AU303" s="213" t="s">
        <v>79</v>
      </c>
      <c r="AY303" s="212" t="s">
        <v>160</v>
      </c>
      <c r="BK303" s="214">
        <f>BK304</f>
        <v>0</v>
      </c>
    </row>
    <row r="304" s="12" customFormat="1" ht="22.8" customHeight="1">
      <c r="A304" s="12"/>
      <c r="B304" s="201"/>
      <c r="C304" s="202"/>
      <c r="D304" s="203" t="s">
        <v>78</v>
      </c>
      <c r="E304" s="215" t="s">
        <v>716</v>
      </c>
      <c r="F304" s="215" t="s">
        <v>717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SUM(P305:P307)</f>
        <v>0</v>
      </c>
      <c r="Q304" s="209"/>
      <c r="R304" s="210">
        <f>SUM(R305:R307)</f>
        <v>0</v>
      </c>
      <c r="S304" s="209"/>
      <c r="T304" s="211">
        <f>SUM(T305:T307)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178</v>
      </c>
      <c r="AT304" s="213" t="s">
        <v>78</v>
      </c>
      <c r="AU304" s="213" t="s">
        <v>87</v>
      </c>
      <c r="AY304" s="212" t="s">
        <v>160</v>
      </c>
      <c r="BK304" s="214">
        <f>SUM(BK305:BK307)</f>
        <v>0</v>
      </c>
    </row>
    <row r="305" s="2" customFormat="1" ht="16.5" customHeight="1">
      <c r="A305" s="37"/>
      <c r="B305" s="38"/>
      <c r="C305" s="217" t="s">
        <v>1222</v>
      </c>
      <c r="D305" s="217" t="s">
        <v>163</v>
      </c>
      <c r="E305" s="218" t="s">
        <v>719</v>
      </c>
      <c r="F305" s="219" t="s">
        <v>720</v>
      </c>
      <c r="G305" s="220" t="s">
        <v>281</v>
      </c>
      <c r="H305" s="221">
        <v>2</v>
      </c>
      <c r="I305" s="222"/>
      <c r="J305" s="223">
        <f>ROUND(I305*H305,2)</f>
        <v>0</v>
      </c>
      <c r="K305" s="219" t="s">
        <v>1</v>
      </c>
      <c r="L305" s="43"/>
      <c r="M305" s="224" t="s">
        <v>1</v>
      </c>
      <c r="N305" s="225" t="s">
        <v>44</v>
      </c>
      <c r="O305" s="9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8" t="s">
        <v>705</v>
      </c>
      <c r="AT305" s="228" t="s">
        <v>163</v>
      </c>
      <c r="AU305" s="228" t="s">
        <v>89</v>
      </c>
      <c r="AY305" s="16" t="s">
        <v>160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6" t="s">
        <v>87</v>
      </c>
      <c r="BK305" s="229">
        <f>ROUND(I305*H305,2)</f>
        <v>0</v>
      </c>
      <c r="BL305" s="16" t="s">
        <v>705</v>
      </c>
      <c r="BM305" s="228" t="s">
        <v>2325</v>
      </c>
    </row>
    <row r="306" s="2" customFormat="1">
      <c r="A306" s="37"/>
      <c r="B306" s="38"/>
      <c r="C306" s="39"/>
      <c r="D306" s="230" t="s">
        <v>170</v>
      </c>
      <c r="E306" s="39"/>
      <c r="F306" s="231" t="s">
        <v>722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170</v>
      </c>
      <c r="AU306" s="16" t="s">
        <v>89</v>
      </c>
    </row>
    <row r="307" s="2" customFormat="1">
      <c r="A307" s="37"/>
      <c r="B307" s="38"/>
      <c r="C307" s="39"/>
      <c r="D307" s="230" t="s">
        <v>172</v>
      </c>
      <c r="E307" s="39"/>
      <c r="F307" s="235" t="s">
        <v>723</v>
      </c>
      <c r="G307" s="39"/>
      <c r="H307" s="39"/>
      <c r="I307" s="232"/>
      <c r="J307" s="39"/>
      <c r="K307" s="39"/>
      <c r="L307" s="43"/>
      <c r="M307" s="247"/>
      <c r="N307" s="248"/>
      <c r="O307" s="249"/>
      <c r="P307" s="249"/>
      <c r="Q307" s="249"/>
      <c r="R307" s="249"/>
      <c r="S307" s="249"/>
      <c r="T307" s="250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172</v>
      </c>
      <c r="AU307" s="16" t="s">
        <v>89</v>
      </c>
    </row>
    <row r="308" s="2" customFormat="1" ht="6.96" customHeight="1">
      <c r="A308" s="37"/>
      <c r="B308" s="65"/>
      <c r="C308" s="66"/>
      <c r="D308" s="66"/>
      <c r="E308" s="66"/>
      <c r="F308" s="66"/>
      <c r="G308" s="66"/>
      <c r="H308" s="66"/>
      <c r="I308" s="66"/>
      <c r="J308" s="66"/>
      <c r="K308" s="66"/>
      <c r="L308" s="43"/>
      <c r="M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</sheetData>
  <sheetProtection sheet="1" autoFilter="0" formatColumns="0" formatRows="0" objects="1" scenarios="1" spinCount="100000" saltValue="U3VaPhLw5wyK2ra1X62hUCimZtU9fioh3Sw6vSAUFJoCHyikiqlppk+DOjcP9EkH4G1S0d3hpjGovl8b9Ytmog==" hashValue="1eyfB/xV+FQ54/9KN/Ot/vcdwlJ6G0xinKYxrT118/CXGAEV+6dOII12TiroMugRfrOeRv/tCTh/7PtY4CCVUw==" algorithmName="SHA-512" password="CC35"/>
  <autoFilter ref="C126:K30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2326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ROUND((SUM(BE123:BE239)),  2)</f>
        <v>0</v>
      </c>
      <c r="G33" s="37"/>
      <c r="H33" s="37"/>
      <c r="I33" s="154">
        <v>0.20999999999999999</v>
      </c>
      <c r="J33" s="153">
        <f>ROUND(((SUM(BE123:BE239))*I33),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ROUND((SUM(BF123:BF239)),  2)</f>
        <v>0</v>
      </c>
      <c r="G34" s="37"/>
      <c r="H34" s="37"/>
      <c r="I34" s="154">
        <v>0.14999999999999999</v>
      </c>
      <c r="J34" s="153">
        <f>ROUND(((SUM(BF123:BF239))*I34),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ROUND((SUM(BG123:BG239)),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ROUND((SUM(BH123:BH239)),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ROUND((SUM(BI123:BI239)),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SO304 - Přeložka splaškové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J183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J231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J237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SO304 - Přeložka splaškové kanalizace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197.42405700000001</v>
      </c>
      <c r="S123" s="103"/>
      <c r="T123" s="199">
        <f>T124</f>
        <v>1.24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="12" customFormat="1" ht="25.92" customHeight="1">
      <c r="A124" s="12"/>
      <c r="B124" s="201"/>
      <c r="C124" s="202"/>
      <c r="D124" s="203" t="s">
        <v>78</v>
      </c>
      <c r="E124" s="204" t="s">
        <v>265</v>
      </c>
      <c r="F124" s="204" t="s">
        <v>266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P125+P168+P173+P183+P231+P237</f>
        <v>0</v>
      </c>
      <c r="Q124" s="209"/>
      <c r="R124" s="210">
        <f>R125+R168+R173+R183+R231+R237</f>
        <v>197.42405700000001</v>
      </c>
      <c r="S124" s="209"/>
      <c r="T124" s="211">
        <f>T125+T168+T173+T183+T231+T237</f>
        <v>1.24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87</v>
      </c>
      <c r="AT124" s="213" t="s">
        <v>78</v>
      </c>
      <c r="AU124" s="213" t="s">
        <v>79</v>
      </c>
      <c r="AY124" s="212" t="s">
        <v>160</v>
      </c>
      <c r="BK124" s="214">
        <f>BK125+BK168+BK173+BK183+BK231+BK237</f>
        <v>0</v>
      </c>
    </row>
    <row r="125" s="12" customFormat="1" ht="22.8" customHeight="1">
      <c r="A125" s="12"/>
      <c r="B125" s="201"/>
      <c r="C125" s="202"/>
      <c r="D125" s="203" t="s">
        <v>78</v>
      </c>
      <c r="E125" s="215" t="s">
        <v>87</v>
      </c>
      <c r="F125" s="215" t="s">
        <v>267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SUM(P126:P167)</f>
        <v>0</v>
      </c>
      <c r="Q125" s="209"/>
      <c r="R125" s="210">
        <f>SUM(R126:R167)</f>
        <v>163.30076</v>
      </c>
      <c r="S125" s="209"/>
      <c r="T125" s="211">
        <f>SUM(T126:T167)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87</v>
      </c>
      <c r="AY125" s="212" t="s">
        <v>160</v>
      </c>
      <c r="BK125" s="214">
        <f>SUM(BK126:BK167)</f>
        <v>0</v>
      </c>
    </row>
    <row r="126" s="2" customFormat="1" ht="24.15" customHeight="1">
      <c r="A126" s="37"/>
      <c r="B126" s="38"/>
      <c r="C126" s="217" t="s">
        <v>87</v>
      </c>
      <c r="D126" s="217" t="s">
        <v>163</v>
      </c>
      <c r="E126" s="218" t="s">
        <v>408</v>
      </c>
      <c r="F126" s="219" t="s">
        <v>409</v>
      </c>
      <c r="G126" s="220" t="s">
        <v>404</v>
      </c>
      <c r="H126" s="221">
        <v>168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4.0000000000000003E-05</v>
      </c>
      <c r="R126" s="226">
        <f>Q126*H126</f>
        <v>0.0067200000000000003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182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182</v>
      </c>
      <c r="BM126" s="228" t="s">
        <v>2327</v>
      </c>
    </row>
    <row r="127" s="2" customFormat="1">
      <c r="A127" s="37"/>
      <c r="B127" s="38"/>
      <c r="C127" s="39"/>
      <c r="D127" s="230" t="s">
        <v>170</v>
      </c>
      <c r="E127" s="39"/>
      <c r="F127" s="231" t="s">
        <v>411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="13" customFormat="1">
      <c r="A128" s="13"/>
      <c r="B128" s="236"/>
      <c r="C128" s="237"/>
      <c r="D128" s="230" t="s">
        <v>219</v>
      </c>
      <c r="E128" s="238" t="s">
        <v>1</v>
      </c>
      <c r="F128" s="239" t="s">
        <v>407</v>
      </c>
      <c r="G128" s="237"/>
      <c r="H128" s="240">
        <v>168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219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160</v>
      </c>
    </row>
    <row r="129" s="2" customFormat="1" ht="33" customHeight="1">
      <c r="A129" s="37"/>
      <c r="B129" s="38"/>
      <c r="C129" s="217" t="s">
        <v>89</v>
      </c>
      <c r="D129" s="217" t="s">
        <v>163</v>
      </c>
      <c r="E129" s="218" t="s">
        <v>1979</v>
      </c>
      <c r="F129" s="219" t="s">
        <v>1980</v>
      </c>
      <c r="G129" s="220" t="s">
        <v>275</v>
      </c>
      <c r="H129" s="221">
        <v>681.20000000000005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1981</v>
      </c>
    </row>
    <row r="130" s="2" customFormat="1">
      <c r="A130" s="37"/>
      <c r="B130" s="38"/>
      <c r="C130" s="39"/>
      <c r="D130" s="230" t="s">
        <v>170</v>
      </c>
      <c r="E130" s="39"/>
      <c r="F130" s="231" t="s">
        <v>1982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="13" customFormat="1">
      <c r="A131" s="13"/>
      <c r="B131" s="236"/>
      <c r="C131" s="237"/>
      <c r="D131" s="230" t="s">
        <v>219</v>
      </c>
      <c r="E131" s="238" t="s">
        <v>1</v>
      </c>
      <c r="F131" s="239" t="s">
        <v>2328</v>
      </c>
      <c r="G131" s="237"/>
      <c r="H131" s="240">
        <v>674.70000000000005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="13" customFormat="1">
      <c r="A132" s="13"/>
      <c r="B132" s="236"/>
      <c r="C132" s="237"/>
      <c r="D132" s="230" t="s">
        <v>219</v>
      </c>
      <c r="E132" s="238" t="s">
        <v>1</v>
      </c>
      <c r="F132" s="239" t="s">
        <v>2329</v>
      </c>
      <c r="G132" s="237"/>
      <c r="H132" s="240">
        <v>6.5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="2" customFormat="1" ht="24.15" customHeight="1">
      <c r="A133" s="37"/>
      <c r="B133" s="38"/>
      <c r="C133" s="217" t="s">
        <v>178</v>
      </c>
      <c r="D133" s="217" t="s">
        <v>163</v>
      </c>
      <c r="E133" s="218" t="s">
        <v>417</v>
      </c>
      <c r="F133" s="219" t="s">
        <v>418</v>
      </c>
      <c r="G133" s="220" t="s">
        <v>275</v>
      </c>
      <c r="H133" s="221">
        <v>544.96000000000004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1984</v>
      </c>
    </row>
    <row r="134" s="2" customFormat="1">
      <c r="A134" s="37"/>
      <c r="B134" s="38"/>
      <c r="C134" s="39"/>
      <c r="D134" s="230" t="s">
        <v>170</v>
      </c>
      <c r="E134" s="39"/>
      <c r="F134" s="231" t="s">
        <v>420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="13" customFormat="1">
      <c r="A135" s="13"/>
      <c r="B135" s="236"/>
      <c r="C135" s="237"/>
      <c r="D135" s="230" t="s">
        <v>219</v>
      </c>
      <c r="E135" s="238" t="s">
        <v>1</v>
      </c>
      <c r="F135" s="239" t="s">
        <v>2330</v>
      </c>
      <c r="G135" s="237"/>
      <c r="H135" s="240">
        <v>544.96000000000004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="2" customFormat="1" ht="21.75" customHeight="1">
      <c r="A136" s="37"/>
      <c r="B136" s="38"/>
      <c r="C136" s="217" t="s">
        <v>182</v>
      </c>
      <c r="D136" s="217" t="s">
        <v>163</v>
      </c>
      <c r="E136" s="218" t="s">
        <v>1986</v>
      </c>
      <c r="F136" s="219" t="s">
        <v>1987</v>
      </c>
      <c r="G136" s="220" t="s">
        <v>270</v>
      </c>
      <c r="H136" s="221">
        <v>1048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0.00063000000000000003</v>
      </c>
      <c r="R136" s="226">
        <f>Q136*H136</f>
        <v>0.66024000000000005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1988</v>
      </c>
    </row>
    <row r="137" s="2" customFormat="1">
      <c r="A137" s="37"/>
      <c r="B137" s="38"/>
      <c r="C137" s="39"/>
      <c r="D137" s="230" t="s">
        <v>170</v>
      </c>
      <c r="E137" s="39"/>
      <c r="F137" s="231" t="s">
        <v>1989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="13" customFormat="1">
      <c r="A138" s="13"/>
      <c r="B138" s="236"/>
      <c r="C138" s="237"/>
      <c r="D138" s="230" t="s">
        <v>219</v>
      </c>
      <c r="E138" s="238" t="s">
        <v>1</v>
      </c>
      <c r="F138" s="239" t="s">
        <v>2331</v>
      </c>
      <c r="G138" s="237"/>
      <c r="H138" s="240">
        <v>1048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="2" customFormat="1" ht="21.75" customHeight="1">
      <c r="A139" s="37"/>
      <c r="B139" s="38"/>
      <c r="C139" s="217" t="s">
        <v>159</v>
      </c>
      <c r="D139" s="217" t="s">
        <v>163</v>
      </c>
      <c r="E139" s="218" t="s">
        <v>1991</v>
      </c>
      <c r="F139" s="219" t="s">
        <v>1992</v>
      </c>
      <c r="G139" s="220" t="s">
        <v>270</v>
      </c>
      <c r="H139" s="221">
        <v>1048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1993</v>
      </c>
    </row>
    <row r="140" s="2" customFormat="1">
      <c r="A140" s="37"/>
      <c r="B140" s="38"/>
      <c r="C140" s="39"/>
      <c r="D140" s="230" t="s">
        <v>170</v>
      </c>
      <c r="E140" s="39"/>
      <c r="F140" s="231" t="s">
        <v>1994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="2" customFormat="1" ht="33" customHeight="1">
      <c r="A141" s="37"/>
      <c r="B141" s="38"/>
      <c r="C141" s="217" t="s">
        <v>192</v>
      </c>
      <c r="D141" s="217" t="s">
        <v>163</v>
      </c>
      <c r="E141" s="218" t="s">
        <v>302</v>
      </c>
      <c r="F141" s="219" t="s">
        <v>303</v>
      </c>
      <c r="G141" s="220" t="s">
        <v>275</v>
      </c>
      <c r="H141" s="221">
        <v>268.89100000000002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2332</v>
      </c>
    </row>
    <row r="142" s="2" customFormat="1">
      <c r="A142" s="37"/>
      <c r="B142" s="38"/>
      <c r="C142" s="39"/>
      <c r="D142" s="230" t="s">
        <v>170</v>
      </c>
      <c r="E142" s="39"/>
      <c r="F142" s="231" t="s">
        <v>305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="2" customFormat="1">
      <c r="A143" s="37"/>
      <c r="B143" s="38"/>
      <c r="C143" s="39"/>
      <c r="D143" s="230" t="s">
        <v>172</v>
      </c>
      <c r="E143" s="39"/>
      <c r="F143" s="235" t="s">
        <v>433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89</v>
      </c>
    </row>
    <row r="144" s="13" customFormat="1">
      <c r="A144" s="13"/>
      <c r="B144" s="236"/>
      <c r="C144" s="237"/>
      <c r="D144" s="230" t="s">
        <v>219</v>
      </c>
      <c r="E144" s="238" t="s">
        <v>1</v>
      </c>
      <c r="F144" s="239" t="s">
        <v>2333</v>
      </c>
      <c r="G144" s="237"/>
      <c r="H144" s="240">
        <v>268.89100000000002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="2" customFormat="1" ht="24.15" customHeight="1">
      <c r="A145" s="37"/>
      <c r="B145" s="38"/>
      <c r="C145" s="217" t="s">
        <v>198</v>
      </c>
      <c r="D145" s="217" t="s">
        <v>163</v>
      </c>
      <c r="E145" s="218" t="s">
        <v>1762</v>
      </c>
      <c r="F145" s="219" t="s">
        <v>1702</v>
      </c>
      <c r="G145" s="220" t="s">
        <v>362</v>
      </c>
      <c r="H145" s="221">
        <v>537.78200000000004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2000</v>
      </c>
    </row>
    <row r="146" s="2" customFormat="1">
      <c r="A146" s="37"/>
      <c r="B146" s="38"/>
      <c r="C146" s="39"/>
      <c r="D146" s="230" t="s">
        <v>170</v>
      </c>
      <c r="E146" s="39"/>
      <c r="F146" s="231" t="s">
        <v>1704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="13" customFormat="1">
      <c r="A147" s="13"/>
      <c r="B147" s="236"/>
      <c r="C147" s="237"/>
      <c r="D147" s="230" t="s">
        <v>219</v>
      </c>
      <c r="E147" s="237"/>
      <c r="F147" s="239" t="s">
        <v>2334</v>
      </c>
      <c r="G147" s="237"/>
      <c r="H147" s="240">
        <v>537.78200000000004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4</v>
      </c>
      <c r="AX147" s="13" t="s">
        <v>87</v>
      </c>
      <c r="AY147" s="246" t="s">
        <v>160</v>
      </c>
    </row>
    <row r="148" s="2" customFormat="1" ht="16.5" customHeight="1">
      <c r="A148" s="37"/>
      <c r="B148" s="38"/>
      <c r="C148" s="217" t="s">
        <v>204</v>
      </c>
      <c r="D148" s="217" t="s">
        <v>163</v>
      </c>
      <c r="E148" s="218" t="s">
        <v>1765</v>
      </c>
      <c r="F148" s="219" t="s">
        <v>1766</v>
      </c>
      <c r="G148" s="220" t="s">
        <v>275</v>
      </c>
      <c r="H148" s="221">
        <v>268.89100000000002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2002</v>
      </c>
    </row>
    <row r="149" s="2" customFormat="1">
      <c r="A149" s="37"/>
      <c r="B149" s="38"/>
      <c r="C149" s="39"/>
      <c r="D149" s="230" t="s">
        <v>170</v>
      </c>
      <c r="E149" s="39"/>
      <c r="F149" s="231" t="s">
        <v>1768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="2" customFormat="1" ht="24.15" customHeight="1">
      <c r="A150" s="37"/>
      <c r="B150" s="38"/>
      <c r="C150" s="217" t="s">
        <v>212</v>
      </c>
      <c r="D150" s="217" t="s">
        <v>163</v>
      </c>
      <c r="E150" s="218" t="s">
        <v>441</v>
      </c>
      <c r="F150" s="219" t="s">
        <v>442</v>
      </c>
      <c r="G150" s="220" t="s">
        <v>275</v>
      </c>
      <c r="H150" s="221">
        <v>412.31</v>
      </c>
      <c r="I150" s="222"/>
      <c r="J150" s="223">
        <f>ROUND(I150*H150,2)</f>
        <v>0</v>
      </c>
      <c r="K150" s="219" t="s">
        <v>167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2004</v>
      </c>
    </row>
    <row r="151" s="2" customFormat="1">
      <c r="A151" s="37"/>
      <c r="B151" s="38"/>
      <c r="C151" s="39"/>
      <c r="D151" s="230" t="s">
        <v>170</v>
      </c>
      <c r="E151" s="39"/>
      <c r="F151" s="231" t="s">
        <v>444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="2" customFormat="1">
      <c r="A152" s="37"/>
      <c r="B152" s="38"/>
      <c r="C152" s="39"/>
      <c r="D152" s="230" t="s">
        <v>172</v>
      </c>
      <c r="E152" s="39"/>
      <c r="F152" s="235" t="s">
        <v>2005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89</v>
      </c>
    </row>
    <row r="153" s="13" customFormat="1">
      <c r="A153" s="13"/>
      <c r="B153" s="236"/>
      <c r="C153" s="237"/>
      <c r="D153" s="230" t="s">
        <v>219</v>
      </c>
      <c r="E153" s="238" t="s">
        <v>1</v>
      </c>
      <c r="F153" s="239" t="s">
        <v>2335</v>
      </c>
      <c r="G153" s="237"/>
      <c r="H153" s="240">
        <v>412.31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219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160</v>
      </c>
    </row>
    <row r="154" s="2" customFormat="1" ht="24.15" customHeight="1">
      <c r="A154" s="37"/>
      <c r="B154" s="38"/>
      <c r="C154" s="217" t="s">
        <v>221</v>
      </c>
      <c r="D154" s="217" t="s">
        <v>163</v>
      </c>
      <c r="E154" s="218" t="s">
        <v>457</v>
      </c>
      <c r="F154" s="219" t="s">
        <v>458</v>
      </c>
      <c r="G154" s="220" t="s">
        <v>275</v>
      </c>
      <c r="H154" s="221">
        <v>81.314999999999998</v>
      </c>
      <c r="I154" s="222"/>
      <c r="J154" s="223">
        <f>ROUND(I154*H154,2)</f>
        <v>0</v>
      </c>
      <c r="K154" s="219" t="s">
        <v>167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2007</v>
      </c>
    </row>
    <row r="155" s="2" customFormat="1">
      <c r="A155" s="37"/>
      <c r="B155" s="38"/>
      <c r="C155" s="39"/>
      <c r="D155" s="230" t="s">
        <v>170</v>
      </c>
      <c r="E155" s="39"/>
      <c r="F155" s="231" t="s">
        <v>460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="13" customFormat="1">
      <c r="A156" s="13"/>
      <c r="B156" s="236"/>
      <c r="C156" s="237"/>
      <c r="D156" s="230" t="s">
        <v>219</v>
      </c>
      <c r="E156" s="238" t="s">
        <v>1</v>
      </c>
      <c r="F156" s="239" t="s">
        <v>2336</v>
      </c>
      <c r="G156" s="237"/>
      <c r="H156" s="240">
        <v>79.396000000000001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="13" customFormat="1">
      <c r="A157" s="13"/>
      <c r="B157" s="236"/>
      <c r="C157" s="237"/>
      <c r="D157" s="230" t="s">
        <v>219</v>
      </c>
      <c r="E157" s="238" t="s">
        <v>1</v>
      </c>
      <c r="F157" s="239" t="s">
        <v>2337</v>
      </c>
      <c r="G157" s="237"/>
      <c r="H157" s="240">
        <v>1.3400000000000001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219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160</v>
      </c>
    </row>
    <row r="158" s="13" customFormat="1">
      <c r="A158" s="13"/>
      <c r="B158" s="236"/>
      <c r="C158" s="237"/>
      <c r="D158" s="230" t="s">
        <v>219</v>
      </c>
      <c r="E158" s="238" t="s">
        <v>1</v>
      </c>
      <c r="F158" s="239" t="s">
        <v>2338</v>
      </c>
      <c r="G158" s="237"/>
      <c r="H158" s="240">
        <v>0.57899999999999996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="2" customFormat="1" ht="16.5" customHeight="1">
      <c r="A159" s="37"/>
      <c r="B159" s="38"/>
      <c r="C159" s="251" t="s">
        <v>228</v>
      </c>
      <c r="D159" s="251" t="s">
        <v>452</v>
      </c>
      <c r="E159" s="252" t="s">
        <v>992</v>
      </c>
      <c r="F159" s="253" t="s">
        <v>993</v>
      </c>
      <c r="G159" s="254" t="s">
        <v>362</v>
      </c>
      <c r="H159" s="255">
        <v>162.63</v>
      </c>
      <c r="I159" s="256"/>
      <c r="J159" s="257">
        <f>ROUND(I159*H159,2)</f>
        <v>0</v>
      </c>
      <c r="K159" s="253" t="s">
        <v>167</v>
      </c>
      <c r="L159" s="258"/>
      <c r="M159" s="259" t="s">
        <v>1</v>
      </c>
      <c r="N159" s="260" t="s">
        <v>44</v>
      </c>
      <c r="O159" s="90"/>
      <c r="P159" s="226">
        <f>O159*H159</f>
        <v>0</v>
      </c>
      <c r="Q159" s="226">
        <v>1</v>
      </c>
      <c r="R159" s="226">
        <f>Q159*H159</f>
        <v>162.63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204</v>
      </c>
      <c r="AT159" s="228" t="s">
        <v>452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2010</v>
      </c>
    </row>
    <row r="160" s="2" customFormat="1">
      <c r="A160" s="37"/>
      <c r="B160" s="38"/>
      <c r="C160" s="39"/>
      <c r="D160" s="230" t="s">
        <v>170</v>
      </c>
      <c r="E160" s="39"/>
      <c r="F160" s="231" t="s">
        <v>993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="13" customFormat="1">
      <c r="A161" s="13"/>
      <c r="B161" s="236"/>
      <c r="C161" s="237"/>
      <c r="D161" s="230" t="s">
        <v>219</v>
      </c>
      <c r="E161" s="237"/>
      <c r="F161" s="239" t="s">
        <v>2339</v>
      </c>
      <c r="G161" s="237"/>
      <c r="H161" s="240">
        <v>162.63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4</v>
      </c>
      <c r="AX161" s="13" t="s">
        <v>87</v>
      </c>
      <c r="AY161" s="246" t="s">
        <v>160</v>
      </c>
    </row>
    <row r="162" s="2" customFormat="1" ht="24.15" customHeight="1">
      <c r="A162" s="37"/>
      <c r="B162" s="38"/>
      <c r="C162" s="217" t="s">
        <v>234</v>
      </c>
      <c r="D162" s="217" t="s">
        <v>163</v>
      </c>
      <c r="E162" s="218" t="s">
        <v>2012</v>
      </c>
      <c r="F162" s="219" t="s">
        <v>2013</v>
      </c>
      <c r="G162" s="220" t="s">
        <v>270</v>
      </c>
      <c r="H162" s="221">
        <v>190</v>
      </c>
      <c r="I162" s="222"/>
      <c r="J162" s="223">
        <f>ROUND(I162*H162,2)</f>
        <v>0</v>
      </c>
      <c r="K162" s="219" t="s">
        <v>167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182</v>
      </c>
      <c r="AT162" s="228" t="s">
        <v>163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2014</v>
      </c>
    </row>
    <row r="163" s="2" customFormat="1">
      <c r="A163" s="37"/>
      <c r="B163" s="38"/>
      <c r="C163" s="39"/>
      <c r="D163" s="230" t="s">
        <v>170</v>
      </c>
      <c r="E163" s="39"/>
      <c r="F163" s="231" t="s">
        <v>2015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="13" customFormat="1">
      <c r="A164" s="13"/>
      <c r="B164" s="236"/>
      <c r="C164" s="237"/>
      <c r="D164" s="230" t="s">
        <v>219</v>
      </c>
      <c r="E164" s="238" t="s">
        <v>1</v>
      </c>
      <c r="F164" s="239" t="s">
        <v>2340</v>
      </c>
      <c r="G164" s="237"/>
      <c r="H164" s="240">
        <v>190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160</v>
      </c>
    </row>
    <row r="165" s="2" customFormat="1" ht="16.5" customHeight="1">
      <c r="A165" s="37"/>
      <c r="B165" s="38"/>
      <c r="C165" s="251" t="s">
        <v>241</v>
      </c>
      <c r="D165" s="251" t="s">
        <v>452</v>
      </c>
      <c r="E165" s="252" t="s">
        <v>2017</v>
      </c>
      <c r="F165" s="253" t="s">
        <v>2018</v>
      </c>
      <c r="G165" s="254" t="s">
        <v>2019</v>
      </c>
      <c r="H165" s="255">
        <v>3.7999999999999998</v>
      </c>
      <c r="I165" s="256"/>
      <c r="J165" s="257">
        <f>ROUND(I165*H165,2)</f>
        <v>0</v>
      </c>
      <c r="K165" s="253" t="s">
        <v>167</v>
      </c>
      <c r="L165" s="258"/>
      <c r="M165" s="259" t="s">
        <v>1</v>
      </c>
      <c r="N165" s="260" t="s">
        <v>44</v>
      </c>
      <c r="O165" s="90"/>
      <c r="P165" s="226">
        <f>O165*H165</f>
        <v>0</v>
      </c>
      <c r="Q165" s="226">
        <v>0.001</v>
      </c>
      <c r="R165" s="226">
        <f>Q165*H165</f>
        <v>0.0038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204</v>
      </c>
      <c r="AT165" s="228" t="s">
        <v>452</v>
      </c>
      <c r="AU165" s="228" t="s">
        <v>89</v>
      </c>
      <c r="AY165" s="16" t="s">
        <v>160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87</v>
      </c>
      <c r="BK165" s="229">
        <f>ROUND(I165*H165,2)</f>
        <v>0</v>
      </c>
      <c r="BL165" s="16" t="s">
        <v>182</v>
      </c>
      <c r="BM165" s="228" t="s">
        <v>2020</v>
      </c>
    </row>
    <row r="166" s="2" customFormat="1">
      <c r="A166" s="37"/>
      <c r="B166" s="38"/>
      <c r="C166" s="39"/>
      <c r="D166" s="230" t="s">
        <v>170</v>
      </c>
      <c r="E166" s="39"/>
      <c r="F166" s="231" t="s">
        <v>2018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89</v>
      </c>
    </row>
    <row r="167" s="13" customFormat="1">
      <c r="A167" s="13"/>
      <c r="B167" s="236"/>
      <c r="C167" s="237"/>
      <c r="D167" s="230" t="s">
        <v>219</v>
      </c>
      <c r="E167" s="237"/>
      <c r="F167" s="239" t="s">
        <v>2341</v>
      </c>
      <c r="G167" s="237"/>
      <c r="H167" s="240">
        <v>3.7999999999999998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219</v>
      </c>
      <c r="AU167" s="246" t="s">
        <v>89</v>
      </c>
      <c r="AV167" s="13" t="s">
        <v>89</v>
      </c>
      <c r="AW167" s="13" t="s">
        <v>4</v>
      </c>
      <c r="AX167" s="13" t="s">
        <v>87</v>
      </c>
      <c r="AY167" s="246" t="s">
        <v>160</v>
      </c>
    </row>
    <row r="168" s="12" customFormat="1" ht="22.8" customHeight="1">
      <c r="A168" s="12"/>
      <c r="B168" s="201"/>
      <c r="C168" s="202"/>
      <c r="D168" s="203" t="s">
        <v>78</v>
      </c>
      <c r="E168" s="215" t="s">
        <v>178</v>
      </c>
      <c r="F168" s="215" t="s">
        <v>466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SUM(P169:P172)</f>
        <v>0</v>
      </c>
      <c r="Q168" s="209"/>
      <c r="R168" s="210">
        <f>SUM(R169:R172)</f>
        <v>0</v>
      </c>
      <c r="S168" s="209"/>
      <c r="T168" s="211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87</v>
      </c>
      <c r="AT168" s="213" t="s">
        <v>78</v>
      </c>
      <c r="AU168" s="213" t="s">
        <v>87</v>
      </c>
      <c r="AY168" s="212" t="s">
        <v>160</v>
      </c>
      <c r="BK168" s="214">
        <f>SUM(BK169:BK172)</f>
        <v>0</v>
      </c>
    </row>
    <row r="169" s="2" customFormat="1" ht="16.5" customHeight="1">
      <c r="A169" s="37"/>
      <c r="B169" s="38"/>
      <c r="C169" s="217" t="s">
        <v>247</v>
      </c>
      <c r="D169" s="217" t="s">
        <v>163</v>
      </c>
      <c r="E169" s="218" t="s">
        <v>467</v>
      </c>
      <c r="F169" s="219" t="s">
        <v>2342</v>
      </c>
      <c r="G169" s="220" t="s">
        <v>275</v>
      </c>
      <c r="H169" s="221">
        <v>83.780000000000001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2343</v>
      </c>
    </row>
    <row r="170" s="2" customFormat="1">
      <c r="A170" s="37"/>
      <c r="B170" s="38"/>
      <c r="C170" s="39"/>
      <c r="D170" s="230" t="s">
        <v>170</v>
      </c>
      <c r="E170" s="39"/>
      <c r="F170" s="231" t="s">
        <v>470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="2" customFormat="1">
      <c r="A171" s="37"/>
      <c r="B171" s="38"/>
      <c r="C171" s="39"/>
      <c r="D171" s="230" t="s">
        <v>172</v>
      </c>
      <c r="E171" s="39"/>
      <c r="F171" s="235" t="s">
        <v>471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172</v>
      </c>
      <c r="AU171" s="16" t="s">
        <v>89</v>
      </c>
    </row>
    <row r="172" s="13" customFormat="1">
      <c r="A172" s="13"/>
      <c r="B172" s="236"/>
      <c r="C172" s="237"/>
      <c r="D172" s="230" t="s">
        <v>219</v>
      </c>
      <c r="E172" s="238" t="s">
        <v>1</v>
      </c>
      <c r="F172" s="239" t="s">
        <v>2344</v>
      </c>
      <c r="G172" s="237"/>
      <c r="H172" s="240">
        <v>83.780000000000001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219</v>
      </c>
      <c r="AU172" s="246" t="s">
        <v>89</v>
      </c>
      <c r="AV172" s="13" t="s">
        <v>89</v>
      </c>
      <c r="AW172" s="13" t="s">
        <v>36</v>
      </c>
      <c r="AX172" s="13" t="s">
        <v>79</v>
      </c>
      <c r="AY172" s="246" t="s">
        <v>160</v>
      </c>
    </row>
    <row r="173" s="12" customFormat="1" ht="22.8" customHeight="1">
      <c r="A173" s="12"/>
      <c r="B173" s="201"/>
      <c r="C173" s="202"/>
      <c r="D173" s="203" t="s">
        <v>78</v>
      </c>
      <c r="E173" s="215" t="s">
        <v>182</v>
      </c>
      <c r="F173" s="215" t="s">
        <v>473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SUM(P174:P182)</f>
        <v>0</v>
      </c>
      <c r="Q173" s="209"/>
      <c r="R173" s="210">
        <f>SUM(R174:R182)</f>
        <v>0</v>
      </c>
      <c r="S173" s="209"/>
      <c r="T173" s="211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87</v>
      </c>
      <c r="AT173" s="213" t="s">
        <v>78</v>
      </c>
      <c r="AU173" s="213" t="s">
        <v>87</v>
      </c>
      <c r="AY173" s="212" t="s">
        <v>160</v>
      </c>
      <c r="BK173" s="214">
        <f>SUM(BK174:BK182)</f>
        <v>0</v>
      </c>
    </row>
    <row r="174" s="2" customFormat="1" ht="24.15" customHeight="1">
      <c r="A174" s="37"/>
      <c r="B174" s="38"/>
      <c r="C174" s="217" t="s">
        <v>8</v>
      </c>
      <c r="D174" s="217" t="s">
        <v>163</v>
      </c>
      <c r="E174" s="218" t="s">
        <v>2022</v>
      </c>
      <c r="F174" s="219" t="s">
        <v>2023</v>
      </c>
      <c r="G174" s="220" t="s">
        <v>270</v>
      </c>
      <c r="H174" s="221">
        <v>162.37000000000001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2345</v>
      </c>
    </row>
    <row r="175" s="2" customFormat="1">
      <c r="A175" s="37"/>
      <c r="B175" s="38"/>
      <c r="C175" s="39"/>
      <c r="D175" s="230" t="s">
        <v>170</v>
      </c>
      <c r="E175" s="39"/>
      <c r="F175" s="231" t="s">
        <v>2025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="13" customFormat="1">
      <c r="A176" s="13"/>
      <c r="B176" s="236"/>
      <c r="C176" s="237"/>
      <c r="D176" s="230" t="s">
        <v>219</v>
      </c>
      <c r="E176" s="238" t="s">
        <v>1</v>
      </c>
      <c r="F176" s="239" t="s">
        <v>2346</v>
      </c>
      <c r="G176" s="237"/>
      <c r="H176" s="240">
        <v>162.37000000000001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="2" customFormat="1" ht="16.5" customHeight="1">
      <c r="A177" s="37"/>
      <c r="B177" s="38"/>
      <c r="C177" s="217" t="s">
        <v>346</v>
      </c>
      <c r="D177" s="217" t="s">
        <v>163</v>
      </c>
      <c r="E177" s="218" t="s">
        <v>2027</v>
      </c>
      <c r="F177" s="219" t="s">
        <v>2028</v>
      </c>
      <c r="G177" s="220" t="s">
        <v>275</v>
      </c>
      <c r="H177" s="221">
        <v>9.7420000000000009</v>
      </c>
      <c r="I177" s="222"/>
      <c r="J177" s="223">
        <f>ROUND(I177*H177,2)</f>
        <v>0</v>
      </c>
      <c r="K177" s="219" t="s">
        <v>167</v>
      </c>
      <c r="L177" s="43"/>
      <c r="M177" s="224" t="s">
        <v>1</v>
      </c>
      <c r="N177" s="225" t="s">
        <v>44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182</v>
      </c>
      <c r="AT177" s="228" t="s">
        <v>163</v>
      </c>
      <c r="AU177" s="228" t="s">
        <v>89</v>
      </c>
      <c r="AY177" s="16" t="s">
        <v>160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87</v>
      </c>
      <c r="BK177" s="229">
        <f>ROUND(I177*H177,2)</f>
        <v>0</v>
      </c>
      <c r="BL177" s="16" t="s">
        <v>182</v>
      </c>
      <c r="BM177" s="228" t="s">
        <v>2347</v>
      </c>
    </row>
    <row r="178" s="2" customFormat="1">
      <c r="A178" s="37"/>
      <c r="B178" s="38"/>
      <c r="C178" s="39"/>
      <c r="D178" s="230" t="s">
        <v>170</v>
      </c>
      <c r="E178" s="39"/>
      <c r="F178" s="231" t="s">
        <v>2030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89</v>
      </c>
    </row>
    <row r="179" s="13" customFormat="1">
      <c r="A179" s="13"/>
      <c r="B179" s="236"/>
      <c r="C179" s="237"/>
      <c r="D179" s="230" t="s">
        <v>219</v>
      </c>
      <c r="E179" s="238" t="s">
        <v>1</v>
      </c>
      <c r="F179" s="239" t="s">
        <v>2348</v>
      </c>
      <c r="G179" s="237"/>
      <c r="H179" s="240">
        <v>9.7420000000000009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219</v>
      </c>
      <c r="AU179" s="246" t="s">
        <v>89</v>
      </c>
      <c r="AV179" s="13" t="s">
        <v>89</v>
      </c>
      <c r="AW179" s="13" t="s">
        <v>36</v>
      </c>
      <c r="AX179" s="13" t="s">
        <v>79</v>
      </c>
      <c r="AY179" s="246" t="s">
        <v>160</v>
      </c>
    </row>
    <row r="180" s="2" customFormat="1" ht="24.15" customHeight="1">
      <c r="A180" s="37"/>
      <c r="B180" s="38"/>
      <c r="C180" s="217" t="s">
        <v>351</v>
      </c>
      <c r="D180" s="217" t="s">
        <v>163</v>
      </c>
      <c r="E180" s="218" t="s">
        <v>1101</v>
      </c>
      <c r="F180" s="219" t="s">
        <v>1102</v>
      </c>
      <c r="G180" s="220" t="s">
        <v>275</v>
      </c>
      <c r="H180" s="221">
        <v>32.448</v>
      </c>
      <c r="I180" s="222"/>
      <c r="J180" s="223">
        <f>ROUND(I180*H180,2)</f>
        <v>0</v>
      </c>
      <c r="K180" s="219" t="s">
        <v>167</v>
      </c>
      <c r="L180" s="43"/>
      <c r="M180" s="224" t="s">
        <v>1</v>
      </c>
      <c r="N180" s="225" t="s">
        <v>44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182</v>
      </c>
      <c r="AT180" s="228" t="s">
        <v>163</v>
      </c>
      <c r="AU180" s="228" t="s">
        <v>89</v>
      </c>
      <c r="AY180" s="16" t="s">
        <v>160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87</v>
      </c>
      <c r="BK180" s="229">
        <f>ROUND(I180*H180,2)</f>
        <v>0</v>
      </c>
      <c r="BL180" s="16" t="s">
        <v>182</v>
      </c>
      <c r="BM180" s="228" t="s">
        <v>2047</v>
      </c>
    </row>
    <row r="181" s="2" customFormat="1">
      <c r="A181" s="37"/>
      <c r="B181" s="38"/>
      <c r="C181" s="39"/>
      <c r="D181" s="230" t="s">
        <v>170</v>
      </c>
      <c r="E181" s="39"/>
      <c r="F181" s="231" t="s">
        <v>1104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89</v>
      </c>
    </row>
    <row r="182" s="13" customFormat="1">
      <c r="A182" s="13"/>
      <c r="B182" s="236"/>
      <c r="C182" s="237"/>
      <c r="D182" s="230" t="s">
        <v>219</v>
      </c>
      <c r="E182" s="238" t="s">
        <v>1</v>
      </c>
      <c r="F182" s="239" t="s">
        <v>2349</v>
      </c>
      <c r="G182" s="237"/>
      <c r="H182" s="240">
        <v>32.448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160</v>
      </c>
    </row>
    <row r="183" s="12" customFormat="1" ht="22.8" customHeight="1">
      <c r="A183" s="12"/>
      <c r="B183" s="201"/>
      <c r="C183" s="202"/>
      <c r="D183" s="203" t="s">
        <v>78</v>
      </c>
      <c r="E183" s="215" t="s">
        <v>204</v>
      </c>
      <c r="F183" s="215" t="s">
        <v>489</v>
      </c>
      <c r="G183" s="202"/>
      <c r="H183" s="202"/>
      <c r="I183" s="205"/>
      <c r="J183" s="216">
        <f>BK183</f>
        <v>0</v>
      </c>
      <c r="K183" s="202"/>
      <c r="L183" s="207"/>
      <c r="M183" s="208"/>
      <c r="N183" s="209"/>
      <c r="O183" s="209"/>
      <c r="P183" s="210">
        <f>SUM(P184:P230)</f>
        <v>0</v>
      </c>
      <c r="Q183" s="209"/>
      <c r="R183" s="210">
        <f>SUM(R184:R230)</f>
        <v>34.123297000000008</v>
      </c>
      <c r="S183" s="209"/>
      <c r="T183" s="211">
        <f>SUM(T184:T230)</f>
        <v>1.24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2" t="s">
        <v>87</v>
      </c>
      <c r="AT183" s="213" t="s">
        <v>78</v>
      </c>
      <c r="AU183" s="213" t="s">
        <v>87</v>
      </c>
      <c r="AY183" s="212" t="s">
        <v>160</v>
      </c>
      <c r="BK183" s="214">
        <f>SUM(BK184:BK230)</f>
        <v>0</v>
      </c>
    </row>
    <row r="184" s="2" customFormat="1" ht="24.15" customHeight="1">
      <c r="A184" s="37"/>
      <c r="B184" s="38"/>
      <c r="C184" s="217" t="s">
        <v>359</v>
      </c>
      <c r="D184" s="217" t="s">
        <v>163</v>
      </c>
      <c r="E184" s="218" t="s">
        <v>2350</v>
      </c>
      <c r="F184" s="219" t="s">
        <v>2351</v>
      </c>
      <c r="G184" s="220" t="s">
        <v>215</v>
      </c>
      <c r="H184" s="221">
        <v>8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0.155</v>
      </c>
      <c r="T184" s="227">
        <f>S184*H184</f>
        <v>1.24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2352</v>
      </c>
    </row>
    <row r="185" s="2" customFormat="1">
      <c r="A185" s="37"/>
      <c r="B185" s="38"/>
      <c r="C185" s="39"/>
      <c r="D185" s="230" t="s">
        <v>170</v>
      </c>
      <c r="E185" s="39"/>
      <c r="F185" s="231" t="s">
        <v>2353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="14" customFormat="1">
      <c r="A186" s="14"/>
      <c r="B186" s="264"/>
      <c r="C186" s="265"/>
      <c r="D186" s="230" t="s">
        <v>219</v>
      </c>
      <c r="E186" s="266" t="s">
        <v>1</v>
      </c>
      <c r="F186" s="267" t="s">
        <v>2354</v>
      </c>
      <c r="G186" s="265"/>
      <c r="H186" s="266" t="s">
        <v>1</v>
      </c>
      <c r="I186" s="268"/>
      <c r="J186" s="265"/>
      <c r="K186" s="265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219</v>
      </c>
      <c r="AU186" s="273" t="s">
        <v>89</v>
      </c>
      <c r="AV186" s="14" t="s">
        <v>87</v>
      </c>
      <c r="AW186" s="14" t="s">
        <v>36</v>
      </c>
      <c r="AX186" s="14" t="s">
        <v>79</v>
      </c>
      <c r="AY186" s="273" t="s">
        <v>160</v>
      </c>
    </row>
    <row r="187" s="13" customFormat="1">
      <c r="A187" s="13"/>
      <c r="B187" s="236"/>
      <c r="C187" s="237"/>
      <c r="D187" s="230" t="s">
        <v>219</v>
      </c>
      <c r="E187" s="238" t="s">
        <v>1</v>
      </c>
      <c r="F187" s="239" t="s">
        <v>89</v>
      </c>
      <c r="G187" s="237"/>
      <c r="H187" s="240">
        <v>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219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160</v>
      </c>
    </row>
    <row r="188" s="14" customFormat="1">
      <c r="A188" s="14"/>
      <c r="B188" s="264"/>
      <c r="C188" s="265"/>
      <c r="D188" s="230" t="s">
        <v>219</v>
      </c>
      <c r="E188" s="266" t="s">
        <v>1</v>
      </c>
      <c r="F188" s="267" t="s">
        <v>2355</v>
      </c>
      <c r="G188" s="265"/>
      <c r="H188" s="266" t="s">
        <v>1</v>
      </c>
      <c r="I188" s="268"/>
      <c r="J188" s="265"/>
      <c r="K188" s="265"/>
      <c r="L188" s="269"/>
      <c r="M188" s="270"/>
      <c r="N188" s="271"/>
      <c r="O188" s="271"/>
      <c r="P188" s="271"/>
      <c r="Q188" s="271"/>
      <c r="R188" s="271"/>
      <c r="S188" s="271"/>
      <c r="T188" s="27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3" t="s">
        <v>219</v>
      </c>
      <c r="AU188" s="273" t="s">
        <v>89</v>
      </c>
      <c r="AV188" s="14" t="s">
        <v>87</v>
      </c>
      <c r="AW188" s="14" t="s">
        <v>36</v>
      </c>
      <c r="AX188" s="14" t="s">
        <v>79</v>
      </c>
      <c r="AY188" s="273" t="s">
        <v>160</v>
      </c>
    </row>
    <row r="189" s="13" customFormat="1">
      <c r="A189" s="13"/>
      <c r="B189" s="236"/>
      <c r="C189" s="237"/>
      <c r="D189" s="230" t="s">
        <v>219</v>
      </c>
      <c r="E189" s="238" t="s">
        <v>1</v>
      </c>
      <c r="F189" s="239" t="s">
        <v>178</v>
      </c>
      <c r="G189" s="237"/>
      <c r="H189" s="240">
        <v>3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219</v>
      </c>
      <c r="AU189" s="246" t="s">
        <v>89</v>
      </c>
      <c r="AV189" s="13" t="s">
        <v>89</v>
      </c>
      <c r="AW189" s="13" t="s">
        <v>36</v>
      </c>
      <c r="AX189" s="13" t="s">
        <v>79</v>
      </c>
      <c r="AY189" s="246" t="s">
        <v>160</v>
      </c>
    </row>
    <row r="190" s="14" customFormat="1">
      <c r="A190" s="14"/>
      <c r="B190" s="264"/>
      <c r="C190" s="265"/>
      <c r="D190" s="230" t="s">
        <v>219</v>
      </c>
      <c r="E190" s="266" t="s">
        <v>1</v>
      </c>
      <c r="F190" s="267" t="s">
        <v>2356</v>
      </c>
      <c r="G190" s="265"/>
      <c r="H190" s="266" t="s">
        <v>1</v>
      </c>
      <c r="I190" s="268"/>
      <c r="J190" s="265"/>
      <c r="K190" s="265"/>
      <c r="L190" s="269"/>
      <c r="M190" s="270"/>
      <c r="N190" s="271"/>
      <c r="O190" s="271"/>
      <c r="P190" s="271"/>
      <c r="Q190" s="271"/>
      <c r="R190" s="271"/>
      <c r="S190" s="271"/>
      <c r="T190" s="27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3" t="s">
        <v>219</v>
      </c>
      <c r="AU190" s="273" t="s">
        <v>89</v>
      </c>
      <c r="AV190" s="14" t="s">
        <v>87</v>
      </c>
      <c r="AW190" s="14" t="s">
        <v>36</v>
      </c>
      <c r="AX190" s="14" t="s">
        <v>79</v>
      </c>
      <c r="AY190" s="273" t="s">
        <v>160</v>
      </c>
    </row>
    <row r="191" s="13" customFormat="1">
      <c r="A191" s="13"/>
      <c r="B191" s="236"/>
      <c r="C191" s="237"/>
      <c r="D191" s="230" t="s">
        <v>219</v>
      </c>
      <c r="E191" s="238" t="s">
        <v>1</v>
      </c>
      <c r="F191" s="239" t="s">
        <v>178</v>
      </c>
      <c r="G191" s="237"/>
      <c r="H191" s="240">
        <v>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219</v>
      </c>
      <c r="AU191" s="246" t="s">
        <v>89</v>
      </c>
      <c r="AV191" s="13" t="s">
        <v>89</v>
      </c>
      <c r="AW191" s="13" t="s">
        <v>36</v>
      </c>
      <c r="AX191" s="13" t="s">
        <v>79</v>
      </c>
      <c r="AY191" s="246" t="s">
        <v>160</v>
      </c>
    </row>
    <row r="192" s="2" customFormat="1" ht="33" customHeight="1">
      <c r="A192" s="37"/>
      <c r="B192" s="38"/>
      <c r="C192" s="217" t="s">
        <v>366</v>
      </c>
      <c r="D192" s="217" t="s">
        <v>163</v>
      </c>
      <c r="E192" s="218" t="s">
        <v>2357</v>
      </c>
      <c r="F192" s="219" t="s">
        <v>2358</v>
      </c>
      <c r="G192" s="220" t="s">
        <v>215</v>
      </c>
      <c r="H192" s="221">
        <v>2.5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5.0000000000000002E-05</v>
      </c>
      <c r="R192" s="226">
        <f>Q192*H192</f>
        <v>0.000125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2359</v>
      </c>
    </row>
    <row r="193" s="2" customFormat="1">
      <c r="A193" s="37"/>
      <c r="B193" s="38"/>
      <c r="C193" s="39"/>
      <c r="D193" s="230" t="s">
        <v>170</v>
      </c>
      <c r="E193" s="39"/>
      <c r="F193" s="231" t="s">
        <v>2360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="2" customFormat="1">
      <c r="A194" s="37"/>
      <c r="B194" s="38"/>
      <c r="C194" s="39"/>
      <c r="D194" s="230" t="s">
        <v>172</v>
      </c>
      <c r="E194" s="39"/>
      <c r="F194" s="235" t="s">
        <v>2074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172</v>
      </c>
      <c r="AU194" s="16" t="s">
        <v>89</v>
      </c>
    </row>
    <row r="195" s="2" customFormat="1" ht="24.15" customHeight="1">
      <c r="A195" s="37"/>
      <c r="B195" s="38"/>
      <c r="C195" s="251" t="s">
        <v>372</v>
      </c>
      <c r="D195" s="251" t="s">
        <v>452</v>
      </c>
      <c r="E195" s="252" t="s">
        <v>2361</v>
      </c>
      <c r="F195" s="253" t="s">
        <v>2362</v>
      </c>
      <c r="G195" s="254" t="s">
        <v>281</v>
      </c>
      <c r="H195" s="255">
        <v>2.0299999999999998</v>
      </c>
      <c r="I195" s="256"/>
      <c r="J195" s="257">
        <f>ROUND(I195*H195,2)</f>
        <v>0</v>
      </c>
      <c r="K195" s="253" t="s">
        <v>167</v>
      </c>
      <c r="L195" s="258"/>
      <c r="M195" s="259" t="s">
        <v>1</v>
      </c>
      <c r="N195" s="260" t="s">
        <v>44</v>
      </c>
      <c r="O195" s="90"/>
      <c r="P195" s="226">
        <f>O195*H195</f>
        <v>0</v>
      </c>
      <c r="Q195" s="226">
        <v>0.041000000000000002</v>
      </c>
      <c r="R195" s="226">
        <f>Q195*H195</f>
        <v>0.083229999999999998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204</v>
      </c>
      <c r="AT195" s="228" t="s">
        <v>452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2363</v>
      </c>
    </row>
    <row r="196" s="2" customFormat="1">
      <c r="A196" s="37"/>
      <c r="B196" s="38"/>
      <c r="C196" s="39"/>
      <c r="D196" s="230" t="s">
        <v>170</v>
      </c>
      <c r="E196" s="39"/>
      <c r="F196" s="231" t="s">
        <v>2362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="13" customFormat="1">
      <c r="A197" s="13"/>
      <c r="B197" s="236"/>
      <c r="C197" s="237"/>
      <c r="D197" s="230" t="s">
        <v>219</v>
      </c>
      <c r="E197" s="237"/>
      <c r="F197" s="239" t="s">
        <v>2364</v>
      </c>
      <c r="G197" s="237"/>
      <c r="H197" s="240">
        <v>2.0299999999999998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219</v>
      </c>
      <c r="AU197" s="246" t="s">
        <v>89</v>
      </c>
      <c r="AV197" s="13" t="s">
        <v>89</v>
      </c>
      <c r="AW197" s="13" t="s">
        <v>4</v>
      </c>
      <c r="AX197" s="13" t="s">
        <v>87</v>
      </c>
      <c r="AY197" s="246" t="s">
        <v>160</v>
      </c>
    </row>
    <row r="198" s="2" customFormat="1" ht="24.15" customHeight="1">
      <c r="A198" s="37"/>
      <c r="B198" s="38"/>
      <c r="C198" s="251" t="s">
        <v>7</v>
      </c>
      <c r="D198" s="251" t="s">
        <v>452</v>
      </c>
      <c r="E198" s="252" t="s">
        <v>2365</v>
      </c>
      <c r="F198" s="253" t="s">
        <v>2366</v>
      </c>
      <c r="G198" s="254" t="s">
        <v>215</v>
      </c>
      <c r="H198" s="255">
        <v>1.3</v>
      </c>
      <c r="I198" s="256"/>
      <c r="J198" s="257">
        <f>ROUND(I198*H198,2)</f>
        <v>0</v>
      </c>
      <c r="K198" s="253" t="s">
        <v>167</v>
      </c>
      <c r="L198" s="258"/>
      <c r="M198" s="259" t="s">
        <v>1</v>
      </c>
      <c r="N198" s="260" t="s">
        <v>44</v>
      </c>
      <c r="O198" s="90"/>
      <c r="P198" s="226">
        <f>O198*H198</f>
        <v>0</v>
      </c>
      <c r="Q198" s="226">
        <v>0.052999999999999998</v>
      </c>
      <c r="R198" s="226">
        <f>Q198*H198</f>
        <v>0.068900000000000003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204</v>
      </c>
      <c r="AT198" s="228" t="s">
        <v>452</v>
      </c>
      <c r="AU198" s="228" t="s">
        <v>89</v>
      </c>
      <c r="AY198" s="16" t="s">
        <v>160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87</v>
      </c>
      <c r="BK198" s="229">
        <f>ROUND(I198*H198,2)</f>
        <v>0</v>
      </c>
      <c r="BL198" s="16" t="s">
        <v>182</v>
      </c>
      <c r="BM198" s="228" t="s">
        <v>2367</v>
      </c>
    </row>
    <row r="199" s="2" customFormat="1">
      <c r="A199" s="37"/>
      <c r="B199" s="38"/>
      <c r="C199" s="39"/>
      <c r="D199" s="230" t="s">
        <v>170</v>
      </c>
      <c r="E199" s="39"/>
      <c r="F199" s="231" t="s">
        <v>2366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89</v>
      </c>
    </row>
    <row r="200" s="2" customFormat="1" ht="33" customHeight="1">
      <c r="A200" s="37"/>
      <c r="B200" s="38"/>
      <c r="C200" s="217" t="s">
        <v>382</v>
      </c>
      <c r="D200" s="217" t="s">
        <v>163</v>
      </c>
      <c r="E200" s="218" t="s">
        <v>2368</v>
      </c>
      <c r="F200" s="219" t="s">
        <v>2369</v>
      </c>
      <c r="G200" s="220" t="s">
        <v>215</v>
      </c>
      <c r="H200" s="221">
        <v>121.40000000000001</v>
      </c>
      <c r="I200" s="222"/>
      <c r="J200" s="223">
        <f>ROUND(I200*H200,2)</f>
        <v>0</v>
      </c>
      <c r="K200" s="219" t="s">
        <v>167</v>
      </c>
      <c r="L200" s="43"/>
      <c r="M200" s="224" t="s">
        <v>1</v>
      </c>
      <c r="N200" s="225" t="s">
        <v>44</v>
      </c>
      <c r="O200" s="90"/>
      <c r="P200" s="226">
        <f>O200*H200</f>
        <v>0</v>
      </c>
      <c r="Q200" s="226">
        <v>0.00011</v>
      </c>
      <c r="R200" s="226">
        <f>Q200*H200</f>
        <v>0.013354000000000001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182</v>
      </c>
      <c r="AT200" s="228" t="s">
        <v>163</v>
      </c>
      <c r="AU200" s="228" t="s">
        <v>89</v>
      </c>
      <c r="AY200" s="16" t="s">
        <v>160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87</v>
      </c>
      <c r="BK200" s="229">
        <f>ROUND(I200*H200,2)</f>
        <v>0</v>
      </c>
      <c r="BL200" s="16" t="s">
        <v>182</v>
      </c>
      <c r="BM200" s="228" t="s">
        <v>2370</v>
      </c>
    </row>
    <row r="201" s="2" customFormat="1">
      <c r="A201" s="37"/>
      <c r="B201" s="38"/>
      <c r="C201" s="39"/>
      <c r="D201" s="230" t="s">
        <v>170</v>
      </c>
      <c r="E201" s="39"/>
      <c r="F201" s="231" t="s">
        <v>2371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89</v>
      </c>
    </row>
    <row r="202" s="2" customFormat="1">
      <c r="A202" s="37"/>
      <c r="B202" s="38"/>
      <c r="C202" s="39"/>
      <c r="D202" s="230" t="s">
        <v>172</v>
      </c>
      <c r="E202" s="39"/>
      <c r="F202" s="235" t="s">
        <v>2074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172</v>
      </c>
      <c r="AU202" s="16" t="s">
        <v>89</v>
      </c>
    </row>
    <row r="203" s="13" customFormat="1">
      <c r="A203" s="13"/>
      <c r="B203" s="236"/>
      <c r="C203" s="237"/>
      <c r="D203" s="230" t="s">
        <v>219</v>
      </c>
      <c r="E203" s="238" t="s">
        <v>1</v>
      </c>
      <c r="F203" s="239" t="s">
        <v>2372</v>
      </c>
      <c r="G203" s="237"/>
      <c r="H203" s="240">
        <v>121.40000000000001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219</v>
      </c>
      <c r="AU203" s="246" t="s">
        <v>89</v>
      </c>
      <c r="AV203" s="13" t="s">
        <v>89</v>
      </c>
      <c r="AW203" s="13" t="s">
        <v>36</v>
      </c>
      <c r="AX203" s="13" t="s">
        <v>79</v>
      </c>
      <c r="AY203" s="246" t="s">
        <v>160</v>
      </c>
    </row>
    <row r="204" s="2" customFormat="1" ht="24.15" customHeight="1">
      <c r="A204" s="37"/>
      <c r="B204" s="38"/>
      <c r="C204" s="251" t="s">
        <v>388</v>
      </c>
      <c r="D204" s="251" t="s">
        <v>452</v>
      </c>
      <c r="E204" s="252" t="s">
        <v>2373</v>
      </c>
      <c r="F204" s="253" t="s">
        <v>2374</v>
      </c>
      <c r="G204" s="254" t="s">
        <v>281</v>
      </c>
      <c r="H204" s="255">
        <v>4.0599999999999996</v>
      </c>
      <c r="I204" s="256"/>
      <c r="J204" s="257">
        <f>ROUND(I204*H204,2)</f>
        <v>0</v>
      </c>
      <c r="K204" s="253" t="s">
        <v>167</v>
      </c>
      <c r="L204" s="258"/>
      <c r="M204" s="259" t="s">
        <v>1</v>
      </c>
      <c r="N204" s="260" t="s">
        <v>44</v>
      </c>
      <c r="O204" s="90"/>
      <c r="P204" s="226">
        <f>O204*H204</f>
        <v>0</v>
      </c>
      <c r="Q204" s="226">
        <v>0.11500000000000001</v>
      </c>
      <c r="R204" s="226">
        <f>Q204*H204</f>
        <v>0.46689999999999998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204</v>
      </c>
      <c r="AT204" s="228" t="s">
        <v>452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2375</v>
      </c>
    </row>
    <row r="205" s="2" customFormat="1">
      <c r="A205" s="37"/>
      <c r="B205" s="38"/>
      <c r="C205" s="39"/>
      <c r="D205" s="230" t="s">
        <v>170</v>
      </c>
      <c r="E205" s="39"/>
      <c r="F205" s="231" t="s">
        <v>2374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="13" customFormat="1">
      <c r="A206" s="13"/>
      <c r="B206" s="236"/>
      <c r="C206" s="237"/>
      <c r="D206" s="230" t="s">
        <v>219</v>
      </c>
      <c r="E206" s="237"/>
      <c r="F206" s="239" t="s">
        <v>2376</v>
      </c>
      <c r="G206" s="237"/>
      <c r="H206" s="240">
        <v>4.0599999999999996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219</v>
      </c>
      <c r="AU206" s="246" t="s">
        <v>89</v>
      </c>
      <c r="AV206" s="13" t="s">
        <v>89</v>
      </c>
      <c r="AW206" s="13" t="s">
        <v>4</v>
      </c>
      <c r="AX206" s="13" t="s">
        <v>87</v>
      </c>
      <c r="AY206" s="246" t="s">
        <v>160</v>
      </c>
    </row>
    <row r="207" s="2" customFormat="1" ht="24.15" customHeight="1">
      <c r="A207" s="37"/>
      <c r="B207" s="38"/>
      <c r="C207" s="251" t="s">
        <v>508</v>
      </c>
      <c r="D207" s="251" t="s">
        <v>452</v>
      </c>
      <c r="E207" s="252" t="s">
        <v>2377</v>
      </c>
      <c r="F207" s="253" t="s">
        <v>2378</v>
      </c>
      <c r="G207" s="254" t="s">
        <v>215</v>
      </c>
      <c r="H207" s="255">
        <v>120.785</v>
      </c>
      <c r="I207" s="256"/>
      <c r="J207" s="257">
        <f>ROUND(I207*H207,2)</f>
        <v>0</v>
      </c>
      <c r="K207" s="253" t="s">
        <v>167</v>
      </c>
      <c r="L207" s="258"/>
      <c r="M207" s="259" t="s">
        <v>1</v>
      </c>
      <c r="N207" s="260" t="s">
        <v>44</v>
      </c>
      <c r="O207" s="90"/>
      <c r="P207" s="226">
        <f>O207*H207</f>
        <v>0</v>
      </c>
      <c r="Q207" s="226">
        <v>0.152</v>
      </c>
      <c r="R207" s="226">
        <f>Q207*H207</f>
        <v>18.35932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204</v>
      </c>
      <c r="AT207" s="228" t="s">
        <v>452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182</v>
      </c>
      <c r="BM207" s="228" t="s">
        <v>2379</v>
      </c>
    </row>
    <row r="208" s="2" customFormat="1">
      <c r="A208" s="37"/>
      <c r="B208" s="38"/>
      <c r="C208" s="39"/>
      <c r="D208" s="230" t="s">
        <v>170</v>
      </c>
      <c r="E208" s="39"/>
      <c r="F208" s="231" t="s">
        <v>2378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="13" customFormat="1">
      <c r="A209" s="13"/>
      <c r="B209" s="236"/>
      <c r="C209" s="237"/>
      <c r="D209" s="230" t="s">
        <v>219</v>
      </c>
      <c r="E209" s="237"/>
      <c r="F209" s="239" t="s">
        <v>2380</v>
      </c>
      <c r="G209" s="237"/>
      <c r="H209" s="240">
        <v>120.785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219</v>
      </c>
      <c r="AU209" s="246" t="s">
        <v>89</v>
      </c>
      <c r="AV209" s="13" t="s">
        <v>89</v>
      </c>
      <c r="AW209" s="13" t="s">
        <v>4</v>
      </c>
      <c r="AX209" s="13" t="s">
        <v>87</v>
      </c>
      <c r="AY209" s="246" t="s">
        <v>160</v>
      </c>
    </row>
    <row r="210" s="2" customFormat="1" ht="33" customHeight="1">
      <c r="A210" s="37"/>
      <c r="B210" s="38"/>
      <c r="C210" s="217" t="s">
        <v>513</v>
      </c>
      <c r="D210" s="217" t="s">
        <v>163</v>
      </c>
      <c r="E210" s="218" t="s">
        <v>2381</v>
      </c>
      <c r="F210" s="219" t="s">
        <v>2382</v>
      </c>
      <c r="G210" s="220" t="s">
        <v>215</v>
      </c>
      <c r="H210" s="221">
        <v>0.59999999999999998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8.0000000000000007E-05</v>
      </c>
      <c r="R210" s="226">
        <f>Q210*H210</f>
        <v>4.8000000000000001E-05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2383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2384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2" customFormat="1">
      <c r="A212" s="37"/>
      <c r="B212" s="38"/>
      <c r="C212" s="39"/>
      <c r="D212" s="230" t="s">
        <v>172</v>
      </c>
      <c r="E212" s="39"/>
      <c r="F212" s="235" t="s">
        <v>2074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="2" customFormat="1" ht="24.15" customHeight="1">
      <c r="A213" s="37"/>
      <c r="B213" s="38"/>
      <c r="C213" s="251" t="s">
        <v>517</v>
      </c>
      <c r="D213" s="251" t="s">
        <v>452</v>
      </c>
      <c r="E213" s="252" t="s">
        <v>2385</v>
      </c>
      <c r="F213" s="253" t="s">
        <v>2386</v>
      </c>
      <c r="G213" s="254" t="s">
        <v>281</v>
      </c>
      <c r="H213" s="255">
        <v>1.0149999999999999</v>
      </c>
      <c r="I213" s="256"/>
      <c r="J213" s="257">
        <f>ROUND(I213*H213,2)</f>
        <v>0</v>
      </c>
      <c r="K213" s="253" t="s">
        <v>167</v>
      </c>
      <c r="L213" s="258"/>
      <c r="M213" s="259" t="s">
        <v>1</v>
      </c>
      <c r="N213" s="260" t="s">
        <v>44</v>
      </c>
      <c r="O213" s="90"/>
      <c r="P213" s="226">
        <f>O213*H213</f>
        <v>0</v>
      </c>
      <c r="Q213" s="226">
        <v>0.056000000000000001</v>
      </c>
      <c r="R213" s="226">
        <f>Q213*H213</f>
        <v>0.056839999999999995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204</v>
      </c>
      <c r="AT213" s="228" t="s">
        <v>452</v>
      </c>
      <c r="AU213" s="228" t="s">
        <v>89</v>
      </c>
      <c r="AY213" s="16" t="s">
        <v>160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87</v>
      </c>
      <c r="BK213" s="229">
        <f>ROUND(I213*H213,2)</f>
        <v>0</v>
      </c>
      <c r="BL213" s="16" t="s">
        <v>182</v>
      </c>
      <c r="BM213" s="228" t="s">
        <v>2387</v>
      </c>
    </row>
    <row r="214" s="2" customFormat="1">
      <c r="A214" s="37"/>
      <c r="B214" s="38"/>
      <c r="C214" s="39"/>
      <c r="D214" s="230" t="s">
        <v>170</v>
      </c>
      <c r="E214" s="39"/>
      <c r="F214" s="231" t="s">
        <v>2386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89</v>
      </c>
    </row>
    <row r="215" s="13" customFormat="1">
      <c r="A215" s="13"/>
      <c r="B215" s="236"/>
      <c r="C215" s="237"/>
      <c r="D215" s="230" t="s">
        <v>219</v>
      </c>
      <c r="E215" s="237"/>
      <c r="F215" s="239" t="s">
        <v>2388</v>
      </c>
      <c r="G215" s="237"/>
      <c r="H215" s="240">
        <v>1.0149999999999999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219</v>
      </c>
      <c r="AU215" s="246" t="s">
        <v>89</v>
      </c>
      <c r="AV215" s="13" t="s">
        <v>89</v>
      </c>
      <c r="AW215" s="13" t="s">
        <v>4</v>
      </c>
      <c r="AX215" s="13" t="s">
        <v>87</v>
      </c>
      <c r="AY215" s="246" t="s">
        <v>160</v>
      </c>
    </row>
    <row r="216" s="2" customFormat="1" ht="21.75" customHeight="1">
      <c r="A216" s="37"/>
      <c r="B216" s="38"/>
      <c r="C216" s="217" t="s">
        <v>522</v>
      </c>
      <c r="D216" s="217" t="s">
        <v>163</v>
      </c>
      <c r="E216" s="218" t="s">
        <v>2389</v>
      </c>
      <c r="F216" s="219" t="s">
        <v>2390</v>
      </c>
      <c r="G216" s="220" t="s">
        <v>215</v>
      </c>
      <c r="H216" s="221">
        <v>120</v>
      </c>
      <c r="I216" s="222"/>
      <c r="J216" s="223">
        <f>ROUND(I216*H216,2)</f>
        <v>0</v>
      </c>
      <c r="K216" s="219" t="s">
        <v>167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182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182</v>
      </c>
      <c r="BM216" s="228" t="s">
        <v>2391</v>
      </c>
    </row>
    <row r="217" s="2" customFormat="1">
      <c r="A217" s="37"/>
      <c r="B217" s="38"/>
      <c r="C217" s="39"/>
      <c r="D217" s="230" t="s">
        <v>170</v>
      </c>
      <c r="E217" s="39"/>
      <c r="F217" s="231" t="s">
        <v>2392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="2" customFormat="1" ht="24.15" customHeight="1">
      <c r="A218" s="37"/>
      <c r="B218" s="38"/>
      <c r="C218" s="217" t="s">
        <v>527</v>
      </c>
      <c r="D218" s="217" t="s">
        <v>163</v>
      </c>
      <c r="E218" s="218" t="s">
        <v>2393</v>
      </c>
      <c r="F218" s="219" t="s">
        <v>2394</v>
      </c>
      <c r="G218" s="220" t="s">
        <v>281</v>
      </c>
      <c r="H218" s="221">
        <v>2</v>
      </c>
      <c r="I218" s="222"/>
      <c r="J218" s="223">
        <f>ROUND(I218*H218,2)</f>
        <v>0</v>
      </c>
      <c r="K218" s="219" t="s">
        <v>167</v>
      </c>
      <c r="L218" s="43"/>
      <c r="M218" s="224" t="s">
        <v>1</v>
      </c>
      <c r="N218" s="225" t="s">
        <v>44</v>
      </c>
      <c r="O218" s="90"/>
      <c r="P218" s="226">
        <f>O218*H218</f>
        <v>0</v>
      </c>
      <c r="Q218" s="226">
        <v>0.47094000000000003</v>
      </c>
      <c r="R218" s="226">
        <f>Q218*H218</f>
        <v>0.94188000000000005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182</v>
      </c>
      <c r="AT218" s="228" t="s">
        <v>163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2395</v>
      </c>
    </row>
    <row r="219" s="2" customFormat="1">
      <c r="A219" s="37"/>
      <c r="B219" s="38"/>
      <c r="C219" s="39"/>
      <c r="D219" s="230" t="s">
        <v>170</v>
      </c>
      <c r="E219" s="39"/>
      <c r="F219" s="231" t="s">
        <v>2396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="2" customFormat="1" ht="24.15" customHeight="1">
      <c r="A220" s="37"/>
      <c r="B220" s="38"/>
      <c r="C220" s="217" t="s">
        <v>531</v>
      </c>
      <c r="D220" s="217" t="s">
        <v>163</v>
      </c>
      <c r="E220" s="218" t="s">
        <v>2397</v>
      </c>
      <c r="F220" s="219" t="s">
        <v>2398</v>
      </c>
      <c r="G220" s="220" t="s">
        <v>281</v>
      </c>
      <c r="H220" s="221">
        <v>5</v>
      </c>
      <c r="I220" s="222"/>
      <c r="J220" s="223">
        <f>ROUND(I220*H220,2)</f>
        <v>0</v>
      </c>
      <c r="K220" s="219" t="s">
        <v>167</v>
      </c>
      <c r="L220" s="43"/>
      <c r="M220" s="224" t="s">
        <v>1</v>
      </c>
      <c r="N220" s="225" t="s">
        <v>44</v>
      </c>
      <c r="O220" s="90"/>
      <c r="P220" s="226">
        <f>O220*H220</f>
        <v>0</v>
      </c>
      <c r="Q220" s="226">
        <v>2.5082</v>
      </c>
      <c r="R220" s="226">
        <f>Q220*H220</f>
        <v>12.541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182</v>
      </c>
      <c r="AT220" s="228" t="s">
        <v>163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182</v>
      </c>
      <c r="BM220" s="228" t="s">
        <v>2399</v>
      </c>
    </row>
    <row r="221" s="2" customFormat="1">
      <c r="A221" s="37"/>
      <c r="B221" s="38"/>
      <c r="C221" s="39"/>
      <c r="D221" s="230" t="s">
        <v>170</v>
      </c>
      <c r="E221" s="39"/>
      <c r="F221" s="231" t="s">
        <v>2400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="2" customFormat="1">
      <c r="A222" s="37"/>
      <c r="B222" s="38"/>
      <c r="C222" s="39"/>
      <c r="D222" s="230" t="s">
        <v>172</v>
      </c>
      <c r="E222" s="39"/>
      <c r="F222" s="235" t="s">
        <v>2115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172</v>
      </c>
      <c r="AU222" s="16" t="s">
        <v>89</v>
      </c>
    </row>
    <row r="223" s="2" customFormat="1" ht="24.15" customHeight="1">
      <c r="A223" s="37"/>
      <c r="B223" s="38"/>
      <c r="C223" s="251" t="s">
        <v>536</v>
      </c>
      <c r="D223" s="251" t="s">
        <v>452</v>
      </c>
      <c r="E223" s="252" t="s">
        <v>2124</v>
      </c>
      <c r="F223" s="253" t="s">
        <v>2125</v>
      </c>
      <c r="G223" s="254" t="s">
        <v>281</v>
      </c>
      <c r="H223" s="255">
        <v>1</v>
      </c>
      <c r="I223" s="256"/>
      <c r="J223" s="257">
        <f>ROUND(I223*H223,2)</f>
        <v>0</v>
      </c>
      <c r="K223" s="253" t="s">
        <v>1</v>
      </c>
      <c r="L223" s="258"/>
      <c r="M223" s="259" t="s">
        <v>1</v>
      </c>
      <c r="N223" s="260" t="s">
        <v>44</v>
      </c>
      <c r="O223" s="90"/>
      <c r="P223" s="226">
        <f>O223*H223</f>
        <v>0</v>
      </c>
      <c r="Q223" s="226">
        <v>0.10100000000000001</v>
      </c>
      <c r="R223" s="226">
        <f>Q223*H223</f>
        <v>0.10100000000000001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204</v>
      </c>
      <c r="AT223" s="228" t="s">
        <v>452</v>
      </c>
      <c r="AU223" s="228" t="s">
        <v>89</v>
      </c>
      <c r="AY223" s="16" t="s">
        <v>160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87</v>
      </c>
      <c r="BK223" s="229">
        <f>ROUND(I223*H223,2)</f>
        <v>0</v>
      </c>
      <c r="BL223" s="16" t="s">
        <v>182</v>
      </c>
      <c r="BM223" s="228" t="s">
        <v>2401</v>
      </c>
    </row>
    <row r="224" s="2" customFormat="1">
      <c r="A224" s="37"/>
      <c r="B224" s="38"/>
      <c r="C224" s="39"/>
      <c r="D224" s="230" t="s">
        <v>170</v>
      </c>
      <c r="E224" s="39"/>
      <c r="F224" s="231" t="s">
        <v>2121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170</v>
      </c>
      <c r="AU224" s="16" t="s">
        <v>89</v>
      </c>
    </row>
    <row r="225" s="2" customFormat="1">
      <c r="A225" s="37"/>
      <c r="B225" s="38"/>
      <c r="C225" s="39"/>
      <c r="D225" s="230" t="s">
        <v>172</v>
      </c>
      <c r="E225" s="39"/>
      <c r="F225" s="235" t="s">
        <v>2127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172</v>
      </c>
      <c r="AU225" s="16" t="s">
        <v>89</v>
      </c>
    </row>
    <row r="226" s="2" customFormat="1" ht="24.15" customHeight="1">
      <c r="A226" s="37"/>
      <c r="B226" s="38"/>
      <c r="C226" s="251" t="s">
        <v>541</v>
      </c>
      <c r="D226" s="251" t="s">
        <v>452</v>
      </c>
      <c r="E226" s="252" t="s">
        <v>2120</v>
      </c>
      <c r="F226" s="253" t="s">
        <v>2402</v>
      </c>
      <c r="G226" s="254" t="s">
        <v>281</v>
      </c>
      <c r="H226" s="255">
        <v>4</v>
      </c>
      <c r="I226" s="256"/>
      <c r="J226" s="257">
        <f>ROUND(I226*H226,2)</f>
        <v>0</v>
      </c>
      <c r="K226" s="253" t="s">
        <v>1</v>
      </c>
      <c r="L226" s="258"/>
      <c r="M226" s="259" t="s">
        <v>1</v>
      </c>
      <c r="N226" s="260" t="s">
        <v>44</v>
      </c>
      <c r="O226" s="90"/>
      <c r="P226" s="226">
        <f>O226*H226</f>
        <v>0</v>
      </c>
      <c r="Q226" s="226">
        <v>0.10100000000000001</v>
      </c>
      <c r="R226" s="226">
        <f>Q226*H226</f>
        <v>0.40400000000000003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204</v>
      </c>
      <c r="AT226" s="228" t="s">
        <v>452</v>
      </c>
      <c r="AU226" s="228" t="s">
        <v>89</v>
      </c>
      <c r="AY226" s="16" t="s">
        <v>160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87</v>
      </c>
      <c r="BK226" s="229">
        <f>ROUND(I226*H226,2)</f>
        <v>0</v>
      </c>
      <c r="BL226" s="16" t="s">
        <v>182</v>
      </c>
      <c r="BM226" s="228" t="s">
        <v>2403</v>
      </c>
    </row>
    <row r="227" s="2" customFormat="1">
      <c r="A227" s="37"/>
      <c r="B227" s="38"/>
      <c r="C227" s="39"/>
      <c r="D227" s="230" t="s">
        <v>170</v>
      </c>
      <c r="E227" s="39"/>
      <c r="F227" s="231" t="s">
        <v>2404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89</v>
      </c>
    </row>
    <row r="228" s="2" customFormat="1">
      <c r="A228" s="37"/>
      <c r="B228" s="38"/>
      <c r="C228" s="39"/>
      <c r="D228" s="230" t="s">
        <v>172</v>
      </c>
      <c r="E228" s="39"/>
      <c r="F228" s="235" t="s">
        <v>2123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172</v>
      </c>
      <c r="AU228" s="16" t="s">
        <v>89</v>
      </c>
    </row>
    <row r="229" s="2" customFormat="1" ht="24.15" customHeight="1">
      <c r="A229" s="37"/>
      <c r="B229" s="38"/>
      <c r="C229" s="217" t="s">
        <v>547</v>
      </c>
      <c r="D229" s="217" t="s">
        <v>163</v>
      </c>
      <c r="E229" s="218" t="s">
        <v>1392</v>
      </c>
      <c r="F229" s="219" t="s">
        <v>1393</v>
      </c>
      <c r="G229" s="220" t="s">
        <v>281</v>
      </c>
      <c r="H229" s="221">
        <v>5</v>
      </c>
      <c r="I229" s="222"/>
      <c r="J229" s="223">
        <f>ROUND(I229*H229,2)</f>
        <v>0</v>
      </c>
      <c r="K229" s="219" t="s">
        <v>167</v>
      </c>
      <c r="L229" s="43"/>
      <c r="M229" s="224" t="s">
        <v>1</v>
      </c>
      <c r="N229" s="225" t="s">
        <v>44</v>
      </c>
      <c r="O229" s="90"/>
      <c r="P229" s="226">
        <f>O229*H229</f>
        <v>0</v>
      </c>
      <c r="Q229" s="226">
        <v>0.21734000000000001</v>
      </c>
      <c r="R229" s="226">
        <f>Q229*H229</f>
        <v>1.0867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182</v>
      </c>
      <c r="AT229" s="228" t="s">
        <v>163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2405</v>
      </c>
    </row>
    <row r="230" s="2" customFormat="1">
      <c r="A230" s="37"/>
      <c r="B230" s="38"/>
      <c r="C230" s="39"/>
      <c r="D230" s="230" t="s">
        <v>170</v>
      </c>
      <c r="E230" s="39"/>
      <c r="F230" s="231" t="s">
        <v>1395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="12" customFormat="1" ht="22.8" customHeight="1">
      <c r="A231" s="12"/>
      <c r="B231" s="201"/>
      <c r="C231" s="202"/>
      <c r="D231" s="203" t="s">
        <v>78</v>
      </c>
      <c r="E231" s="215" t="s">
        <v>357</v>
      </c>
      <c r="F231" s="215" t="s">
        <v>358</v>
      </c>
      <c r="G231" s="202"/>
      <c r="H231" s="202"/>
      <c r="I231" s="205"/>
      <c r="J231" s="216">
        <f>BK231</f>
        <v>0</v>
      </c>
      <c r="K231" s="202"/>
      <c r="L231" s="207"/>
      <c r="M231" s="208"/>
      <c r="N231" s="209"/>
      <c r="O231" s="209"/>
      <c r="P231" s="210">
        <f>SUM(P232:P236)</f>
        <v>0</v>
      </c>
      <c r="Q231" s="209"/>
      <c r="R231" s="210">
        <f>SUM(R232:R236)</f>
        <v>0</v>
      </c>
      <c r="S231" s="209"/>
      <c r="T231" s="211">
        <f>SUM(T232:T236)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87</v>
      </c>
      <c r="AT231" s="213" t="s">
        <v>78</v>
      </c>
      <c r="AU231" s="213" t="s">
        <v>87</v>
      </c>
      <c r="AY231" s="212" t="s">
        <v>160</v>
      </c>
      <c r="BK231" s="214">
        <f>SUM(BK232:BK236)</f>
        <v>0</v>
      </c>
    </row>
    <row r="232" s="2" customFormat="1" ht="24.15" customHeight="1">
      <c r="A232" s="37"/>
      <c r="B232" s="38"/>
      <c r="C232" s="217" t="s">
        <v>553</v>
      </c>
      <c r="D232" s="217" t="s">
        <v>163</v>
      </c>
      <c r="E232" s="218" t="s">
        <v>686</v>
      </c>
      <c r="F232" s="219" t="s">
        <v>1685</v>
      </c>
      <c r="G232" s="220" t="s">
        <v>362</v>
      </c>
      <c r="H232" s="221">
        <v>1.24</v>
      </c>
      <c r="I232" s="222"/>
      <c r="J232" s="223">
        <f>ROUND(I232*H232,2)</f>
        <v>0</v>
      </c>
      <c r="K232" s="219" t="s">
        <v>1668</v>
      </c>
      <c r="L232" s="43"/>
      <c r="M232" s="224" t="s">
        <v>1</v>
      </c>
      <c r="N232" s="225" t="s">
        <v>44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182</v>
      </c>
      <c r="AT232" s="228" t="s">
        <v>163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2136</v>
      </c>
    </row>
    <row r="233" s="2" customFormat="1">
      <c r="A233" s="37"/>
      <c r="B233" s="38"/>
      <c r="C233" s="39"/>
      <c r="D233" s="230" t="s">
        <v>170</v>
      </c>
      <c r="E233" s="39"/>
      <c r="F233" s="231" t="s">
        <v>1821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="2" customFormat="1">
      <c r="A234" s="37"/>
      <c r="B234" s="38"/>
      <c r="C234" s="39"/>
      <c r="D234" s="230" t="s">
        <v>172</v>
      </c>
      <c r="E234" s="39"/>
      <c r="F234" s="235" t="s">
        <v>1687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89</v>
      </c>
    </row>
    <row r="235" s="2" customFormat="1" ht="24.15" customHeight="1">
      <c r="A235" s="37"/>
      <c r="B235" s="38"/>
      <c r="C235" s="217" t="s">
        <v>558</v>
      </c>
      <c r="D235" s="217" t="s">
        <v>163</v>
      </c>
      <c r="E235" s="218" t="s">
        <v>2406</v>
      </c>
      <c r="F235" s="219" t="s">
        <v>2407</v>
      </c>
      <c r="G235" s="220" t="s">
        <v>362</v>
      </c>
      <c r="H235" s="221">
        <v>1.24</v>
      </c>
      <c r="I235" s="222"/>
      <c r="J235" s="223">
        <f>ROUND(I235*H235,2)</f>
        <v>0</v>
      </c>
      <c r="K235" s="219" t="s">
        <v>1</v>
      </c>
      <c r="L235" s="43"/>
      <c r="M235" s="224" t="s">
        <v>1</v>
      </c>
      <c r="N235" s="225" t="s">
        <v>44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182</v>
      </c>
      <c r="AT235" s="228" t="s">
        <v>163</v>
      </c>
      <c r="AU235" s="228" t="s">
        <v>89</v>
      </c>
      <c r="AY235" s="16" t="s">
        <v>160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87</v>
      </c>
      <c r="BK235" s="229">
        <f>ROUND(I235*H235,2)</f>
        <v>0</v>
      </c>
      <c r="BL235" s="16" t="s">
        <v>182</v>
      </c>
      <c r="BM235" s="228" t="s">
        <v>2137</v>
      </c>
    </row>
    <row r="236" s="2" customFormat="1">
      <c r="A236" s="37"/>
      <c r="B236" s="38"/>
      <c r="C236" s="39"/>
      <c r="D236" s="230" t="s">
        <v>170</v>
      </c>
      <c r="E236" s="39"/>
      <c r="F236" s="231" t="s">
        <v>364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89</v>
      </c>
    </row>
    <row r="237" s="12" customFormat="1" ht="22.8" customHeight="1">
      <c r="A237" s="12"/>
      <c r="B237" s="201"/>
      <c r="C237" s="202"/>
      <c r="D237" s="203" t="s">
        <v>78</v>
      </c>
      <c r="E237" s="215" t="s">
        <v>694</v>
      </c>
      <c r="F237" s="215" t="s">
        <v>695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SUM(P238:P239)</f>
        <v>0</v>
      </c>
      <c r="Q237" s="209"/>
      <c r="R237" s="210">
        <f>SUM(R238:R239)</f>
        <v>0</v>
      </c>
      <c r="S237" s="209"/>
      <c r="T237" s="211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87</v>
      </c>
      <c r="AT237" s="213" t="s">
        <v>78</v>
      </c>
      <c r="AU237" s="213" t="s">
        <v>87</v>
      </c>
      <c r="AY237" s="212" t="s">
        <v>160</v>
      </c>
      <c r="BK237" s="214">
        <f>SUM(BK238:BK239)</f>
        <v>0</v>
      </c>
    </row>
    <row r="238" s="2" customFormat="1" ht="24.15" customHeight="1">
      <c r="A238" s="37"/>
      <c r="B238" s="38"/>
      <c r="C238" s="217" t="s">
        <v>563</v>
      </c>
      <c r="D238" s="217" t="s">
        <v>163</v>
      </c>
      <c r="E238" s="218" t="s">
        <v>2408</v>
      </c>
      <c r="F238" s="219" t="s">
        <v>2409</v>
      </c>
      <c r="G238" s="220" t="s">
        <v>362</v>
      </c>
      <c r="H238" s="221">
        <v>197.42400000000001</v>
      </c>
      <c r="I238" s="222"/>
      <c r="J238" s="223">
        <f>ROUND(I238*H238,2)</f>
        <v>0</v>
      </c>
      <c r="K238" s="219" t="s">
        <v>167</v>
      </c>
      <c r="L238" s="43"/>
      <c r="M238" s="224" t="s">
        <v>1</v>
      </c>
      <c r="N238" s="225" t="s">
        <v>44</v>
      </c>
      <c r="O238" s="9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182</v>
      </c>
      <c r="AT238" s="228" t="s">
        <v>163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2410</v>
      </c>
    </row>
    <row r="239" s="2" customFormat="1">
      <c r="A239" s="37"/>
      <c r="B239" s="38"/>
      <c r="C239" s="39"/>
      <c r="D239" s="230" t="s">
        <v>170</v>
      </c>
      <c r="E239" s="39"/>
      <c r="F239" s="231" t="s">
        <v>2411</v>
      </c>
      <c r="G239" s="39"/>
      <c r="H239" s="39"/>
      <c r="I239" s="232"/>
      <c r="J239" s="39"/>
      <c r="K239" s="39"/>
      <c r="L239" s="43"/>
      <c r="M239" s="247"/>
      <c r="N239" s="248"/>
      <c r="O239" s="249"/>
      <c r="P239" s="249"/>
      <c r="Q239" s="249"/>
      <c r="R239" s="249"/>
      <c r="S239" s="249"/>
      <c r="T239" s="250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="2" customFormat="1" ht="6.96" customHeight="1">
      <c r="A240" s="37"/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sheet="1" autoFilter="0" formatColumns="0" formatRows="0" objects="1" scenarios="1" spinCount="100000" saltValue="ZdOVGwV8RwGyzfO8H9AqSUTW4E0s29RsrYufb0exRng+Ez3brAgYgH5tJkOFCr/GrEZyGpJuHL/TgOS7xm20ew==" hashValue="0m9KLYkm1A5KEieXS5epZCvWsJqaMmIQ76xmNr37roFjHkOrcGNRQSoPTHLTxFFBIFVTknEHDv8UrrruVHiw5g==" algorithmName="SHA-512" password="CC35"/>
  <autoFilter ref="C122:K23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128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2412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  2)</f>
        <v>0</v>
      </c>
      <c r="G33" s="37"/>
      <c r="H33" s="37"/>
      <c r="I33" s="154">
        <v>0.20999999999999999</v>
      </c>
      <c r="J33" s="153">
        <f>ROUND(((SUM(BE118:BE122))*I33),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  2)</f>
        <v>0</v>
      </c>
      <c r="G34" s="37"/>
      <c r="H34" s="37"/>
      <c r="I34" s="154">
        <v>0.14999999999999999</v>
      </c>
      <c r="J34" s="153">
        <f>ROUND(((SUM(BF118:BF122))*I34),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ROUND((SUM(BG118:BG122)),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ROUND((SUM(BH118:BH122)),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ROUND((SUM(BI118:BI122)),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SO801 - Sadové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SO801 - Sadové úpravy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="12" customFormat="1" ht="25.92" customHeight="1">
      <c r="A119" s="12"/>
      <c r="B119" s="201"/>
      <c r="C119" s="202"/>
      <c r="D119" s="203" t="s">
        <v>78</v>
      </c>
      <c r="E119" s="204" t="s">
        <v>265</v>
      </c>
      <c r="F119" s="204" t="s">
        <v>266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87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="12" customFormat="1" ht="22.8" customHeight="1">
      <c r="A120" s="12"/>
      <c r="B120" s="201"/>
      <c r="C120" s="202"/>
      <c r="D120" s="203" t="s">
        <v>78</v>
      </c>
      <c r="E120" s="215" t="s">
        <v>87</v>
      </c>
      <c r="F120" s="215" t="s">
        <v>267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87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="2" customFormat="1" ht="24.15" customHeight="1">
      <c r="A121" s="37"/>
      <c r="B121" s="38"/>
      <c r="C121" s="217" t="s">
        <v>87</v>
      </c>
      <c r="D121" s="217" t="s">
        <v>163</v>
      </c>
      <c r="E121" s="218" t="s">
        <v>2413</v>
      </c>
      <c r="F121" s="219" t="s">
        <v>2414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182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182</v>
      </c>
      <c r="BM121" s="228" t="s">
        <v>2415</v>
      </c>
    </row>
    <row r="122" s="2" customFormat="1">
      <c r="A122" s="37"/>
      <c r="B122" s="38"/>
      <c r="C122" s="39"/>
      <c r="D122" s="230" t="s">
        <v>170</v>
      </c>
      <c r="E122" s="39"/>
      <c r="F122" s="231" t="s">
        <v>2416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="2" customFormat="1" ht="6.96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sheet="1" autoFilter="0" formatColumns="0" formatRows="0" objects="1" scenarios="1" spinCount="100000" saltValue="w9NGR/mgaWUjul6qo8SqcdVjkA/Zn8Sgz8FFT59UtHQrigcdK1XG9DmbDn6MQEU7NT9AdMskys3R1MdPGimvfg==" hashValue="KDsxY1ggWV8YBXZKPQ4A7I+L/xxXbQc02dkuKf6Esc4X4FvrximI6znsID491VrHnNs91rNr+ZHYDMjq0C0x4g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ROUND((SUM(BE123:BE170)),  2)</f>
        <v>0</v>
      </c>
      <c r="G33" s="37"/>
      <c r="H33" s="37"/>
      <c r="I33" s="154">
        <v>0.20999999999999999</v>
      </c>
      <c r="J33" s="153">
        <f>ROUND(((SUM(BE123:BE170))*I33),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ROUND((SUM(BF123:BF170)),  2)</f>
        <v>0</v>
      </c>
      <c r="G34" s="37"/>
      <c r="H34" s="37"/>
      <c r="I34" s="154">
        <v>0.14999999999999999</v>
      </c>
      <c r="J34" s="153">
        <f>ROUND(((SUM(BF123:BF170))*I34),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ROUND((SUM(BG123:BG170)),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ROUND((SUM(BH123:BH170)),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ROUND((SUM(BI123:BI170)),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000 -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137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138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139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140</v>
      </c>
      <c r="E100" s="187"/>
      <c r="F100" s="187"/>
      <c r="G100" s="187"/>
      <c r="H100" s="187"/>
      <c r="I100" s="187"/>
      <c r="J100" s="188">
        <f>J146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141</v>
      </c>
      <c r="E101" s="187"/>
      <c r="F101" s="187"/>
      <c r="G101" s="187"/>
      <c r="H101" s="187"/>
      <c r="I101" s="187"/>
      <c r="J101" s="188">
        <f>J154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142</v>
      </c>
      <c r="E102" s="187"/>
      <c r="F102" s="187"/>
      <c r="G102" s="187"/>
      <c r="H102" s="187"/>
      <c r="I102" s="187"/>
      <c r="J102" s="188">
        <f>J160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143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000 - Vedlejší a ostatní náklady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0</v>
      </c>
      <c r="S123" s="103"/>
      <c r="T123" s="199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="12" customFormat="1" ht="25.92" customHeight="1">
      <c r="A124" s="12"/>
      <c r="B124" s="201"/>
      <c r="C124" s="202"/>
      <c r="D124" s="203" t="s">
        <v>78</v>
      </c>
      <c r="E124" s="204" t="s">
        <v>157</v>
      </c>
      <c r="F124" s="204" t="s">
        <v>158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P125+P133+P146+P154+P160+P167</f>
        <v>0</v>
      </c>
      <c r="Q124" s="209"/>
      <c r="R124" s="210">
        <f>R125+R133+R146+R154+R160+R167</f>
        <v>0</v>
      </c>
      <c r="S124" s="209"/>
      <c r="T124" s="211">
        <f>T125+T133+T146+T154+T160+T167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159</v>
      </c>
      <c r="AT124" s="213" t="s">
        <v>78</v>
      </c>
      <c r="AU124" s="213" t="s">
        <v>79</v>
      </c>
      <c r="AY124" s="212" t="s">
        <v>160</v>
      </c>
      <c r="BK124" s="214">
        <f>BK125+BK133+BK146+BK154+BK160+BK167</f>
        <v>0</v>
      </c>
    </row>
    <row r="125" s="12" customFormat="1" ht="22.8" customHeight="1">
      <c r="A125" s="12"/>
      <c r="B125" s="201"/>
      <c r="C125" s="202"/>
      <c r="D125" s="203" t="s">
        <v>78</v>
      </c>
      <c r="E125" s="215" t="s">
        <v>161</v>
      </c>
      <c r="F125" s="215" t="s">
        <v>162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SUM(P126:P132)</f>
        <v>0</v>
      </c>
      <c r="Q125" s="209"/>
      <c r="R125" s="210">
        <f>SUM(R126:R132)</f>
        <v>0</v>
      </c>
      <c r="S125" s="209"/>
      <c r="T125" s="211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159</v>
      </c>
      <c r="AT125" s="213" t="s">
        <v>78</v>
      </c>
      <c r="AU125" s="213" t="s">
        <v>87</v>
      </c>
      <c r="AY125" s="212" t="s">
        <v>160</v>
      </c>
      <c r="BK125" s="214">
        <f>SUM(BK126:BK132)</f>
        <v>0</v>
      </c>
    </row>
    <row r="126" s="2" customFormat="1" ht="16.5" customHeight="1">
      <c r="A126" s="37"/>
      <c r="B126" s="38"/>
      <c r="C126" s="217" t="s">
        <v>87</v>
      </c>
      <c r="D126" s="217" t="s">
        <v>163</v>
      </c>
      <c r="E126" s="218" t="s">
        <v>164</v>
      </c>
      <c r="F126" s="219" t="s">
        <v>165</v>
      </c>
      <c r="G126" s="220" t="s">
        <v>166</v>
      </c>
      <c r="H126" s="221">
        <v>1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168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168</v>
      </c>
      <c r="BM126" s="228" t="s">
        <v>169</v>
      </c>
    </row>
    <row r="127" s="2" customFormat="1">
      <c r="A127" s="37"/>
      <c r="B127" s="38"/>
      <c r="C127" s="39"/>
      <c r="D127" s="230" t="s">
        <v>170</v>
      </c>
      <c r="E127" s="39"/>
      <c r="F127" s="231" t="s">
        <v>171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="2" customFormat="1">
      <c r="A128" s="37"/>
      <c r="B128" s="38"/>
      <c r="C128" s="39"/>
      <c r="D128" s="230" t="s">
        <v>172</v>
      </c>
      <c r="E128" s="39"/>
      <c r="F128" s="235" t="s">
        <v>173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172</v>
      </c>
      <c r="AU128" s="16" t="s">
        <v>89</v>
      </c>
    </row>
    <row r="129" s="2" customFormat="1" ht="24.15" customHeight="1">
      <c r="A129" s="37"/>
      <c r="B129" s="38"/>
      <c r="C129" s="217" t="s">
        <v>89</v>
      </c>
      <c r="D129" s="217" t="s">
        <v>163</v>
      </c>
      <c r="E129" s="218" t="s">
        <v>174</v>
      </c>
      <c r="F129" s="219" t="s">
        <v>175</v>
      </c>
      <c r="G129" s="220" t="s">
        <v>166</v>
      </c>
      <c r="H129" s="221">
        <v>1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168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168</v>
      </c>
      <c r="BM129" s="228" t="s">
        <v>176</v>
      </c>
    </row>
    <row r="130" s="2" customFormat="1">
      <c r="A130" s="37"/>
      <c r="B130" s="38"/>
      <c r="C130" s="39"/>
      <c r="D130" s="230" t="s">
        <v>172</v>
      </c>
      <c r="E130" s="39"/>
      <c r="F130" s="235" t="s">
        <v>177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172</v>
      </c>
      <c r="AU130" s="16" t="s">
        <v>89</v>
      </c>
    </row>
    <row r="131" s="2" customFormat="1" ht="16.5" customHeight="1">
      <c r="A131" s="37"/>
      <c r="B131" s="38"/>
      <c r="C131" s="217" t="s">
        <v>178</v>
      </c>
      <c r="D131" s="217" t="s">
        <v>163</v>
      </c>
      <c r="E131" s="218" t="s">
        <v>179</v>
      </c>
      <c r="F131" s="219" t="s">
        <v>180</v>
      </c>
      <c r="G131" s="220" t="s">
        <v>166</v>
      </c>
      <c r="H131" s="221">
        <v>1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168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168</v>
      </c>
      <c r="BM131" s="228" t="s">
        <v>181</v>
      </c>
    </row>
    <row r="132" s="2" customFormat="1" ht="16.5" customHeight="1">
      <c r="A132" s="37"/>
      <c r="B132" s="38"/>
      <c r="C132" s="217" t="s">
        <v>182</v>
      </c>
      <c r="D132" s="217" t="s">
        <v>163</v>
      </c>
      <c r="E132" s="218" t="s">
        <v>183</v>
      </c>
      <c r="F132" s="219" t="s">
        <v>184</v>
      </c>
      <c r="G132" s="220" t="s">
        <v>166</v>
      </c>
      <c r="H132" s="221">
        <v>1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168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168</v>
      </c>
      <c r="BM132" s="228" t="s">
        <v>185</v>
      </c>
    </row>
    <row r="133" s="12" customFormat="1" ht="22.8" customHeight="1">
      <c r="A133" s="12"/>
      <c r="B133" s="201"/>
      <c r="C133" s="202"/>
      <c r="D133" s="203" t="s">
        <v>78</v>
      </c>
      <c r="E133" s="215" t="s">
        <v>186</v>
      </c>
      <c r="F133" s="215" t="s">
        <v>187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SUM(P134:P145)</f>
        <v>0</v>
      </c>
      <c r="Q133" s="209"/>
      <c r="R133" s="210">
        <f>SUM(R134:R145)</f>
        <v>0</v>
      </c>
      <c r="S133" s="209"/>
      <c r="T133" s="211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159</v>
      </c>
      <c r="AT133" s="213" t="s">
        <v>78</v>
      </c>
      <c r="AU133" s="213" t="s">
        <v>87</v>
      </c>
      <c r="AY133" s="212" t="s">
        <v>160</v>
      </c>
      <c r="BK133" s="214">
        <f>SUM(BK134:BK145)</f>
        <v>0</v>
      </c>
    </row>
    <row r="134" s="2" customFormat="1" ht="16.5" customHeight="1">
      <c r="A134" s="37"/>
      <c r="B134" s="38"/>
      <c r="C134" s="217" t="s">
        <v>159</v>
      </c>
      <c r="D134" s="217" t="s">
        <v>163</v>
      </c>
      <c r="E134" s="218" t="s">
        <v>188</v>
      </c>
      <c r="F134" s="219" t="s">
        <v>187</v>
      </c>
      <c r="G134" s="220" t="s">
        <v>166</v>
      </c>
      <c r="H134" s="221">
        <v>1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168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168</v>
      </c>
      <c r="BM134" s="228" t="s">
        <v>189</v>
      </c>
    </row>
    <row r="135" s="2" customFormat="1">
      <c r="A135" s="37"/>
      <c r="B135" s="38"/>
      <c r="C135" s="39"/>
      <c r="D135" s="230" t="s">
        <v>170</v>
      </c>
      <c r="E135" s="39"/>
      <c r="F135" s="231" t="s">
        <v>190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="2" customFormat="1">
      <c r="A136" s="37"/>
      <c r="B136" s="38"/>
      <c r="C136" s="39"/>
      <c r="D136" s="230" t="s">
        <v>172</v>
      </c>
      <c r="E136" s="39"/>
      <c r="F136" s="235" t="s">
        <v>191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172</v>
      </c>
      <c r="AU136" s="16" t="s">
        <v>89</v>
      </c>
    </row>
    <row r="137" s="2" customFormat="1" ht="16.5" customHeight="1">
      <c r="A137" s="37"/>
      <c r="B137" s="38"/>
      <c r="C137" s="217" t="s">
        <v>192</v>
      </c>
      <c r="D137" s="217" t="s">
        <v>163</v>
      </c>
      <c r="E137" s="218" t="s">
        <v>193</v>
      </c>
      <c r="F137" s="219" t="s">
        <v>194</v>
      </c>
      <c r="G137" s="220" t="s">
        <v>166</v>
      </c>
      <c r="H137" s="221">
        <v>1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168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168</v>
      </c>
      <c r="BM137" s="228" t="s">
        <v>195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196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2" customFormat="1">
      <c r="A139" s="37"/>
      <c r="B139" s="38"/>
      <c r="C139" s="39"/>
      <c r="D139" s="230" t="s">
        <v>172</v>
      </c>
      <c r="E139" s="39"/>
      <c r="F139" s="235" t="s">
        <v>197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172</v>
      </c>
      <c r="AU139" s="16" t="s">
        <v>89</v>
      </c>
    </row>
    <row r="140" s="2" customFormat="1" ht="16.5" customHeight="1">
      <c r="A140" s="37"/>
      <c r="B140" s="38"/>
      <c r="C140" s="217" t="s">
        <v>198</v>
      </c>
      <c r="D140" s="217" t="s">
        <v>163</v>
      </c>
      <c r="E140" s="218" t="s">
        <v>199</v>
      </c>
      <c r="F140" s="219" t="s">
        <v>200</v>
      </c>
      <c r="G140" s="220" t="s">
        <v>166</v>
      </c>
      <c r="H140" s="221">
        <v>1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168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168</v>
      </c>
      <c r="BM140" s="228" t="s">
        <v>201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202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2" customFormat="1">
      <c r="A142" s="37"/>
      <c r="B142" s="38"/>
      <c r="C142" s="39"/>
      <c r="D142" s="230" t="s">
        <v>172</v>
      </c>
      <c r="E142" s="39"/>
      <c r="F142" s="235" t="s">
        <v>203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="2" customFormat="1" ht="16.5" customHeight="1">
      <c r="A143" s="37"/>
      <c r="B143" s="38"/>
      <c r="C143" s="217" t="s">
        <v>204</v>
      </c>
      <c r="D143" s="217" t="s">
        <v>163</v>
      </c>
      <c r="E143" s="218" t="s">
        <v>205</v>
      </c>
      <c r="F143" s="219" t="s">
        <v>206</v>
      </c>
      <c r="G143" s="220" t="s">
        <v>166</v>
      </c>
      <c r="H143" s="221">
        <v>1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168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168</v>
      </c>
      <c r="BM143" s="228" t="s">
        <v>207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208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2" customFormat="1">
      <c r="A145" s="37"/>
      <c r="B145" s="38"/>
      <c r="C145" s="39"/>
      <c r="D145" s="230" t="s">
        <v>172</v>
      </c>
      <c r="E145" s="39"/>
      <c r="F145" s="235" t="s">
        <v>209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="12" customFormat="1" ht="22.8" customHeight="1">
      <c r="A146" s="12"/>
      <c r="B146" s="201"/>
      <c r="C146" s="202"/>
      <c r="D146" s="203" t="s">
        <v>78</v>
      </c>
      <c r="E146" s="215" t="s">
        <v>210</v>
      </c>
      <c r="F146" s="215" t="s">
        <v>211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SUM(P147:P153)</f>
        <v>0</v>
      </c>
      <c r="Q146" s="209"/>
      <c r="R146" s="210">
        <f>SUM(R147:R153)</f>
        <v>0</v>
      </c>
      <c r="S146" s="209"/>
      <c r="T146" s="211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159</v>
      </c>
      <c r="AT146" s="213" t="s">
        <v>78</v>
      </c>
      <c r="AU146" s="213" t="s">
        <v>87</v>
      </c>
      <c r="AY146" s="212" t="s">
        <v>160</v>
      </c>
      <c r="BK146" s="214">
        <f>SUM(BK147:BK153)</f>
        <v>0</v>
      </c>
    </row>
    <row r="147" s="2" customFormat="1" ht="16.5" customHeight="1">
      <c r="A147" s="37"/>
      <c r="B147" s="38"/>
      <c r="C147" s="217" t="s">
        <v>212</v>
      </c>
      <c r="D147" s="217" t="s">
        <v>163</v>
      </c>
      <c r="E147" s="218" t="s">
        <v>213</v>
      </c>
      <c r="F147" s="219" t="s">
        <v>214</v>
      </c>
      <c r="G147" s="220" t="s">
        <v>215</v>
      </c>
      <c r="H147" s="221">
        <v>247</v>
      </c>
      <c r="I147" s="222"/>
      <c r="J147" s="223">
        <f>ROUND(I147*H147,2)</f>
        <v>0</v>
      </c>
      <c r="K147" s="219" t="s">
        <v>167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168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168</v>
      </c>
      <c r="BM147" s="228" t="s">
        <v>216</v>
      </c>
    </row>
    <row r="148" s="2" customFormat="1">
      <c r="A148" s="37"/>
      <c r="B148" s="38"/>
      <c r="C148" s="39"/>
      <c r="D148" s="230" t="s">
        <v>170</v>
      </c>
      <c r="E148" s="39"/>
      <c r="F148" s="231" t="s">
        <v>217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="2" customFormat="1">
      <c r="A149" s="37"/>
      <c r="B149" s="38"/>
      <c r="C149" s="39"/>
      <c r="D149" s="230" t="s">
        <v>172</v>
      </c>
      <c r="E149" s="39"/>
      <c r="F149" s="235" t="s">
        <v>218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89</v>
      </c>
    </row>
    <row r="150" s="13" customFormat="1">
      <c r="A150" s="13"/>
      <c r="B150" s="236"/>
      <c r="C150" s="237"/>
      <c r="D150" s="230" t="s">
        <v>219</v>
      </c>
      <c r="E150" s="238" t="s">
        <v>1</v>
      </c>
      <c r="F150" s="239" t="s">
        <v>220</v>
      </c>
      <c r="G150" s="237"/>
      <c r="H150" s="240">
        <v>247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87</v>
      </c>
      <c r="AY150" s="246" t="s">
        <v>160</v>
      </c>
    </row>
    <row r="151" s="2" customFormat="1" ht="16.5" customHeight="1">
      <c r="A151" s="37"/>
      <c r="B151" s="38"/>
      <c r="C151" s="217" t="s">
        <v>221</v>
      </c>
      <c r="D151" s="217" t="s">
        <v>163</v>
      </c>
      <c r="E151" s="218" t="s">
        <v>222</v>
      </c>
      <c r="F151" s="219" t="s">
        <v>223</v>
      </c>
      <c r="G151" s="220" t="s">
        <v>166</v>
      </c>
      <c r="H151" s="221">
        <v>1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168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168</v>
      </c>
      <c r="BM151" s="228" t="s">
        <v>224</v>
      </c>
    </row>
    <row r="152" s="2" customFormat="1">
      <c r="A152" s="37"/>
      <c r="B152" s="38"/>
      <c r="C152" s="39"/>
      <c r="D152" s="230" t="s">
        <v>170</v>
      </c>
      <c r="E152" s="39"/>
      <c r="F152" s="231" t="s">
        <v>223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="2" customFormat="1">
      <c r="A153" s="37"/>
      <c r="B153" s="38"/>
      <c r="C153" s="39"/>
      <c r="D153" s="230" t="s">
        <v>172</v>
      </c>
      <c r="E153" s="39"/>
      <c r="F153" s="235" t="s">
        <v>225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172</v>
      </c>
      <c r="AU153" s="16" t="s">
        <v>89</v>
      </c>
    </row>
    <row r="154" s="12" customFormat="1" ht="22.8" customHeight="1">
      <c r="A154" s="12"/>
      <c r="B154" s="201"/>
      <c r="C154" s="202"/>
      <c r="D154" s="203" t="s">
        <v>78</v>
      </c>
      <c r="E154" s="215" t="s">
        <v>226</v>
      </c>
      <c r="F154" s="215" t="s">
        <v>227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SUM(P155:P159)</f>
        <v>0</v>
      </c>
      <c r="Q154" s="209"/>
      <c r="R154" s="210">
        <f>SUM(R155:R159)</f>
        <v>0</v>
      </c>
      <c r="S154" s="209"/>
      <c r="T154" s="211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159</v>
      </c>
      <c r="AT154" s="213" t="s">
        <v>78</v>
      </c>
      <c r="AU154" s="213" t="s">
        <v>87</v>
      </c>
      <c r="AY154" s="212" t="s">
        <v>160</v>
      </c>
      <c r="BK154" s="214">
        <f>SUM(BK155:BK159)</f>
        <v>0</v>
      </c>
    </row>
    <row r="155" s="2" customFormat="1" ht="24.15" customHeight="1">
      <c r="A155" s="37"/>
      <c r="B155" s="38"/>
      <c r="C155" s="217" t="s">
        <v>228</v>
      </c>
      <c r="D155" s="217" t="s">
        <v>163</v>
      </c>
      <c r="E155" s="218" t="s">
        <v>229</v>
      </c>
      <c r="F155" s="219" t="s">
        <v>230</v>
      </c>
      <c r="G155" s="220" t="s">
        <v>231</v>
      </c>
      <c r="H155" s="221">
        <v>6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168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168</v>
      </c>
      <c r="BM155" s="228" t="s">
        <v>232</v>
      </c>
    </row>
    <row r="156" s="2" customFormat="1">
      <c r="A156" s="37"/>
      <c r="B156" s="38"/>
      <c r="C156" s="39"/>
      <c r="D156" s="230" t="s">
        <v>170</v>
      </c>
      <c r="E156" s="39"/>
      <c r="F156" s="231" t="s">
        <v>233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="2" customFormat="1" ht="24.15" customHeight="1">
      <c r="A157" s="37"/>
      <c r="B157" s="38"/>
      <c r="C157" s="217" t="s">
        <v>234</v>
      </c>
      <c r="D157" s="217" t="s">
        <v>163</v>
      </c>
      <c r="E157" s="218" t="s">
        <v>235</v>
      </c>
      <c r="F157" s="219" t="s">
        <v>236</v>
      </c>
      <c r="G157" s="220" t="s">
        <v>231</v>
      </c>
      <c r="H157" s="221">
        <v>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168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168</v>
      </c>
      <c r="BM157" s="228" t="s">
        <v>237</v>
      </c>
    </row>
    <row r="158" s="2" customFormat="1">
      <c r="A158" s="37"/>
      <c r="B158" s="38"/>
      <c r="C158" s="39"/>
      <c r="D158" s="230" t="s">
        <v>170</v>
      </c>
      <c r="E158" s="39"/>
      <c r="F158" s="231" t="s">
        <v>233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="2" customFormat="1">
      <c r="A159" s="37"/>
      <c r="B159" s="38"/>
      <c r="C159" s="39"/>
      <c r="D159" s="230" t="s">
        <v>172</v>
      </c>
      <c r="E159" s="39"/>
      <c r="F159" s="235" t="s">
        <v>238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="12" customFormat="1" ht="22.8" customHeight="1">
      <c r="A160" s="12"/>
      <c r="B160" s="201"/>
      <c r="C160" s="202"/>
      <c r="D160" s="203" t="s">
        <v>78</v>
      </c>
      <c r="E160" s="215" t="s">
        <v>239</v>
      </c>
      <c r="F160" s="215" t="s">
        <v>240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SUM(P161:P166)</f>
        <v>0</v>
      </c>
      <c r="Q160" s="209"/>
      <c r="R160" s="210">
        <f>SUM(R161:R166)</f>
        <v>0</v>
      </c>
      <c r="S160" s="209"/>
      <c r="T160" s="211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159</v>
      </c>
      <c r="AT160" s="213" t="s">
        <v>78</v>
      </c>
      <c r="AU160" s="213" t="s">
        <v>87</v>
      </c>
      <c r="AY160" s="212" t="s">
        <v>160</v>
      </c>
      <c r="BK160" s="214">
        <f>SUM(BK161:BK166)</f>
        <v>0</v>
      </c>
    </row>
    <row r="161" s="2" customFormat="1" ht="24.15" customHeight="1">
      <c r="A161" s="37"/>
      <c r="B161" s="38"/>
      <c r="C161" s="217" t="s">
        <v>241</v>
      </c>
      <c r="D161" s="217" t="s">
        <v>163</v>
      </c>
      <c r="E161" s="218" t="s">
        <v>242</v>
      </c>
      <c r="F161" s="219" t="s">
        <v>243</v>
      </c>
      <c r="G161" s="220" t="s">
        <v>166</v>
      </c>
      <c r="H161" s="221">
        <v>1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168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168</v>
      </c>
      <c r="BM161" s="228" t="s">
        <v>244</v>
      </c>
    </row>
    <row r="162" s="2" customFormat="1">
      <c r="A162" s="37"/>
      <c r="B162" s="38"/>
      <c r="C162" s="39"/>
      <c r="D162" s="230" t="s">
        <v>170</v>
      </c>
      <c r="E162" s="39"/>
      <c r="F162" s="231" t="s">
        <v>245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="2" customFormat="1">
      <c r="A163" s="37"/>
      <c r="B163" s="38"/>
      <c r="C163" s="39"/>
      <c r="D163" s="230" t="s">
        <v>172</v>
      </c>
      <c r="E163" s="39"/>
      <c r="F163" s="235" t="s">
        <v>246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172</v>
      </c>
      <c r="AU163" s="16" t="s">
        <v>89</v>
      </c>
    </row>
    <row r="164" s="2" customFormat="1" ht="16.5" customHeight="1">
      <c r="A164" s="37"/>
      <c r="B164" s="38"/>
      <c r="C164" s="217" t="s">
        <v>247</v>
      </c>
      <c r="D164" s="217" t="s">
        <v>163</v>
      </c>
      <c r="E164" s="218" t="s">
        <v>248</v>
      </c>
      <c r="F164" s="219" t="s">
        <v>249</v>
      </c>
      <c r="G164" s="220" t="s">
        <v>166</v>
      </c>
      <c r="H164" s="221">
        <v>1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168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168</v>
      </c>
      <c r="BM164" s="228" t="s">
        <v>250</v>
      </c>
    </row>
    <row r="165" s="2" customFormat="1">
      <c r="A165" s="37"/>
      <c r="B165" s="38"/>
      <c r="C165" s="39"/>
      <c r="D165" s="230" t="s">
        <v>170</v>
      </c>
      <c r="E165" s="39"/>
      <c r="F165" s="231" t="s">
        <v>251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="2" customFormat="1">
      <c r="A166" s="37"/>
      <c r="B166" s="38"/>
      <c r="C166" s="39"/>
      <c r="D166" s="230" t="s">
        <v>172</v>
      </c>
      <c r="E166" s="39"/>
      <c r="F166" s="235" t="s">
        <v>252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89</v>
      </c>
    </row>
    <row r="167" s="12" customFormat="1" ht="22.8" customHeight="1">
      <c r="A167" s="12"/>
      <c r="B167" s="201"/>
      <c r="C167" s="202"/>
      <c r="D167" s="203" t="s">
        <v>78</v>
      </c>
      <c r="E167" s="215" t="s">
        <v>253</v>
      </c>
      <c r="F167" s="215" t="s">
        <v>254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SUM(P168:P170)</f>
        <v>0</v>
      </c>
      <c r="Q167" s="209"/>
      <c r="R167" s="210">
        <f>SUM(R168:R170)</f>
        <v>0</v>
      </c>
      <c r="S167" s="209"/>
      <c r="T167" s="21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159</v>
      </c>
      <c r="AT167" s="213" t="s">
        <v>78</v>
      </c>
      <c r="AU167" s="213" t="s">
        <v>87</v>
      </c>
      <c r="AY167" s="212" t="s">
        <v>160</v>
      </c>
      <c r="BK167" s="214">
        <f>SUM(BK168:BK170)</f>
        <v>0</v>
      </c>
    </row>
    <row r="168" s="2" customFormat="1" ht="21.75" customHeight="1">
      <c r="A168" s="37"/>
      <c r="B168" s="38"/>
      <c r="C168" s="217" t="s">
        <v>8</v>
      </c>
      <c r="D168" s="217" t="s">
        <v>163</v>
      </c>
      <c r="E168" s="218" t="s">
        <v>255</v>
      </c>
      <c r="F168" s="219" t="s">
        <v>256</v>
      </c>
      <c r="G168" s="220" t="s">
        <v>231</v>
      </c>
      <c r="H168" s="221">
        <v>4</v>
      </c>
      <c r="I168" s="222"/>
      <c r="J168" s="223">
        <f>ROUND(I168*H168,2)</f>
        <v>0</v>
      </c>
      <c r="K168" s="219" t="s">
        <v>167</v>
      </c>
      <c r="L168" s="43"/>
      <c r="M168" s="224" t="s">
        <v>1</v>
      </c>
      <c r="N168" s="225" t="s">
        <v>44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168</v>
      </c>
      <c r="AT168" s="228" t="s">
        <v>163</v>
      </c>
      <c r="AU168" s="228" t="s">
        <v>89</v>
      </c>
      <c r="AY168" s="16" t="s">
        <v>160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87</v>
      </c>
      <c r="BK168" s="229">
        <f>ROUND(I168*H168,2)</f>
        <v>0</v>
      </c>
      <c r="BL168" s="16" t="s">
        <v>168</v>
      </c>
      <c r="BM168" s="228" t="s">
        <v>257</v>
      </c>
    </row>
    <row r="169" s="2" customFormat="1">
      <c r="A169" s="37"/>
      <c r="B169" s="38"/>
      <c r="C169" s="39"/>
      <c r="D169" s="230" t="s">
        <v>170</v>
      </c>
      <c r="E169" s="39"/>
      <c r="F169" s="231" t="s">
        <v>258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89</v>
      </c>
    </row>
    <row r="170" s="2" customFormat="1">
      <c r="A170" s="37"/>
      <c r="B170" s="38"/>
      <c r="C170" s="39"/>
      <c r="D170" s="230" t="s">
        <v>172</v>
      </c>
      <c r="E170" s="39"/>
      <c r="F170" s="235" t="s">
        <v>259</v>
      </c>
      <c r="G170" s="39"/>
      <c r="H170" s="39"/>
      <c r="I170" s="232"/>
      <c r="J170" s="39"/>
      <c r="K170" s="39"/>
      <c r="L170" s="43"/>
      <c r="M170" s="247"/>
      <c r="N170" s="248"/>
      <c r="O170" s="249"/>
      <c r="P170" s="249"/>
      <c r="Q170" s="249"/>
      <c r="R170" s="249"/>
      <c r="S170" s="249"/>
      <c r="T170" s="250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172</v>
      </c>
      <c r="AU170" s="16" t="s">
        <v>89</v>
      </c>
    </row>
    <row r="171" s="2" customFormat="1" ht="6.96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sheet="1" autoFilter="0" formatColumns="0" formatRows="0" objects="1" scenarios="1" spinCount="100000" saltValue="mD8sTbWZaPQzwrIba0g5FhPdV8pn0g5rtvwIRZ2UaqGhePwNexGVidM4hE4+x3a3yLN0vg/+IbiZZHyLOPhPIw==" hashValue="i52/2ooFbwVwvHZfU+dK46tPQ0KEuc0VP4mrLZGqCQWNtqNTc3Obh3Auw7NW0TbU2r2b7ajb4gYSvkKpP+ybHg==" algorithmName="SHA-512" password="CC35"/>
  <autoFilter ref="C122:K17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260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ROUND((SUM(BE120:BE188)),  2)</f>
        <v>0</v>
      </c>
      <c r="G33" s="37"/>
      <c r="H33" s="37"/>
      <c r="I33" s="154">
        <v>0.20999999999999999</v>
      </c>
      <c r="J33" s="153">
        <f>ROUND(((SUM(BE120:BE188))*I33),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ROUND((SUM(BF120:BF188)),  2)</f>
        <v>0</v>
      </c>
      <c r="G34" s="37"/>
      <c r="H34" s="37"/>
      <c r="I34" s="154">
        <v>0.14999999999999999</v>
      </c>
      <c r="J34" s="153">
        <f>ROUND(((SUM(BF120:BF188))*I34),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ROUND((SUM(BG120:BG188)),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ROUND((SUM(BH120:BH188)),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ROUND((SUM(BI120:BI188)),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001 - Příprava území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263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264</v>
      </c>
      <c r="E100" s="187"/>
      <c r="F100" s="187"/>
      <c r="G100" s="187"/>
      <c r="H100" s="187"/>
      <c r="I100" s="187"/>
      <c r="J100" s="188">
        <f>J172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="2" customFormat="1" ht="6.96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144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173" t="str">
        <f>E7</f>
        <v>Místní komunikace Jamská - Nákupní park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130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75" t="str">
        <f>E9</f>
        <v>001 - Příprava území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Žďár nad Sázavou</v>
      </c>
      <c r="G114" s="39"/>
      <c r="H114" s="39"/>
      <c r="I114" s="31" t="s">
        <v>22</v>
      </c>
      <c r="J114" s="78" t="str">
        <f>IF(J12="","",J12)</f>
        <v>17. 9. 2021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24</v>
      </c>
      <c r="D116" s="39"/>
      <c r="E116" s="39"/>
      <c r="F116" s="26" t="str">
        <f>E15</f>
        <v>Město Žďár nad Sázavou</v>
      </c>
      <c r="G116" s="39"/>
      <c r="H116" s="39"/>
      <c r="I116" s="31" t="s">
        <v>32</v>
      </c>
      <c r="J116" s="35" t="str">
        <f>E21</f>
        <v>PROfi Jihlava spol. s 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5.6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PROfi Jihlava spol. s 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90"/>
      <c r="B119" s="191"/>
      <c r="C119" s="192" t="s">
        <v>145</v>
      </c>
      <c r="D119" s="193" t="s">
        <v>64</v>
      </c>
      <c r="E119" s="193" t="s">
        <v>60</v>
      </c>
      <c r="F119" s="193" t="s">
        <v>61</v>
      </c>
      <c r="G119" s="193" t="s">
        <v>146</v>
      </c>
      <c r="H119" s="193" t="s">
        <v>147</v>
      </c>
      <c r="I119" s="193" t="s">
        <v>148</v>
      </c>
      <c r="J119" s="193" t="s">
        <v>134</v>
      </c>
      <c r="K119" s="194" t="s">
        <v>149</v>
      </c>
      <c r="L119" s="195"/>
      <c r="M119" s="99" t="s">
        <v>1</v>
      </c>
      <c r="N119" s="100" t="s">
        <v>43</v>
      </c>
      <c r="O119" s="100" t="s">
        <v>150</v>
      </c>
      <c r="P119" s="100" t="s">
        <v>151</v>
      </c>
      <c r="Q119" s="100" t="s">
        <v>152</v>
      </c>
      <c r="R119" s="100" t="s">
        <v>153</v>
      </c>
      <c r="S119" s="100" t="s">
        <v>154</v>
      </c>
      <c r="T119" s="101" t="s">
        <v>155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="2" customFormat="1" ht="22.8" customHeight="1">
      <c r="A120" s="37"/>
      <c r="B120" s="38"/>
      <c r="C120" s="106" t="s">
        <v>156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</f>
        <v>0</v>
      </c>
      <c r="Q120" s="103"/>
      <c r="R120" s="198">
        <f>R121</f>
        <v>0.23050250000000003</v>
      </c>
      <c r="S120" s="103"/>
      <c r="T120" s="199">
        <f>T121</f>
        <v>107.30875499999999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136</v>
      </c>
      <c r="BK120" s="200">
        <f>BK121</f>
        <v>0</v>
      </c>
    </row>
    <row r="121" s="12" customFormat="1" ht="25.92" customHeight="1">
      <c r="A121" s="12"/>
      <c r="B121" s="201"/>
      <c r="C121" s="202"/>
      <c r="D121" s="203" t="s">
        <v>78</v>
      </c>
      <c r="E121" s="204" t="s">
        <v>265</v>
      </c>
      <c r="F121" s="204" t="s">
        <v>266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P122+P153+P172</f>
        <v>0</v>
      </c>
      <c r="Q121" s="209"/>
      <c r="R121" s="210">
        <f>R122+R153+R172</f>
        <v>0.23050250000000003</v>
      </c>
      <c r="S121" s="209"/>
      <c r="T121" s="211">
        <f>T122+T153+T172</f>
        <v>107.30875499999999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160</v>
      </c>
      <c r="BK121" s="214">
        <f>BK122+BK153+BK172</f>
        <v>0</v>
      </c>
    </row>
    <row r="122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267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SUM(P123:P152)</f>
        <v>0</v>
      </c>
      <c r="Q122" s="209"/>
      <c r="R122" s="210">
        <f>SUM(R123:R152)</f>
        <v>0.22646000000000002</v>
      </c>
      <c r="S122" s="209"/>
      <c r="T122" s="211">
        <f>SUM(T123:T152)</f>
        <v>58.574999999999996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160</v>
      </c>
      <c r="BK122" s="214">
        <f>SUM(BK123:BK152)</f>
        <v>0</v>
      </c>
    </row>
    <row r="123" s="2" customFormat="1" ht="37.8" customHeight="1">
      <c r="A123" s="37"/>
      <c r="B123" s="38"/>
      <c r="C123" s="217" t="s">
        <v>87</v>
      </c>
      <c r="D123" s="217" t="s">
        <v>163</v>
      </c>
      <c r="E123" s="218" t="s">
        <v>268</v>
      </c>
      <c r="F123" s="219" t="s">
        <v>269</v>
      </c>
      <c r="G123" s="220" t="s">
        <v>270</v>
      </c>
      <c r="H123" s="221">
        <v>309</v>
      </c>
      <c r="I123" s="222"/>
      <c r="J123" s="223">
        <f>ROUND(I123*H123,2)</f>
        <v>0</v>
      </c>
      <c r="K123" s="219" t="s">
        <v>167</v>
      </c>
      <c r="L123" s="43"/>
      <c r="M123" s="224" t="s">
        <v>1</v>
      </c>
      <c r="N123" s="225" t="s">
        <v>44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182</v>
      </c>
      <c r="AT123" s="228" t="s">
        <v>163</v>
      </c>
      <c r="AU123" s="228" t="s">
        <v>89</v>
      </c>
      <c r="AY123" s="16" t="s">
        <v>160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87</v>
      </c>
      <c r="BK123" s="229">
        <f>ROUND(I123*H123,2)</f>
        <v>0</v>
      </c>
      <c r="BL123" s="16" t="s">
        <v>182</v>
      </c>
      <c r="BM123" s="228" t="s">
        <v>271</v>
      </c>
    </row>
    <row r="124" s="2" customFormat="1">
      <c r="A124" s="37"/>
      <c r="B124" s="38"/>
      <c r="C124" s="39"/>
      <c r="D124" s="230" t="s">
        <v>170</v>
      </c>
      <c r="E124" s="39"/>
      <c r="F124" s="231" t="s">
        <v>272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170</v>
      </c>
      <c r="AU124" s="16" t="s">
        <v>89</v>
      </c>
    </row>
    <row r="125" s="2" customFormat="1" ht="24.15" customHeight="1">
      <c r="A125" s="37"/>
      <c r="B125" s="38"/>
      <c r="C125" s="217" t="s">
        <v>89</v>
      </c>
      <c r="D125" s="217" t="s">
        <v>163</v>
      </c>
      <c r="E125" s="218" t="s">
        <v>273</v>
      </c>
      <c r="F125" s="219" t="s">
        <v>274</v>
      </c>
      <c r="G125" s="220" t="s">
        <v>275</v>
      </c>
      <c r="H125" s="221">
        <v>14.4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44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182</v>
      </c>
      <c r="AT125" s="228" t="s">
        <v>163</v>
      </c>
      <c r="AU125" s="228" t="s">
        <v>89</v>
      </c>
      <c r="AY125" s="16" t="s">
        <v>160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87</v>
      </c>
      <c r="BK125" s="229">
        <f>ROUND(I125*H125,2)</f>
        <v>0</v>
      </c>
      <c r="BL125" s="16" t="s">
        <v>182</v>
      </c>
      <c r="BM125" s="228" t="s">
        <v>276</v>
      </c>
    </row>
    <row r="126" s="2" customFormat="1">
      <c r="A126" s="37"/>
      <c r="B126" s="38"/>
      <c r="C126" s="39"/>
      <c r="D126" s="230" t="s">
        <v>170</v>
      </c>
      <c r="E126" s="39"/>
      <c r="F126" s="231" t="s">
        <v>277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89</v>
      </c>
    </row>
    <row r="127" s="13" customFormat="1">
      <c r="A127" s="13"/>
      <c r="B127" s="236"/>
      <c r="C127" s="237"/>
      <c r="D127" s="230" t="s">
        <v>219</v>
      </c>
      <c r="E127" s="238" t="s">
        <v>1</v>
      </c>
      <c r="F127" s="239" t="s">
        <v>278</v>
      </c>
      <c r="G127" s="237"/>
      <c r="H127" s="240">
        <v>14.4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219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160</v>
      </c>
    </row>
    <row r="128" s="2" customFormat="1" ht="24.15" customHeight="1">
      <c r="A128" s="37"/>
      <c r="B128" s="38"/>
      <c r="C128" s="217" t="s">
        <v>178</v>
      </c>
      <c r="D128" s="217" t="s">
        <v>163</v>
      </c>
      <c r="E128" s="218" t="s">
        <v>279</v>
      </c>
      <c r="F128" s="219" t="s">
        <v>280</v>
      </c>
      <c r="G128" s="220" t="s">
        <v>281</v>
      </c>
      <c r="H128" s="221">
        <v>72</v>
      </c>
      <c r="I128" s="222"/>
      <c r="J128" s="223">
        <f>ROUND(I128*H128,2)</f>
        <v>0</v>
      </c>
      <c r="K128" s="219" t="s">
        <v>167</v>
      </c>
      <c r="L128" s="43"/>
      <c r="M128" s="224" t="s">
        <v>1</v>
      </c>
      <c r="N128" s="225" t="s">
        <v>44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182</v>
      </c>
      <c r="AT128" s="228" t="s">
        <v>163</v>
      </c>
      <c r="AU128" s="228" t="s">
        <v>89</v>
      </c>
      <c r="AY128" s="16" t="s">
        <v>160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87</v>
      </c>
      <c r="BK128" s="229">
        <f>ROUND(I128*H128,2)</f>
        <v>0</v>
      </c>
      <c r="BL128" s="16" t="s">
        <v>182</v>
      </c>
      <c r="BM128" s="228" t="s">
        <v>282</v>
      </c>
    </row>
    <row r="129" s="2" customFormat="1">
      <c r="A129" s="37"/>
      <c r="B129" s="38"/>
      <c r="C129" s="39"/>
      <c r="D129" s="230" t="s">
        <v>170</v>
      </c>
      <c r="E129" s="39"/>
      <c r="F129" s="231" t="s">
        <v>283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89</v>
      </c>
    </row>
    <row r="130" s="2" customFormat="1">
      <c r="A130" s="37"/>
      <c r="B130" s="38"/>
      <c r="C130" s="39"/>
      <c r="D130" s="230" t="s">
        <v>172</v>
      </c>
      <c r="E130" s="39"/>
      <c r="F130" s="235" t="s">
        <v>284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172</v>
      </c>
      <c r="AU130" s="16" t="s">
        <v>89</v>
      </c>
    </row>
    <row r="131" s="2" customFormat="1" ht="16.5" customHeight="1">
      <c r="A131" s="37"/>
      <c r="B131" s="38"/>
      <c r="C131" s="217" t="s">
        <v>182</v>
      </c>
      <c r="D131" s="217" t="s">
        <v>163</v>
      </c>
      <c r="E131" s="218" t="s">
        <v>285</v>
      </c>
      <c r="F131" s="219" t="s">
        <v>286</v>
      </c>
      <c r="G131" s="220" t="s">
        <v>281</v>
      </c>
      <c r="H131" s="221">
        <v>72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0.00018000000000000001</v>
      </c>
      <c r="R131" s="226">
        <f>Q131*H131</f>
        <v>0.012960000000000001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287</v>
      </c>
    </row>
    <row r="132" s="2" customFormat="1">
      <c r="A132" s="37"/>
      <c r="B132" s="38"/>
      <c r="C132" s="39"/>
      <c r="D132" s="230" t="s">
        <v>170</v>
      </c>
      <c r="E132" s="39"/>
      <c r="F132" s="231" t="s">
        <v>288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="2" customFormat="1" ht="16.5" customHeight="1">
      <c r="A133" s="37"/>
      <c r="B133" s="38"/>
      <c r="C133" s="217" t="s">
        <v>159</v>
      </c>
      <c r="D133" s="217" t="s">
        <v>163</v>
      </c>
      <c r="E133" s="218" t="s">
        <v>289</v>
      </c>
      <c r="F133" s="219" t="s">
        <v>290</v>
      </c>
      <c r="G133" s="220" t="s">
        <v>281</v>
      </c>
      <c r="H133" s="221">
        <v>72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291</v>
      </c>
    </row>
    <row r="134" s="2" customFormat="1">
      <c r="A134" s="37"/>
      <c r="B134" s="38"/>
      <c r="C134" s="39"/>
      <c r="D134" s="230" t="s">
        <v>170</v>
      </c>
      <c r="E134" s="39"/>
      <c r="F134" s="231" t="s">
        <v>292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="2" customFormat="1" ht="16.5" customHeight="1">
      <c r="A135" s="37"/>
      <c r="B135" s="38"/>
      <c r="C135" s="217" t="s">
        <v>192</v>
      </c>
      <c r="D135" s="217" t="s">
        <v>163</v>
      </c>
      <c r="E135" s="218" t="s">
        <v>293</v>
      </c>
      <c r="F135" s="219" t="s">
        <v>294</v>
      </c>
      <c r="G135" s="220" t="s">
        <v>270</v>
      </c>
      <c r="H135" s="221">
        <v>165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0.35499999999999998</v>
      </c>
      <c r="T135" s="227">
        <f>S135*H135</f>
        <v>58.574999999999996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295</v>
      </c>
    </row>
    <row r="136" s="2" customFormat="1">
      <c r="A136" s="37"/>
      <c r="B136" s="38"/>
      <c r="C136" s="39"/>
      <c r="D136" s="230" t="s">
        <v>170</v>
      </c>
      <c r="E136" s="39"/>
      <c r="F136" s="231" t="s">
        <v>296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="13" customFormat="1">
      <c r="A137" s="13"/>
      <c r="B137" s="236"/>
      <c r="C137" s="237"/>
      <c r="D137" s="230" t="s">
        <v>219</v>
      </c>
      <c r="E137" s="238" t="s">
        <v>1</v>
      </c>
      <c r="F137" s="239" t="s">
        <v>297</v>
      </c>
      <c r="G137" s="237"/>
      <c r="H137" s="240">
        <v>165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219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160</v>
      </c>
    </row>
    <row r="138" s="2" customFormat="1" ht="24.15" customHeight="1">
      <c r="A138" s="37"/>
      <c r="B138" s="38"/>
      <c r="C138" s="217" t="s">
        <v>198</v>
      </c>
      <c r="D138" s="217" t="s">
        <v>163</v>
      </c>
      <c r="E138" s="218" t="s">
        <v>298</v>
      </c>
      <c r="F138" s="219" t="s">
        <v>299</v>
      </c>
      <c r="G138" s="220" t="s">
        <v>270</v>
      </c>
      <c r="H138" s="221">
        <v>7442</v>
      </c>
      <c r="I138" s="222"/>
      <c r="J138" s="223">
        <f>ROUND(I138*H138,2)</f>
        <v>0</v>
      </c>
      <c r="K138" s="219" t="s">
        <v>167</v>
      </c>
      <c r="L138" s="43"/>
      <c r="M138" s="224" t="s">
        <v>1</v>
      </c>
      <c r="N138" s="225" t="s">
        <v>44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182</v>
      </c>
      <c r="AT138" s="228" t="s">
        <v>163</v>
      </c>
      <c r="AU138" s="228" t="s">
        <v>89</v>
      </c>
      <c r="AY138" s="16" t="s">
        <v>160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87</v>
      </c>
      <c r="BK138" s="229">
        <f>ROUND(I138*H138,2)</f>
        <v>0</v>
      </c>
      <c r="BL138" s="16" t="s">
        <v>182</v>
      </c>
      <c r="BM138" s="228" t="s">
        <v>300</v>
      </c>
    </row>
    <row r="139" s="2" customFormat="1">
      <c r="A139" s="37"/>
      <c r="B139" s="38"/>
      <c r="C139" s="39"/>
      <c r="D139" s="230" t="s">
        <v>170</v>
      </c>
      <c r="E139" s="39"/>
      <c r="F139" s="231" t="s">
        <v>301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170</v>
      </c>
      <c r="AU139" s="16" t="s">
        <v>89</v>
      </c>
    </row>
    <row r="140" s="2" customFormat="1" ht="33" customHeight="1">
      <c r="A140" s="37"/>
      <c r="B140" s="38"/>
      <c r="C140" s="217" t="s">
        <v>204</v>
      </c>
      <c r="D140" s="217" t="s">
        <v>163</v>
      </c>
      <c r="E140" s="218" t="s">
        <v>302</v>
      </c>
      <c r="F140" s="219" t="s">
        <v>303</v>
      </c>
      <c r="G140" s="220" t="s">
        <v>275</v>
      </c>
      <c r="H140" s="221">
        <v>744.20000000000005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304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305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2" customFormat="1">
      <c r="A142" s="37"/>
      <c r="B142" s="38"/>
      <c r="C142" s="39"/>
      <c r="D142" s="230" t="s">
        <v>172</v>
      </c>
      <c r="E142" s="39"/>
      <c r="F142" s="235" t="s">
        <v>306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="13" customFormat="1">
      <c r="A143" s="13"/>
      <c r="B143" s="236"/>
      <c r="C143" s="237"/>
      <c r="D143" s="230" t="s">
        <v>219</v>
      </c>
      <c r="E143" s="238" t="s">
        <v>1</v>
      </c>
      <c r="F143" s="239" t="s">
        <v>307</v>
      </c>
      <c r="G143" s="237"/>
      <c r="H143" s="240">
        <v>744.20000000000005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219</v>
      </c>
      <c r="AU143" s="246" t="s">
        <v>89</v>
      </c>
      <c r="AV143" s="13" t="s">
        <v>89</v>
      </c>
      <c r="AW143" s="13" t="s">
        <v>36</v>
      </c>
      <c r="AX143" s="13" t="s">
        <v>79</v>
      </c>
      <c r="AY143" s="246" t="s">
        <v>160</v>
      </c>
    </row>
    <row r="144" s="2" customFormat="1" ht="24.15" customHeight="1">
      <c r="A144" s="37"/>
      <c r="B144" s="38"/>
      <c r="C144" s="217" t="s">
        <v>212</v>
      </c>
      <c r="D144" s="217" t="s">
        <v>163</v>
      </c>
      <c r="E144" s="218" t="s">
        <v>308</v>
      </c>
      <c r="F144" s="219" t="s">
        <v>309</v>
      </c>
      <c r="G144" s="220" t="s">
        <v>275</v>
      </c>
      <c r="H144" s="221">
        <v>458.39999999999998</v>
      </c>
      <c r="I144" s="222"/>
      <c r="J144" s="223">
        <f>ROUND(I144*H144,2)</f>
        <v>0</v>
      </c>
      <c r="K144" s="219" t="s">
        <v>167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182</v>
      </c>
      <c r="AT144" s="228" t="s">
        <v>163</v>
      </c>
      <c r="AU144" s="228" t="s">
        <v>89</v>
      </c>
      <c r="AY144" s="16" t="s">
        <v>160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182</v>
      </c>
      <c r="BM144" s="228" t="s">
        <v>310</v>
      </c>
    </row>
    <row r="145" s="2" customFormat="1">
      <c r="A145" s="37"/>
      <c r="B145" s="38"/>
      <c r="C145" s="39"/>
      <c r="D145" s="230" t="s">
        <v>170</v>
      </c>
      <c r="E145" s="39"/>
      <c r="F145" s="231" t="s">
        <v>311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89</v>
      </c>
    </row>
    <row r="146" s="2" customFormat="1">
      <c r="A146" s="37"/>
      <c r="B146" s="38"/>
      <c r="C146" s="39"/>
      <c r="D146" s="230" t="s">
        <v>172</v>
      </c>
      <c r="E146" s="39"/>
      <c r="F146" s="235" t="s">
        <v>312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89</v>
      </c>
    </row>
    <row r="147" s="13" customFormat="1">
      <c r="A147" s="13"/>
      <c r="B147" s="236"/>
      <c r="C147" s="237"/>
      <c r="D147" s="230" t="s">
        <v>219</v>
      </c>
      <c r="E147" s="238" t="s">
        <v>1</v>
      </c>
      <c r="F147" s="239" t="s">
        <v>313</v>
      </c>
      <c r="G147" s="237"/>
      <c r="H147" s="240">
        <v>458.39999999999998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160</v>
      </c>
    </row>
    <row r="148" s="2" customFormat="1" ht="16.5" customHeight="1">
      <c r="A148" s="37"/>
      <c r="B148" s="38"/>
      <c r="C148" s="217" t="s">
        <v>221</v>
      </c>
      <c r="D148" s="217" t="s">
        <v>163</v>
      </c>
      <c r="E148" s="218" t="s">
        <v>314</v>
      </c>
      <c r="F148" s="219" t="s">
        <v>315</v>
      </c>
      <c r="G148" s="220" t="s">
        <v>275</v>
      </c>
      <c r="H148" s="221">
        <v>744.20000000000005</v>
      </c>
      <c r="I148" s="222"/>
      <c r="J148" s="223">
        <f>ROUND(I148*H148,2)</f>
        <v>0</v>
      </c>
      <c r="K148" s="219" t="s">
        <v>316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317</v>
      </c>
    </row>
    <row r="149" s="2" customFormat="1">
      <c r="A149" s="37"/>
      <c r="B149" s="38"/>
      <c r="C149" s="39"/>
      <c r="D149" s="230" t="s">
        <v>170</v>
      </c>
      <c r="E149" s="39"/>
      <c r="F149" s="231" t="s">
        <v>318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="2" customFormat="1">
      <c r="A150" s="37"/>
      <c r="B150" s="38"/>
      <c r="C150" s="39"/>
      <c r="D150" s="230" t="s">
        <v>172</v>
      </c>
      <c r="E150" s="39"/>
      <c r="F150" s="235" t="s">
        <v>319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="2" customFormat="1" ht="24.15" customHeight="1">
      <c r="A151" s="37"/>
      <c r="B151" s="38"/>
      <c r="C151" s="217" t="s">
        <v>228</v>
      </c>
      <c r="D151" s="217" t="s">
        <v>163</v>
      </c>
      <c r="E151" s="218" t="s">
        <v>320</v>
      </c>
      <c r="F151" s="219" t="s">
        <v>321</v>
      </c>
      <c r="G151" s="220" t="s">
        <v>281</v>
      </c>
      <c r="H151" s="221">
        <v>10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0.021350000000000001</v>
      </c>
      <c r="R151" s="226">
        <f>Q151*H151</f>
        <v>0.21350000000000002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322</v>
      </c>
    </row>
    <row r="152" s="2" customFormat="1">
      <c r="A152" s="37"/>
      <c r="B152" s="38"/>
      <c r="C152" s="39"/>
      <c r="D152" s="230" t="s">
        <v>170</v>
      </c>
      <c r="E152" s="39"/>
      <c r="F152" s="231" t="s">
        <v>323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="12" customFormat="1" ht="22.8" customHeight="1">
      <c r="A153" s="12"/>
      <c r="B153" s="201"/>
      <c r="C153" s="202"/>
      <c r="D153" s="203" t="s">
        <v>78</v>
      </c>
      <c r="E153" s="215" t="s">
        <v>212</v>
      </c>
      <c r="F153" s="215" t="s">
        <v>324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SUM(P154:P171)</f>
        <v>0</v>
      </c>
      <c r="Q153" s="209"/>
      <c r="R153" s="210">
        <f>SUM(R154:R171)</f>
        <v>0.0040425000000000001</v>
      </c>
      <c r="S153" s="209"/>
      <c r="T153" s="211">
        <f>SUM(T154:T171)</f>
        <v>48.733754999999995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87</v>
      </c>
      <c r="AT153" s="213" t="s">
        <v>78</v>
      </c>
      <c r="AU153" s="213" t="s">
        <v>87</v>
      </c>
      <c r="AY153" s="212" t="s">
        <v>160</v>
      </c>
      <c r="BK153" s="214">
        <f>SUM(BK154:BK171)</f>
        <v>0</v>
      </c>
    </row>
    <row r="154" s="2" customFormat="1" ht="24.15" customHeight="1">
      <c r="A154" s="37"/>
      <c r="B154" s="38"/>
      <c r="C154" s="217" t="s">
        <v>234</v>
      </c>
      <c r="D154" s="217" t="s">
        <v>163</v>
      </c>
      <c r="E154" s="218" t="s">
        <v>325</v>
      </c>
      <c r="F154" s="219" t="s">
        <v>326</v>
      </c>
      <c r="G154" s="220" t="s">
        <v>215</v>
      </c>
      <c r="H154" s="221">
        <v>16</v>
      </c>
      <c r="I154" s="222"/>
      <c r="J154" s="223">
        <f>ROUND(I154*H154,2)</f>
        <v>0</v>
      </c>
      <c r="K154" s="219" t="s">
        <v>167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0.68300000000000005</v>
      </c>
      <c r="T154" s="227">
        <f>S154*H154</f>
        <v>10.928000000000001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327</v>
      </c>
    </row>
    <row r="155" s="2" customFormat="1">
      <c r="A155" s="37"/>
      <c r="B155" s="38"/>
      <c r="C155" s="39"/>
      <c r="D155" s="230" t="s">
        <v>170</v>
      </c>
      <c r="E155" s="39"/>
      <c r="F155" s="231" t="s">
        <v>328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="13" customFormat="1">
      <c r="A156" s="13"/>
      <c r="B156" s="236"/>
      <c r="C156" s="237"/>
      <c r="D156" s="230" t="s">
        <v>219</v>
      </c>
      <c r="E156" s="238" t="s">
        <v>1</v>
      </c>
      <c r="F156" s="239" t="s">
        <v>329</v>
      </c>
      <c r="G156" s="237"/>
      <c r="H156" s="240">
        <v>16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="2" customFormat="1" ht="24.15" customHeight="1">
      <c r="A157" s="37"/>
      <c r="B157" s="38"/>
      <c r="C157" s="217" t="s">
        <v>241</v>
      </c>
      <c r="D157" s="217" t="s">
        <v>163</v>
      </c>
      <c r="E157" s="218" t="s">
        <v>330</v>
      </c>
      <c r="F157" s="219" t="s">
        <v>331</v>
      </c>
      <c r="G157" s="220" t="s">
        <v>275</v>
      </c>
      <c r="H157" s="221">
        <v>2.75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0.00147</v>
      </c>
      <c r="R157" s="226">
        <f>Q157*H157</f>
        <v>0.0040425000000000001</v>
      </c>
      <c r="S157" s="226">
        <v>2.4470000000000001</v>
      </c>
      <c r="T157" s="227">
        <f>S157*H157</f>
        <v>6.7292500000000004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332</v>
      </c>
    </row>
    <row r="158" s="2" customFormat="1">
      <c r="A158" s="37"/>
      <c r="B158" s="38"/>
      <c r="C158" s="39"/>
      <c r="D158" s="230" t="s">
        <v>170</v>
      </c>
      <c r="E158" s="39"/>
      <c r="F158" s="231" t="s">
        <v>333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="2" customFormat="1">
      <c r="A159" s="37"/>
      <c r="B159" s="38"/>
      <c r="C159" s="39"/>
      <c r="D159" s="230" t="s">
        <v>172</v>
      </c>
      <c r="E159" s="39"/>
      <c r="F159" s="235" t="s">
        <v>334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="13" customFormat="1">
      <c r="A160" s="13"/>
      <c r="B160" s="236"/>
      <c r="C160" s="237"/>
      <c r="D160" s="230" t="s">
        <v>219</v>
      </c>
      <c r="E160" s="238" t="s">
        <v>1</v>
      </c>
      <c r="F160" s="239" t="s">
        <v>335</v>
      </c>
      <c r="G160" s="237"/>
      <c r="H160" s="240">
        <v>2.75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219</v>
      </c>
      <c r="AU160" s="246" t="s">
        <v>89</v>
      </c>
      <c r="AV160" s="13" t="s">
        <v>89</v>
      </c>
      <c r="AW160" s="13" t="s">
        <v>36</v>
      </c>
      <c r="AX160" s="13" t="s">
        <v>79</v>
      </c>
      <c r="AY160" s="246" t="s">
        <v>160</v>
      </c>
    </row>
    <row r="161" s="2" customFormat="1" ht="24.15" customHeight="1">
      <c r="A161" s="37"/>
      <c r="B161" s="38"/>
      <c r="C161" s="217" t="s">
        <v>247</v>
      </c>
      <c r="D161" s="217" t="s">
        <v>163</v>
      </c>
      <c r="E161" s="218" t="s">
        <v>336</v>
      </c>
      <c r="F161" s="219" t="s">
        <v>337</v>
      </c>
      <c r="G161" s="220" t="s">
        <v>215</v>
      </c>
      <c r="H161" s="221">
        <v>67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0.25</v>
      </c>
      <c r="T161" s="227">
        <f>S161*H161</f>
        <v>16.75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338</v>
      </c>
    </row>
    <row r="162" s="2" customFormat="1">
      <c r="A162" s="37"/>
      <c r="B162" s="38"/>
      <c r="C162" s="39"/>
      <c r="D162" s="230" t="s">
        <v>170</v>
      </c>
      <c r="E162" s="39"/>
      <c r="F162" s="231" t="s">
        <v>339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="13" customFormat="1">
      <c r="A163" s="13"/>
      <c r="B163" s="236"/>
      <c r="C163" s="237"/>
      <c r="D163" s="230" t="s">
        <v>219</v>
      </c>
      <c r="E163" s="238" t="s">
        <v>1</v>
      </c>
      <c r="F163" s="239" t="s">
        <v>340</v>
      </c>
      <c r="G163" s="237"/>
      <c r="H163" s="240">
        <v>67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="2" customFormat="1" ht="24.15" customHeight="1">
      <c r="A164" s="37"/>
      <c r="B164" s="38"/>
      <c r="C164" s="217" t="s">
        <v>8</v>
      </c>
      <c r="D164" s="217" t="s">
        <v>163</v>
      </c>
      <c r="E164" s="218" t="s">
        <v>341</v>
      </c>
      <c r="F164" s="219" t="s">
        <v>342</v>
      </c>
      <c r="G164" s="220" t="s">
        <v>281</v>
      </c>
      <c r="H164" s="221">
        <v>57.332999999999998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0.16500000000000001</v>
      </c>
      <c r="T164" s="227">
        <f>S164*H164</f>
        <v>9.4599449999999994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343</v>
      </c>
    </row>
    <row r="165" s="2" customFormat="1">
      <c r="A165" s="37"/>
      <c r="B165" s="38"/>
      <c r="C165" s="39"/>
      <c r="D165" s="230" t="s">
        <v>170</v>
      </c>
      <c r="E165" s="39"/>
      <c r="F165" s="231" t="s">
        <v>344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="13" customFormat="1">
      <c r="A166" s="13"/>
      <c r="B166" s="236"/>
      <c r="C166" s="237"/>
      <c r="D166" s="230" t="s">
        <v>219</v>
      </c>
      <c r="E166" s="238" t="s">
        <v>1</v>
      </c>
      <c r="F166" s="239" t="s">
        <v>345</v>
      </c>
      <c r="G166" s="237"/>
      <c r="H166" s="240">
        <v>57.332999999999998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="2" customFormat="1" ht="24.15" customHeight="1">
      <c r="A167" s="37"/>
      <c r="B167" s="38"/>
      <c r="C167" s="217" t="s">
        <v>346</v>
      </c>
      <c r="D167" s="217" t="s">
        <v>163</v>
      </c>
      <c r="E167" s="218" t="s">
        <v>347</v>
      </c>
      <c r="F167" s="219" t="s">
        <v>348</v>
      </c>
      <c r="G167" s="220" t="s">
        <v>215</v>
      </c>
      <c r="H167" s="221">
        <v>172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0.00248</v>
      </c>
      <c r="T167" s="227">
        <f>S167*H167</f>
        <v>0.42655999999999999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349</v>
      </c>
    </row>
    <row r="168" s="2" customFormat="1">
      <c r="A168" s="37"/>
      <c r="B168" s="38"/>
      <c r="C168" s="39"/>
      <c r="D168" s="230" t="s">
        <v>170</v>
      </c>
      <c r="E168" s="39"/>
      <c r="F168" s="231" t="s">
        <v>350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="2" customFormat="1" ht="24.15" customHeight="1">
      <c r="A169" s="37"/>
      <c r="B169" s="38"/>
      <c r="C169" s="217" t="s">
        <v>351</v>
      </c>
      <c r="D169" s="217" t="s">
        <v>163</v>
      </c>
      <c r="E169" s="218" t="s">
        <v>352</v>
      </c>
      <c r="F169" s="219" t="s">
        <v>353</v>
      </c>
      <c r="G169" s="220" t="s">
        <v>231</v>
      </c>
      <c r="H169" s="221">
        <v>20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0.222</v>
      </c>
      <c r="T169" s="227">
        <f>S169*H169</f>
        <v>4.4400000000000004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354</v>
      </c>
    </row>
    <row r="170" s="2" customFormat="1">
      <c r="A170" s="37"/>
      <c r="B170" s="38"/>
      <c r="C170" s="39"/>
      <c r="D170" s="230" t="s">
        <v>170</v>
      </c>
      <c r="E170" s="39"/>
      <c r="F170" s="231" t="s">
        <v>355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="2" customFormat="1">
      <c r="A171" s="37"/>
      <c r="B171" s="38"/>
      <c r="C171" s="39"/>
      <c r="D171" s="230" t="s">
        <v>172</v>
      </c>
      <c r="E171" s="39"/>
      <c r="F171" s="235" t="s">
        <v>356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172</v>
      </c>
      <c r="AU171" s="16" t="s">
        <v>89</v>
      </c>
    </row>
    <row r="172" s="12" customFormat="1" ht="22.8" customHeight="1">
      <c r="A172" s="12"/>
      <c r="B172" s="201"/>
      <c r="C172" s="202"/>
      <c r="D172" s="203" t="s">
        <v>78</v>
      </c>
      <c r="E172" s="215" t="s">
        <v>357</v>
      </c>
      <c r="F172" s="215" t="s">
        <v>358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SUM(P173:P188)</f>
        <v>0</v>
      </c>
      <c r="Q172" s="209"/>
      <c r="R172" s="210">
        <f>SUM(R173:R188)</f>
        <v>0</v>
      </c>
      <c r="S172" s="209"/>
      <c r="T172" s="211">
        <f>SUM(T173:T188)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87</v>
      </c>
      <c r="AT172" s="213" t="s">
        <v>78</v>
      </c>
      <c r="AU172" s="213" t="s">
        <v>87</v>
      </c>
      <c r="AY172" s="212" t="s">
        <v>160</v>
      </c>
      <c r="BK172" s="214">
        <f>SUM(BK173:BK188)</f>
        <v>0</v>
      </c>
    </row>
    <row r="173" s="2" customFormat="1" ht="33" customHeight="1">
      <c r="A173" s="37"/>
      <c r="B173" s="38"/>
      <c r="C173" s="217" t="s">
        <v>359</v>
      </c>
      <c r="D173" s="217" t="s">
        <v>163</v>
      </c>
      <c r="E173" s="218" t="s">
        <v>360</v>
      </c>
      <c r="F173" s="219" t="s">
        <v>361</v>
      </c>
      <c r="G173" s="220" t="s">
        <v>362</v>
      </c>
      <c r="H173" s="221">
        <v>86.253</v>
      </c>
      <c r="I173" s="222"/>
      <c r="J173" s="223">
        <f>ROUND(I173*H173,2)</f>
        <v>0</v>
      </c>
      <c r="K173" s="219" t="s">
        <v>167</v>
      </c>
      <c r="L173" s="43"/>
      <c r="M173" s="224" t="s">
        <v>1</v>
      </c>
      <c r="N173" s="225" t="s">
        <v>44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182</v>
      </c>
      <c r="AT173" s="228" t="s">
        <v>163</v>
      </c>
      <c r="AU173" s="228" t="s">
        <v>89</v>
      </c>
      <c r="AY173" s="16" t="s">
        <v>160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87</v>
      </c>
      <c r="BK173" s="229">
        <f>ROUND(I173*H173,2)</f>
        <v>0</v>
      </c>
      <c r="BL173" s="16" t="s">
        <v>182</v>
      </c>
      <c r="BM173" s="228" t="s">
        <v>363</v>
      </c>
    </row>
    <row r="174" s="2" customFormat="1">
      <c r="A174" s="37"/>
      <c r="B174" s="38"/>
      <c r="C174" s="39"/>
      <c r="D174" s="230" t="s">
        <v>170</v>
      </c>
      <c r="E174" s="39"/>
      <c r="F174" s="231" t="s">
        <v>364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89</v>
      </c>
    </row>
    <row r="175" s="13" customFormat="1">
      <c r="A175" s="13"/>
      <c r="B175" s="236"/>
      <c r="C175" s="237"/>
      <c r="D175" s="230" t="s">
        <v>219</v>
      </c>
      <c r="E175" s="238" t="s">
        <v>1</v>
      </c>
      <c r="F175" s="239" t="s">
        <v>365</v>
      </c>
      <c r="G175" s="237"/>
      <c r="H175" s="240">
        <v>86.253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219</v>
      </c>
      <c r="AU175" s="246" t="s">
        <v>89</v>
      </c>
      <c r="AV175" s="13" t="s">
        <v>89</v>
      </c>
      <c r="AW175" s="13" t="s">
        <v>36</v>
      </c>
      <c r="AX175" s="13" t="s">
        <v>79</v>
      </c>
      <c r="AY175" s="246" t="s">
        <v>160</v>
      </c>
    </row>
    <row r="176" s="2" customFormat="1" ht="37.8" customHeight="1">
      <c r="A176" s="37"/>
      <c r="B176" s="38"/>
      <c r="C176" s="217" t="s">
        <v>366</v>
      </c>
      <c r="D176" s="217" t="s">
        <v>163</v>
      </c>
      <c r="E176" s="218" t="s">
        <v>367</v>
      </c>
      <c r="F176" s="219" t="s">
        <v>368</v>
      </c>
      <c r="G176" s="220" t="s">
        <v>362</v>
      </c>
      <c r="H176" s="221">
        <v>6.7290000000000001</v>
      </c>
      <c r="I176" s="222"/>
      <c r="J176" s="223">
        <f>ROUND(I176*H176,2)</f>
        <v>0</v>
      </c>
      <c r="K176" s="219" t="s">
        <v>167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182</v>
      </c>
      <c r="AT176" s="228" t="s">
        <v>163</v>
      </c>
      <c r="AU176" s="228" t="s">
        <v>89</v>
      </c>
      <c r="AY176" s="16" t="s">
        <v>160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182</v>
      </c>
      <c r="BM176" s="228" t="s">
        <v>369</v>
      </c>
    </row>
    <row r="177" s="2" customFormat="1">
      <c r="A177" s="37"/>
      <c r="B177" s="38"/>
      <c r="C177" s="39"/>
      <c r="D177" s="230" t="s">
        <v>170</v>
      </c>
      <c r="E177" s="39"/>
      <c r="F177" s="231" t="s">
        <v>370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89</v>
      </c>
    </row>
    <row r="178" s="13" customFormat="1">
      <c r="A178" s="13"/>
      <c r="B178" s="236"/>
      <c r="C178" s="237"/>
      <c r="D178" s="230" t="s">
        <v>219</v>
      </c>
      <c r="E178" s="238" t="s">
        <v>1</v>
      </c>
      <c r="F178" s="239" t="s">
        <v>371</v>
      </c>
      <c r="G178" s="237"/>
      <c r="H178" s="240">
        <v>6.7290000000000001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="2" customFormat="1" ht="33" customHeight="1">
      <c r="A179" s="37"/>
      <c r="B179" s="38"/>
      <c r="C179" s="217" t="s">
        <v>372</v>
      </c>
      <c r="D179" s="217" t="s">
        <v>163</v>
      </c>
      <c r="E179" s="218" t="s">
        <v>373</v>
      </c>
      <c r="F179" s="219" t="s">
        <v>374</v>
      </c>
      <c r="G179" s="220" t="s">
        <v>362</v>
      </c>
      <c r="H179" s="221">
        <v>13.9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375</v>
      </c>
    </row>
    <row r="180" s="2" customFormat="1">
      <c r="A180" s="37"/>
      <c r="B180" s="38"/>
      <c r="C180" s="39"/>
      <c r="D180" s="230" t="s">
        <v>170</v>
      </c>
      <c r="E180" s="39"/>
      <c r="F180" s="231" t="s">
        <v>376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="13" customFormat="1">
      <c r="A181" s="13"/>
      <c r="B181" s="236"/>
      <c r="C181" s="237"/>
      <c r="D181" s="230" t="s">
        <v>219</v>
      </c>
      <c r="E181" s="238" t="s">
        <v>1</v>
      </c>
      <c r="F181" s="239" t="s">
        <v>377</v>
      </c>
      <c r="G181" s="237"/>
      <c r="H181" s="240">
        <v>13.9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="2" customFormat="1" ht="21.75" customHeight="1">
      <c r="A182" s="37"/>
      <c r="B182" s="38"/>
      <c r="C182" s="217" t="s">
        <v>7</v>
      </c>
      <c r="D182" s="217" t="s">
        <v>163</v>
      </c>
      <c r="E182" s="218" t="s">
        <v>378</v>
      </c>
      <c r="F182" s="219" t="s">
        <v>379</v>
      </c>
      <c r="G182" s="220" t="s">
        <v>362</v>
      </c>
      <c r="H182" s="221">
        <v>107.309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380</v>
      </c>
    </row>
    <row r="183" s="2" customFormat="1">
      <c r="A183" s="37"/>
      <c r="B183" s="38"/>
      <c r="C183" s="39"/>
      <c r="D183" s="230" t="s">
        <v>170</v>
      </c>
      <c r="E183" s="39"/>
      <c r="F183" s="231" t="s">
        <v>381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="2" customFormat="1" ht="24.15" customHeight="1">
      <c r="A184" s="37"/>
      <c r="B184" s="38"/>
      <c r="C184" s="217" t="s">
        <v>382</v>
      </c>
      <c r="D184" s="217" t="s">
        <v>163</v>
      </c>
      <c r="E184" s="218" t="s">
        <v>383</v>
      </c>
      <c r="F184" s="219" t="s">
        <v>384</v>
      </c>
      <c r="G184" s="220" t="s">
        <v>362</v>
      </c>
      <c r="H184" s="221">
        <v>1609.635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385</v>
      </c>
    </row>
    <row r="185" s="2" customFormat="1">
      <c r="A185" s="37"/>
      <c r="B185" s="38"/>
      <c r="C185" s="39"/>
      <c r="D185" s="230" t="s">
        <v>170</v>
      </c>
      <c r="E185" s="39"/>
      <c r="F185" s="231" t="s">
        <v>386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="13" customFormat="1">
      <c r="A186" s="13"/>
      <c r="B186" s="236"/>
      <c r="C186" s="237"/>
      <c r="D186" s="230" t="s">
        <v>219</v>
      </c>
      <c r="E186" s="237"/>
      <c r="F186" s="239" t="s">
        <v>387</v>
      </c>
      <c r="G186" s="237"/>
      <c r="H186" s="240">
        <v>1609.635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219</v>
      </c>
      <c r="AU186" s="246" t="s">
        <v>89</v>
      </c>
      <c r="AV186" s="13" t="s">
        <v>89</v>
      </c>
      <c r="AW186" s="13" t="s">
        <v>4</v>
      </c>
      <c r="AX186" s="13" t="s">
        <v>87</v>
      </c>
      <c r="AY186" s="246" t="s">
        <v>160</v>
      </c>
    </row>
    <row r="187" s="2" customFormat="1" ht="24.15" customHeight="1">
      <c r="A187" s="37"/>
      <c r="B187" s="38"/>
      <c r="C187" s="217" t="s">
        <v>388</v>
      </c>
      <c r="D187" s="217" t="s">
        <v>163</v>
      </c>
      <c r="E187" s="218" t="s">
        <v>389</v>
      </c>
      <c r="F187" s="219" t="s">
        <v>390</v>
      </c>
      <c r="G187" s="220" t="s">
        <v>362</v>
      </c>
      <c r="H187" s="221">
        <v>107.309</v>
      </c>
      <c r="I187" s="222"/>
      <c r="J187" s="223">
        <f>ROUND(I187*H187,2)</f>
        <v>0</v>
      </c>
      <c r="K187" s="219" t="s">
        <v>167</v>
      </c>
      <c r="L187" s="43"/>
      <c r="M187" s="224" t="s">
        <v>1</v>
      </c>
      <c r="N187" s="225" t="s">
        <v>44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182</v>
      </c>
      <c r="AT187" s="228" t="s">
        <v>163</v>
      </c>
      <c r="AU187" s="228" t="s">
        <v>89</v>
      </c>
      <c r="AY187" s="16" t="s">
        <v>160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87</v>
      </c>
      <c r="BK187" s="229">
        <f>ROUND(I187*H187,2)</f>
        <v>0</v>
      </c>
      <c r="BL187" s="16" t="s">
        <v>182</v>
      </c>
      <c r="BM187" s="228" t="s">
        <v>391</v>
      </c>
    </row>
    <row r="188" s="2" customFormat="1">
      <c r="A188" s="37"/>
      <c r="B188" s="38"/>
      <c r="C188" s="39"/>
      <c r="D188" s="230" t="s">
        <v>170</v>
      </c>
      <c r="E188" s="39"/>
      <c r="F188" s="231" t="s">
        <v>392</v>
      </c>
      <c r="G188" s="39"/>
      <c r="H188" s="39"/>
      <c r="I188" s="232"/>
      <c r="J188" s="39"/>
      <c r="K188" s="39"/>
      <c r="L188" s="43"/>
      <c r="M188" s="247"/>
      <c r="N188" s="248"/>
      <c r="O188" s="249"/>
      <c r="P188" s="249"/>
      <c r="Q188" s="249"/>
      <c r="R188" s="249"/>
      <c r="S188" s="249"/>
      <c r="T188" s="250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89</v>
      </c>
    </row>
    <row r="189" s="2" customFormat="1" ht="6.96" customHeight="1">
      <c r="A189" s="3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sheet="1" autoFilter="0" formatColumns="0" formatRows="0" objects="1" scenarios="1" spinCount="100000" saltValue="tzghpQGja4d07TMOBeP/iifD0rdqrjQXRulfwvefCD/iW3o8qzGkbDPpYMi0KukgYj1uRioFcy+pISmJnl6REg==" hashValue="HcKvynUiGOp+06V9s3GDkIxD5dRQmjnGlyPCdx6uQfIXwtkIL15PImAx7iAQt856TBqqR8SibEGyzyb4BPrcaA==" algorithmName="SHA-512" password="CC35"/>
  <autoFilter ref="C119:K18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393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ROUND((SUM(BE127:BE299)),  2)</f>
        <v>0</v>
      </c>
      <c r="G33" s="37"/>
      <c r="H33" s="37"/>
      <c r="I33" s="154">
        <v>0.20999999999999999</v>
      </c>
      <c r="J33" s="153">
        <f>ROUND(((SUM(BE127:BE299))*I33),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ROUND((SUM(BF127:BF299)),  2)</f>
        <v>0</v>
      </c>
      <c r="G34" s="37"/>
      <c r="H34" s="37"/>
      <c r="I34" s="154">
        <v>0.14999999999999999</v>
      </c>
      <c r="J34" s="153">
        <f>ROUND(((SUM(BF127:BF299))*I34),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ROUND((SUM(BG127:BG299)),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ROUND((SUM(BH127:BH299)),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ROUND((SUM(BI127:BI299)),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D.1.3.3 - Přípojka vodovodu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J173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J188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8"/>
      <c r="C104" s="179"/>
      <c r="D104" s="180" t="s">
        <v>398</v>
      </c>
      <c r="E104" s="181"/>
      <c r="F104" s="181"/>
      <c r="G104" s="181"/>
      <c r="H104" s="181"/>
      <c r="I104" s="181"/>
      <c r="J104" s="182">
        <f>J289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4"/>
      <c r="C105" s="185"/>
      <c r="D105" s="186" t="s">
        <v>399</v>
      </c>
      <c r="E105" s="187"/>
      <c r="F105" s="187"/>
      <c r="G105" s="187"/>
      <c r="H105" s="187"/>
      <c r="I105" s="187"/>
      <c r="J105" s="188">
        <f>J290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8"/>
      <c r="C106" s="179"/>
      <c r="D106" s="180" t="s">
        <v>400</v>
      </c>
      <c r="E106" s="181"/>
      <c r="F106" s="181"/>
      <c r="G106" s="181"/>
      <c r="H106" s="181"/>
      <c r="I106" s="181"/>
      <c r="J106" s="182">
        <f>J295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4"/>
      <c r="C107" s="185"/>
      <c r="D107" s="186" t="s">
        <v>401</v>
      </c>
      <c r="E107" s="187"/>
      <c r="F107" s="187"/>
      <c r="G107" s="187"/>
      <c r="H107" s="187"/>
      <c r="I107" s="187"/>
      <c r="J107" s="188">
        <f>J296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144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73" t="str">
        <f>E7</f>
        <v>Místní komunikace Jamská - Nákupní park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130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D.1.3.3 - Přípojka vodovodu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Žďár nad Sázavou</v>
      </c>
      <c r="G121" s="39"/>
      <c r="H121" s="39"/>
      <c r="I121" s="31" t="s">
        <v>22</v>
      </c>
      <c r="J121" s="78" t="str">
        <f>IF(J12="","",J12)</f>
        <v>17. 9. 2021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24</v>
      </c>
      <c r="D123" s="39"/>
      <c r="E123" s="39"/>
      <c r="F123" s="26" t="str">
        <f>E15</f>
        <v>Město Žďár nad Sázavou</v>
      </c>
      <c r="G123" s="39"/>
      <c r="H123" s="39"/>
      <c r="I123" s="31" t="s">
        <v>32</v>
      </c>
      <c r="J123" s="35" t="str">
        <f>E21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25.6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PROfi Jihlava spol. s 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90"/>
      <c r="B126" s="191"/>
      <c r="C126" s="192" t="s">
        <v>145</v>
      </c>
      <c r="D126" s="193" t="s">
        <v>64</v>
      </c>
      <c r="E126" s="193" t="s">
        <v>60</v>
      </c>
      <c r="F126" s="193" t="s">
        <v>61</v>
      </c>
      <c r="G126" s="193" t="s">
        <v>146</v>
      </c>
      <c r="H126" s="193" t="s">
        <v>147</v>
      </c>
      <c r="I126" s="193" t="s">
        <v>148</v>
      </c>
      <c r="J126" s="193" t="s">
        <v>134</v>
      </c>
      <c r="K126" s="194" t="s">
        <v>149</v>
      </c>
      <c r="L126" s="195"/>
      <c r="M126" s="99" t="s">
        <v>1</v>
      </c>
      <c r="N126" s="100" t="s">
        <v>43</v>
      </c>
      <c r="O126" s="100" t="s">
        <v>150</v>
      </c>
      <c r="P126" s="100" t="s">
        <v>151</v>
      </c>
      <c r="Q126" s="100" t="s">
        <v>152</v>
      </c>
      <c r="R126" s="100" t="s">
        <v>153</v>
      </c>
      <c r="S126" s="100" t="s">
        <v>154</v>
      </c>
      <c r="T126" s="101" t="s">
        <v>155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="2" customFormat="1" ht="22.8" customHeight="1">
      <c r="A127" s="37"/>
      <c r="B127" s="38"/>
      <c r="C127" s="106" t="s">
        <v>156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P128+P289+P295</f>
        <v>0</v>
      </c>
      <c r="Q127" s="103"/>
      <c r="R127" s="198">
        <f>R128+R289+R295</f>
        <v>5.7739859999999998</v>
      </c>
      <c r="S127" s="103"/>
      <c r="T127" s="199">
        <f>T128+T289+T295</f>
        <v>0.11799999999999999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136</v>
      </c>
      <c r="BK127" s="200">
        <f>BK128+BK289+BK295</f>
        <v>0</v>
      </c>
    </row>
    <row r="128" s="12" customFormat="1" ht="25.92" customHeight="1">
      <c r="A128" s="12"/>
      <c r="B128" s="201"/>
      <c r="C128" s="202"/>
      <c r="D128" s="203" t="s">
        <v>78</v>
      </c>
      <c r="E128" s="204" t="s">
        <v>265</v>
      </c>
      <c r="F128" s="204" t="s">
        <v>266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P129+P173+P178+P188+P281+P286</f>
        <v>0</v>
      </c>
      <c r="Q128" s="209"/>
      <c r="R128" s="210">
        <f>R129+R173+R178+R188+R281+R286</f>
        <v>5.7413460000000001</v>
      </c>
      <c r="S128" s="209"/>
      <c r="T128" s="211">
        <f>T129+T173+T178+T188+T281+T286</f>
        <v>0.11799999999999999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79</v>
      </c>
      <c r="AY128" s="212" t="s">
        <v>160</v>
      </c>
      <c r="BK128" s="214">
        <f>BK129+BK173+BK178+BK188+BK281+BK286</f>
        <v>0</v>
      </c>
    </row>
    <row r="129" s="12" customFormat="1" ht="22.8" customHeight="1">
      <c r="A129" s="12"/>
      <c r="B129" s="201"/>
      <c r="C129" s="202"/>
      <c r="D129" s="203" t="s">
        <v>78</v>
      </c>
      <c r="E129" s="215" t="s">
        <v>87</v>
      </c>
      <c r="F129" s="215" t="s">
        <v>267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SUM(P130:P172)</f>
        <v>0</v>
      </c>
      <c r="Q129" s="209"/>
      <c r="R129" s="210">
        <f>SUM(R130:R172)</f>
        <v>1.783976</v>
      </c>
      <c r="S129" s="209"/>
      <c r="T129" s="211">
        <f>SUM(T130:T172)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87</v>
      </c>
      <c r="AT129" s="213" t="s">
        <v>78</v>
      </c>
      <c r="AU129" s="213" t="s">
        <v>87</v>
      </c>
      <c r="AY129" s="212" t="s">
        <v>160</v>
      </c>
      <c r="BK129" s="214">
        <f>SUM(BK130:BK172)</f>
        <v>0</v>
      </c>
    </row>
    <row r="130" s="2" customFormat="1" ht="24.15" customHeight="1">
      <c r="A130" s="37"/>
      <c r="B130" s="38"/>
      <c r="C130" s="217" t="s">
        <v>87</v>
      </c>
      <c r="D130" s="217" t="s">
        <v>163</v>
      </c>
      <c r="E130" s="218" t="s">
        <v>402</v>
      </c>
      <c r="F130" s="219" t="s">
        <v>403</v>
      </c>
      <c r="G130" s="220" t="s">
        <v>404</v>
      </c>
      <c r="H130" s="221">
        <v>168</v>
      </c>
      <c r="I130" s="222"/>
      <c r="J130" s="223">
        <f>ROUND(I130*H130,2)</f>
        <v>0</v>
      </c>
      <c r="K130" s="219" t="s">
        <v>167</v>
      </c>
      <c r="L130" s="43"/>
      <c r="M130" s="224" t="s">
        <v>1</v>
      </c>
      <c r="N130" s="225" t="s">
        <v>44</v>
      </c>
      <c r="O130" s="90"/>
      <c r="P130" s="226">
        <f>O130*H130</f>
        <v>0</v>
      </c>
      <c r="Q130" s="226">
        <v>3.0000000000000001E-05</v>
      </c>
      <c r="R130" s="226">
        <f>Q130*H130</f>
        <v>0.0050400000000000002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182</v>
      </c>
      <c r="AT130" s="228" t="s">
        <v>163</v>
      </c>
      <c r="AU130" s="228" t="s">
        <v>89</v>
      </c>
      <c r="AY130" s="16" t="s">
        <v>160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87</v>
      </c>
      <c r="BK130" s="229">
        <f>ROUND(I130*H130,2)</f>
        <v>0</v>
      </c>
      <c r="BL130" s="16" t="s">
        <v>182</v>
      </c>
      <c r="BM130" s="228" t="s">
        <v>405</v>
      </c>
    </row>
    <row r="131" s="2" customFormat="1">
      <c r="A131" s="37"/>
      <c r="B131" s="38"/>
      <c r="C131" s="39"/>
      <c r="D131" s="230" t="s">
        <v>170</v>
      </c>
      <c r="E131" s="39"/>
      <c r="F131" s="231" t="s">
        <v>406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89</v>
      </c>
    </row>
    <row r="132" s="13" customFormat="1">
      <c r="A132" s="13"/>
      <c r="B132" s="236"/>
      <c r="C132" s="237"/>
      <c r="D132" s="230" t="s">
        <v>219</v>
      </c>
      <c r="E132" s="238" t="s">
        <v>1</v>
      </c>
      <c r="F132" s="239" t="s">
        <v>407</v>
      </c>
      <c r="G132" s="237"/>
      <c r="H132" s="240">
        <v>168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="2" customFormat="1" ht="24.15" customHeight="1">
      <c r="A133" s="37"/>
      <c r="B133" s="38"/>
      <c r="C133" s="217" t="s">
        <v>89</v>
      </c>
      <c r="D133" s="217" t="s">
        <v>163</v>
      </c>
      <c r="E133" s="218" t="s">
        <v>408</v>
      </c>
      <c r="F133" s="219" t="s">
        <v>409</v>
      </c>
      <c r="G133" s="220" t="s">
        <v>404</v>
      </c>
      <c r="H133" s="221">
        <v>168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4.0000000000000003E-05</v>
      </c>
      <c r="R133" s="226">
        <f>Q133*H133</f>
        <v>0.0067200000000000003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410</v>
      </c>
    </row>
    <row r="134" s="2" customFormat="1">
      <c r="A134" s="37"/>
      <c r="B134" s="38"/>
      <c r="C134" s="39"/>
      <c r="D134" s="230" t="s">
        <v>170</v>
      </c>
      <c r="E134" s="39"/>
      <c r="F134" s="231" t="s">
        <v>411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="13" customFormat="1">
      <c r="A135" s="13"/>
      <c r="B135" s="236"/>
      <c r="C135" s="237"/>
      <c r="D135" s="230" t="s">
        <v>219</v>
      </c>
      <c r="E135" s="238" t="s">
        <v>1</v>
      </c>
      <c r="F135" s="239" t="s">
        <v>407</v>
      </c>
      <c r="G135" s="237"/>
      <c r="H135" s="240">
        <v>168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="2" customFormat="1" ht="33" customHeight="1">
      <c r="A136" s="37"/>
      <c r="B136" s="38"/>
      <c r="C136" s="217" t="s">
        <v>178</v>
      </c>
      <c r="D136" s="217" t="s">
        <v>163</v>
      </c>
      <c r="E136" s="218" t="s">
        <v>412</v>
      </c>
      <c r="F136" s="219" t="s">
        <v>413</v>
      </c>
      <c r="G136" s="220" t="s">
        <v>275</v>
      </c>
      <c r="H136" s="221">
        <v>55.079999999999998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414</v>
      </c>
    </row>
    <row r="137" s="2" customFormat="1">
      <c r="A137" s="37"/>
      <c r="B137" s="38"/>
      <c r="C137" s="39"/>
      <c r="D137" s="230" t="s">
        <v>170</v>
      </c>
      <c r="E137" s="39"/>
      <c r="F137" s="231" t="s">
        <v>415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="13" customFormat="1">
      <c r="A138" s="13"/>
      <c r="B138" s="236"/>
      <c r="C138" s="237"/>
      <c r="D138" s="230" t="s">
        <v>219</v>
      </c>
      <c r="E138" s="238" t="s">
        <v>1</v>
      </c>
      <c r="F138" s="239" t="s">
        <v>416</v>
      </c>
      <c r="G138" s="237"/>
      <c r="H138" s="240">
        <v>55.079999999999998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="2" customFormat="1" ht="24.15" customHeight="1">
      <c r="A139" s="37"/>
      <c r="B139" s="38"/>
      <c r="C139" s="217" t="s">
        <v>182</v>
      </c>
      <c r="D139" s="217" t="s">
        <v>163</v>
      </c>
      <c r="E139" s="218" t="s">
        <v>417</v>
      </c>
      <c r="F139" s="219" t="s">
        <v>418</v>
      </c>
      <c r="G139" s="220" t="s">
        <v>275</v>
      </c>
      <c r="H139" s="221">
        <v>27.539999999999999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419</v>
      </c>
    </row>
    <row r="140" s="2" customFormat="1">
      <c r="A140" s="37"/>
      <c r="B140" s="38"/>
      <c r="C140" s="39"/>
      <c r="D140" s="230" t="s">
        <v>170</v>
      </c>
      <c r="E140" s="39"/>
      <c r="F140" s="231" t="s">
        <v>420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="2" customFormat="1">
      <c r="A141" s="37"/>
      <c r="B141" s="38"/>
      <c r="C141" s="39"/>
      <c r="D141" s="230" t="s">
        <v>172</v>
      </c>
      <c r="E141" s="39"/>
      <c r="F141" s="235" t="s">
        <v>421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172</v>
      </c>
      <c r="AU141" s="16" t="s">
        <v>89</v>
      </c>
    </row>
    <row r="142" s="13" customFormat="1">
      <c r="A142" s="13"/>
      <c r="B142" s="236"/>
      <c r="C142" s="237"/>
      <c r="D142" s="230" t="s">
        <v>219</v>
      </c>
      <c r="E142" s="238" t="s">
        <v>1</v>
      </c>
      <c r="F142" s="239" t="s">
        <v>422</v>
      </c>
      <c r="G142" s="237"/>
      <c r="H142" s="240">
        <v>27.539999999999999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="2" customFormat="1" ht="21.75" customHeight="1">
      <c r="A143" s="37"/>
      <c r="B143" s="38"/>
      <c r="C143" s="217" t="s">
        <v>159</v>
      </c>
      <c r="D143" s="217" t="s">
        <v>163</v>
      </c>
      <c r="E143" s="218" t="s">
        <v>423</v>
      </c>
      <c r="F143" s="219" t="s">
        <v>424</v>
      </c>
      <c r="G143" s="220" t="s">
        <v>270</v>
      </c>
      <c r="H143" s="221">
        <v>122.40000000000001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0.00059000000000000003</v>
      </c>
      <c r="R143" s="226">
        <f>Q143*H143</f>
        <v>0.072216000000000002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425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426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13" customFormat="1">
      <c r="A145" s="13"/>
      <c r="B145" s="236"/>
      <c r="C145" s="237"/>
      <c r="D145" s="230" t="s">
        <v>219</v>
      </c>
      <c r="E145" s="238" t="s">
        <v>1</v>
      </c>
      <c r="F145" s="239" t="s">
        <v>427</v>
      </c>
      <c r="G145" s="237"/>
      <c r="H145" s="240">
        <v>122.40000000000001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219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160</v>
      </c>
    </row>
    <row r="146" s="2" customFormat="1" ht="21.75" customHeight="1">
      <c r="A146" s="37"/>
      <c r="B146" s="38"/>
      <c r="C146" s="217" t="s">
        <v>192</v>
      </c>
      <c r="D146" s="217" t="s">
        <v>163</v>
      </c>
      <c r="E146" s="218" t="s">
        <v>428</v>
      </c>
      <c r="F146" s="219" t="s">
        <v>429</v>
      </c>
      <c r="G146" s="220" t="s">
        <v>270</v>
      </c>
      <c r="H146" s="221">
        <v>122.40000000000001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430</v>
      </c>
    </row>
    <row r="147" s="2" customFormat="1">
      <c r="A147" s="37"/>
      <c r="B147" s="38"/>
      <c r="C147" s="39"/>
      <c r="D147" s="230" t="s">
        <v>170</v>
      </c>
      <c r="E147" s="39"/>
      <c r="F147" s="231" t="s">
        <v>431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="2" customFormat="1" ht="33" customHeight="1">
      <c r="A148" s="37"/>
      <c r="B148" s="38"/>
      <c r="C148" s="217" t="s">
        <v>198</v>
      </c>
      <c r="D148" s="217" t="s">
        <v>163</v>
      </c>
      <c r="E148" s="218" t="s">
        <v>302</v>
      </c>
      <c r="F148" s="219" t="s">
        <v>303</v>
      </c>
      <c r="G148" s="220" t="s">
        <v>275</v>
      </c>
      <c r="H148" s="221">
        <v>16.829999999999998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432</v>
      </c>
    </row>
    <row r="149" s="2" customFormat="1">
      <c r="A149" s="37"/>
      <c r="B149" s="38"/>
      <c r="C149" s="39"/>
      <c r="D149" s="230" t="s">
        <v>170</v>
      </c>
      <c r="E149" s="39"/>
      <c r="F149" s="231" t="s">
        <v>305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="2" customFormat="1">
      <c r="A150" s="37"/>
      <c r="B150" s="38"/>
      <c r="C150" s="39"/>
      <c r="D150" s="230" t="s">
        <v>172</v>
      </c>
      <c r="E150" s="39"/>
      <c r="F150" s="235" t="s">
        <v>433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="13" customFormat="1">
      <c r="A151" s="13"/>
      <c r="B151" s="236"/>
      <c r="C151" s="237"/>
      <c r="D151" s="230" t="s">
        <v>219</v>
      </c>
      <c r="E151" s="238" t="s">
        <v>1</v>
      </c>
      <c r="F151" s="239" t="s">
        <v>434</v>
      </c>
      <c r="G151" s="237"/>
      <c r="H151" s="240">
        <v>16.829999999999998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160</v>
      </c>
    </row>
    <row r="152" s="2" customFormat="1" ht="16.5" customHeight="1">
      <c r="A152" s="37"/>
      <c r="B152" s="38"/>
      <c r="C152" s="217" t="s">
        <v>204</v>
      </c>
      <c r="D152" s="217" t="s">
        <v>163</v>
      </c>
      <c r="E152" s="218" t="s">
        <v>314</v>
      </c>
      <c r="F152" s="219" t="s">
        <v>315</v>
      </c>
      <c r="G152" s="220" t="s">
        <v>275</v>
      </c>
      <c r="H152" s="221">
        <v>16.829999999999998</v>
      </c>
      <c r="I152" s="222"/>
      <c r="J152" s="223">
        <f>ROUND(I152*H152,2)</f>
        <v>0</v>
      </c>
      <c r="K152" s="219" t="s">
        <v>316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435</v>
      </c>
    </row>
    <row r="153" s="2" customFormat="1">
      <c r="A153" s="37"/>
      <c r="B153" s="38"/>
      <c r="C153" s="39"/>
      <c r="D153" s="230" t="s">
        <v>170</v>
      </c>
      <c r="E153" s="39"/>
      <c r="F153" s="231" t="s">
        <v>318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="2" customFormat="1" ht="24.15" customHeight="1">
      <c r="A154" s="37"/>
      <c r="B154" s="38"/>
      <c r="C154" s="217" t="s">
        <v>212</v>
      </c>
      <c r="D154" s="217" t="s">
        <v>163</v>
      </c>
      <c r="E154" s="218" t="s">
        <v>436</v>
      </c>
      <c r="F154" s="219" t="s">
        <v>437</v>
      </c>
      <c r="G154" s="220" t="s">
        <v>362</v>
      </c>
      <c r="H154" s="221">
        <v>33.659999999999997</v>
      </c>
      <c r="I154" s="222"/>
      <c r="J154" s="223">
        <f>ROUND(I154*H154,2)</f>
        <v>0</v>
      </c>
      <c r="K154" s="219" t="s">
        <v>316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438</v>
      </c>
    </row>
    <row r="155" s="2" customFormat="1">
      <c r="A155" s="37"/>
      <c r="B155" s="38"/>
      <c r="C155" s="39"/>
      <c r="D155" s="230" t="s">
        <v>170</v>
      </c>
      <c r="E155" s="39"/>
      <c r="F155" s="231" t="s">
        <v>439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="13" customFormat="1">
      <c r="A156" s="13"/>
      <c r="B156" s="236"/>
      <c r="C156" s="237"/>
      <c r="D156" s="230" t="s">
        <v>219</v>
      </c>
      <c r="E156" s="237"/>
      <c r="F156" s="239" t="s">
        <v>440</v>
      </c>
      <c r="G156" s="237"/>
      <c r="H156" s="240">
        <v>33.659999999999997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4</v>
      </c>
      <c r="AX156" s="13" t="s">
        <v>87</v>
      </c>
      <c r="AY156" s="246" t="s">
        <v>160</v>
      </c>
    </row>
    <row r="157" s="2" customFormat="1" ht="24.15" customHeight="1">
      <c r="A157" s="37"/>
      <c r="B157" s="38"/>
      <c r="C157" s="217" t="s">
        <v>221</v>
      </c>
      <c r="D157" s="217" t="s">
        <v>163</v>
      </c>
      <c r="E157" s="218" t="s">
        <v>441</v>
      </c>
      <c r="F157" s="219" t="s">
        <v>442</v>
      </c>
      <c r="G157" s="220" t="s">
        <v>275</v>
      </c>
      <c r="H157" s="221">
        <v>38.25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443</v>
      </c>
    </row>
    <row r="158" s="2" customFormat="1">
      <c r="A158" s="37"/>
      <c r="B158" s="38"/>
      <c r="C158" s="39"/>
      <c r="D158" s="230" t="s">
        <v>170</v>
      </c>
      <c r="E158" s="39"/>
      <c r="F158" s="231" t="s">
        <v>444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="13" customFormat="1">
      <c r="A159" s="13"/>
      <c r="B159" s="236"/>
      <c r="C159" s="237"/>
      <c r="D159" s="230" t="s">
        <v>219</v>
      </c>
      <c r="E159" s="238" t="s">
        <v>1</v>
      </c>
      <c r="F159" s="239" t="s">
        <v>445</v>
      </c>
      <c r="G159" s="237"/>
      <c r="H159" s="240">
        <v>38.25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219</v>
      </c>
      <c r="AU159" s="246" t="s">
        <v>89</v>
      </c>
      <c r="AV159" s="13" t="s">
        <v>89</v>
      </c>
      <c r="AW159" s="13" t="s">
        <v>36</v>
      </c>
      <c r="AX159" s="13" t="s">
        <v>79</v>
      </c>
      <c r="AY159" s="246" t="s">
        <v>160</v>
      </c>
    </row>
    <row r="160" s="2" customFormat="1" ht="24.15" customHeight="1">
      <c r="A160" s="37"/>
      <c r="B160" s="38"/>
      <c r="C160" s="217" t="s">
        <v>228</v>
      </c>
      <c r="D160" s="217" t="s">
        <v>163</v>
      </c>
      <c r="E160" s="218" t="s">
        <v>446</v>
      </c>
      <c r="F160" s="219" t="s">
        <v>447</v>
      </c>
      <c r="G160" s="220" t="s">
        <v>275</v>
      </c>
      <c r="H160" s="221">
        <v>1</v>
      </c>
      <c r="I160" s="222"/>
      <c r="J160" s="223">
        <f>ROUND(I160*H160,2)</f>
        <v>0</v>
      </c>
      <c r="K160" s="219" t="s">
        <v>167</v>
      </c>
      <c r="L160" s="43"/>
      <c r="M160" s="224" t="s">
        <v>1</v>
      </c>
      <c r="N160" s="225" t="s">
        <v>44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182</v>
      </c>
      <c r="AT160" s="228" t="s">
        <v>163</v>
      </c>
      <c r="AU160" s="228" t="s">
        <v>89</v>
      </c>
      <c r="AY160" s="16" t="s">
        <v>160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87</v>
      </c>
      <c r="BK160" s="229">
        <f>ROUND(I160*H160,2)</f>
        <v>0</v>
      </c>
      <c r="BL160" s="16" t="s">
        <v>182</v>
      </c>
      <c r="BM160" s="228" t="s">
        <v>448</v>
      </c>
    </row>
    <row r="161" s="2" customFormat="1">
      <c r="A161" s="37"/>
      <c r="B161" s="38"/>
      <c r="C161" s="39"/>
      <c r="D161" s="230" t="s">
        <v>170</v>
      </c>
      <c r="E161" s="39"/>
      <c r="F161" s="231" t="s">
        <v>449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89</v>
      </c>
    </row>
    <row r="162" s="2" customFormat="1">
      <c r="A162" s="37"/>
      <c r="B162" s="38"/>
      <c r="C162" s="39"/>
      <c r="D162" s="230" t="s">
        <v>172</v>
      </c>
      <c r="E162" s="39"/>
      <c r="F162" s="235" t="s">
        <v>450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172</v>
      </c>
      <c r="AU162" s="16" t="s">
        <v>89</v>
      </c>
    </row>
    <row r="163" s="13" customFormat="1">
      <c r="A163" s="13"/>
      <c r="B163" s="236"/>
      <c r="C163" s="237"/>
      <c r="D163" s="230" t="s">
        <v>219</v>
      </c>
      <c r="E163" s="238" t="s">
        <v>1</v>
      </c>
      <c r="F163" s="239" t="s">
        <v>451</v>
      </c>
      <c r="G163" s="237"/>
      <c r="H163" s="240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="2" customFormat="1" ht="16.5" customHeight="1">
      <c r="A164" s="37"/>
      <c r="B164" s="38"/>
      <c r="C164" s="251" t="s">
        <v>234</v>
      </c>
      <c r="D164" s="251" t="s">
        <v>452</v>
      </c>
      <c r="E164" s="252" t="s">
        <v>453</v>
      </c>
      <c r="F164" s="253" t="s">
        <v>454</v>
      </c>
      <c r="G164" s="254" t="s">
        <v>362</v>
      </c>
      <c r="H164" s="255">
        <v>1.7</v>
      </c>
      <c r="I164" s="256"/>
      <c r="J164" s="257">
        <f>ROUND(I164*H164,2)</f>
        <v>0</v>
      </c>
      <c r="K164" s="253" t="s">
        <v>167</v>
      </c>
      <c r="L164" s="258"/>
      <c r="M164" s="259" t="s">
        <v>1</v>
      </c>
      <c r="N164" s="260" t="s">
        <v>44</v>
      </c>
      <c r="O164" s="90"/>
      <c r="P164" s="226">
        <f>O164*H164</f>
        <v>0</v>
      </c>
      <c r="Q164" s="226">
        <v>1</v>
      </c>
      <c r="R164" s="226">
        <f>Q164*H164</f>
        <v>1.7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204</v>
      </c>
      <c r="AT164" s="228" t="s">
        <v>452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455</v>
      </c>
    </row>
    <row r="165" s="2" customFormat="1">
      <c r="A165" s="37"/>
      <c r="B165" s="38"/>
      <c r="C165" s="39"/>
      <c r="D165" s="230" t="s">
        <v>170</v>
      </c>
      <c r="E165" s="39"/>
      <c r="F165" s="231" t="s">
        <v>454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="13" customFormat="1">
      <c r="A166" s="13"/>
      <c r="B166" s="236"/>
      <c r="C166" s="237"/>
      <c r="D166" s="230" t="s">
        <v>219</v>
      </c>
      <c r="E166" s="238" t="s">
        <v>1</v>
      </c>
      <c r="F166" s="239" t="s">
        <v>456</v>
      </c>
      <c r="G166" s="237"/>
      <c r="H166" s="240">
        <v>1.7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="2" customFormat="1" ht="24.15" customHeight="1">
      <c r="A167" s="37"/>
      <c r="B167" s="38"/>
      <c r="C167" s="217" t="s">
        <v>241</v>
      </c>
      <c r="D167" s="217" t="s">
        <v>163</v>
      </c>
      <c r="E167" s="218" t="s">
        <v>457</v>
      </c>
      <c r="F167" s="219" t="s">
        <v>458</v>
      </c>
      <c r="G167" s="220" t="s">
        <v>275</v>
      </c>
      <c r="H167" s="221">
        <v>13.77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459</v>
      </c>
    </row>
    <row r="168" s="2" customFormat="1">
      <c r="A168" s="37"/>
      <c r="B168" s="38"/>
      <c r="C168" s="39"/>
      <c r="D168" s="230" t="s">
        <v>170</v>
      </c>
      <c r="E168" s="39"/>
      <c r="F168" s="231" t="s">
        <v>460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="13" customFormat="1">
      <c r="A169" s="13"/>
      <c r="B169" s="236"/>
      <c r="C169" s="237"/>
      <c r="D169" s="230" t="s">
        <v>219</v>
      </c>
      <c r="E169" s="238" t="s">
        <v>1</v>
      </c>
      <c r="F169" s="239" t="s">
        <v>461</v>
      </c>
      <c r="G169" s="237"/>
      <c r="H169" s="240">
        <v>13.77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219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160</v>
      </c>
    </row>
    <row r="170" s="2" customFormat="1" ht="16.5" customHeight="1">
      <c r="A170" s="37"/>
      <c r="B170" s="38"/>
      <c r="C170" s="251" t="s">
        <v>247</v>
      </c>
      <c r="D170" s="251" t="s">
        <v>452</v>
      </c>
      <c r="E170" s="252" t="s">
        <v>462</v>
      </c>
      <c r="F170" s="253" t="s">
        <v>463</v>
      </c>
      <c r="G170" s="254" t="s">
        <v>362</v>
      </c>
      <c r="H170" s="255">
        <v>27.539999999999999</v>
      </c>
      <c r="I170" s="256"/>
      <c r="J170" s="257">
        <f>ROUND(I170*H170,2)</f>
        <v>0</v>
      </c>
      <c r="K170" s="253" t="s">
        <v>167</v>
      </c>
      <c r="L170" s="258"/>
      <c r="M170" s="259" t="s">
        <v>1</v>
      </c>
      <c r="N170" s="260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204</v>
      </c>
      <c r="AT170" s="228" t="s">
        <v>452</v>
      </c>
      <c r="AU170" s="228" t="s">
        <v>89</v>
      </c>
      <c r="AY170" s="16" t="s">
        <v>160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182</v>
      </c>
      <c r="BM170" s="228" t="s">
        <v>464</v>
      </c>
    </row>
    <row r="171" s="2" customFormat="1">
      <c r="A171" s="37"/>
      <c r="B171" s="38"/>
      <c r="C171" s="39"/>
      <c r="D171" s="230" t="s">
        <v>170</v>
      </c>
      <c r="E171" s="39"/>
      <c r="F171" s="231" t="s">
        <v>463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170</v>
      </c>
      <c r="AU171" s="16" t="s">
        <v>89</v>
      </c>
    </row>
    <row r="172" s="13" customFormat="1">
      <c r="A172" s="13"/>
      <c r="B172" s="236"/>
      <c r="C172" s="237"/>
      <c r="D172" s="230" t="s">
        <v>219</v>
      </c>
      <c r="E172" s="237"/>
      <c r="F172" s="239" t="s">
        <v>465</v>
      </c>
      <c r="G172" s="237"/>
      <c r="H172" s="240">
        <v>27.539999999999999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219</v>
      </c>
      <c r="AU172" s="246" t="s">
        <v>89</v>
      </c>
      <c r="AV172" s="13" t="s">
        <v>89</v>
      </c>
      <c r="AW172" s="13" t="s">
        <v>4</v>
      </c>
      <c r="AX172" s="13" t="s">
        <v>87</v>
      </c>
      <c r="AY172" s="246" t="s">
        <v>160</v>
      </c>
    </row>
    <row r="173" s="12" customFormat="1" ht="22.8" customHeight="1">
      <c r="A173" s="12"/>
      <c r="B173" s="201"/>
      <c r="C173" s="202"/>
      <c r="D173" s="203" t="s">
        <v>78</v>
      </c>
      <c r="E173" s="215" t="s">
        <v>178</v>
      </c>
      <c r="F173" s="215" t="s">
        <v>466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SUM(P174:P177)</f>
        <v>0</v>
      </c>
      <c r="Q173" s="209"/>
      <c r="R173" s="210">
        <f>SUM(R174:R177)</f>
        <v>0</v>
      </c>
      <c r="S173" s="209"/>
      <c r="T173" s="211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87</v>
      </c>
      <c r="AT173" s="213" t="s">
        <v>78</v>
      </c>
      <c r="AU173" s="213" t="s">
        <v>87</v>
      </c>
      <c r="AY173" s="212" t="s">
        <v>160</v>
      </c>
      <c r="BK173" s="214">
        <f>SUM(BK174:BK177)</f>
        <v>0</v>
      </c>
    </row>
    <row r="174" s="2" customFormat="1" ht="24.15" customHeight="1">
      <c r="A174" s="37"/>
      <c r="B174" s="38"/>
      <c r="C174" s="217" t="s">
        <v>8</v>
      </c>
      <c r="D174" s="217" t="s">
        <v>163</v>
      </c>
      <c r="E174" s="218" t="s">
        <v>467</v>
      </c>
      <c r="F174" s="219" t="s">
        <v>468</v>
      </c>
      <c r="G174" s="220" t="s">
        <v>275</v>
      </c>
      <c r="H174" s="221">
        <v>0.86399999999999999</v>
      </c>
      <c r="I174" s="222"/>
      <c r="J174" s="223">
        <f>ROUND(I174*H174,2)</f>
        <v>0</v>
      </c>
      <c r="K174" s="219" t="s">
        <v>1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469</v>
      </c>
    </row>
    <row r="175" s="2" customFormat="1">
      <c r="A175" s="37"/>
      <c r="B175" s="38"/>
      <c r="C175" s="39"/>
      <c r="D175" s="230" t="s">
        <v>170</v>
      </c>
      <c r="E175" s="39"/>
      <c r="F175" s="231" t="s">
        <v>470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="2" customFormat="1">
      <c r="A176" s="37"/>
      <c r="B176" s="38"/>
      <c r="C176" s="39"/>
      <c r="D176" s="230" t="s">
        <v>172</v>
      </c>
      <c r="E176" s="39"/>
      <c r="F176" s="235" t="s">
        <v>471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172</v>
      </c>
      <c r="AU176" s="16" t="s">
        <v>89</v>
      </c>
    </row>
    <row r="177" s="13" customFormat="1">
      <c r="A177" s="13"/>
      <c r="B177" s="236"/>
      <c r="C177" s="237"/>
      <c r="D177" s="230" t="s">
        <v>219</v>
      </c>
      <c r="E177" s="238" t="s">
        <v>1</v>
      </c>
      <c r="F177" s="239" t="s">
        <v>472</v>
      </c>
      <c r="G177" s="237"/>
      <c r="H177" s="240">
        <v>0.86399999999999999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219</v>
      </c>
      <c r="AU177" s="246" t="s">
        <v>89</v>
      </c>
      <c r="AV177" s="13" t="s">
        <v>89</v>
      </c>
      <c r="AW177" s="13" t="s">
        <v>36</v>
      </c>
      <c r="AX177" s="13" t="s">
        <v>79</v>
      </c>
      <c r="AY177" s="246" t="s">
        <v>160</v>
      </c>
    </row>
    <row r="178" s="12" customFormat="1" ht="22.8" customHeight="1">
      <c r="A178" s="12"/>
      <c r="B178" s="201"/>
      <c r="C178" s="202"/>
      <c r="D178" s="203" t="s">
        <v>78</v>
      </c>
      <c r="E178" s="215" t="s">
        <v>182</v>
      </c>
      <c r="F178" s="215" t="s">
        <v>473</v>
      </c>
      <c r="G178" s="202"/>
      <c r="H178" s="202"/>
      <c r="I178" s="205"/>
      <c r="J178" s="216">
        <f>BK178</f>
        <v>0</v>
      </c>
      <c r="K178" s="202"/>
      <c r="L178" s="207"/>
      <c r="M178" s="208"/>
      <c r="N178" s="209"/>
      <c r="O178" s="209"/>
      <c r="P178" s="210">
        <f>SUM(P179:P187)</f>
        <v>0</v>
      </c>
      <c r="Q178" s="209"/>
      <c r="R178" s="210">
        <f>SUM(R179:R187)</f>
        <v>2.9730799999999999</v>
      </c>
      <c r="S178" s="209"/>
      <c r="T178" s="211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87</v>
      </c>
      <c r="AT178" s="213" t="s">
        <v>78</v>
      </c>
      <c r="AU178" s="213" t="s">
        <v>87</v>
      </c>
      <c r="AY178" s="212" t="s">
        <v>160</v>
      </c>
      <c r="BK178" s="214">
        <f>SUM(BK179:BK187)</f>
        <v>0</v>
      </c>
    </row>
    <row r="179" s="2" customFormat="1" ht="16.5" customHeight="1">
      <c r="A179" s="37"/>
      <c r="B179" s="38"/>
      <c r="C179" s="217" t="s">
        <v>346</v>
      </c>
      <c r="D179" s="217" t="s">
        <v>163</v>
      </c>
      <c r="E179" s="218" t="s">
        <v>474</v>
      </c>
      <c r="F179" s="219" t="s">
        <v>475</v>
      </c>
      <c r="G179" s="220" t="s">
        <v>275</v>
      </c>
      <c r="H179" s="221">
        <v>3.0600000000000001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476</v>
      </c>
    </row>
    <row r="180" s="2" customFormat="1">
      <c r="A180" s="37"/>
      <c r="B180" s="38"/>
      <c r="C180" s="39"/>
      <c r="D180" s="230" t="s">
        <v>170</v>
      </c>
      <c r="E180" s="39"/>
      <c r="F180" s="231" t="s">
        <v>477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="13" customFormat="1">
      <c r="A181" s="13"/>
      <c r="B181" s="236"/>
      <c r="C181" s="237"/>
      <c r="D181" s="230" t="s">
        <v>219</v>
      </c>
      <c r="E181" s="238" t="s">
        <v>1</v>
      </c>
      <c r="F181" s="239" t="s">
        <v>478</v>
      </c>
      <c r="G181" s="237"/>
      <c r="H181" s="240">
        <v>3.0600000000000001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="2" customFormat="1" ht="24.15" customHeight="1">
      <c r="A182" s="37"/>
      <c r="B182" s="38"/>
      <c r="C182" s="217" t="s">
        <v>351</v>
      </c>
      <c r="D182" s="217" t="s">
        <v>163</v>
      </c>
      <c r="E182" s="218" t="s">
        <v>479</v>
      </c>
      <c r="F182" s="219" t="s">
        <v>480</v>
      </c>
      <c r="G182" s="220" t="s">
        <v>275</v>
      </c>
      <c r="H182" s="221">
        <v>0.33300000000000002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481</v>
      </c>
    </row>
    <row r="183" s="2" customFormat="1">
      <c r="A183" s="37"/>
      <c r="B183" s="38"/>
      <c r="C183" s="39"/>
      <c r="D183" s="230" t="s">
        <v>170</v>
      </c>
      <c r="E183" s="39"/>
      <c r="F183" s="231" t="s">
        <v>482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="13" customFormat="1">
      <c r="A184" s="13"/>
      <c r="B184" s="236"/>
      <c r="C184" s="237"/>
      <c r="D184" s="230" t="s">
        <v>219</v>
      </c>
      <c r="E184" s="238" t="s">
        <v>1</v>
      </c>
      <c r="F184" s="239" t="s">
        <v>483</v>
      </c>
      <c r="G184" s="237"/>
      <c r="H184" s="240">
        <v>0.33300000000000002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219</v>
      </c>
      <c r="AU184" s="246" t="s">
        <v>89</v>
      </c>
      <c r="AV184" s="13" t="s">
        <v>89</v>
      </c>
      <c r="AW184" s="13" t="s">
        <v>36</v>
      </c>
      <c r="AX184" s="13" t="s">
        <v>79</v>
      </c>
      <c r="AY184" s="246" t="s">
        <v>160</v>
      </c>
    </row>
    <row r="185" s="2" customFormat="1" ht="24.15" customHeight="1">
      <c r="A185" s="37"/>
      <c r="B185" s="38"/>
      <c r="C185" s="217" t="s">
        <v>359</v>
      </c>
      <c r="D185" s="217" t="s">
        <v>163</v>
      </c>
      <c r="E185" s="218" t="s">
        <v>484</v>
      </c>
      <c r="F185" s="219" t="s">
        <v>485</v>
      </c>
      <c r="G185" s="220" t="s">
        <v>270</v>
      </c>
      <c r="H185" s="221">
        <v>4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0.74326999999999999</v>
      </c>
      <c r="R185" s="226">
        <f>Q185*H185</f>
        <v>2.9730799999999999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486</v>
      </c>
    </row>
    <row r="186" s="2" customFormat="1">
      <c r="A186" s="37"/>
      <c r="B186" s="38"/>
      <c r="C186" s="39"/>
      <c r="D186" s="230" t="s">
        <v>170</v>
      </c>
      <c r="E186" s="39"/>
      <c r="F186" s="231" t="s">
        <v>487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="13" customFormat="1">
      <c r="A187" s="13"/>
      <c r="B187" s="236"/>
      <c r="C187" s="237"/>
      <c r="D187" s="230" t="s">
        <v>219</v>
      </c>
      <c r="E187" s="238" t="s">
        <v>1</v>
      </c>
      <c r="F187" s="239" t="s">
        <v>488</v>
      </c>
      <c r="G187" s="237"/>
      <c r="H187" s="240">
        <v>4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219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160</v>
      </c>
    </row>
    <row r="188" s="12" customFormat="1" ht="22.8" customHeight="1">
      <c r="A188" s="12"/>
      <c r="B188" s="201"/>
      <c r="C188" s="202"/>
      <c r="D188" s="203" t="s">
        <v>78</v>
      </c>
      <c r="E188" s="215" t="s">
        <v>204</v>
      </c>
      <c r="F188" s="215" t="s">
        <v>489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SUM(P189:P280)</f>
        <v>0</v>
      </c>
      <c r="Q188" s="209"/>
      <c r="R188" s="210">
        <f>SUM(R189:R280)</f>
        <v>0.98429</v>
      </c>
      <c r="S188" s="209"/>
      <c r="T188" s="211">
        <f>SUM(T189:T280)</f>
        <v>0.11799999999999999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87</v>
      </c>
      <c r="AT188" s="213" t="s">
        <v>78</v>
      </c>
      <c r="AU188" s="213" t="s">
        <v>87</v>
      </c>
      <c r="AY188" s="212" t="s">
        <v>160</v>
      </c>
      <c r="BK188" s="214">
        <f>SUM(BK189:BK280)</f>
        <v>0</v>
      </c>
    </row>
    <row r="189" s="2" customFormat="1" ht="21.75" customHeight="1">
      <c r="A189" s="37"/>
      <c r="B189" s="38"/>
      <c r="C189" s="217" t="s">
        <v>366</v>
      </c>
      <c r="D189" s="217" t="s">
        <v>163</v>
      </c>
      <c r="E189" s="218" t="s">
        <v>490</v>
      </c>
      <c r="F189" s="219" t="s">
        <v>491</v>
      </c>
      <c r="G189" s="220" t="s">
        <v>215</v>
      </c>
      <c r="H189" s="221">
        <v>2</v>
      </c>
      <c r="I189" s="222"/>
      <c r="J189" s="223">
        <f>ROUND(I189*H189,2)</f>
        <v>0</v>
      </c>
      <c r="K189" s="219" t="s">
        <v>167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0.043999999999999997</v>
      </c>
      <c r="T189" s="227">
        <f>S189*H189</f>
        <v>0.087999999999999995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492</v>
      </c>
    </row>
    <row r="190" s="2" customFormat="1">
      <c r="A190" s="37"/>
      <c r="B190" s="38"/>
      <c r="C190" s="39"/>
      <c r="D190" s="230" t="s">
        <v>170</v>
      </c>
      <c r="E190" s="39"/>
      <c r="F190" s="231" t="s">
        <v>493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="2" customFormat="1" ht="24.15" customHeight="1">
      <c r="A191" s="37"/>
      <c r="B191" s="38"/>
      <c r="C191" s="217" t="s">
        <v>372</v>
      </c>
      <c r="D191" s="217" t="s">
        <v>163</v>
      </c>
      <c r="E191" s="218" t="s">
        <v>494</v>
      </c>
      <c r="F191" s="219" t="s">
        <v>495</v>
      </c>
      <c r="G191" s="220" t="s">
        <v>281</v>
      </c>
      <c r="H191" s="221">
        <v>2</v>
      </c>
      <c r="I191" s="222"/>
      <c r="J191" s="223">
        <f>ROUND(I191*H191,2)</f>
        <v>0</v>
      </c>
      <c r="K191" s="219" t="s">
        <v>167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0.00167</v>
      </c>
      <c r="R191" s="226">
        <f>Q191*H191</f>
        <v>0.0033400000000000001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182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182</v>
      </c>
      <c r="BM191" s="228" t="s">
        <v>496</v>
      </c>
    </row>
    <row r="192" s="2" customFormat="1">
      <c r="A192" s="37"/>
      <c r="B192" s="38"/>
      <c r="C192" s="39"/>
      <c r="D192" s="230" t="s">
        <v>170</v>
      </c>
      <c r="E192" s="39"/>
      <c r="F192" s="231" t="s">
        <v>497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="2" customFormat="1" ht="16.5" customHeight="1">
      <c r="A193" s="37"/>
      <c r="B193" s="38"/>
      <c r="C193" s="251" t="s">
        <v>7</v>
      </c>
      <c r="D193" s="251" t="s">
        <v>452</v>
      </c>
      <c r="E193" s="252" t="s">
        <v>498</v>
      </c>
      <c r="F193" s="253" t="s">
        <v>499</v>
      </c>
      <c r="G193" s="254" t="s">
        <v>281</v>
      </c>
      <c r="H193" s="255">
        <v>1</v>
      </c>
      <c r="I193" s="256"/>
      <c r="J193" s="257">
        <f>ROUND(I193*H193,2)</f>
        <v>0</v>
      </c>
      <c r="K193" s="253" t="s">
        <v>167</v>
      </c>
      <c r="L193" s="258"/>
      <c r="M193" s="259" t="s">
        <v>1</v>
      </c>
      <c r="N193" s="260" t="s">
        <v>44</v>
      </c>
      <c r="O193" s="90"/>
      <c r="P193" s="226">
        <f>O193*H193</f>
        <v>0</v>
      </c>
      <c r="Q193" s="226">
        <v>0.0141</v>
      </c>
      <c r="R193" s="226">
        <f>Q193*H193</f>
        <v>0.0141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204</v>
      </c>
      <c r="AT193" s="228" t="s">
        <v>452</v>
      </c>
      <c r="AU193" s="228" t="s">
        <v>89</v>
      </c>
      <c r="AY193" s="16" t="s">
        <v>160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87</v>
      </c>
      <c r="BK193" s="229">
        <f>ROUND(I193*H193,2)</f>
        <v>0</v>
      </c>
      <c r="BL193" s="16" t="s">
        <v>182</v>
      </c>
      <c r="BM193" s="228" t="s">
        <v>500</v>
      </c>
    </row>
    <row r="194" s="2" customFormat="1">
      <c r="A194" s="37"/>
      <c r="B194" s="38"/>
      <c r="C194" s="39"/>
      <c r="D194" s="230" t="s">
        <v>170</v>
      </c>
      <c r="E194" s="39"/>
      <c r="F194" s="231" t="s">
        <v>499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89</v>
      </c>
    </row>
    <row r="195" s="2" customFormat="1" ht="16.5" customHeight="1">
      <c r="A195" s="37"/>
      <c r="B195" s="38"/>
      <c r="C195" s="251" t="s">
        <v>382</v>
      </c>
      <c r="D195" s="251" t="s">
        <v>452</v>
      </c>
      <c r="E195" s="252" t="s">
        <v>501</v>
      </c>
      <c r="F195" s="253" t="s">
        <v>502</v>
      </c>
      <c r="G195" s="254" t="s">
        <v>281</v>
      </c>
      <c r="H195" s="255">
        <v>1</v>
      </c>
      <c r="I195" s="256"/>
      <c r="J195" s="257">
        <f>ROUND(I195*H195,2)</f>
        <v>0</v>
      </c>
      <c r="K195" s="253" t="s">
        <v>1</v>
      </c>
      <c r="L195" s="258"/>
      <c r="M195" s="259" t="s">
        <v>1</v>
      </c>
      <c r="N195" s="260" t="s">
        <v>44</v>
      </c>
      <c r="O195" s="90"/>
      <c r="P195" s="226">
        <f>O195*H195</f>
        <v>0</v>
      </c>
      <c r="Q195" s="226">
        <v>0.0038999999999999998</v>
      </c>
      <c r="R195" s="226">
        <f>Q195*H195</f>
        <v>0.0038999999999999998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204</v>
      </c>
      <c r="AT195" s="228" t="s">
        <v>452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503</v>
      </c>
    </row>
    <row r="196" s="2" customFormat="1">
      <c r="A196" s="37"/>
      <c r="B196" s="38"/>
      <c r="C196" s="39"/>
      <c r="D196" s="230" t="s">
        <v>170</v>
      </c>
      <c r="E196" s="39"/>
      <c r="F196" s="231" t="s">
        <v>504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="2" customFormat="1" ht="16.5" customHeight="1">
      <c r="A197" s="37"/>
      <c r="B197" s="38"/>
      <c r="C197" s="251" t="s">
        <v>388</v>
      </c>
      <c r="D197" s="251" t="s">
        <v>452</v>
      </c>
      <c r="E197" s="252" t="s">
        <v>505</v>
      </c>
      <c r="F197" s="253" t="s">
        <v>506</v>
      </c>
      <c r="G197" s="254" t="s">
        <v>281</v>
      </c>
      <c r="H197" s="255">
        <v>1</v>
      </c>
      <c r="I197" s="256"/>
      <c r="J197" s="257">
        <f>ROUND(I197*H197,2)</f>
        <v>0</v>
      </c>
      <c r="K197" s="253" t="s">
        <v>167</v>
      </c>
      <c r="L197" s="258"/>
      <c r="M197" s="259" t="s">
        <v>1</v>
      </c>
      <c r="N197" s="260" t="s">
        <v>44</v>
      </c>
      <c r="O197" s="90"/>
      <c r="P197" s="226">
        <f>O197*H197</f>
        <v>0</v>
      </c>
      <c r="Q197" s="226">
        <v>0.00048000000000000001</v>
      </c>
      <c r="R197" s="226">
        <f>Q197*H197</f>
        <v>0.00048000000000000001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204</v>
      </c>
      <c r="AT197" s="228" t="s">
        <v>452</v>
      </c>
      <c r="AU197" s="228" t="s">
        <v>89</v>
      </c>
      <c r="AY197" s="16" t="s">
        <v>160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87</v>
      </c>
      <c r="BK197" s="229">
        <f>ROUND(I197*H197,2)</f>
        <v>0</v>
      </c>
      <c r="BL197" s="16" t="s">
        <v>182</v>
      </c>
      <c r="BM197" s="228" t="s">
        <v>507</v>
      </c>
    </row>
    <row r="198" s="2" customFormat="1">
      <c r="A198" s="37"/>
      <c r="B198" s="38"/>
      <c r="C198" s="39"/>
      <c r="D198" s="230" t="s">
        <v>170</v>
      </c>
      <c r="E198" s="39"/>
      <c r="F198" s="231" t="s">
        <v>506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89</v>
      </c>
    </row>
    <row r="199" s="2" customFormat="1" ht="24.15" customHeight="1">
      <c r="A199" s="37"/>
      <c r="B199" s="38"/>
      <c r="C199" s="217" t="s">
        <v>508</v>
      </c>
      <c r="D199" s="217" t="s">
        <v>163</v>
      </c>
      <c r="E199" s="218" t="s">
        <v>509</v>
      </c>
      <c r="F199" s="219" t="s">
        <v>510</v>
      </c>
      <c r="G199" s="220" t="s">
        <v>281</v>
      </c>
      <c r="H199" s="221">
        <v>8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0.00296</v>
      </c>
      <c r="R199" s="226">
        <f>Q199*H199</f>
        <v>0.02368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511</v>
      </c>
    </row>
    <row r="200" s="2" customFormat="1">
      <c r="A200" s="37"/>
      <c r="B200" s="38"/>
      <c r="C200" s="39"/>
      <c r="D200" s="230" t="s">
        <v>170</v>
      </c>
      <c r="E200" s="39"/>
      <c r="F200" s="231" t="s">
        <v>512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="2" customFormat="1" ht="16.5" customHeight="1">
      <c r="A201" s="37"/>
      <c r="B201" s="38"/>
      <c r="C201" s="251" t="s">
        <v>513</v>
      </c>
      <c r="D201" s="251" t="s">
        <v>452</v>
      </c>
      <c r="E201" s="252" t="s">
        <v>514</v>
      </c>
      <c r="F201" s="253" t="s">
        <v>515</v>
      </c>
      <c r="G201" s="254" t="s">
        <v>281</v>
      </c>
      <c r="H201" s="255">
        <v>2</v>
      </c>
      <c r="I201" s="256"/>
      <c r="J201" s="257">
        <f>ROUND(I201*H201,2)</f>
        <v>0</v>
      </c>
      <c r="K201" s="253" t="s">
        <v>1</v>
      </c>
      <c r="L201" s="258"/>
      <c r="M201" s="259" t="s">
        <v>1</v>
      </c>
      <c r="N201" s="260" t="s">
        <v>44</v>
      </c>
      <c r="O201" s="90"/>
      <c r="P201" s="226">
        <f>O201*H201</f>
        <v>0</v>
      </c>
      <c r="Q201" s="226">
        <v>0.0038999999999999998</v>
      </c>
      <c r="R201" s="226">
        <f>Q201*H201</f>
        <v>0.0077999999999999996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204</v>
      </c>
      <c r="AT201" s="228" t="s">
        <v>452</v>
      </c>
      <c r="AU201" s="228" t="s">
        <v>89</v>
      </c>
      <c r="AY201" s="16" t="s">
        <v>160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87</v>
      </c>
      <c r="BK201" s="229">
        <f>ROUND(I201*H201,2)</f>
        <v>0</v>
      </c>
      <c r="BL201" s="16" t="s">
        <v>182</v>
      </c>
      <c r="BM201" s="228" t="s">
        <v>516</v>
      </c>
    </row>
    <row r="202" s="2" customFormat="1">
      <c r="A202" s="37"/>
      <c r="B202" s="38"/>
      <c r="C202" s="39"/>
      <c r="D202" s="230" t="s">
        <v>170</v>
      </c>
      <c r="E202" s="39"/>
      <c r="F202" s="231" t="s">
        <v>504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89</v>
      </c>
    </row>
    <row r="203" s="2" customFormat="1" ht="16.5" customHeight="1">
      <c r="A203" s="37"/>
      <c r="B203" s="38"/>
      <c r="C203" s="251" t="s">
        <v>517</v>
      </c>
      <c r="D203" s="251" t="s">
        <v>452</v>
      </c>
      <c r="E203" s="252" t="s">
        <v>518</v>
      </c>
      <c r="F203" s="253" t="s">
        <v>519</v>
      </c>
      <c r="G203" s="254" t="s">
        <v>281</v>
      </c>
      <c r="H203" s="255">
        <v>2</v>
      </c>
      <c r="I203" s="256"/>
      <c r="J203" s="257">
        <f>ROUND(I203*H203,2)</f>
        <v>0</v>
      </c>
      <c r="K203" s="253" t="s">
        <v>1</v>
      </c>
      <c r="L203" s="258"/>
      <c r="M203" s="259" t="s">
        <v>1</v>
      </c>
      <c r="N203" s="260" t="s">
        <v>44</v>
      </c>
      <c r="O203" s="90"/>
      <c r="P203" s="226">
        <f>O203*H203</f>
        <v>0</v>
      </c>
      <c r="Q203" s="226">
        <v>0.0038999999999999998</v>
      </c>
      <c r="R203" s="226">
        <f>Q203*H203</f>
        <v>0.0077999999999999996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204</v>
      </c>
      <c r="AT203" s="228" t="s">
        <v>452</v>
      </c>
      <c r="AU203" s="228" t="s">
        <v>89</v>
      </c>
      <c r="AY203" s="16" t="s">
        <v>160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87</v>
      </c>
      <c r="BK203" s="229">
        <f>ROUND(I203*H203,2)</f>
        <v>0</v>
      </c>
      <c r="BL203" s="16" t="s">
        <v>182</v>
      </c>
      <c r="BM203" s="228" t="s">
        <v>520</v>
      </c>
    </row>
    <row r="204" s="2" customFormat="1">
      <c r="A204" s="37"/>
      <c r="B204" s="38"/>
      <c r="C204" s="39"/>
      <c r="D204" s="230" t="s">
        <v>170</v>
      </c>
      <c r="E204" s="39"/>
      <c r="F204" s="231" t="s">
        <v>504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89</v>
      </c>
    </row>
    <row r="205" s="2" customFormat="1">
      <c r="A205" s="37"/>
      <c r="B205" s="38"/>
      <c r="C205" s="39"/>
      <c r="D205" s="230" t="s">
        <v>172</v>
      </c>
      <c r="E205" s="39"/>
      <c r="F205" s="235" t="s">
        <v>521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172</v>
      </c>
      <c r="AU205" s="16" t="s">
        <v>89</v>
      </c>
    </row>
    <row r="206" s="2" customFormat="1" ht="16.5" customHeight="1">
      <c r="A206" s="37"/>
      <c r="B206" s="38"/>
      <c r="C206" s="251" t="s">
        <v>522</v>
      </c>
      <c r="D206" s="251" t="s">
        <v>452</v>
      </c>
      <c r="E206" s="252" t="s">
        <v>523</v>
      </c>
      <c r="F206" s="253" t="s">
        <v>524</v>
      </c>
      <c r="G206" s="254" t="s">
        <v>281</v>
      </c>
      <c r="H206" s="255">
        <v>1</v>
      </c>
      <c r="I206" s="256"/>
      <c r="J206" s="257">
        <f>ROUND(I206*H206,2)</f>
        <v>0</v>
      </c>
      <c r="K206" s="253" t="s">
        <v>1</v>
      </c>
      <c r="L206" s="258"/>
      <c r="M206" s="259" t="s">
        <v>1</v>
      </c>
      <c r="N206" s="260" t="s">
        <v>44</v>
      </c>
      <c r="O206" s="90"/>
      <c r="P206" s="226">
        <f>O206*H206</f>
        <v>0</v>
      </c>
      <c r="Q206" s="226">
        <v>0.0041000000000000003</v>
      </c>
      <c r="R206" s="226">
        <f>Q206*H206</f>
        <v>0.0041000000000000003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204</v>
      </c>
      <c r="AT206" s="228" t="s">
        <v>452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525</v>
      </c>
    </row>
    <row r="207" s="2" customFormat="1">
      <c r="A207" s="37"/>
      <c r="B207" s="38"/>
      <c r="C207" s="39"/>
      <c r="D207" s="230" t="s">
        <v>170</v>
      </c>
      <c r="E207" s="39"/>
      <c r="F207" s="231" t="s">
        <v>526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="2" customFormat="1" ht="16.5" customHeight="1">
      <c r="A208" s="37"/>
      <c r="B208" s="38"/>
      <c r="C208" s="251" t="s">
        <v>527</v>
      </c>
      <c r="D208" s="251" t="s">
        <v>452</v>
      </c>
      <c r="E208" s="252" t="s">
        <v>528</v>
      </c>
      <c r="F208" s="253" t="s">
        <v>529</v>
      </c>
      <c r="G208" s="254" t="s">
        <v>281</v>
      </c>
      <c r="H208" s="255">
        <v>2</v>
      </c>
      <c r="I208" s="256"/>
      <c r="J208" s="257">
        <f>ROUND(I208*H208,2)</f>
        <v>0</v>
      </c>
      <c r="K208" s="253" t="s">
        <v>167</v>
      </c>
      <c r="L208" s="258"/>
      <c r="M208" s="259" t="s">
        <v>1</v>
      </c>
      <c r="N208" s="260" t="s">
        <v>44</v>
      </c>
      <c r="O208" s="90"/>
      <c r="P208" s="226">
        <f>O208*H208</f>
        <v>0</v>
      </c>
      <c r="Q208" s="226">
        <v>0.00172</v>
      </c>
      <c r="R208" s="226">
        <f>Q208*H208</f>
        <v>0.0034399999999999999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204</v>
      </c>
      <c r="AT208" s="228" t="s">
        <v>452</v>
      </c>
      <c r="AU208" s="228" t="s">
        <v>89</v>
      </c>
      <c r="AY208" s="16" t="s">
        <v>160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87</v>
      </c>
      <c r="BK208" s="229">
        <f>ROUND(I208*H208,2)</f>
        <v>0</v>
      </c>
      <c r="BL208" s="16" t="s">
        <v>182</v>
      </c>
      <c r="BM208" s="228" t="s">
        <v>530</v>
      </c>
    </row>
    <row r="209" s="2" customFormat="1">
      <c r="A209" s="37"/>
      <c r="B209" s="38"/>
      <c r="C209" s="39"/>
      <c r="D209" s="230" t="s">
        <v>170</v>
      </c>
      <c r="E209" s="39"/>
      <c r="F209" s="231" t="s">
        <v>529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89</v>
      </c>
    </row>
    <row r="210" s="2" customFormat="1" ht="24.15" customHeight="1">
      <c r="A210" s="37"/>
      <c r="B210" s="38"/>
      <c r="C210" s="251" t="s">
        <v>531</v>
      </c>
      <c r="D210" s="251" t="s">
        <v>452</v>
      </c>
      <c r="E210" s="252" t="s">
        <v>532</v>
      </c>
      <c r="F210" s="253" t="s">
        <v>533</v>
      </c>
      <c r="G210" s="254" t="s">
        <v>281</v>
      </c>
      <c r="H210" s="255">
        <v>1</v>
      </c>
      <c r="I210" s="256"/>
      <c r="J210" s="257">
        <f>ROUND(I210*H210,2)</f>
        <v>0</v>
      </c>
      <c r="K210" s="253" t="s">
        <v>1</v>
      </c>
      <c r="L210" s="258"/>
      <c r="M210" s="259" t="s">
        <v>1</v>
      </c>
      <c r="N210" s="260" t="s">
        <v>44</v>
      </c>
      <c r="O210" s="90"/>
      <c r="P210" s="226">
        <f>O210*H210</f>
        <v>0</v>
      </c>
      <c r="Q210" s="226">
        <v>0.0066</v>
      </c>
      <c r="R210" s="226">
        <f>Q210*H210</f>
        <v>0.0066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204</v>
      </c>
      <c r="AT210" s="228" t="s">
        <v>452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534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535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2" customFormat="1" ht="24.15" customHeight="1">
      <c r="A212" s="37"/>
      <c r="B212" s="38"/>
      <c r="C212" s="217" t="s">
        <v>536</v>
      </c>
      <c r="D212" s="217" t="s">
        <v>163</v>
      </c>
      <c r="E212" s="218" t="s">
        <v>537</v>
      </c>
      <c r="F212" s="219" t="s">
        <v>538</v>
      </c>
      <c r="G212" s="220" t="s">
        <v>215</v>
      </c>
      <c r="H212" s="221">
        <v>40</v>
      </c>
      <c r="I212" s="222"/>
      <c r="J212" s="223">
        <f>ROUND(I212*H212,2)</f>
        <v>0</v>
      </c>
      <c r="K212" s="219" t="s">
        <v>167</v>
      </c>
      <c r="L212" s="43"/>
      <c r="M212" s="224" t="s">
        <v>1</v>
      </c>
      <c r="N212" s="225" t="s">
        <v>44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182</v>
      </c>
      <c r="AT212" s="228" t="s">
        <v>163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539</v>
      </c>
    </row>
    <row r="213" s="2" customFormat="1">
      <c r="A213" s="37"/>
      <c r="B213" s="38"/>
      <c r="C213" s="39"/>
      <c r="D213" s="230" t="s">
        <v>170</v>
      </c>
      <c r="E213" s="39"/>
      <c r="F213" s="231" t="s">
        <v>540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="2" customFormat="1" ht="21.75" customHeight="1">
      <c r="A214" s="37"/>
      <c r="B214" s="38"/>
      <c r="C214" s="251" t="s">
        <v>541</v>
      </c>
      <c r="D214" s="251" t="s">
        <v>452</v>
      </c>
      <c r="E214" s="252" t="s">
        <v>542</v>
      </c>
      <c r="F214" s="253" t="s">
        <v>543</v>
      </c>
      <c r="G214" s="254" t="s">
        <v>215</v>
      </c>
      <c r="H214" s="255">
        <v>40.600000000000001</v>
      </c>
      <c r="I214" s="256"/>
      <c r="J214" s="257">
        <f>ROUND(I214*H214,2)</f>
        <v>0</v>
      </c>
      <c r="K214" s="253" t="s">
        <v>167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0.0067400000000000003</v>
      </c>
      <c r="R214" s="226">
        <f>Q214*H214</f>
        <v>0.273644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204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544</v>
      </c>
    </row>
    <row r="215" s="2" customFormat="1">
      <c r="A215" s="37"/>
      <c r="B215" s="38"/>
      <c r="C215" s="39"/>
      <c r="D215" s="230" t="s">
        <v>170</v>
      </c>
      <c r="E215" s="39"/>
      <c r="F215" s="231" t="s">
        <v>543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="2" customFormat="1">
      <c r="A216" s="37"/>
      <c r="B216" s="38"/>
      <c r="C216" s="39"/>
      <c r="D216" s="230" t="s">
        <v>172</v>
      </c>
      <c r="E216" s="39"/>
      <c r="F216" s="235" t="s">
        <v>545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="13" customFormat="1">
      <c r="A217" s="13"/>
      <c r="B217" s="236"/>
      <c r="C217" s="237"/>
      <c r="D217" s="230" t="s">
        <v>219</v>
      </c>
      <c r="E217" s="237"/>
      <c r="F217" s="239" t="s">
        <v>546</v>
      </c>
      <c r="G217" s="237"/>
      <c r="H217" s="240">
        <v>40.600000000000001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219</v>
      </c>
      <c r="AU217" s="246" t="s">
        <v>89</v>
      </c>
      <c r="AV217" s="13" t="s">
        <v>89</v>
      </c>
      <c r="AW217" s="13" t="s">
        <v>4</v>
      </c>
      <c r="AX217" s="13" t="s">
        <v>87</v>
      </c>
      <c r="AY217" s="246" t="s">
        <v>160</v>
      </c>
    </row>
    <row r="218" s="2" customFormat="1" ht="24.15" customHeight="1">
      <c r="A218" s="37"/>
      <c r="B218" s="38"/>
      <c r="C218" s="217" t="s">
        <v>547</v>
      </c>
      <c r="D218" s="217" t="s">
        <v>163</v>
      </c>
      <c r="E218" s="218" t="s">
        <v>548</v>
      </c>
      <c r="F218" s="219" t="s">
        <v>549</v>
      </c>
      <c r="G218" s="220" t="s">
        <v>215</v>
      </c>
      <c r="H218" s="221">
        <v>2</v>
      </c>
      <c r="I218" s="222"/>
      <c r="J218" s="223">
        <f>ROUND(I218*H218,2)</f>
        <v>0</v>
      </c>
      <c r="K218" s="219" t="s">
        <v>167</v>
      </c>
      <c r="L218" s="43"/>
      <c r="M218" s="224" t="s">
        <v>1</v>
      </c>
      <c r="N218" s="225" t="s">
        <v>44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182</v>
      </c>
      <c r="AT218" s="228" t="s">
        <v>163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550</v>
      </c>
    </row>
    <row r="219" s="2" customFormat="1">
      <c r="A219" s="37"/>
      <c r="B219" s="38"/>
      <c r="C219" s="39"/>
      <c r="D219" s="230" t="s">
        <v>170</v>
      </c>
      <c r="E219" s="39"/>
      <c r="F219" s="231" t="s">
        <v>551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="2" customFormat="1">
      <c r="A220" s="37"/>
      <c r="B220" s="38"/>
      <c r="C220" s="39"/>
      <c r="D220" s="230" t="s">
        <v>172</v>
      </c>
      <c r="E220" s="39"/>
      <c r="F220" s="235" t="s">
        <v>552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89</v>
      </c>
    </row>
    <row r="221" s="2" customFormat="1" ht="24.15" customHeight="1">
      <c r="A221" s="37"/>
      <c r="B221" s="38"/>
      <c r="C221" s="251" t="s">
        <v>553</v>
      </c>
      <c r="D221" s="251" t="s">
        <v>452</v>
      </c>
      <c r="E221" s="252" t="s">
        <v>554</v>
      </c>
      <c r="F221" s="253" t="s">
        <v>555</v>
      </c>
      <c r="G221" s="254" t="s">
        <v>215</v>
      </c>
      <c r="H221" s="255">
        <v>5.0750000000000002</v>
      </c>
      <c r="I221" s="256"/>
      <c r="J221" s="257">
        <f>ROUND(I221*H221,2)</f>
        <v>0</v>
      </c>
      <c r="K221" s="253" t="s">
        <v>167</v>
      </c>
      <c r="L221" s="258"/>
      <c r="M221" s="259" t="s">
        <v>1</v>
      </c>
      <c r="N221" s="260" t="s">
        <v>44</v>
      </c>
      <c r="O221" s="90"/>
      <c r="P221" s="226">
        <f>O221*H221</f>
        <v>0</v>
      </c>
      <c r="Q221" s="226">
        <v>0.01328</v>
      </c>
      <c r="R221" s="226">
        <f>Q221*H221</f>
        <v>0.067395999999999998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204</v>
      </c>
      <c r="AT221" s="228" t="s">
        <v>452</v>
      </c>
      <c r="AU221" s="228" t="s">
        <v>89</v>
      </c>
      <c r="AY221" s="16" t="s">
        <v>160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87</v>
      </c>
      <c r="BK221" s="229">
        <f>ROUND(I221*H221,2)</f>
        <v>0</v>
      </c>
      <c r="BL221" s="16" t="s">
        <v>182</v>
      </c>
      <c r="BM221" s="228" t="s">
        <v>556</v>
      </c>
    </row>
    <row r="222" s="2" customFormat="1">
      <c r="A222" s="37"/>
      <c r="B222" s="38"/>
      <c r="C222" s="39"/>
      <c r="D222" s="230" t="s">
        <v>170</v>
      </c>
      <c r="E222" s="39"/>
      <c r="F222" s="231" t="s">
        <v>555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89</v>
      </c>
    </row>
    <row r="223" s="2" customFormat="1">
      <c r="A223" s="37"/>
      <c r="B223" s="38"/>
      <c r="C223" s="39"/>
      <c r="D223" s="230" t="s">
        <v>172</v>
      </c>
      <c r="E223" s="39"/>
      <c r="F223" s="235" t="s">
        <v>552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172</v>
      </c>
      <c r="AU223" s="16" t="s">
        <v>89</v>
      </c>
    </row>
    <row r="224" s="13" customFormat="1">
      <c r="A224" s="13"/>
      <c r="B224" s="236"/>
      <c r="C224" s="237"/>
      <c r="D224" s="230" t="s">
        <v>219</v>
      </c>
      <c r="E224" s="237"/>
      <c r="F224" s="239" t="s">
        <v>557</v>
      </c>
      <c r="G224" s="237"/>
      <c r="H224" s="240">
        <v>5.0750000000000002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219</v>
      </c>
      <c r="AU224" s="246" t="s">
        <v>89</v>
      </c>
      <c r="AV224" s="13" t="s">
        <v>89</v>
      </c>
      <c r="AW224" s="13" t="s">
        <v>4</v>
      </c>
      <c r="AX224" s="13" t="s">
        <v>87</v>
      </c>
      <c r="AY224" s="246" t="s">
        <v>160</v>
      </c>
    </row>
    <row r="225" s="2" customFormat="1" ht="21.75" customHeight="1">
      <c r="A225" s="37"/>
      <c r="B225" s="38"/>
      <c r="C225" s="217" t="s">
        <v>558</v>
      </c>
      <c r="D225" s="217" t="s">
        <v>163</v>
      </c>
      <c r="E225" s="218" t="s">
        <v>559</v>
      </c>
      <c r="F225" s="219" t="s">
        <v>560</v>
      </c>
      <c r="G225" s="220" t="s">
        <v>215</v>
      </c>
      <c r="H225" s="221">
        <v>2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0.014999999999999999</v>
      </c>
      <c r="T225" s="227">
        <f>S225*H225</f>
        <v>0.029999999999999999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561</v>
      </c>
    </row>
    <row r="226" s="2" customFormat="1">
      <c r="A226" s="37"/>
      <c r="B226" s="38"/>
      <c r="C226" s="39"/>
      <c r="D226" s="230" t="s">
        <v>170</v>
      </c>
      <c r="E226" s="39"/>
      <c r="F226" s="231" t="s">
        <v>562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="2" customFormat="1" ht="24.15" customHeight="1">
      <c r="A227" s="37"/>
      <c r="B227" s="38"/>
      <c r="C227" s="217" t="s">
        <v>563</v>
      </c>
      <c r="D227" s="217" t="s">
        <v>163</v>
      </c>
      <c r="E227" s="218" t="s">
        <v>564</v>
      </c>
      <c r="F227" s="219" t="s">
        <v>565</v>
      </c>
      <c r="G227" s="220" t="s">
        <v>281</v>
      </c>
      <c r="H227" s="221">
        <v>12</v>
      </c>
      <c r="I227" s="222"/>
      <c r="J227" s="223">
        <f>ROUND(I227*H227,2)</f>
        <v>0</v>
      </c>
      <c r="K227" s="219" t="s">
        <v>167</v>
      </c>
      <c r="L227" s="43"/>
      <c r="M227" s="224" t="s">
        <v>1</v>
      </c>
      <c r="N227" s="225" t="s">
        <v>44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182</v>
      </c>
      <c r="AT227" s="228" t="s">
        <v>163</v>
      </c>
      <c r="AU227" s="228" t="s">
        <v>89</v>
      </c>
      <c r="AY227" s="16" t="s">
        <v>160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87</v>
      </c>
      <c r="BK227" s="229">
        <f>ROUND(I227*H227,2)</f>
        <v>0</v>
      </c>
      <c r="BL227" s="16" t="s">
        <v>182</v>
      </c>
      <c r="BM227" s="228" t="s">
        <v>566</v>
      </c>
    </row>
    <row r="228" s="2" customFormat="1">
      <c r="A228" s="37"/>
      <c r="B228" s="38"/>
      <c r="C228" s="39"/>
      <c r="D228" s="230" t="s">
        <v>170</v>
      </c>
      <c r="E228" s="39"/>
      <c r="F228" s="231" t="s">
        <v>567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170</v>
      </c>
      <c r="AU228" s="16" t="s">
        <v>89</v>
      </c>
    </row>
    <row r="229" s="2" customFormat="1" ht="16.5" customHeight="1">
      <c r="A229" s="37"/>
      <c r="B229" s="38"/>
      <c r="C229" s="251" t="s">
        <v>568</v>
      </c>
      <c r="D229" s="251" t="s">
        <v>452</v>
      </c>
      <c r="E229" s="252" t="s">
        <v>569</v>
      </c>
      <c r="F229" s="253" t="s">
        <v>570</v>
      </c>
      <c r="G229" s="254" t="s">
        <v>281</v>
      </c>
      <c r="H229" s="255">
        <v>12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0.00106</v>
      </c>
      <c r="R229" s="226">
        <f>Q229*H229</f>
        <v>0.012719999999999999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571</v>
      </c>
    </row>
    <row r="230" s="2" customFormat="1">
      <c r="A230" s="37"/>
      <c r="B230" s="38"/>
      <c r="C230" s="39"/>
      <c r="D230" s="230" t="s">
        <v>170</v>
      </c>
      <c r="E230" s="39"/>
      <c r="F230" s="231" t="s">
        <v>572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="2" customFormat="1" ht="24.15" customHeight="1">
      <c r="A231" s="37"/>
      <c r="B231" s="38"/>
      <c r="C231" s="217" t="s">
        <v>573</v>
      </c>
      <c r="D231" s="217" t="s">
        <v>163</v>
      </c>
      <c r="E231" s="218" t="s">
        <v>574</v>
      </c>
      <c r="F231" s="219" t="s">
        <v>575</v>
      </c>
      <c r="G231" s="220" t="s">
        <v>281</v>
      </c>
      <c r="H231" s="221">
        <v>2</v>
      </c>
      <c r="I231" s="222"/>
      <c r="J231" s="223">
        <f>ROUND(I231*H231,2)</f>
        <v>0</v>
      </c>
      <c r="K231" s="219" t="s">
        <v>167</v>
      </c>
      <c r="L231" s="43"/>
      <c r="M231" s="224" t="s">
        <v>1</v>
      </c>
      <c r="N231" s="225" t="s">
        <v>44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182</v>
      </c>
      <c r="AT231" s="228" t="s">
        <v>163</v>
      </c>
      <c r="AU231" s="228" t="s">
        <v>89</v>
      </c>
      <c r="AY231" s="16" t="s">
        <v>160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87</v>
      </c>
      <c r="BK231" s="229">
        <f>ROUND(I231*H231,2)</f>
        <v>0</v>
      </c>
      <c r="BL231" s="16" t="s">
        <v>182</v>
      </c>
      <c r="BM231" s="228" t="s">
        <v>576</v>
      </c>
    </row>
    <row r="232" s="2" customFormat="1">
      <c r="A232" s="37"/>
      <c r="B232" s="38"/>
      <c r="C232" s="39"/>
      <c r="D232" s="230" t="s">
        <v>170</v>
      </c>
      <c r="E232" s="39"/>
      <c r="F232" s="231" t="s">
        <v>577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170</v>
      </c>
      <c r="AU232" s="16" t="s">
        <v>89</v>
      </c>
    </row>
    <row r="233" s="2" customFormat="1" ht="16.5" customHeight="1">
      <c r="A233" s="37"/>
      <c r="B233" s="38"/>
      <c r="C233" s="251" t="s">
        <v>578</v>
      </c>
      <c r="D233" s="251" t="s">
        <v>452</v>
      </c>
      <c r="E233" s="252" t="s">
        <v>579</v>
      </c>
      <c r="F233" s="253" t="s">
        <v>580</v>
      </c>
      <c r="G233" s="254" t="s">
        <v>281</v>
      </c>
      <c r="H233" s="255">
        <v>2</v>
      </c>
      <c r="I233" s="256"/>
      <c r="J233" s="257">
        <f>ROUND(I233*H233,2)</f>
        <v>0</v>
      </c>
      <c r="K233" s="253" t="s">
        <v>167</v>
      </c>
      <c r="L233" s="258"/>
      <c r="M233" s="259" t="s">
        <v>1</v>
      </c>
      <c r="N233" s="260" t="s">
        <v>44</v>
      </c>
      <c r="O233" s="90"/>
      <c r="P233" s="226">
        <f>O233*H233</f>
        <v>0</v>
      </c>
      <c r="Q233" s="226">
        <v>0.0041200000000000004</v>
      </c>
      <c r="R233" s="226">
        <f>Q233*H233</f>
        <v>0.0082400000000000008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204</v>
      </c>
      <c r="AT233" s="228" t="s">
        <v>452</v>
      </c>
      <c r="AU233" s="228" t="s">
        <v>89</v>
      </c>
      <c r="AY233" s="16" t="s">
        <v>160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87</v>
      </c>
      <c r="BK233" s="229">
        <f>ROUND(I233*H233,2)</f>
        <v>0</v>
      </c>
      <c r="BL233" s="16" t="s">
        <v>182</v>
      </c>
      <c r="BM233" s="228" t="s">
        <v>581</v>
      </c>
    </row>
    <row r="234" s="2" customFormat="1">
      <c r="A234" s="37"/>
      <c r="B234" s="38"/>
      <c r="C234" s="39"/>
      <c r="D234" s="230" t="s">
        <v>170</v>
      </c>
      <c r="E234" s="39"/>
      <c r="F234" s="231" t="s">
        <v>580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170</v>
      </c>
      <c r="AU234" s="16" t="s">
        <v>89</v>
      </c>
    </row>
    <row r="235" s="2" customFormat="1" ht="24.15" customHeight="1">
      <c r="A235" s="37"/>
      <c r="B235" s="38"/>
      <c r="C235" s="217" t="s">
        <v>582</v>
      </c>
      <c r="D235" s="217" t="s">
        <v>163</v>
      </c>
      <c r="E235" s="218" t="s">
        <v>583</v>
      </c>
      <c r="F235" s="219" t="s">
        <v>584</v>
      </c>
      <c r="G235" s="220" t="s">
        <v>281</v>
      </c>
      <c r="H235" s="221">
        <v>1</v>
      </c>
      <c r="I235" s="222"/>
      <c r="J235" s="223">
        <f>ROUND(I235*H235,2)</f>
        <v>0</v>
      </c>
      <c r="K235" s="219" t="s">
        <v>167</v>
      </c>
      <c r="L235" s="43"/>
      <c r="M235" s="224" t="s">
        <v>1</v>
      </c>
      <c r="N235" s="225" t="s">
        <v>44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182</v>
      </c>
      <c r="AT235" s="228" t="s">
        <v>163</v>
      </c>
      <c r="AU235" s="228" t="s">
        <v>89</v>
      </c>
      <c r="AY235" s="16" t="s">
        <v>160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87</v>
      </c>
      <c r="BK235" s="229">
        <f>ROUND(I235*H235,2)</f>
        <v>0</v>
      </c>
      <c r="BL235" s="16" t="s">
        <v>182</v>
      </c>
      <c r="BM235" s="228" t="s">
        <v>585</v>
      </c>
    </row>
    <row r="236" s="2" customFormat="1">
      <c r="A236" s="37"/>
      <c r="B236" s="38"/>
      <c r="C236" s="39"/>
      <c r="D236" s="230" t="s">
        <v>170</v>
      </c>
      <c r="E236" s="39"/>
      <c r="F236" s="231" t="s">
        <v>586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89</v>
      </c>
    </row>
    <row r="237" s="2" customFormat="1" ht="16.5" customHeight="1">
      <c r="A237" s="37"/>
      <c r="B237" s="38"/>
      <c r="C237" s="251" t="s">
        <v>587</v>
      </c>
      <c r="D237" s="251" t="s">
        <v>452</v>
      </c>
      <c r="E237" s="252" t="s">
        <v>588</v>
      </c>
      <c r="F237" s="253" t="s">
        <v>589</v>
      </c>
      <c r="G237" s="254" t="s">
        <v>281</v>
      </c>
      <c r="H237" s="255">
        <v>1</v>
      </c>
      <c r="I237" s="256"/>
      <c r="J237" s="257">
        <f>ROUND(I237*H237,2)</f>
        <v>0</v>
      </c>
      <c r="K237" s="253" t="s">
        <v>167</v>
      </c>
      <c r="L237" s="258"/>
      <c r="M237" s="259" t="s">
        <v>1</v>
      </c>
      <c r="N237" s="260" t="s">
        <v>44</v>
      </c>
      <c r="O237" s="90"/>
      <c r="P237" s="226">
        <f>O237*H237</f>
        <v>0</v>
      </c>
      <c r="Q237" s="226">
        <v>0.00084000000000000003</v>
      </c>
      <c r="R237" s="226">
        <f>Q237*H237</f>
        <v>0.00084000000000000003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204</v>
      </c>
      <c r="AT237" s="228" t="s">
        <v>452</v>
      </c>
      <c r="AU237" s="228" t="s">
        <v>89</v>
      </c>
      <c r="AY237" s="16" t="s">
        <v>160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87</v>
      </c>
      <c r="BK237" s="229">
        <f>ROUND(I237*H237,2)</f>
        <v>0</v>
      </c>
      <c r="BL237" s="16" t="s">
        <v>182</v>
      </c>
      <c r="BM237" s="228" t="s">
        <v>590</v>
      </c>
    </row>
    <row r="238" s="2" customFormat="1">
      <c r="A238" s="37"/>
      <c r="B238" s="38"/>
      <c r="C238" s="39"/>
      <c r="D238" s="230" t="s">
        <v>170</v>
      </c>
      <c r="E238" s="39"/>
      <c r="F238" s="231" t="s">
        <v>589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89</v>
      </c>
    </row>
    <row r="239" s="2" customFormat="1" ht="24.15" customHeight="1">
      <c r="A239" s="37"/>
      <c r="B239" s="38"/>
      <c r="C239" s="217" t="s">
        <v>591</v>
      </c>
      <c r="D239" s="217" t="s">
        <v>163</v>
      </c>
      <c r="E239" s="218" t="s">
        <v>592</v>
      </c>
      <c r="F239" s="219" t="s">
        <v>593</v>
      </c>
      <c r="G239" s="220" t="s">
        <v>281</v>
      </c>
      <c r="H239" s="221">
        <v>1</v>
      </c>
      <c r="I239" s="222"/>
      <c r="J239" s="223">
        <f>ROUND(I239*H239,2)</f>
        <v>0</v>
      </c>
      <c r="K239" s="219" t="s">
        <v>167</v>
      </c>
      <c r="L239" s="43"/>
      <c r="M239" s="224" t="s">
        <v>1</v>
      </c>
      <c r="N239" s="225" t="s">
        <v>44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182</v>
      </c>
      <c r="AT239" s="228" t="s">
        <v>163</v>
      </c>
      <c r="AU239" s="228" t="s">
        <v>89</v>
      </c>
      <c r="AY239" s="16" t="s">
        <v>160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87</v>
      </c>
      <c r="BK239" s="229">
        <f>ROUND(I239*H239,2)</f>
        <v>0</v>
      </c>
      <c r="BL239" s="16" t="s">
        <v>182</v>
      </c>
      <c r="BM239" s="228" t="s">
        <v>594</v>
      </c>
    </row>
    <row r="240" s="2" customFormat="1">
      <c r="A240" s="37"/>
      <c r="B240" s="38"/>
      <c r="C240" s="39"/>
      <c r="D240" s="230" t="s">
        <v>170</v>
      </c>
      <c r="E240" s="39"/>
      <c r="F240" s="231" t="s">
        <v>595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170</v>
      </c>
      <c r="AU240" s="16" t="s">
        <v>89</v>
      </c>
    </row>
    <row r="241" s="2" customFormat="1" ht="24.15" customHeight="1">
      <c r="A241" s="37"/>
      <c r="B241" s="38"/>
      <c r="C241" s="217" t="s">
        <v>596</v>
      </c>
      <c r="D241" s="217" t="s">
        <v>163</v>
      </c>
      <c r="E241" s="218" t="s">
        <v>597</v>
      </c>
      <c r="F241" s="219" t="s">
        <v>598</v>
      </c>
      <c r="G241" s="220" t="s">
        <v>281</v>
      </c>
      <c r="H241" s="221">
        <v>1</v>
      </c>
      <c r="I241" s="222"/>
      <c r="J241" s="223">
        <f>ROUND(I241*H241,2)</f>
        <v>0</v>
      </c>
      <c r="K241" s="219" t="s">
        <v>167</v>
      </c>
      <c r="L241" s="43"/>
      <c r="M241" s="224" t="s">
        <v>1</v>
      </c>
      <c r="N241" s="225" t="s">
        <v>44</v>
      </c>
      <c r="O241" s="9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182</v>
      </c>
      <c r="AT241" s="228" t="s">
        <v>163</v>
      </c>
      <c r="AU241" s="228" t="s">
        <v>89</v>
      </c>
      <c r="AY241" s="16" t="s">
        <v>160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87</v>
      </c>
      <c r="BK241" s="229">
        <f>ROUND(I241*H241,2)</f>
        <v>0</v>
      </c>
      <c r="BL241" s="16" t="s">
        <v>182</v>
      </c>
      <c r="BM241" s="228" t="s">
        <v>599</v>
      </c>
    </row>
    <row r="242" s="2" customFormat="1">
      <c r="A242" s="37"/>
      <c r="B242" s="38"/>
      <c r="C242" s="39"/>
      <c r="D242" s="230" t="s">
        <v>170</v>
      </c>
      <c r="E242" s="39"/>
      <c r="F242" s="231" t="s">
        <v>600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170</v>
      </c>
      <c r="AU242" s="16" t="s">
        <v>89</v>
      </c>
    </row>
    <row r="243" s="2" customFormat="1" ht="24.15" customHeight="1">
      <c r="A243" s="37"/>
      <c r="B243" s="38"/>
      <c r="C243" s="251" t="s">
        <v>601</v>
      </c>
      <c r="D243" s="251" t="s">
        <v>452</v>
      </c>
      <c r="E243" s="252" t="s">
        <v>602</v>
      </c>
      <c r="F243" s="253" t="s">
        <v>603</v>
      </c>
      <c r="G243" s="254" t="s">
        <v>281</v>
      </c>
      <c r="H243" s="255">
        <v>1</v>
      </c>
      <c r="I243" s="256"/>
      <c r="J243" s="257">
        <f>ROUND(I243*H243,2)</f>
        <v>0</v>
      </c>
      <c r="K243" s="253" t="s">
        <v>167</v>
      </c>
      <c r="L243" s="258"/>
      <c r="M243" s="259" t="s">
        <v>1</v>
      </c>
      <c r="N243" s="260" t="s">
        <v>44</v>
      </c>
      <c r="O243" s="90"/>
      <c r="P243" s="226">
        <f>O243*H243</f>
        <v>0</v>
      </c>
      <c r="Q243" s="226">
        <v>0.0045999999999999999</v>
      </c>
      <c r="R243" s="226">
        <f>Q243*H243</f>
        <v>0.0045999999999999999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204</v>
      </c>
      <c r="AT243" s="228" t="s">
        <v>452</v>
      </c>
      <c r="AU243" s="228" t="s">
        <v>89</v>
      </c>
      <c r="AY243" s="16" t="s">
        <v>160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87</v>
      </c>
      <c r="BK243" s="229">
        <f>ROUND(I243*H243,2)</f>
        <v>0</v>
      </c>
      <c r="BL243" s="16" t="s">
        <v>182</v>
      </c>
      <c r="BM243" s="228" t="s">
        <v>604</v>
      </c>
    </row>
    <row r="244" s="2" customFormat="1">
      <c r="A244" s="37"/>
      <c r="B244" s="38"/>
      <c r="C244" s="39"/>
      <c r="D244" s="230" t="s">
        <v>170</v>
      </c>
      <c r="E244" s="39"/>
      <c r="F244" s="231" t="s">
        <v>603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170</v>
      </c>
      <c r="AU244" s="16" t="s">
        <v>89</v>
      </c>
    </row>
    <row r="245" s="2" customFormat="1" ht="24.15" customHeight="1">
      <c r="A245" s="37"/>
      <c r="B245" s="38"/>
      <c r="C245" s="217" t="s">
        <v>605</v>
      </c>
      <c r="D245" s="217" t="s">
        <v>163</v>
      </c>
      <c r="E245" s="218" t="s">
        <v>606</v>
      </c>
      <c r="F245" s="219" t="s">
        <v>607</v>
      </c>
      <c r="G245" s="220" t="s">
        <v>281</v>
      </c>
      <c r="H245" s="221">
        <v>6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608</v>
      </c>
    </row>
    <row r="246" s="2" customFormat="1">
      <c r="A246" s="37"/>
      <c r="B246" s="38"/>
      <c r="C246" s="39"/>
      <c r="D246" s="230" t="s">
        <v>170</v>
      </c>
      <c r="E246" s="39"/>
      <c r="F246" s="231" t="s">
        <v>609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="2" customFormat="1" ht="21.75" customHeight="1">
      <c r="A247" s="37"/>
      <c r="B247" s="38"/>
      <c r="C247" s="251" t="s">
        <v>610</v>
      </c>
      <c r="D247" s="251" t="s">
        <v>452</v>
      </c>
      <c r="E247" s="252" t="s">
        <v>611</v>
      </c>
      <c r="F247" s="253" t="s">
        <v>612</v>
      </c>
      <c r="G247" s="254" t="s">
        <v>281</v>
      </c>
      <c r="H247" s="255">
        <v>2</v>
      </c>
      <c r="I247" s="256"/>
      <c r="J247" s="257">
        <f>ROUND(I247*H247,2)</f>
        <v>0</v>
      </c>
      <c r="K247" s="253" t="s">
        <v>1</v>
      </c>
      <c r="L247" s="258"/>
      <c r="M247" s="259" t="s">
        <v>1</v>
      </c>
      <c r="N247" s="260" t="s">
        <v>44</v>
      </c>
      <c r="O247" s="90"/>
      <c r="P247" s="226">
        <f>O247*H247</f>
        <v>0</v>
      </c>
      <c r="Q247" s="226">
        <v>0.0045999999999999999</v>
      </c>
      <c r="R247" s="226">
        <f>Q247*H247</f>
        <v>0.0091999999999999998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204</v>
      </c>
      <c r="AT247" s="228" t="s">
        <v>452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182</v>
      </c>
      <c r="BM247" s="228" t="s">
        <v>613</v>
      </c>
    </row>
    <row r="248" s="2" customFormat="1">
      <c r="A248" s="37"/>
      <c r="B248" s="38"/>
      <c r="C248" s="39"/>
      <c r="D248" s="230" t="s">
        <v>170</v>
      </c>
      <c r="E248" s="39"/>
      <c r="F248" s="231" t="s">
        <v>614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="2" customFormat="1" ht="21.75" customHeight="1">
      <c r="A249" s="37"/>
      <c r="B249" s="38"/>
      <c r="C249" s="251" t="s">
        <v>615</v>
      </c>
      <c r="D249" s="251" t="s">
        <v>452</v>
      </c>
      <c r="E249" s="252" t="s">
        <v>616</v>
      </c>
      <c r="F249" s="253" t="s">
        <v>617</v>
      </c>
      <c r="G249" s="254" t="s">
        <v>281</v>
      </c>
      <c r="H249" s="255">
        <v>4</v>
      </c>
      <c r="I249" s="256"/>
      <c r="J249" s="257">
        <f>ROUND(I249*H249,2)</f>
        <v>0</v>
      </c>
      <c r="K249" s="253" t="s">
        <v>1</v>
      </c>
      <c r="L249" s="258"/>
      <c r="M249" s="259" t="s">
        <v>1</v>
      </c>
      <c r="N249" s="260" t="s">
        <v>44</v>
      </c>
      <c r="O249" s="90"/>
      <c r="P249" s="226">
        <f>O249*H249</f>
        <v>0</v>
      </c>
      <c r="Q249" s="226">
        <v>0.0067000000000000002</v>
      </c>
      <c r="R249" s="226">
        <f>Q249*H249</f>
        <v>0.026800000000000001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204</v>
      </c>
      <c r="AT249" s="228" t="s">
        <v>452</v>
      </c>
      <c r="AU249" s="228" t="s">
        <v>89</v>
      </c>
      <c r="AY249" s="16" t="s">
        <v>160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87</v>
      </c>
      <c r="BK249" s="229">
        <f>ROUND(I249*H249,2)</f>
        <v>0</v>
      </c>
      <c r="BL249" s="16" t="s">
        <v>182</v>
      </c>
      <c r="BM249" s="228" t="s">
        <v>618</v>
      </c>
    </row>
    <row r="250" s="2" customFormat="1">
      <c r="A250" s="37"/>
      <c r="B250" s="38"/>
      <c r="C250" s="39"/>
      <c r="D250" s="230" t="s">
        <v>170</v>
      </c>
      <c r="E250" s="39"/>
      <c r="F250" s="231" t="s">
        <v>619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170</v>
      </c>
      <c r="AU250" s="16" t="s">
        <v>89</v>
      </c>
    </row>
    <row r="251" s="2" customFormat="1" ht="24.15" customHeight="1">
      <c r="A251" s="37"/>
      <c r="B251" s="38"/>
      <c r="C251" s="217" t="s">
        <v>620</v>
      </c>
      <c r="D251" s="217" t="s">
        <v>163</v>
      </c>
      <c r="E251" s="218" t="s">
        <v>621</v>
      </c>
      <c r="F251" s="219" t="s">
        <v>622</v>
      </c>
      <c r="G251" s="220" t="s">
        <v>281</v>
      </c>
      <c r="H251" s="221">
        <v>1</v>
      </c>
      <c r="I251" s="222"/>
      <c r="J251" s="223">
        <f>ROUND(I251*H251,2)</f>
        <v>0</v>
      </c>
      <c r="K251" s="219" t="s">
        <v>167</v>
      </c>
      <c r="L251" s="43"/>
      <c r="M251" s="224" t="s">
        <v>1</v>
      </c>
      <c r="N251" s="225" t="s">
        <v>44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182</v>
      </c>
      <c r="AT251" s="228" t="s">
        <v>163</v>
      </c>
      <c r="AU251" s="228" t="s">
        <v>89</v>
      </c>
      <c r="AY251" s="16" t="s">
        <v>160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87</v>
      </c>
      <c r="BK251" s="229">
        <f>ROUND(I251*H251,2)</f>
        <v>0</v>
      </c>
      <c r="BL251" s="16" t="s">
        <v>182</v>
      </c>
      <c r="BM251" s="228" t="s">
        <v>623</v>
      </c>
    </row>
    <row r="252" s="2" customFormat="1">
      <c r="A252" s="37"/>
      <c r="B252" s="38"/>
      <c r="C252" s="39"/>
      <c r="D252" s="230" t="s">
        <v>170</v>
      </c>
      <c r="E252" s="39"/>
      <c r="F252" s="231" t="s">
        <v>624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89</v>
      </c>
    </row>
    <row r="253" s="2" customFormat="1" ht="16.5" customHeight="1">
      <c r="A253" s="37"/>
      <c r="B253" s="38"/>
      <c r="C253" s="251" t="s">
        <v>625</v>
      </c>
      <c r="D253" s="251" t="s">
        <v>452</v>
      </c>
      <c r="E253" s="252" t="s">
        <v>626</v>
      </c>
      <c r="F253" s="253" t="s">
        <v>627</v>
      </c>
      <c r="G253" s="254" t="s">
        <v>281</v>
      </c>
      <c r="H253" s="255">
        <v>1</v>
      </c>
      <c r="I253" s="256"/>
      <c r="J253" s="257">
        <f>ROUND(I253*H253,2)</f>
        <v>0</v>
      </c>
      <c r="K253" s="253" t="s">
        <v>1</v>
      </c>
      <c r="L253" s="258"/>
      <c r="M253" s="259" t="s">
        <v>1</v>
      </c>
      <c r="N253" s="260" t="s">
        <v>44</v>
      </c>
      <c r="O253" s="90"/>
      <c r="P253" s="226">
        <f>O253*H253</f>
        <v>0</v>
      </c>
      <c r="Q253" s="226">
        <v>0.00089999999999999998</v>
      </c>
      <c r="R253" s="226">
        <f>Q253*H253</f>
        <v>0.00089999999999999998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204</v>
      </c>
      <c r="AT253" s="228" t="s">
        <v>452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628</v>
      </c>
    </row>
    <row r="254" s="2" customFormat="1">
      <c r="A254" s="37"/>
      <c r="B254" s="38"/>
      <c r="C254" s="39"/>
      <c r="D254" s="230" t="s">
        <v>170</v>
      </c>
      <c r="E254" s="39"/>
      <c r="F254" s="231" t="s">
        <v>629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="2" customFormat="1" ht="21.75" customHeight="1">
      <c r="A255" s="37"/>
      <c r="B255" s="38"/>
      <c r="C255" s="217" t="s">
        <v>630</v>
      </c>
      <c r="D255" s="217" t="s">
        <v>163</v>
      </c>
      <c r="E255" s="218" t="s">
        <v>631</v>
      </c>
      <c r="F255" s="219" t="s">
        <v>632</v>
      </c>
      <c r="G255" s="220" t="s">
        <v>281</v>
      </c>
      <c r="H255" s="221">
        <v>1</v>
      </c>
      <c r="I255" s="222"/>
      <c r="J255" s="223">
        <f>ROUND(I255*H255,2)</f>
        <v>0</v>
      </c>
      <c r="K255" s="219" t="s">
        <v>167</v>
      </c>
      <c r="L255" s="43"/>
      <c r="M255" s="224" t="s">
        <v>1</v>
      </c>
      <c r="N255" s="225" t="s">
        <v>44</v>
      </c>
      <c r="O255" s="90"/>
      <c r="P255" s="226">
        <f>O255*H255</f>
        <v>0</v>
      </c>
      <c r="Q255" s="226">
        <v>0.0016199999999999999</v>
      </c>
      <c r="R255" s="226">
        <f>Q255*H255</f>
        <v>0.0016199999999999999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182</v>
      </c>
      <c r="AT255" s="228" t="s">
        <v>163</v>
      </c>
      <c r="AU255" s="228" t="s">
        <v>89</v>
      </c>
      <c r="AY255" s="16" t="s">
        <v>160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87</v>
      </c>
      <c r="BK255" s="229">
        <f>ROUND(I255*H255,2)</f>
        <v>0</v>
      </c>
      <c r="BL255" s="16" t="s">
        <v>182</v>
      </c>
      <c r="BM255" s="228" t="s">
        <v>633</v>
      </c>
    </row>
    <row r="256" s="2" customFormat="1">
      <c r="A256" s="37"/>
      <c r="B256" s="38"/>
      <c r="C256" s="39"/>
      <c r="D256" s="230" t="s">
        <v>170</v>
      </c>
      <c r="E256" s="39"/>
      <c r="F256" s="231" t="s">
        <v>634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89</v>
      </c>
    </row>
    <row r="257" s="2" customFormat="1" ht="24.15" customHeight="1">
      <c r="A257" s="37"/>
      <c r="B257" s="38"/>
      <c r="C257" s="251" t="s">
        <v>635</v>
      </c>
      <c r="D257" s="251" t="s">
        <v>452</v>
      </c>
      <c r="E257" s="252" t="s">
        <v>636</v>
      </c>
      <c r="F257" s="253" t="s">
        <v>637</v>
      </c>
      <c r="G257" s="254" t="s">
        <v>281</v>
      </c>
      <c r="H257" s="255">
        <v>1</v>
      </c>
      <c r="I257" s="256"/>
      <c r="J257" s="257">
        <f>ROUND(I257*H257,2)</f>
        <v>0</v>
      </c>
      <c r="K257" s="253" t="s">
        <v>167</v>
      </c>
      <c r="L257" s="258"/>
      <c r="M257" s="259" t="s">
        <v>1</v>
      </c>
      <c r="N257" s="260" t="s">
        <v>44</v>
      </c>
      <c r="O257" s="90"/>
      <c r="P257" s="226">
        <f>O257*H257</f>
        <v>0</v>
      </c>
      <c r="Q257" s="226">
        <v>0.016500000000000001</v>
      </c>
      <c r="R257" s="226">
        <f>Q257*H257</f>
        <v>0.016500000000000001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204</v>
      </c>
      <c r="AT257" s="228" t="s">
        <v>452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638</v>
      </c>
    </row>
    <row r="258" s="2" customFormat="1">
      <c r="A258" s="37"/>
      <c r="B258" s="38"/>
      <c r="C258" s="39"/>
      <c r="D258" s="230" t="s">
        <v>170</v>
      </c>
      <c r="E258" s="39"/>
      <c r="F258" s="231" t="s">
        <v>637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="2" customFormat="1" ht="21.75" customHeight="1">
      <c r="A259" s="37"/>
      <c r="B259" s="38"/>
      <c r="C259" s="251" t="s">
        <v>639</v>
      </c>
      <c r="D259" s="251" t="s">
        <v>452</v>
      </c>
      <c r="E259" s="252" t="s">
        <v>640</v>
      </c>
      <c r="F259" s="253" t="s">
        <v>641</v>
      </c>
      <c r="G259" s="254" t="s">
        <v>281</v>
      </c>
      <c r="H259" s="255">
        <v>1</v>
      </c>
      <c r="I259" s="256"/>
      <c r="J259" s="257">
        <f>ROUND(I259*H259,2)</f>
        <v>0</v>
      </c>
      <c r="K259" s="253" t="s">
        <v>167</v>
      </c>
      <c r="L259" s="258"/>
      <c r="M259" s="259" t="s">
        <v>1</v>
      </c>
      <c r="N259" s="260" t="s">
        <v>44</v>
      </c>
      <c r="O259" s="90"/>
      <c r="P259" s="226">
        <f>O259*H259</f>
        <v>0</v>
      </c>
      <c r="Q259" s="226">
        <v>0.0035000000000000001</v>
      </c>
      <c r="R259" s="226">
        <f>Q259*H259</f>
        <v>0.0035000000000000001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204</v>
      </c>
      <c r="AT259" s="228" t="s">
        <v>452</v>
      </c>
      <c r="AU259" s="228" t="s">
        <v>89</v>
      </c>
      <c r="AY259" s="16" t="s">
        <v>160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87</v>
      </c>
      <c r="BK259" s="229">
        <f>ROUND(I259*H259,2)</f>
        <v>0</v>
      </c>
      <c r="BL259" s="16" t="s">
        <v>182</v>
      </c>
      <c r="BM259" s="228" t="s">
        <v>642</v>
      </c>
    </row>
    <row r="260" s="2" customFormat="1">
      <c r="A260" s="37"/>
      <c r="B260" s="38"/>
      <c r="C260" s="39"/>
      <c r="D260" s="230" t="s">
        <v>170</v>
      </c>
      <c r="E260" s="39"/>
      <c r="F260" s="231" t="s">
        <v>641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89</v>
      </c>
    </row>
    <row r="261" s="2" customFormat="1" ht="21.75" customHeight="1">
      <c r="A261" s="37"/>
      <c r="B261" s="38"/>
      <c r="C261" s="217" t="s">
        <v>643</v>
      </c>
      <c r="D261" s="217" t="s">
        <v>163</v>
      </c>
      <c r="E261" s="218" t="s">
        <v>644</v>
      </c>
      <c r="F261" s="219" t="s">
        <v>645</v>
      </c>
      <c r="G261" s="220" t="s">
        <v>281</v>
      </c>
      <c r="H261" s="221">
        <v>1</v>
      </c>
      <c r="I261" s="222"/>
      <c r="J261" s="223">
        <f>ROUND(I261*H261,2)</f>
        <v>0</v>
      </c>
      <c r="K261" s="219" t="s">
        <v>167</v>
      </c>
      <c r="L261" s="43"/>
      <c r="M261" s="224" t="s">
        <v>1</v>
      </c>
      <c r="N261" s="225" t="s">
        <v>44</v>
      </c>
      <c r="O261" s="90"/>
      <c r="P261" s="226">
        <f>O261*H261</f>
        <v>0</v>
      </c>
      <c r="Q261" s="226">
        <v>0.00296</v>
      </c>
      <c r="R261" s="226">
        <f>Q261*H261</f>
        <v>0.00296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182</v>
      </c>
      <c r="AT261" s="228" t="s">
        <v>163</v>
      </c>
      <c r="AU261" s="228" t="s">
        <v>89</v>
      </c>
      <c r="AY261" s="16" t="s">
        <v>160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87</v>
      </c>
      <c r="BK261" s="229">
        <f>ROUND(I261*H261,2)</f>
        <v>0</v>
      </c>
      <c r="BL261" s="16" t="s">
        <v>182</v>
      </c>
      <c r="BM261" s="228" t="s">
        <v>646</v>
      </c>
    </row>
    <row r="262" s="2" customFormat="1">
      <c r="A262" s="37"/>
      <c r="B262" s="38"/>
      <c r="C262" s="39"/>
      <c r="D262" s="230" t="s">
        <v>170</v>
      </c>
      <c r="E262" s="39"/>
      <c r="F262" s="231" t="s">
        <v>647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89</v>
      </c>
    </row>
    <row r="263" s="2" customFormat="1" ht="24.15" customHeight="1">
      <c r="A263" s="37"/>
      <c r="B263" s="38"/>
      <c r="C263" s="251" t="s">
        <v>648</v>
      </c>
      <c r="D263" s="251" t="s">
        <v>452</v>
      </c>
      <c r="E263" s="252" t="s">
        <v>649</v>
      </c>
      <c r="F263" s="253" t="s">
        <v>650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167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0.036209999999999999</v>
      </c>
      <c r="R263" s="226">
        <f>Q263*H263</f>
        <v>0.036209999999999999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651</v>
      </c>
    </row>
    <row r="264" s="2" customFormat="1">
      <c r="A264" s="37"/>
      <c r="B264" s="38"/>
      <c r="C264" s="39"/>
      <c r="D264" s="230" t="s">
        <v>170</v>
      </c>
      <c r="E264" s="39"/>
      <c r="F264" s="231" t="s">
        <v>650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="2" customFormat="1" ht="21.75" customHeight="1">
      <c r="A265" s="37"/>
      <c r="B265" s="38"/>
      <c r="C265" s="251" t="s">
        <v>652</v>
      </c>
      <c r="D265" s="251" t="s">
        <v>452</v>
      </c>
      <c r="E265" s="252" t="s">
        <v>653</v>
      </c>
      <c r="F265" s="253" t="s">
        <v>654</v>
      </c>
      <c r="G265" s="254" t="s">
        <v>281</v>
      </c>
      <c r="H265" s="255">
        <v>1</v>
      </c>
      <c r="I265" s="256"/>
      <c r="J265" s="257">
        <f>ROUND(I265*H265,2)</f>
        <v>0</v>
      </c>
      <c r="K265" s="253" t="s">
        <v>167</v>
      </c>
      <c r="L265" s="258"/>
      <c r="M265" s="259" t="s">
        <v>1</v>
      </c>
      <c r="N265" s="260" t="s">
        <v>44</v>
      </c>
      <c r="O265" s="90"/>
      <c r="P265" s="226">
        <f>O265*H265</f>
        <v>0</v>
      </c>
      <c r="Q265" s="226">
        <v>0.0040000000000000001</v>
      </c>
      <c r="R265" s="226">
        <f>Q265*H265</f>
        <v>0.0040000000000000001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204</v>
      </c>
      <c r="AT265" s="228" t="s">
        <v>452</v>
      </c>
      <c r="AU265" s="228" t="s">
        <v>89</v>
      </c>
      <c r="AY265" s="16" t="s">
        <v>160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87</v>
      </c>
      <c r="BK265" s="229">
        <f>ROUND(I265*H265,2)</f>
        <v>0</v>
      </c>
      <c r="BL265" s="16" t="s">
        <v>182</v>
      </c>
      <c r="BM265" s="228" t="s">
        <v>655</v>
      </c>
    </row>
    <row r="266" s="2" customFormat="1">
      <c r="A266" s="37"/>
      <c r="B266" s="38"/>
      <c r="C266" s="39"/>
      <c r="D266" s="230" t="s">
        <v>170</v>
      </c>
      <c r="E266" s="39"/>
      <c r="F266" s="231" t="s">
        <v>654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170</v>
      </c>
      <c r="AU266" s="16" t="s">
        <v>89</v>
      </c>
    </row>
    <row r="267" s="2" customFormat="1" ht="24.15" customHeight="1">
      <c r="A267" s="37"/>
      <c r="B267" s="38"/>
      <c r="C267" s="217" t="s">
        <v>656</v>
      </c>
      <c r="D267" s="217" t="s">
        <v>163</v>
      </c>
      <c r="E267" s="218" t="s">
        <v>657</v>
      </c>
      <c r="F267" s="219" t="s">
        <v>658</v>
      </c>
      <c r="G267" s="220" t="s">
        <v>281</v>
      </c>
      <c r="H267" s="221">
        <v>1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0.1326</v>
      </c>
      <c r="R267" s="226">
        <f>Q267*H267</f>
        <v>0.1326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659</v>
      </c>
    </row>
    <row r="268" s="2" customFormat="1">
      <c r="A268" s="37"/>
      <c r="B268" s="38"/>
      <c r="C268" s="39"/>
      <c r="D268" s="230" t="s">
        <v>170</v>
      </c>
      <c r="E268" s="39"/>
      <c r="F268" s="231" t="s">
        <v>660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="2" customFormat="1" ht="16.5" customHeight="1">
      <c r="A269" s="37"/>
      <c r="B269" s="38"/>
      <c r="C269" s="251" t="s">
        <v>661</v>
      </c>
      <c r="D269" s="251" t="s">
        <v>452</v>
      </c>
      <c r="E269" s="252" t="s">
        <v>662</v>
      </c>
      <c r="F269" s="253" t="s">
        <v>663</v>
      </c>
      <c r="G269" s="254" t="s">
        <v>281</v>
      </c>
      <c r="H269" s="255">
        <v>1</v>
      </c>
      <c r="I269" s="256"/>
      <c r="J269" s="257">
        <f>ROUND(I269*H269,2)</f>
        <v>0</v>
      </c>
      <c r="K269" s="253" t="s">
        <v>1</v>
      </c>
      <c r="L269" s="258"/>
      <c r="M269" s="259" t="s">
        <v>1</v>
      </c>
      <c r="N269" s="260" t="s">
        <v>44</v>
      </c>
      <c r="O269" s="90"/>
      <c r="P269" s="226">
        <f>O269*H269</f>
        <v>0</v>
      </c>
      <c r="Q269" s="226">
        <v>0.0224</v>
      </c>
      <c r="R269" s="226">
        <f>Q269*H269</f>
        <v>0.0224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204</v>
      </c>
      <c r="AT269" s="228" t="s">
        <v>452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664</v>
      </c>
    </row>
    <row r="270" s="2" customFormat="1">
      <c r="A270" s="37"/>
      <c r="B270" s="38"/>
      <c r="C270" s="39"/>
      <c r="D270" s="230" t="s">
        <v>170</v>
      </c>
      <c r="E270" s="39"/>
      <c r="F270" s="231" t="s">
        <v>663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="2" customFormat="1">
      <c r="A271" s="37"/>
      <c r="B271" s="38"/>
      <c r="C271" s="39"/>
      <c r="D271" s="230" t="s">
        <v>172</v>
      </c>
      <c r="E271" s="39"/>
      <c r="F271" s="235" t="s">
        <v>665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172</v>
      </c>
      <c r="AU271" s="16" t="s">
        <v>89</v>
      </c>
    </row>
    <row r="272" s="13" customFormat="1">
      <c r="A272" s="13"/>
      <c r="B272" s="236"/>
      <c r="C272" s="237"/>
      <c r="D272" s="230" t="s">
        <v>219</v>
      </c>
      <c r="E272" s="237"/>
      <c r="F272" s="239" t="s">
        <v>666</v>
      </c>
      <c r="G272" s="237"/>
      <c r="H272" s="240">
        <v>1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219</v>
      </c>
      <c r="AU272" s="246" t="s">
        <v>89</v>
      </c>
      <c r="AV272" s="13" t="s">
        <v>89</v>
      </c>
      <c r="AW272" s="13" t="s">
        <v>4</v>
      </c>
      <c r="AX272" s="13" t="s">
        <v>87</v>
      </c>
      <c r="AY272" s="246" t="s">
        <v>160</v>
      </c>
    </row>
    <row r="273" s="2" customFormat="1" ht="16.5" customHeight="1">
      <c r="A273" s="37"/>
      <c r="B273" s="38"/>
      <c r="C273" s="217" t="s">
        <v>667</v>
      </c>
      <c r="D273" s="217" t="s">
        <v>163</v>
      </c>
      <c r="E273" s="218" t="s">
        <v>668</v>
      </c>
      <c r="F273" s="219" t="s">
        <v>669</v>
      </c>
      <c r="G273" s="220" t="s">
        <v>281</v>
      </c>
      <c r="H273" s="221">
        <v>2</v>
      </c>
      <c r="I273" s="222"/>
      <c r="J273" s="223">
        <f>ROUND(I273*H273,2)</f>
        <v>0</v>
      </c>
      <c r="K273" s="219" t="s">
        <v>167</v>
      </c>
      <c r="L273" s="43"/>
      <c r="M273" s="224" t="s">
        <v>1</v>
      </c>
      <c r="N273" s="225" t="s">
        <v>44</v>
      </c>
      <c r="O273" s="90"/>
      <c r="P273" s="226">
        <f>O273*H273</f>
        <v>0</v>
      </c>
      <c r="Q273" s="226">
        <v>0.12303</v>
      </c>
      <c r="R273" s="226">
        <f>Q273*H273</f>
        <v>0.24606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182</v>
      </c>
      <c r="AT273" s="228" t="s">
        <v>163</v>
      </c>
      <c r="AU273" s="228" t="s">
        <v>89</v>
      </c>
      <c r="AY273" s="16" t="s">
        <v>160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87</v>
      </c>
      <c r="BK273" s="229">
        <f>ROUND(I273*H273,2)</f>
        <v>0</v>
      </c>
      <c r="BL273" s="16" t="s">
        <v>182</v>
      </c>
      <c r="BM273" s="228" t="s">
        <v>670</v>
      </c>
    </row>
    <row r="274" s="2" customFormat="1">
      <c r="A274" s="37"/>
      <c r="B274" s="38"/>
      <c r="C274" s="39"/>
      <c r="D274" s="230" t="s">
        <v>170</v>
      </c>
      <c r="E274" s="39"/>
      <c r="F274" s="231" t="s">
        <v>669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170</v>
      </c>
      <c r="AU274" s="16" t="s">
        <v>89</v>
      </c>
    </row>
    <row r="275" s="2" customFormat="1" ht="24.15" customHeight="1">
      <c r="A275" s="37"/>
      <c r="B275" s="38"/>
      <c r="C275" s="251" t="s">
        <v>671</v>
      </c>
      <c r="D275" s="251" t="s">
        <v>452</v>
      </c>
      <c r="E275" s="252" t="s">
        <v>672</v>
      </c>
      <c r="F275" s="253" t="s">
        <v>673</v>
      </c>
      <c r="G275" s="254" t="s">
        <v>281</v>
      </c>
      <c r="H275" s="255">
        <v>2</v>
      </c>
      <c r="I275" s="256"/>
      <c r="J275" s="257">
        <f>ROUND(I275*H275,2)</f>
        <v>0</v>
      </c>
      <c r="K275" s="253" t="s">
        <v>167</v>
      </c>
      <c r="L275" s="258"/>
      <c r="M275" s="259" t="s">
        <v>1</v>
      </c>
      <c r="N275" s="260" t="s">
        <v>44</v>
      </c>
      <c r="O275" s="90"/>
      <c r="P275" s="226">
        <f>O275*H275</f>
        <v>0</v>
      </c>
      <c r="Q275" s="226">
        <v>0.013299999999999999</v>
      </c>
      <c r="R275" s="226">
        <f>Q275*H275</f>
        <v>0.026599999999999999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204</v>
      </c>
      <c r="AT275" s="228" t="s">
        <v>452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674</v>
      </c>
    </row>
    <row r="276" s="2" customFormat="1">
      <c r="A276" s="37"/>
      <c r="B276" s="38"/>
      <c r="C276" s="39"/>
      <c r="D276" s="230" t="s">
        <v>170</v>
      </c>
      <c r="E276" s="39"/>
      <c r="F276" s="231" t="s">
        <v>673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="2" customFormat="1" ht="24.15" customHeight="1">
      <c r="A277" s="37"/>
      <c r="B277" s="38"/>
      <c r="C277" s="217" t="s">
        <v>675</v>
      </c>
      <c r="D277" s="217" t="s">
        <v>163</v>
      </c>
      <c r="E277" s="218" t="s">
        <v>676</v>
      </c>
      <c r="F277" s="219" t="s">
        <v>677</v>
      </c>
      <c r="G277" s="220" t="s">
        <v>215</v>
      </c>
      <c r="H277" s="221">
        <v>46</v>
      </c>
      <c r="I277" s="222"/>
      <c r="J277" s="223">
        <f>ROUND(I277*H277,2)</f>
        <v>0</v>
      </c>
      <c r="K277" s="219" t="s">
        <v>167</v>
      </c>
      <c r="L277" s="43"/>
      <c r="M277" s="224" t="s">
        <v>1</v>
      </c>
      <c r="N277" s="225" t="s">
        <v>44</v>
      </c>
      <c r="O277" s="90"/>
      <c r="P277" s="226">
        <f>O277*H277</f>
        <v>0</v>
      </c>
      <c r="Q277" s="226">
        <v>0.00020000000000000001</v>
      </c>
      <c r="R277" s="226">
        <f>Q277*H277</f>
        <v>0.0091999999999999998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182</v>
      </c>
      <c r="AT277" s="228" t="s">
        <v>163</v>
      </c>
      <c r="AU277" s="228" t="s">
        <v>89</v>
      </c>
      <c r="AY277" s="16" t="s">
        <v>160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87</v>
      </c>
      <c r="BK277" s="229">
        <f>ROUND(I277*H277,2)</f>
        <v>0</v>
      </c>
      <c r="BL277" s="16" t="s">
        <v>182</v>
      </c>
      <c r="BM277" s="228" t="s">
        <v>678</v>
      </c>
    </row>
    <row r="278" s="2" customFormat="1">
      <c r="A278" s="37"/>
      <c r="B278" s="38"/>
      <c r="C278" s="39"/>
      <c r="D278" s="230" t="s">
        <v>170</v>
      </c>
      <c r="E278" s="39"/>
      <c r="F278" s="231" t="s">
        <v>679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89</v>
      </c>
    </row>
    <row r="279" s="2" customFormat="1" ht="24.15" customHeight="1">
      <c r="A279" s="37"/>
      <c r="B279" s="38"/>
      <c r="C279" s="217" t="s">
        <v>680</v>
      </c>
      <c r="D279" s="217" t="s">
        <v>163</v>
      </c>
      <c r="E279" s="218" t="s">
        <v>681</v>
      </c>
      <c r="F279" s="219" t="s">
        <v>682</v>
      </c>
      <c r="G279" s="220" t="s">
        <v>215</v>
      </c>
      <c r="H279" s="221">
        <v>34</v>
      </c>
      <c r="I279" s="222"/>
      <c r="J279" s="223">
        <f>ROUND(I279*H279,2)</f>
        <v>0</v>
      </c>
      <c r="K279" s="219" t="s">
        <v>167</v>
      </c>
      <c r="L279" s="43"/>
      <c r="M279" s="224" t="s">
        <v>1</v>
      </c>
      <c r="N279" s="225" t="s">
        <v>44</v>
      </c>
      <c r="O279" s="90"/>
      <c r="P279" s="226">
        <f>O279*H279</f>
        <v>0</v>
      </c>
      <c r="Q279" s="226">
        <v>9.0000000000000006E-05</v>
      </c>
      <c r="R279" s="226">
        <f>Q279*H279</f>
        <v>0.0030600000000000002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182</v>
      </c>
      <c r="AT279" s="228" t="s">
        <v>163</v>
      </c>
      <c r="AU279" s="228" t="s">
        <v>89</v>
      </c>
      <c r="AY279" s="16" t="s">
        <v>160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87</v>
      </c>
      <c r="BK279" s="229">
        <f>ROUND(I279*H279,2)</f>
        <v>0</v>
      </c>
      <c r="BL279" s="16" t="s">
        <v>182</v>
      </c>
      <c r="BM279" s="228" t="s">
        <v>683</v>
      </c>
    </row>
    <row r="280" s="2" customFormat="1">
      <c r="A280" s="37"/>
      <c r="B280" s="38"/>
      <c r="C280" s="39"/>
      <c r="D280" s="230" t="s">
        <v>170</v>
      </c>
      <c r="E280" s="39"/>
      <c r="F280" s="231" t="s">
        <v>684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170</v>
      </c>
      <c r="AU280" s="16" t="s">
        <v>89</v>
      </c>
    </row>
    <row r="281" s="12" customFormat="1" ht="22.8" customHeight="1">
      <c r="A281" s="12"/>
      <c r="B281" s="201"/>
      <c r="C281" s="202"/>
      <c r="D281" s="203" t="s">
        <v>78</v>
      </c>
      <c r="E281" s="215" t="s">
        <v>357</v>
      </c>
      <c r="F281" s="215" t="s">
        <v>358</v>
      </c>
      <c r="G281" s="202"/>
      <c r="H281" s="202"/>
      <c r="I281" s="205"/>
      <c r="J281" s="216">
        <f>BK281</f>
        <v>0</v>
      </c>
      <c r="K281" s="202"/>
      <c r="L281" s="207"/>
      <c r="M281" s="208"/>
      <c r="N281" s="209"/>
      <c r="O281" s="209"/>
      <c r="P281" s="210">
        <f>SUM(P282:P285)</f>
        <v>0</v>
      </c>
      <c r="Q281" s="209"/>
      <c r="R281" s="210">
        <f>SUM(R282:R285)</f>
        <v>0</v>
      </c>
      <c r="S281" s="209"/>
      <c r="T281" s="211">
        <f>SUM(T282:T285)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2" t="s">
        <v>87</v>
      </c>
      <c r="AT281" s="213" t="s">
        <v>78</v>
      </c>
      <c r="AU281" s="213" t="s">
        <v>87</v>
      </c>
      <c r="AY281" s="212" t="s">
        <v>160</v>
      </c>
      <c r="BK281" s="214">
        <f>SUM(BK282:BK285)</f>
        <v>0</v>
      </c>
    </row>
    <row r="282" s="2" customFormat="1" ht="37.8" customHeight="1">
      <c r="A282" s="37"/>
      <c r="B282" s="38"/>
      <c r="C282" s="217" t="s">
        <v>685</v>
      </c>
      <c r="D282" s="217" t="s">
        <v>163</v>
      </c>
      <c r="E282" s="218" t="s">
        <v>686</v>
      </c>
      <c r="F282" s="219" t="s">
        <v>687</v>
      </c>
      <c r="G282" s="220" t="s">
        <v>362</v>
      </c>
      <c r="H282" s="221">
        <v>0.11799999999999999</v>
      </c>
      <c r="I282" s="222"/>
      <c r="J282" s="223">
        <f>ROUND(I282*H282,2)</f>
        <v>0</v>
      </c>
      <c r="K282" s="219" t="s">
        <v>1</v>
      </c>
      <c r="L282" s="43"/>
      <c r="M282" s="224" t="s">
        <v>1</v>
      </c>
      <c r="N282" s="225" t="s">
        <v>44</v>
      </c>
      <c r="O282" s="90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182</v>
      </c>
      <c r="AT282" s="228" t="s">
        <v>163</v>
      </c>
      <c r="AU282" s="228" t="s">
        <v>89</v>
      </c>
      <c r="AY282" s="16" t="s">
        <v>160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87</v>
      </c>
      <c r="BK282" s="229">
        <f>ROUND(I282*H282,2)</f>
        <v>0</v>
      </c>
      <c r="BL282" s="16" t="s">
        <v>182</v>
      </c>
      <c r="BM282" s="228" t="s">
        <v>688</v>
      </c>
    </row>
    <row r="283" s="2" customFormat="1">
      <c r="A283" s="37"/>
      <c r="B283" s="38"/>
      <c r="C283" s="39"/>
      <c r="D283" s="230" t="s">
        <v>170</v>
      </c>
      <c r="E283" s="39"/>
      <c r="F283" s="231" t="s">
        <v>687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89</v>
      </c>
    </row>
    <row r="284" s="2" customFormat="1" ht="37.8" customHeight="1">
      <c r="A284" s="37"/>
      <c r="B284" s="38"/>
      <c r="C284" s="217" t="s">
        <v>689</v>
      </c>
      <c r="D284" s="217" t="s">
        <v>163</v>
      </c>
      <c r="E284" s="218" t="s">
        <v>690</v>
      </c>
      <c r="F284" s="219" t="s">
        <v>691</v>
      </c>
      <c r="G284" s="220" t="s">
        <v>362</v>
      </c>
      <c r="H284" s="221">
        <v>0.11799999999999999</v>
      </c>
      <c r="I284" s="222"/>
      <c r="J284" s="223">
        <f>ROUND(I284*H284,2)</f>
        <v>0</v>
      </c>
      <c r="K284" s="219" t="s">
        <v>1</v>
      </c>
      <c r="L284" s="43"/>
      <c r="M284" s="224" t="s">
        <v>1</v>
      </c>
      <c r="N284" s="225" t="s">
        <v>44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182</v>
      </c>
      <c r="AT284" s="228" t="s">
        <v>163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692</v>
      </c>
    </row>
    <row r="285" s="2" customFormat="1">
      <c r="A285" s="37"/>
      <c r="B285" s="38"/>
      <c r="C285" s="39"/>
      <c r="D285" s="230" t="s">
        <v>170</v>
      </c>
      <c r="E285" s="39"/>
      <c r="F285" s="231" t="s">
        <v>693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="12" customFormat="1" ht="22.8" customHeight="1">
      <c r="A286" s="12"/>
      <c r="B286" s="201"/>
      <c r="C286" s="202"/>
      <c r="D286" s="203" t="s">
        <v>78</v>
      </c>
      <c r="E286" s="215" t="s">
        <v>694</v>
      </c>
      <c r="F286" s="215" t="s">
        <v>695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SUM(P287:P288)</f>
        <v>0</v>
      </c>
      <c r="Q286" s="209"/>
      <c r="R286" s="210">
        <f>SUM(R287:R288)</f>
        <v>0</v>
      </c>
      <c r="S286" s="209"/>
      <c r="T286" s="211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87</v>
      </c>
      <c r="AT286" s="213" t="s">
        <v>78</v>
      </c>
      <c r="AU286" s="213" t="s">
        <v>87</v>
      </c>
      <c r="AY286" s="212" t="s">
        <v>160</v>
      </c>
      <c r="BK286" s="214">
        <f>SUM(BK287:BK288)</f>
        <v>0</v>
      </c>
    </row>
    <row r="287" s="2" customFormat="1" ht="24.15" customHeight="1">
      <c r="A287" s="37"/>
      <c r="B287" s="38"/>
      <c r="C287" s="217" t="s">
        <v>696</v>
      </c>
      <c r="D287" s="217" t="s">
        <v>163</v>
      </c>
      <c r="E287" s="218" t="s">
        <v>697</v>
      </c>
      <c r="F287" s="219" t="s">
        <v>698</v>
      </c>
      <c r="G287" s="220" t="s">
        <v>362</v>
      </c>
      <c r="H287" s="221">
        <v>5.7409999999999997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699</v>
      </c>
    </row>
    <row r="288" s="2" customFormat="1">
      <c r="A288" s="37"/>
      <c r="B288" s="38"/>
      <c r="C288" s="39"/>
      <c r="D288" s="230" t="s">
        <v>170</v>
      </c>
      <c r="E288" s="39"/>
      <c r="F288" s="231" t="s">
        <v>700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="12" customFormat="1" ht="25.92" customHeight="1">
      <c r="A289" s="12"/>
      <c r="B289" s="201"/>
      <c r="C289" s="202"/>
      <c r="D289" s="203" t="s">
        <v>78</v>
      </c>
      <c r="E289" s="204" t="s">
        <v>701</v>
      </c>
      <c r="F289" s="204" t="s">
        <v>702</v>
      </c>
      <c r="G289" s="202"/>
      <c r="H289" s="202"/>
      <c r="I289" s="205"/>
      <c r="J289" s="206">
        <f>BK289</f>
        <v>0</v>
      </c>
      <c r="K289" s="202"/>
      <c r="L289" s="207"/>
      <c r="M289" s="208"/>
      <c r="N289" s="209"/>
      <c r="O289" s="209"/>
      <c r="P289" s="210">
        <f>P290</f>
        <v>0</v>
      </c>
      <c r="Q289" s="209"/>
      <c r="R289" s="210">
        <f>R290</f>
        <v>0.032640000000000002</v>
      </c>
      <c r="S289" s="209"/>
      <c r="T289" s="211">
        <f>T290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2" t="s">
        <v>89</v>
      </c>
      <c r="AT289" s="213" t="s">
        <v>78</v>
      </c>
      <c r="AU289" s="213" t="s">
        <v>79</v>
      </c>
      <c r="AY289" s="212" t="s">
        <v>160</v>
      </c>
      <c r="BK289" s="214">
        <f>BK290</f>
        <v>0</v>
      </c>
    </row>
    <row r="290" s="12" customFormat="1" ht="22.8" customHeight="1">
      <c r="A290" s="12"/>
      <c r="B290" s="201"/>
      <c r="C290" s="202"/>
      <c r="D290" s="203" t="s">
        <v>78</v>
      </c>
      <c r="E290" s="215" t="s">
        <v>703</v>
      </c>
      <c r="F290" s="215" t="s">
        <v>704</v>
      </c>
      <c r="G290" s="202"/>
      <c r="H290" s="202"/>
      <c r="I290" s="205"/>
      <c r="J290" s="216">
        <f>BK290</f>
        <v>0</v>
      </c>
      <c r="K290" s="202"/>
      <c r="L290" s="207"/>
      <c r="M290" s="208"/>
      <c r="N290" s="209"/>
      <c r="O290" s="209"/>
      <c r="P290" s="210">
        <f>SUM(P291:P294)</f>
        <v>0</v>
      </c>
      <c r="Q290" s="209"/>
      <c r="R290" s="210">
        <f>SUM(R291:R294)</f>
        <v>0.032640000000000002</v>
      </c>
      <c r="S290" s="209"/>
      <c r="T290" s="211">
        <f>SUM(T291:T294)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2" t="s">
        <v>89</v>
      </c>
      <c r="AT290" s="213" t="s">
        <v>78</v>
      </c>
      <c r="AU290" s="213" t="s">
        <v>87</v>
      </c>
      <c r="AY290" s="212" t="s">
        <v>160</v>
      </c>
      <c r="BK290" s="214">
        <f>SUM(BK291:BK294)</f>
        <v>0</v>
      </c>
    </row>
    <row r="291" s="2" customFormat="1" ht="24.15" customHeight="1">
      <c r="A291" s="37"/>
      <c r="B291" s="38"/>
      <c r="C291" s="217" t="s">
        <v>705</v>
      </c>
      <c r="D291" s="217" t="s">
        <v>163</v>
      </c>
      <c r="E291" s="218" t="s">
        <v>706</v>
      </c>
      <c r="F291" s="219" t="s">
        <v>707</v>
      </c>
      <c r="G291" s="220" t="s">
        <v>215</v>
      </c>
      <c r="H291" s="221">
        <v>34</v>
      </c>
      <c r="I291" s="222"/>
      <c r="J291" s="223">
        <f>ROUND(I291*H291,2)</f>
        <v>0</v>
      </c>
      <c r="K291" s="219" t="s">
        <v>167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0.00095</v>
      </c>
      <c r="R291" s="226">
        <f>Q291*H291</f>
        <v>0.032300000000000002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346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346</v>
      </c>
      <c r="BM291" s="228" t="s">
        <v>708</v>
      </c>
    </row>
    <row r="292" s="2" customFormat="1">
      <c r="A292" s="37"/>
      <c r="B292" s="38"/>
      <c r="C292" s="39"/>
      <c r="D292" s="230" t="s">
        <v>170</v>
      </c>
      <c r="E292" s="39"/>
      <c r="F292" s="231" t="s">
        <v>709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="2" customFormat="1" ht="21.75" customHeight="1">
      <c r="A293" s="37"/>
      <c r="B293" s="38"/>
      <c r="C293" s="217" t="s">
        <v>710</v>
      </c>
      <c r="D293" s="217" t="s">
        <v>163</v>
      </c>
      <c r="E293" s="218" t="s">
        <v>711</v>
      </c>
      <c r="F293" s="219" t="s">
        <v>712</v>
      </c>
      <c r="G293" s="220" t="s">
        <v>215</v>
      </c>
      <c r="H293" s="221">
        <v>34</v>
      </c>
      <c r="I293" s="222"/>
      <c r="J293" s="223">
        <f>ROUND(I293*H293,2)</f>
        <v>0</v>
      </c>
      <c r="K293" s="219" t="s">
        <v>167</v>
      </c>
      <c r="L293" s="43"/>
      <c r="M293" s="224" t="s">
        <v>1</v>
      </c>
      <c r="N293" s="225" t="s">
        <v>44</v>
      </c>
      <c r="O293" s="90"/>
      <c r="P293" s="226">
        <f>O293*H293</f>
        <v>0</v>
      </c>
      <c r="Q293" s="226">
        <v>1.0000000000000001E-05</v>
      </c>
      <c r="R293" s="226">
        <f>Q293*H293</f>
        <v>0.00034000000000000002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346</v>
      </c>
      <c r="AT293" s="228" t="s">
        <v>163</v>
      </c>
      <c r="AU293" s="228" t="s">
        <v>89</v>
      </c>
      <c r="AY293" s="16" t="s">
        <v>160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87</v>
      </c>
      <c r="BK293" s="229">
        <f>ROUND(I293*H293,2)</f>
        <v>0</v>
      </c>
      <c r="BL293" s="16" t="s">
        <v>346</v>
      </c>
      <c r="BM293" s="228" t="s">
        <v>713</v>
      </c>
    </row>
    <row r="294" s="2" customFormat="1">
      <c r="A294" s="37"/>
      <c r="B294" s="38"/>
      <c r="C294" s="39"/>
      <c r="D294" s="230" t="s">
        <v>170</v>
      </c>
      <c r="E294" s="39"/>
      <c r="F294" s="231" t="s">
        <v>714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170</v>
      </c>
      <c r="AU294" s="16" t="s">
        <v>89</v>
      </c>
    </row>
    <row r="295" s="12" customFormat="1" ht="25.92" customHeight="1">
      <c r="A295" s="12"/>
      <c r="B295" s="201"/>
      <c r="C295" s="202"/>
      <c r="D295" s="203" t="s">
        <v>78</v>
      </c>
      <c r="E295" s="204" t="s">
        <v>452</v>
      </c>
      <c r="F295" s="204" t="s">
        <v>715</v>
      </c>
      <c r="G295" s="202"/>
      <c r="H295" s="202"/>
      <c r="I295" s="205"/>
      <c r="J295" s="206">
        <f>BK295</f>
        <v>0</v>
      </c>
      <c r="K295" s="202"/>
      <c r="L295" s="207"/>
      <c r="M295" s="208"/>
      <c r="N295" s="209"/>
      <c r="O295" s="209"/>
      <c r="P295" s="210">
        <f>P296</f>
        <v>0</v>
      </c>
      <c r="Q295" s="209"/>
      <c r="R295" s="210">
        <f>R296</f>
        <v>0</v>
      </c>
      <c r="S295" s="209"/>
      <c r="T295" s="211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2" t="s">
        <v>178</v>
      </c>
      <c r="AT295" s="213" t="s">
        <v>78</v>
      </c>
      <c r="AU295" s="213" t="s">
        <v>79</v>
      </c>
      <c r="AY295" s="212" t="s">
        <v>160</v>
      </c>
      <c r="BK295" s="214">
        <f>BK296</f>
        <v>0</v>
      </c>
    </row>
    <row r="296" s="12" customFormat="1" ht="22.8" customHeight="1">
      <c r="A296" s="12"/>
      <c r="B296" s="201"/>
      <c r="C296" s="202"/>
      <c r="D296" s="203" t="s">
        <v>78</v>
      </c>
      <c r="E296" s="215" t="s">
        <v>716</v>
      </c>
      <c r="F296" s="215" t="s">
        <v>717</v>
      </c>
      <c r="G296" s="202"/>
      <c r="H296" s="202"/>
      <c r="I296" s="205"/>
      <c r="J296" s="216">
        <f>BK296</f>
        <v>0</v>
      </c>
      <c r="K296" s="202"/>
      <c r="L296" s="207"/>
      <c r="M296" s="208"/>
      <c r="N296" s="209"/>
      <c r="O296" s="209"/>
      <c r="P296" s="210">
        <f>SUM(P297:P299)</f>
        <v>0</v>
      </c>
      <c r="Q296" s="209"/>
      <c r="R296" s="210">
        <f>SUM(R297:R299)</f>
        <v>0</v>
      </c>
      <c r="S296" s="209"/>
      <c r="T296" s="211">
        <f>SUM(T297:T299)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178</v>
      </c>
      <c r="AT296" s="213" t="s">
        <v>78</v>
      </c>
      <c r="AU296" s="213" t="s">
        <v>87</v>
      </c>
      <c r="AY296" s="212" t="s">
        <v>160</v>
      </c>
      <c r="BK296" s="214">
        <f>SUM(BK297:BK299)</f>
        <v>0</v>
      </c>
    </row>
    <row r="297" s="2" customFormat="1" ht="16.5" customHeight="1">
      <c r="A297" s="37"/>
      <c r="B297" s="38"/>
      <c r="C297" s="217" t="s">
        <v>718</v>
      </c>
      <c r="D297" s="217" t="s">
        <v>163</v>
      </c>
      <c r="E297" s="218" t="s">
        <v>719</v>
      </c>
      <c r="F297" s="219" t="s">
        <v>720</v>
      </c>
      <c r="G297" s="220" t="s">
        <v>281</v>
      </c>
      <c r="H297" s="221">
        <v>2</v>
      </c>
      <c r="I297" s="222"/>
      <c r="J297" s="223">
        <f>ROUND(I297*H297,2)</f>
        <v>0</v>
      </c>
      <c r="K297" s="219" t="s">
        <v>1</v>
      </c>
      <c r="L297" s="43"/>
      <c r="M297" s="224" t="s">
        <v>1</v>
      </c>
      <c r="N297" s="225" t="s">
        <v>44</v>
      </c>
      <c r="O297" s="90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8" t="s">
        <v>705</v>
      </c>
      <c r="AT297" s="228" t="s">
        <v>163</v>
      </c>
      <c r="AU297" s="228" t="s">
        <v>89</v>
      </c>
      <c r="AY297" s="16" t="s">
        <v>160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6" t="s">
        <v>87</v>
      </c>
      <c r="BK297" s="229">
        <f>ROUND(I297*H297,2)</f>
        <v>0</v>
      </c>
      <c r="BL297" s="16" t="s">
        <v>705</v>
      </c>
      <c r="BM297" s="228" t="s">
        <v>721</v>
      </c>
    </row>
    <row r="298" s="2" customFormat="1">
      <c r="A298" s="37"/>
      <c r="B298" s="38"/>
      <c r="C298" s="39"/>
      <c r="D298" s="230" t="s">
        <v>170</v>
      </c>
      <c r="E298" s="39"/>
      <c r="F298" s="231" t="s">
        <v>722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89</v>
      </c>
    </row>
    <row r="299" s="2" customFormat="1">
      <c r="A299" s="37"/>
      <c r="B299" s="38"/>
      <c r="C299" s="39"/>
      <c r="D299" s="230" t="s">
        <v>172</v>
      </c>
      <c r="E299" s="39"/>
      <c r="F299" s="235" t="s">
        <v>723</v>
      </c>
      <c r="G299" s="39"/>
      <c r="H299" s="39"/>
      <c r="I299" s="232"/>
      <c r="J299" s="39"/>
      <c r="K299" s="39"/>
      <c r="L299" s="43"/>
      <c r="M299" s="247"/>
      <c r="N299" s="248"/>
      <c r="O299" s="249"/>
      <c r="P299" s="249"/>
      <c r="Q299" s="249"/>
      <c r="R299" s="249"/>
      <c r="S299" s="249"/>
      <c r="T299" s="250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172</v>
      </c>
      <c r="AU299" s="16" t="s">
        <v>89</v>
      </c>
    </row>
    <row r="300" s="2" customFormat="1" ht="6.96" customHeight="1">
      <c r="A300" s="37"/>
      <c r="B300" s="65"/>
      <c r="C300" s="66"/>
      <c r="D300" s="66"/>
      <c r="E300" s="66"/>
      <c r="F300" s="66"/>
      <c r="G300" s="66"/>
      <c r="H300" s="66"/>
      <c r="I300" s="66"/>
      <c r="J300" s="66"/>
      <c r="K300" s="66"/>
      <c r="L300" s="43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sheetProtection sheet="1" autoFilter="0" formatColumns="0" formatRows="0" objects="1" scenarios="1" spinCount="100000" saltValue="MCAJy6xz+f6Yb6qP21H/aoKjxXfPwqjbe54CakYh1Z8RCiK8V1nsAfdAKBIGD/hfMJHfau/4Zr3STvhFxpi7PA==" hashValue="BknQiV7ZEzBB2xQGufmPMEjoLDfpeHO9W6yMxS+leRdLF4vsWf3ntKyLosZ32N6+jycgvcFK36lHgB7zO9v9Lw==" algorithmName="SHA-512" password="CC35"/>
  <autoFilter ref="C126:K29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724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  2)</f>
        <v>0</v>
      </c>
      <c r="G33" s="37"/>
      <c r="H33" s="37"/>
      <c r="I33" s="154">
        <v>0.20999999999999999</v>
      </c>
      <c r="J33" s="153">
        <f>ROUND(((SUM(BE118:BE122))*I33),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  2)</f>
        <v>0</v>
      </c>
      <c r="G34" s="37"/>
      <c r="H34" s="37"/>
      <c r="I34" s="154">
        <v>0.14999999999999999</v>
      </c>
      <c r="J34" s="153">
        <f>ROUND(((SUM(BF118:BF122))*I34),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ROUND((SUM(BG118:BG122)),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ROUND((SUM(BH118:BH122)),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ROUND((SUM(BI118:BI122)),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D.1.4.1 -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400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725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D.1.4.1 - Veřejné osvětlení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="12" customFormat="1" ht="25.92" customHeight="1">
      <c r="A119" s="12"/>
      <c r="B119" s="201"/>
      <c r="C119" s="202"/>
      <c r="D119" s="203" t="s">
        <v>78</v>
      </c>
      <c r="E119" s="204" t="s">
        <v>452</v>
      </c>
      <c r="F119" s="204" t="s">
        <v>715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178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="12" customFormat="1" ht="22.8" customHeight="1">
      <c r="A120" s="12"/>
      <c r="B120" s="201"/>
      <c r="C120" s="202"/>
      <c r="D120" s="203" t="s">
        <v>78</v>
      </c>
      <c r="E120" s="215" t="s">
        <v>726</v>
      </c>
      <c r="F120" s="215" t="s">
        <v>727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178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="2" customFormat="1" ht="24.15" customHeight="1">
      <c r="A121" s="37"/>
      <c r="B121" s="38"/>
      <c r="C121" s="217" t="s">
        <v>87</v>
      </c>
      <c r="D121" s="217" t="s">
        <v>163</v>
      </c>
      <c r="E121" s="218" t="s">
        <v>728</v>
      </c>
      <c r="F121" s="219" t="s">
        <v>729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705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705</v>
      </c>
      <c r="BM121" s="228" t="s">
        <v>730</v>
      </c>
    </row>
    <row r="122" s="2" customFormat="1">
      <c r="A122" s="37"/>
      <c r="B122" s="38"/>
      <c r="C122" s="39"/>
      <c r="D122" s="230" t="s">
        <v>170</v>
      </c>
      <c r="E122" s="39"/>
      <c r="F122" s="231" t="s">
        <v>731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="2" customFormat="1" ht="6.96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sheet="1" autoFilter="0" formatColumns="0" formatRows="0" objects="1" scenarios="1" spinCount="100000" saltValue="VfcPapkZRRoaMu9njY3HHhClRZ+7G7C7Int8Jt6HVTT5vAvB4WaaY+UgeGO+b43F/Z9lv3HcRFcy4BR7GF5NnA==" hashValue="jc8kL3CCBHqEuqH4dTXExCVF9wXFEOB0LCU1SgsjquLt0yq1b1kZVYQtifCMLSlT6FWSKfSwhaPJmQQNLBvzAA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732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  2)</f>
        <v>0</v>
      </c>
      <c r="G33" s="37"/>
      <c r="H33" s="37"/>
      <c r="I33" s="154">
        <v>0.20999999999999999</v>
      </c>
      <c r="J33" s="153">
        <f>ROUND(((SUM(BE118:BE122))*I33),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  2)</f>
        <v>0</v>
      </c>
      <c r="G34" s="37"/>
      <c r="H34" s="37"/>
      <c r="I34" s="154">
        <v>0.14999999999999999</v>
      </c>
      <c r="J34" s="153">
        <f>ROUND(((SUM(BF118:BF122))*I34),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ROUND((SUM(BG118:BG122)),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ROUND((SUM(BH118:BH122)),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ROUND((SUM(BI118:BI122)),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D.1.4.2 - Přeložka I. Telefonní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400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725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D.1.4.2 - Přeložka I. Telefonní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="12" customFormat="1" ht="25.92" customHeight="1">
      <c r="A119" s="12"/>
      <c r="B119" s="201"/>
      <c r="C119" s="202"/>
      <c r="D119" s="203" t="s">
        <v>78</v>
      </c>
      <c r="E119" s="204" t="s">
        <v>452</v>
      </c>
      <c r="F119" s="204" t="s">
        <v>715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178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="12" customFormat="1" ht="22.8" customHeight="1">
      <c r="A120" s="12"/>
      <c r="B120" s="201"/>
      <c r="C120" s="202"/>
      <c r="D120" s="203" t="s">
        <v>78</v>
      </c>
      <c r="E120" s="215" t="s">
        <v>726</v>
      </c>
      <c r="F120" s="215" t="s">
        <v>727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178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="2" customFormat="1" ht="24.15" customHeight="1">
      <c r="A121" s="37"/>
      <c r="B121" s="38"/>
      <c r="C121" s="217" t="s">
        <v>87</v>
      </c>
      <c r="D121" s="217" t="s">
        <v>163</v>
      </c>
      <c r="E121" s="218" t="s">
        <v>728</v>
      </c>
      <c r="F121" s="219" t="s">
        <v>733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705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705</v>
      </c>
      <c r="BM121" s="228" t="s">
        <v>734</v>
      </c>
    </row>
    <row r="122" s="2" customFormat="1">
      <c r="A122" s="37"/>
      <c r="B122" s="38"/>
      <c r="C122" s="39"/>
      <c r="D122" s="230" t="s">
        <v>170</v>
      </c>
      <c r="E122" s="39"/>
      <c r="F122" s="231" t="s">
        <v>731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="2" customFormat="1" ht="6.96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sheet="1" autoFilter="0" formatColumns="0" formatRows="0" objects="1" scenarios="1" spinCount="100000" saltValue="PmnaIhLz7zp+EDuI3ER/9utQVwGXNKLsFzTDI0iFnPaFuh7DXITefLQ1KBcbXD5gXsmgu8o+wz4z7gGlMgOEwg==" hashValue="9PFgb3TeC+5j2l6CM9UySmRJC59xXdNir0PEuoaDKD5Z9xonBSTH1BWCIE5ShRUx/FJEVLFQCe4j4USRNJZO2w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735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ROUND((SUM(BE125:BE249)),  2)</f>
        <v>0</v>
      </c>
      <c r="G33" s="37"/>
      <c r="H33" s="37"/>
      <c r="I33" s="154">
        <v>0.20999999999999999</v>
      </c>
      <c r="J33" s="153">
        <f>ROUND(((SUM(BE125:BE249))*I33),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ROUND((SUM(BF125:BF249)),  2)</f>
        <v>0</v>
      </c>
      <c r="G34" s="37"/>
      <c r="H34" s="37"/>
      <c r="I34" s="154">
        <v>0.14999999999999999</v>
      </c>
      <c r="J34" s="153">
        <f>ROUND(((SUM(BF125:BF249))*I34),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ROUND((SUM(BG125:BG249)),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ROUND((SUM(BH125:BH249)),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ROUND((SUM(BI125:BI249)),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D.1.5 - Přeložka plynovodu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J171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J181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J186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8"/>
      <c r="C104" s="179"/>
      <c r="D104" s="180" t="s">
        <v>400</v>
      </c>
      <c r="E104" s="181"/>
      <c r="F104" s="181"/>
      <c r="G104" s="181"/>
      <c r="H104" s="181"/>
      <c r="I104" s="181"/>
      <c r="J104" s="182">
        <f>J189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4"/>
      <c r="C105" s="185"/>
      <c r="D105" s="186" t="s">
        <v>401</v>
      </c>
      <c r="E105" s="187"/>
      <c r="F105" s="187"/>
      <c r="G105" s="187"/>
      <c r="H105" s="187"/>
      <c r="I105" s="187"/>
      <c r="J105" s="188">
        <f>J190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144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73" t="str">
        <f>E7</f>
        <v>Místní komunikace Jamská - Nákupní park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130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D.1.5 - Přeložka plynovodu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Žďár nad Sázavou</v>
      </c>
      <c r="G119" s="39"/>
      <c r="H119" s="39"/>
      <c r="I119" s="31" t="s">
        <v>22</v>
      </c>
      <c r="J119" s="78" t="str">
        <f>IF(J12="","",J12)</f>
        <v>17. 9. 2021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24</v>
      </c>
      <c r="D121" s="39"/>
      <c r="E121" s="39"/>
      <c r="F121" s="26" t="str">
        <f>E15</f>
        <v>Město Žďár nad Sázavou</v>
      </c>
      <c r="G121" s="39"/>
      <c r="H121" s="39"/>
      <c r="I121" s="31" t="s">
        <v>32</v>
      </c>
      <c r="J121" s="35" t="str">
        <f>E21</f>
        <v>PROfi Jihlava spol. s 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90"/>
      <c r="B124" s="191"/>
      <c r="C124" s="192" t="s">
        <v>145</v>
      </c>
      <c r="D124" s="193" t="s">
        <v>64</v>
      </c>
      <c r="E124" s="193" t="s">
        <v>60</v>
      </c>
      <c r="F124" s="193" t="s">
        <v>61</v>
      </c>
      <c r="G124" s="193" t="s">
        <v>146</v>
      </c>
      <c r="H124" s="193" t="s">
        <v>147</v>
      </c>
      <c r="I124" s="193" t="s">
        <v>148</v>
      </c>
      <c r="J124" s="193" t="s">
        <v>134</v>
      </c>
      <c r="K124" s="194" t="s">
        <v>149</v>
      </c>
      <c r="L124" s="195"/>
      <c r="M124" s="99" t="s">
        <v>1</v>
      </c>
      <c r="N124" s="100" t="s">
        <v>43</v>
      </c>
      <c r="O124" s="100" t="s">
        <v>150</v>
      </c>
      <c r="P124" s="100" t="s">
        <v>151</v>
      </c>
      <c r="Q124" s="100" t="s">
        <v>152</v>
      </c>
      <c r="R124" s="100" t="s">
        <v>153</v>
      </c>
      <c r="S124" s="100" t="s">
        <v>154</v>
      </c>
      <c r="T124" s="101" t="s">
        <v>155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="2" customFormat="1" ht="22.8" customHeight="1">
      <c r="A125" s="37"/>
      <c r="B125" s="38"/>
      <c r="C125" s="106" t="s">
        <v>156</v>
      </c>
      <c r="D125" s="39"/>
      <c r="E125" s="39"/>
      <c r="F125" s="39"/>
      <c r="G125" s="39"/>
      <c r="H125" s="39"/>
      <c r="I125" s="39"/>
      <c r="J125" s="196">
        <f>BK125</f>
        <v>0</v>
      </c>
      <c r="K125" s="39"/>
      <c r="L125" s="43"/>
      <c r="M125" s="102"/>
      <c r="N125" s="197"/>
      <c r="O125" s="103"/>
      <c r="P125" s="198">
        <f>P126+P189</f>
        <v>0</v>
      </c>
      <c r="Q125" s="103"/>
      <c r="R125" s="198">
        <f>R126+R189</f>
        <v>2.446345</v>
      </c>
      <c r="S125" s="103"/>
      <c r="T125" s="199">
        <f>T126+T189</f>
        <v>1.5760000000000001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136</v>
      </c>
      <c r="BK125" s="200">
        <f>BK126+BK189</f>
        <v>0</v>
      </c>
    </row>
    <row r="126" s="12" customFormat="1" ht="25.92" customHeight="1">
      <c r="A126" s="12"/>
      <c r="B126" s="201"/>
      <c r="C126" s="202"/>
      <c r="D126" s="203" t="s">
        <v>78</v>
      </c>
      <c r="E126" s="204" t="s">
        <v>265</v>
      </c>
      <c r="F126" s="204" t="s">
        <v>266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P127+P162+P167+P171+P181+P186</f>
        <v>0</v>
      </c>
      <c r="Q126" s="209"/>
      <c r="R126" s="210">
        <f>R127+R162+R167+R171+R181+R186</f>
        <v>0.21610000000000001</v>
      </c>
      <c r="S126" s="209"/>
      <c r="T126" s="211">
        <f>T127+T162+T167+T171+T181+T186</f>
        <v>1.5760000000000001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87</v>
      </c>
      <c r="AT126" s="213" t="s">
        <v>78</v>
      </c>
      <c r="AU126" s="213" t="s">
        <v>79</v>
      </c>
      <c r="AY126" s="212" t="s">
        <v>160</v>
      </c>
      <c r="BK126" s="214">
        <f>BK127+BK162+BK167+BK171+BK181+BK186</f>
        <v>0</v>
      </c>
    </row>
    <row r="127" s="12" customFormat="1" ht="22.8" customHeight="1">
      <c r="A127" s="12"/>
      <c r="B127" s="201"/>
      <c r="C127" s="202"/>
      <c r="D127" s="203" t="s">
        <v>78</v>
      </c>
      <c r="E127" s="215" t="s">
        <v>87</v>
      </c>
      <c r="F127" s="215" t="s">
        <v>267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SUM(P128:P161)</f>
        <v>0</v>
      </c>
      <c r="Q127" s="209"/>
      <c r="R127" s="210">
        <f>SUM(R128:R161)</f>
        <v>0.17428000000000002</v>
      </c>
      <c r="S127" s="209"/>
      <c r="T127" s="211">
        <f>SUM(T128:T161)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87</v>
      </c>
      <c r="AT127" s="213" t="s">
        <v>78</v>
      </c>
      <c r="AU127" s="213" t="s">
        <v>87</v>
      </c>
      <c r="AY127" s="212" t="s">
        <v>160</v>
      </c>
      <c r="BK127" s="214">
        <f>SUM(BK128:BK161)</f>
        <v>0</v>
      </c>
    </row>
    <row r="128" s="2" customFormat="1" ht="24.15" customHeight="1">
      <c r="A128" s="37"/>
      <c r="B128" s="38"/>
      <c r="C128" s="217" t="s">
        <v>87</v>
      </c>
      <c r="D128" s="217" t="s">
        <v>163</v>
      </c>
      <c r="E128" s="218" t="s">
        <v>408</v>
      </c>
      <c r="F128" s="219" t="s">
        <v>409</v>
      </c>
      <c r="G128" s="220" t="s">
        <v>404</v>
      </c>
      <c r="H128" s="221">
        <v>168</v>
      </c>
      <c r="I128" s="222"/>
      <c r="J128" s="223">
        <f>ROUND(I128*H128,2)</f>
        <v>0</v>
      </c>
      <c r="K128" s="219" t="s">
        <v>167</v>
      </c>
      <c r="L128" s="43"/>
      <c r="M128" s="224" t="s">
        <v>1</v>
      </c>
      <c r="N128" s="225" t="s">
        <v>44</v>
      </c>
      <c r="O128" s="90"/>
      <c r="P128" s="226">
        <f>O128*H128</f>
        <v>0</v>
      </c>
      <c r="Q128" s="226">
        <v>4.0000000000000003E-05</v>
      </c>
      <c r="R128" s="226">
        <f>Q128*H128</f>
        <v>0.0067200000000000003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182</v>
      </c>
      <c r="AT128" s="228" t="s">
        <v>163</v>
      </c>
      <c r="AU128" s="228" t="s">
        <v>89</v>
      </c>
      <c r="AY128" s="16" t="s">
        <v>160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87</v>
      </c>
      <c r="BK128" s="229">
        <f>ROUND(I128*H128,2)</f>
        <v>0</v>
      </c>
      <c r="BL128" s="16" t="s">
        <v>182</v>
      </c>
      <c r="BM128" s="228" t="s">
        <v>736</v>
      </c>
    </row>
    <row r="129" s="2" customFormat="1">
      <c r="A129" s="37"/>
      <c r="B129" s="38"/>
      <c r="C129" s="39"/>
      <c r="D129" s="230" t="s">
        <v>170</v>
      </c>
      <c r="E129" s="39"/>
      <c r="F129" s="231" t="s">
        <v>411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89</v>
      </c>
    </row>
    <row r="130" s="13" customFormat="1">
      <c r="A130" s="13"/>
      <c r="B130" s="236"/>
      <c r="C130" s="237"/>
      <c r="D130" s="230" t="s">
        <v>219</v>
      </c>
      <c r="E130" s="238" t="s">
        <v>1</v>
      </c>
      <c r="F130" s="239" t="s">
        <v>407</v>
      </c>
      <c r="G130" s="237"/>
      <c r="H130" s="240">
        <v>168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219</v>
      </c>
      <c r="AU130" s="246" t="s">
        <v>89</v>
      </c>
      <c r="AV130" s="13" t="s">
        <v>89</v>
      </c>
      <c r="AW130" s="13" t="s">
        <v>36</v>
      </c>
      <c r="AX130" s="13" t="s">
        <v>79</v>
      </c>
      <c r="AY130" s="246" t="s">
        <v>160</v>
      </c>
    </row>
    <row r="131" s="2" customFormat="1" ht="24.15" customHeight="1">
      <c r="A131" s="37"/>
      <c r="B131" s="38"/>
      <c r="C131" s="217" t="s">
        <v>89</v>
      </c>
      <c r="D131" s="217" t="s">
        <v>163</v>
      </c>
      <c r="E131" s="218" t="s">
        <v>737</v>
      </c>
      <c r="F131" s="219" t="s">
        <v>418</v>
      </c>
      <c r="G131" s="220" t="s">
        <v>275</v>
      </c>
      <c r="H131" s="221">
        <v>58.238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738</v>
      </c>
    </row>
    <row r="132" s="2" customFormat="1">
      <c r="A132" s="37"/>
      <c r="B132" s="38"/>
      <c r="C132" s="39"/>
      <c r="D132" s="230" t="s">
        <v>170</v>
      </c>
      <c r="E132" s="39"/>
      <c r="F132" s="231" t="s">
        <v>739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="13" customFormat="1">
      <c r="A133" s="13"/>
      <c r="B133" s="236"/>
      <c r="C133" s="237"/>
      <c r="D133" s="230" t="s">
        <v>219</v>
      </c>
      <c r="E133" s="238" t="s">
        <v>1</v>
      </c>
      <c r="F133" s="239" t="s">
        <v>740</v>
      </c>
      <c r="G133" s="237"/>
      <c r="H133" s="240">
        <v>58.238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219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160</v>
      </c>
    </row>
    <row r="134" s="2" customFormat="1" ht="33" customHeight="1">
      <c r="A134" s="37"/>
      <c r="B134" s="38"/>
      <c r="C134" s="217" t="s">
        <v>178</v>
      </c>
      <c r="D134" s="217" t="s">
        <v>163</v>
      </c>
      <c r="E134" s="218" t="s">
        <v>741</v>
      </c>
      <c r="F134" s="219" t="s">
        <v>742</v>
      </c>
      <c r="G134" s="220" t="s">
        <v>275</v>
      </c>
      <c r="H134" s="221">
        <v>130.07499999999999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743</v>
      </c>
    </row>
    <row r="135" s="2" customFormat="1">
      <c r="A135" s="37"/>
      <c r="B135" s="38"/>
      <c r="C135" s="39"/>
      <c r="D135" s="230" t="s">
        <v>170</v>
      </c>
      <c r="E135" s="39"/>
      <c r="F135" s="231" t="s">
        <v>744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="13" customFormat="1">
      <c r="A136" s="13"/>
      <c r="B136" s="236"/>
      <c r="C136" s="237"/>
      <c r="D136" s="230" t="s">
        <v>219</v>
      </c>
      <c r="E136" s="238" t="s">
        <v>1</v>
      </c>
      <c r="F136" s="239" t="s">
        <v>745</v>
      </c>
      <c r="G136" s="237"/>
      <c r="H136" s="240">
        <v>130.07499999999999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="2" customFormat="1" ht="21.75" customHeight="1">
      <c r="A137" s="37"/>
      <c r="B137" s="38"/>
      <c r="C137" s="217" t="s">
        <v>182</v>
      </c>
      <c r="D137" s="217" t="s">
        <v>163</v>
      </c>
      <c r="E137" s="218" t="s">
        <v>423</v>
      </c>
      <c r="F137" s="219" t="s">
        <v>424</v>
      </c>
      <c r="G137" s="220" t="s">
        <v>270</v>
      </c>
      <c r="H137" s="221">
        <v>284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0.00059000000000000003</v>
      </c>
      <c r="R137" s="226">
        <f>Q137*H137</f>
        <v>0.16756000000000001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746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426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13" customFormat="1">
      <c r="A139" s="13"/>
      <c r="B139" s="236"/>
      <c r="C139" s="237"/>
      <c r="D139" s="230" t="s">
        <v>219</v>
      </c>
      <c r="E139" s="238" t="s">
        <v>1</v>
      </c>
      <c r="F139" s="239" t="s">
        <v>747</v>
      </c>
      <c r="G139" s="237"/>
      <c r="H139" s="240">
        <v>284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="2" customFormat="1" ht="21.75" customHeight="1">
      <c r="A140" s="37"/>
      <c r="B140" s="38"/>
      <c r="C140" s="217" t="s">
        <v>159</v>
      </c>
      <c r="D140" s="217" t="s">
        <v>163</v>
      </c>
      <c r="E140" s="218" t="s">
        <v>428</v>
      </c>
      <c r="F140" s="219" t="s">
        <v>429</v>
      </c>
      <c r="G140" s="220" t="s">
        <v>270</v>
      </c>
      <c r="H140" s="221">
        <v>284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748</v>
      </c>
    </row>
    <row r="141" s="2" customFormat="1">
      <c r="A141" s="37"/>
      <c r="B141" s="38"/>
      <c r="C141" s="39"/>
      <c r="D141" s="230" t="s">
        <v>170</v>
      </c>
      <c r="E141" s="39"/>
      <c r="F141" s="231" t="s">
        <v>431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="13" customFormat="1">
      <c r="A142" s="13"/>
      <c r="B142" s="236"/>
      <c r="C142" s="237"/>
      <c r="D142" s="230" t="s">
        <v>219</v>
      </c>
      <c r="E142" s="238" t="s">
        <v>1</v>
      </c>
      <c r="F142" s="239" t="s">
        <v>749</v>
      </c>
      <c r="G142" s="237"/>
      <c r="H142" s="240">
        <v>284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="2" customFormat="1" ht="33" customHeight="1">
      <c r="A143" s="37"/>
      <c r="B143" s="38"/>
      <c r="C143" s="217" t="s">
        <v>192</v>
      </c>
      <c r="D143" s="217" t="s">
        <v>163</v>
      </c>
      <c r="E143" s="218" t="s">
        <v>302</v>
      </c>
      <c r="F143" s="219" t="s">
        <v>303</v>
      </c>
      <c r="G143" s="220" t="s">
        <v>275</v>
      </c>
      <c r="H143" s="221">
        <v>80.920000000000002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750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305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2" customFormat="1">
      <c r="A145" s="37"/>
      <c r="B145" s="38"/>
      <c r="C145" s="39"/>
      <c r="D145" s="230" t="s">
        <v>172</v>
      </c>
      <c r="E145" s="39"/>
      <c r="F145" s="235" t="s">
        <v>433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="13" customFormat="1">
      <c r="A146" s="13"/>
      <c r="B146" s="236"/>
      <c r="C146" s="237"/>
      <c r="D146" s="230" t="s">
        <v>219</v>
      </c>
      <c r="E146" s="238" t="s">
        <v>1</v>
      </c>
      <c r="F146" s="239" t="s">
        <v>751</v>
      </c>
      <c r="G146" s="237"/>
      <c r="H146" s="240">
        <v>80.920000000000002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219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160</v>
      </c>
    </row>
    <row r="147" s="2" customFormat="1" ht="16.5" customHeight="1">
      <c r="A147" s="37"/>
      <c r="B147" s="38"/>
      <c r="C147" s="217" t="s">
        <v>198</v>
      </c>
      <c r="D147" s="217" t="s">
        <v>163</v>
      </c>
      <c r="E147" s="218" t="s">
        <v>314</v>
      </c>
      <c r="F147" s="219" t="s">
        <v>315</v>
      </c>
      <c r="G147" s="220" t="s">
        <v>275</v>
      </c>
      <c r="H147" s="221">
        <v>80.920000000000002</v>
      </c>
      <c r="I147" s="222"/>
      <c r="J147" s="223">
        <f>ROUND(I147*H147,2)</f>
        <v>0</v>
      </c>
      <c r="K147" s="219" t="s">
        <v>316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182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752</v>
      </c>
    </row>
    <row r="148" s="2" customFormat="1">
      <c r="A148" s="37"/>
      <c r="B148" s="38"/>
      <c r="C148" s="39"/>
      <c r="D148" s="230" t="s">
        <v>170</v>
      </c>
      <c r="E148" s="39"/>
      <c r="F148" s="231" t="s">
        <v>318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="13" customFormat="1">
      <c r="A149" s="13"/>
      <c r="B149" s="236"/>
      <c r="C149" s="237"/>
      <c r="D149" s="230" t="s">
        <v>219</v>
      </c>
      <c r="E149" s="238" t="s">
        <v>1</v>
      </c>
      <c r="F149" s="239" t="s">
        <v>753</v>
      </c>
      <c r="G149" s="237"/>
      <c r="H149" s="240">
        <v>80.920000000000002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="2" customFormat="1" ht="24.15" customHeight="1">
      <c r="A150" s="37"/>
      <c r="B150" s="38"/>
      <c r="C150" s="217" t="s">
        <v>204</v>
      </c>
      <c r="D150" s="217" t="s">
        <v>163</v>
      </c>
      <c r="E150" s="218" t="s">
        <v>436</v>
      </c>
      <c r="F150" s="219" t="s">
        <v>437</v>
      </c>
      <c r="G150" s="220" t="s">
        <v>362</v>
      </c>
      <c r="H150" s="221">
        <v>161.84</v>
      </c>
      <c r="I150" s="222"/>
      <c r="J150" s="223">
        <f>ROUND(I150*H150,2)</f>
        <v>0</v>
      </c>
      <c r="K150" s="219" t="s">
        <v>316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754</v>
      </c>
    </row>
    <row r="151" s="2" customFormat="1">
      <c r="A151" s="37"/>
      <c r="B151" s="38"/>
      <c r="C151" s="39"/>
      <c r="D151" s="230" t="s">
        <v>170</v>
      </c>
      <c r="E151" s="39"/>
      <c r="F151" s="231" t="s">
        <v>439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="13" customFormat="1">
      <c r="A152" s="13"/>
      <c r="B152" s="236"/>
      <c r="C152" s="237"/>
      <c r="D152" s="230" t="s">
        <v>219</v>
      </c>
      <c r="E152" s="237"/>
      <c r="F152" s="239" t="s">
        <v>755</v>
      </c>
      <c r="G152" s="237"/>
      <c r="H152" s="240">
        <v>161.84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219</v>
      </c>
      <c r="AU152" s="246" t="s">
        <v>89</v>
      </c>
      <c r="AV152" s="13" t="s">
        <v>89</v>
      </c>
      <c r="AW152" s="13" t="s">
        <v>4</v>
      </c>
      <c r="AX152" s="13" t="s">
        <v>87</v>
      </c>
      <c r="AY152" s="246" t="s">
        <v>160</v>
      </c>
    </row>
    <row r="153" s="2" customFormat="1" ht="24.15" customHeight="1">
      <c r="A153" s="37"/>
      <c r="B153" s="38"/>
      <c r="C153" s="217" t="s">
        <v>212</v>
      </c>
      <c r="D153" s="217" t="s">
        <v>163</v>
      </c>
      <c r="E153" s="218" t="s">
        <v>441</v>
      </c>
      <c r="F153" s="219" t="s">
        <v>442</v>
      </c>
      <c r="G153" s="220" t="s">
        <v>275</v>
      </c>
      <c r="H153" s="221">
        <v>49.155000000000001</v>
      </c>
      <c r="I153" s="222"/>
      <c r="J153" s="223">
        <f>ROUND(I153*H153,2)</f>
        <v>0</v>
      </c>
      <c r="K153" s="219" t="s">
        <v>167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756</v>
      </c>
    </row>
    <row r="154" s="2" customFormat="1">
      <c r="A154" s="37"/>
      <c r="B154" s="38"/>
      <c r="C154" s="39"/>
      <c r="D154" s="230" t="s">
        <v>170</v>
      </c>
      <c r="E154" s="39"/>
      <c r="F154" s="231" t="s">
        <v>444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="13" customFormat="1">
      <c r="A155" s="13"/>
      <c r="B155" s="236"/>
      <c r="C155" s="237"/>
      <c r="D155" s="230" t="s">
        <v>219</v>
      </c>
      <c r="E155" s="238" t="s">
        <v>1</v>
      </c>
      <c r="F155" s="239" t="s">
        <v>757</v>
      </c>
      <c r="G155" s="237"/>
      <c r="H155" s="240">
        <v>49.155000000000001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160</v>
      </c>
    </row>
    <row r="156" s="2" customFormat="1" ht="24.15" customHeight="1">
      <c r="A156" s="37"/>
      <c r="B156" s="38"/>
      <c r="C156" s="217" t="s">
        <v>221</v>
      </c>
      <c r="D156" s="217" t="s">
        <v>163</v>
      </c>
      <c r="E156" s="218" t="s">
        <v>457</v>
      </c>
      <c r="F156" s="219" t="s">
        <v>458</v>
      </c>
      <c r="G156" s="220" t="s">
        <v>275</v>
      </c>
      <c r="H156" s="221">
        <v>67.909000000000006</v>
      </c>
      <c r="I156" s="222"/>
      <c r="J156" s="223">
        <f>ROUND(I156*H156,2)</f>
        <v>0</v>
      </c>
      <c r="K156" s="219" t="s">
        <v>167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182</v>
      </c>
      <c r="AT156" s="228" t="s">
        <v>163</v>
      </c>
      <c r="AU156" s="228" t="s">
        <v>89</v>
      </c>
      <c r="AY156" s="16" t="s">
        <v>160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182</v>
      </c>
      <c r="BM156" s="228" t="s">
        <v>758</v>
      </c>
    </row>
    <row r="157" s="2" customFormat="1">
      <c r="A157" s="37"/>
      <c r="B157" s="38"/>
      <c r="C157" s="39"/>
      <c r="D157" s="230" t="s">
        <v>170</v>
      </c>
      <c r="E157" s="39"/>
      <c r="F157" s="231" t="s">
        <v>460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89</v>
      </c>
    </row>
    <row r="158" s="13" customFormat="1">
      <c r="A158" s="13"/>
      <c r="B158" s="236"/>
      <c r="C158" s="237"/>
      <c r="D158" s="230" t="s">
        <v>219</v>
      </c>
      <c r="E158" s="238" t="s">
        <v>1</v>
      </c>
      <c r="F158" s="239" t="s">
        <v>759</v>
      </c>
      <c r="G158" s="237"/>
      <c r="H158" s="240">
        <v>67.909000000000006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="2" customFormat="1" ht="16.5" customHeight="1">
      <c r="A159" s="37"/>
      <c r="B159" s="38"/>
      <c r="C159" s="251" t="s">
        <v>228</v>
      </c>
      <c r="D159" s="251" t="s">
        <v>452</v>
      </c>
      <c r="E159" s="252" t="s">
        <v>462</v>
      </c>
      <c r="F159" s="253" t="s">
        <v>463</v>
      </c>
      <c r="G159" s="254" t="s">
        <v>362</v>
      </c>
      <c r="H159" s="255">
        <v>123.578</v>
      </c>
      <c r="I159" s="256"/>
      <c r="J159" s="257">
        <f>ROUND(I159*H159,2)</f>
        <v>0</v>
      </c>
      <c r="K159" s="253" t="s">
        <v>167</v>
      </c>
      <c r="L159" s="258"/>
      <c r="M159" s="259" t="s">
        <v>1</v>
      </c>
      <c r="N159" s="260" t="s">
        <v>44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204</v>
      </c>
      <c r="AT159" s="228" t="s">
        <v>452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760</v>
      </c>
    </row>
    <row r="160" s="2" customFormat="1">
      <c r="A160" s="37"/>
      <c r="B160" s="38"/>
      <c r="C160" s="39"/>
      <c r="D160" s="230" t="s">
        <v>170</v>
      </c>
      <c r="E160" s="39"/>
      <c r="F160" s="231" t="s">
        <v>463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="13" customFormat="1">
      <c r="A161" s="13"/>
      <c r="B161" s="236"/>
      <c r="C161" s="237"/>
      <c r="D161" s="230" t="s">
        <v>219</v>
      </c>
      <c r="E161" s="237"/>
      <c r="F161" s="239" t="s">
        <v>761</v>
      </c>
      <c r="G161" s="237"/>
      <c r="H161" s="240">
        <v>123.578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4</v>
      </c>
      <c r="AX161" s="13" t="s">
        <v>87</v>
      </c>
      <c r="AY161" s="246" t="s">
        <v>160</v>
      </c>
    </row>
    <row r="162" s="12" customFormat="1" ht="22.8" customHeight="1">
      <c r="A162" s="12"/>
      <c r="B162" s="201"/>
      <c r="C162" s="202"/>
      <c r="D162" s="203" t="s">
        <v>78</v>
      </c>
      <c r="E162" s="215" t="s">
        <v>178</v>
      </c>
      <c r="F162" s="215" t="s">
        <v>466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SUM(P163:P166)</f>
        <v>0</v>
      </c>
      <c r="Q162" s="209"/>
      <c r="R162" s="210">
        <f>SUM(R163:R166)</f>
        <v>0</v>
      </c>
      <c r="S162" s="209"/>
      <c r="T162" s="211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87</v>
      </c>
      <c r="AT162" s="213" t="s">
        <v>78</v>
      </c>
      <c r="AU162" s="213" t="s">
        <v>87</v>
      </c>
      <c r="AY162" s="212" t="s">
        <v>160</v>
      </c>
      <c r="BK162" s="214">
        <f>SUM(BK163:BK166)</f>
        <v>0</v>
      </c>
    </row>
    <row r="163" s="2" customFormat="1" ht="24.15" customHeight="1">
      <c r="A163" s="37"/>
      <c r="B163" s="38"/>
      <c r="C163" s="217" t="s">
        <v>234</v>
      </c>
      <c r="D163" s="217" t="s">
        <v>163</v>
      </c>
      <c r="E163" s="218" t="s">
        <v>467</v>
      </c>
      <c r="F163" s="219" t="s">
        <v>762</v>
      </c>
      <c r="G163" s="220" t="s">
        <v>275</v>
      </c>
      <c r="H163" s="221">
        <v>15.366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44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182</v>
      </c>
      <c r="AT163" s="228" t="s">
        <v>163</v>
      </c>
      <c r="AU163" s="228" t="s">
        <v>89</v>
      </c>
      <c r="AY163" s="16" t="s">
        <v>160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87</v>
      </c>
      <c r="BK163" s="229">
        <f>ROUND(I163*H163,2)</f>
        <v>0</v>
      </c>
      <c r="BL163" s="16" t="s">
        <v>182</v>
      </c>
      <c r="BM163" s="228" t="s">
        <v>763</v>
      </c>
    </row>
    <row r="164" s="2" customFormat="1">
      <c r="A164" s="37"/>
      <c r="B164" s="38"/>
      <c r="C164" s="39"/>
      <c r="D164" s="230" t="s">
        <v>170</v>
      </c>
      <c r="E164" s="39"/>
      <c r="F164" s="231" t="s">
        <v>470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89</v>
      </c>
    </row>
    <row r="165" s="2" customFormat="1">
      <c r="A165" s="37"/>
      <c r="B165" s="38"/>
      <c r="C165" s="39"/>
      <c r="D165" s="230" t="s">
        <v>172</v>
      </c>
      <c r="E165" s="39"/>
      <c r="F165" s="235" t="s">
        <v>471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172</v>
      </c>
      <c r="AU165" s="16" t="s">
        <v>89</v>
      </c>
    </row>
    <row r="166" s="13" customFormat="1">
      <c r="A166" s="13"/>
      <c r="B166" s="236"/>
      <c r="C166" s="237"/>
      <c r="D166" s="230" t="s">
        <v>219</v>
      </c>
      <c r="E166" s="238" t="s">
        <v>1</v>
      </c>
      <c r="F166" s="239" t="s">
        <v>764</v>
      </c>
      <c r="G166" s="237"/>
      <c r="H166" s="240">
        <v>15.366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="12" customFormat="1" ht="22.8" customHeight="1">
      <c r="A167" s="12"/>
      <c r="B167" s="201"/>
      <c r="C167" s="202"/>
      <c r="D167" s="203" t="s">
        <v>78</v>
      </c>
      <c r="E167" s="215" t="s">
        <v>182</v>
      </c>
      <c r="F167" s="215" t="s">
        <v>473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SUM(P168:P170)</f>
        <v>0</v>
      </c>
      <c r="Q167" s="209"/>
      <c r="R167" s="210">
        <f>SUM(R168:R170)</f>
        <v>0</v>
      </c>
      <c r="S167" s="209"/>
      <c r="T167" s="21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87</v>
      </c>
      <c r="AT167" s="213" t="s">
        <v>78</v>
      </c>
      <c r="AU167" s="213" t="s">
        <v>87</v>
      </c>
      <c r="AY167" s="212" t="s">
        <v>160</v>
      </c>
      <c r="BK167" s="214">
        <f>SUM(BK168:BK170)</f>
        <v>0</v>
      </c>
    </row>
    <row r="168" s="2" customFormat="1" ht="16.5" customHeight="1">
      <c r="A168" s="37"/>
      <c r="B168" s="38"/>
      <c r="C168" s="217" t="s">
        <v>241</v>
      </c>
      <c r="D168" s="217" t="s">
        <v>163</v>
      </c>
      <c r="E168" s="218" t="s">
        <v>474</v>
      </c>
      <c r="F168" s="219" t="s">
        <v>475</v>
      </c>
      <c r="G168" s="220" t="s">
        <v>275</v>
      </c>
      <c r="H168" s="221">
        <v>13.007999999999999</v>
      </c>
      <c r="I168" s="222"/>
      <c r="J168" s="223">
        <f>ROUND(I168*H168,2)</f>
        <v>0</v>
      </c>
      <c r="K168" s="219" t="s">
        <v>167</v>
      </c>
      <c r="L168" s="43"/>
      <c r="M168" s="224" t="s">
        <v>1</v>
      </c>
      <c r="N168" s="225" t="s">
        <v>44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182</v>
      </c>
      <c r="AT168" s="228" t="s">
        <v>163</v>
      </c>
      <c r="AU168" s="228" t="s">
        <v>89</v>
      </c>
      <c r="AY168" s="16" t="s">
        <v>160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87</v>
      </c>
      <c r="BK168" s="229">
        <f>ROUND(I168*H168,2)</f>
        <v>0</v>
      </c>
      <c r="BL168" s="16" t="s">
        <v>182</v>
      </c>
      <c r="BM168" s="228" t="s">
        <v>765</v>
      </c>
    </row>
    <row r="169" s="2" customFormat="1">
      <c r="A169" s="37"/>
      <c r="B169" s="38"/>
      <c r="C169" s="39"/>
      <c r="D169" s="230" t="s">
        <v>170</v>
      </c>
      <c r="E169" s="39"/>
      <c r="F169" s="231" t="s">
        <v>477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89</v>
      </c>
    </row>
    <row r="170" s="13" customFormat="1">
      <c r="A170" s="13"/>
      <c r="B170" s="236"/>
      <c r="C170" s="237"/>
      <c r="D170" s="230" t="s">
        <v>219</v>
      </c>
      <c r="E170" s="238" t="s">
        <v>1</v>
      </c>
      <c r="F170" s="239" t="s">
        <v>766</v>
      </c>
      <c r="G170" s="237"/>
      <c r="H170" s="240">
        <v>13.007999999999999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219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160</v>
      </c>
    </row>
    <row r="171" s="12" customFormat="1" ht="22.8" customHeight="1">
      <c r="A171" s="12"/>
      <c r="B171" s="201"/>
      <c r="C171" s="202"/>
      <c r="D171" s="203" t="s">
        <v>78</v>
      </c>
      <c r="E171" s="215" t="s">
        <v>204</v>
      </c>
      <c r="F171" s="215" t="s">
        <v>489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SUM(P172:P180)</f>
        <v>0</v>
      </c>
      <c r="Q171" s="209"/>
      <c r="R171" s="210">
        <f>SUM(R172:R180)</f>
        <v>0.041820000000000003</v>
      </c>
      <c r="S171" s="209"/>
      <c r="T171" s="211">
        <f>SUM(T172:T180)</f>
        <v>1.5760000000000001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2" t="s">
        <v>87</v>
      </c>
      <c r="AT171" s="213" t="s">
        <v>78</v>
      </c>
      <c r="AU171" s="213" t="s">
        <v>87</v>
      </c>
      <c r="AY171" s="212" t="s">
        <v>160</v>
      </c>
      <c r="BK171" s="214">
        <f>SUM(BK172:BK180)</f>
        <v>0</v>
      </c>
    </row>
    <row r="172" s="2" customFormat="1" ht="24.15" customHeight="1">
      <c r="A172" s="37"/>
      <c r="B172" s="38"/>
      <c r="C172" s="217" t="s">
        <v>247</v>
      </c>
      <c r="D172" s="217" t="s">
        <v>163</v>
      </c>
      <c r="E172" s="218" t="s">
        <v>767</v>
      </c>
      <c r="F172" s="219" t="s">
        <v>768</v>
      </c>
      <c r="G172" s="220" t="s">
        <v>215</v>
      </c>
      <c r="H172" s="221">
        <v>8</v>
      </c>
      <c r="I172" s="222"/>
      <c r="J172" s="223">
        <f>ROUND(I172*H172,2)</f>
        <v>0</v>
      </c>
      <c r="K172" s="219" t="s">
        <v>1</v>
      </c>
      <c r="L172" s="43"/>
      <c r="M172" s="224" t="s">
        <v>1</v>
      </c>
      <c r="N172" s="225" t="s">
        <v>44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0.19700000000000001</v>
      </c>
      <c r="T172" s="227">
        <f>S172*H172</f>
        <v>1.5760000000000001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182</v>
      </c>
      <c r="AT172" s="228" t="s">
        <v>163</v>
      </c>
      <c r="AU172" s="228" t="s">
        <v>89</v>
      </c>
      <c r="AY172" s="16" t="s">
        <v>160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87</v>
      </c>
      <c r="BK172" s="229">
        <f>ROUND(I172*H172,2)</f>
        <v>0</v>
      </c>
      <c r="BL172" s="16" t="s">
        <v>182</v>
      </c>
      <c r="BM172" s="228" t="s">
        <v>769</v>
      </c>
    </row>
    <row r="173" s="2" customFormat="1">
      <c r="A173" s="37"/>
      <c r="B173" s="38"/>
      <c r="C173" s="39"/>
      <c r="D173" s="230" t="s">
        <v>170</v>
      </c>
      <c r="E173" s="39"/>
      <c r="F173" s="231" t="s">
        <v>770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89</v>
      </c>
    </row>
    <row r="174" s="13" customFormat="1">
      <c r="A174" s="13"/>
      <c r="B174" s="236"/>
      <c r="C174" s="237"/>
      <c r="D174" s="230" t="s">
        <v>219</v>
      </c>
      <c r="E174" s="238" t="s">
        <v>1</v>
      </c>
      <c r="F174" s="239" t="s">
        <v>771</v>
      </c>
      <c r="G174" s="237"/>
      <c r="H174" s="240">
        <v>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36</v>
      </c>
      <c r="AX174" s="13" t="s">
        <v>79</v>
      </c>
      <c r="AY174" s="246" t="s">
        <v>160</v>
      </c>
    </row>
    <row r="175" s="2" customFormat="1" ht="24.15" customHeight="1">
      <c r="A175" s="37"/>
      <c r="B175" s="38"/>
      <c r="C175" s="217" t="s">
        <v>351</v>
      </c>
      <c r="D175" s="217" t="s">
        <v>163</v>
      </c>
      <c r="E175" s="218" t="s">
        <v>676</v>
      </c>
      <c r="F175" s="219" t="s">
        <v>677</v>
      </c>
      <c r="G175" s="220" t="s">
        <v>215</v>
      </c>
      <c r="H175" s="221">
        <v>145.19999999999999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0.00020000000000000001</v>
      </c>
      <c r="R175" s="226">
        <f>Q175*H175</f>
        <v>0.02904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772</v>
      </c>
    </row>
    <row r="176" s="2" customFormat="1">
      <c r="A176" s="37"/>
      <c r="B176" s="38"/>
      <c r="C176" s="39"/>
      <c r="D176" s="230" t="s">
        <v>170</v>
      </c>
      <c r="E176" s="39"/>
      <c r="F176" s="231" t="s">
        <v>679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="13" customFormat="1">
      <c r="A177" s="13"/>
      <c r="B177" s="236"/>
      <c r="C177" s="237"/>
      <c r="D177" s="230" t="s">
        <v>219</v>
      </c>
      <c r="E177" s="238" t="s">
        <v>1</v>
      </c>
      <c r="F177" s="239" t="s">
        <v>773</v>
      </c>
      <c r="G177" s="237"/>
      <c r="H177" s="240">
        <v>145.19999999999999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219</v>
      </c>
      <c r="AU177" s="246" t="s">
        <v>89</v>
      </c>
      <c r="AV177" s="13" t="s">
        <v>89</v>
      </c>
      <c r="AW177" s="13" t="s">
        <v>36</v>
      </c>
      <c r="AX177" s="13" t="s">
        <v>79</v>
      </c>
      <c r="AY177" s="246" t="s">
        <v>160</v>
      </c>
    </row>
    <row r="178" s="2" customFormat="1" ht="21.75" customHeight="1">
      <c r="A178" s="37"/>
      <c r="B178" s="38"/>
      <c r="C178" s="217" t="s">
        <v>359</v>
      </c>
      <c r="D178" s="217" t="s">
        <v>163</v>
      </c>
      <c r="E178" s="218" t="s">
        <v>681</v>
      </c>
      <c r="F178" s="219" t="s">
        <v>774</v>
      </c>
      <c r="G178" s="220" t="s">
        <v>215</v>
      </c>
      <c r="H178" s="221">
        <v>142</v>
      </c>
      <c r="I178" s="222"/>
      <c r="J178" s="223">
        <f>ROUND(I178*H178,2)</f>
        <v>0</v>
      </c>
      <c r="K178" s="219" t="s">
        <v>167</v>
      </c>
      <c r="L178" s="43"/>
      <c r="M178" s="224" t="s">
        <v>1</v>
      </c>
      <c r="N178" s="225" t="s">
        <v>44</v>
      </c>
      <c r="O178" s="90"/>
      <c r="P178" s="226">
        <f>O178*H178</f>
        <v>0</v>
      </c>
      <c r="Q178" s="226">
        <v>9.0000000000000006E-05</v>
      </c>
      <c r="R178" s="226">
        <f>Q178*H178</f>
        <v>0.012780000000000001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182</v>
      </c>
      <c r="AT178" s="228" t="s">
        <v>163</v>
      </c>
      <c r="AU178" s="228" t="s">
        <v>89</v>
      </c>
      <c r="AY178" s="16" t="s">
        <v>160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87</v>
      </c>
      <c r="BK178" s="229">
        <f>ROUND(I178*H178,2)</f>
        <v>0</v>
      </c>
      <c r="BL178" s="16" t="s">
        <v>182</v>
      </c>
      <c r="BM178" s="228" t="s">
        <v>775</v>
      </c>
    </row>
    <row r="179" s="2" customFormat="1">
      <c r="A179" s="37"/>
      <c r="B179" s="38"/>
      <c r="C179" s="39"/>
      <c r="D179" s="230" t="s">
        <v>170</v>
      </c>
      <c r="E179" s="39"/>
      <c r="F179" s="231" t="s">
        <v>684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89</v>
      </c>
    </row>
    <row r="180" s="13" customFormat="1">
      <c r="A180" s="13"/>
      <c r="B180" s="236"/>
      <c r="C180" s="237"/>
      <c r="D180" s="230" t="s">
        <v>219</v>
      </c>
      <c r="E180" s="238" t="s">
        <v>1</v>
      </c>
      <c r="F180" s="239" t="s">
        <v>776</v>
      </c>
      <c r="G180" s="237"/>
      <c r="H180" s="240">
        <v>142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219</v>
      </c>
      <c r="AU180" s="246" t="s">
        <v>89</v>
      </c>
      <c r="AV180" s="13" t="s">
        <v>89</v>
      </c>
      <c r="AW180" s="13" t="s">
        <v>36</v>
      </c>
      <c r="AX180" s="13" t="s">
        <v>79</v>
      </c>
      <c r="AY180" s="246" t="s">
        <v>160</v>
      </c>
    </row>
    <row r="181" s="12" customFormat="1" ht="22.8" customHeight="1">
      <c r="A181" s="12"/>
      <c r="B181" s="201"/>
      <c r="C181" s="202"/>
      <c r="D181" s="203" t="s">
        <v>78</v>
      </c>
      <c r="E181" s="215" t="s">
        <v>357</v>
      </c>
      <c r="F181" s="215" t="s">
        <v>358</v>
      </c>
      <c r="G181" s="202"/>
      <c r="H181" s="202"/>
      <c r="I181" s="205"/>
      <c r="J181" s="216">
        <f>BK181</f>
        <v>0</v>
      </c>
      <c r="K181" s="202"/>
      <c r="L181" s="207"/>
      <c r="M181" s="208"/>
      <c r="N181" s="209"/>
      <c r="O181" s="209"/>
      <c r="P181" s="210">
        <f>SUM(P182:P185)</f>
        <v>0</v>
      </c>
      <c r="Q181" s="209"/>
      <c r="R181" s="210">
        <f>SUM(R182:R185)</f>
        <v>0</v>
      </c>
      <c r="S181" s="209"/>
      <c r="T181" s="211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87</v>
      </c>
      <c r="AT181" s="213" t="s">
        <v>78</v>
      </c>
      <c r="AU181" s="213" t="s">
        <v>87</v>
      </c>
      <c r="AY181" s="212" t="s">
        <v>160</v>
      </c>
      <c r="BK181" s="214">
        <f>SUM(BK182:BK185)</f>
        <v>0</v>
      </c>
    </row>
    <row r="182" s="2" customFormat="1" ht="37.8" customHeight="1">
      <c r="A182" s="37"/>
      <c r="B182" s="38"/>
      <c r="C182" s="217" t="s">
        <v>388</v>
      </c>
      <c r="D182" s="217" t="s">
        <v>163</v>
      </c>
      <c r="E182" s="218" t="s">
        <v>686</v>
      </c>
      <c r="F182" s="219" t="s">
        <v>687</v>
      </c>
      <c r="G182" s="220" t="s">
        <v>362</v>
      </c>
      <c r="H182" s="221">
        <v>1.5760000000000001</v>
      </c>
      <c r="I182" s="222"/>
      <c r="J182" s="223">
        <f>ROUND(I182*H182,2)</f>
        <v>0</v>
      </c>
      <c r="K182" s="219" t="s">
        <v>1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777</v>
      </c>
    </row>
    <row r="183" s="2" customFormat="1">
      <c r="A183" s="37"/>
      <c r="B183" s="38"/>
      <c r="C183" s="39"/>
      <c r="D183" s="230" t="s">
        <v>170</v>
      </c>
      <c r="E183" s="39"/>
      <c r="F183" s="231" t="s">
        <v>687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="2" customFormat="1" ht="37.8" customHeight="1">
      <c r="A184" s="37"/>
      <c r="B184" s="38"/>
      <c r="C184" s="217" t="s">
        <v>508</v>
      </c>
      <c r="D184" s="217" t="s">
        <v>163</v>
      </c>
      <c r="E184" s="218" t="s">
        <v>690</v>
      </c>
      <c r="F184" s="219" t="s">
        <v>691</v>
      </c>
      <c r="G184" s="220" t="s">
        <v>362</v>
      </c>
      <c r="H184" s="221">
        <v>1.5760000000000001</v>
      </c>
      <c r="I184" s="222"/>
      <c r="J184" s="223">
        <f>ROUND(I184*H184,2)</f>
        <v>0</v>
      </c>
      <c r="K184" s="219" t="s">
        <v>1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778</v>
      </c>
    </row>
    <row r="185" s="2" customFormat="1">
      <c r="A185" s="37"/>
      <c r="B185" s="38"/>
      <c r="C185" s="39"/>
      <c r="D185" s="230" t="s">
        <v>170</v>
      </c>
      <c r="E185" s="39"/>
      <c r="F185" s="231" t="s">
        <v>693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="12" customFormat="1" ht="22.8" customHeight="1">
      <c r="A186" s="12"/>
      <c r="B186" s="201"/>
      <c r="C186" s="202"/>
      <c r="D186" s="203" t="s">
        <v>78</v>
      </c>
      <c r="E186" s="215" t="s">
        <v>694</v>
      </c>
      <c r="F186" s="215" t="s">
        <v>695</v>
      </c>
      <c r="G186" s="202"/>
      <c r="H186" s="202"/>
      <c r="I186" s="205"/>
      <c r="J186" s="216">
        <f>BK186</f>
        <v>0</v>
      </c>
      <c r="K186" s="202"/>
      <c r="L186" s="207"/>
      <c r="M186" s="208"/>
      <c r="N186" s="209"/>
      <c r="O186" s="209"/>
      <c r="P186" s="210">
        <f>SUM(P187:P188)</f>
        <v>0</v>
      </c>
      <c r="Q186" s="209"/>
      <c r="R186" s="210">
        <f>SUM(R187:R188)</f>
        <v>0</v>
      </c>
      <c r="S186" s="209"/>
      <c r="T186" s="211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2" t="s">
        <v>87</v>
      </c>
      <c r="AT186" s="213" t="s">
        <v>78</v>
      </c>
      <c r="AU186" s="213" t="s">
        <v>87</v>
      </c>
      <c r="AY186" s="212" t="s">
        <v>160</v>
      </c>
      <c r="BK186" s="214">
        <f>SUM(BK187:BK188)</f>
        <v>0</v>
      </c>
    </row>
    <row r="187" s="2" customFormat="1" ht="24.15" customHeight="1">
      <c r="A187" s="37"/>
      <c r="B187" s="38"/>
      <c r="C187" s="217" t="s">
        <v>513</v>
      </c>
      <c r="D187" s="217" t="s">
        <v>163</v>
      </c>
      <c r="E187" s="218" t="s">
        <v>779</v>
      </c>
      <c r="F187" s="219" t="s">
        <v>780</v>
      </c>
      <c r="G187" s="220" t="s">
        <v>362</v>
      </c>
      <c r="H187" s="221">
        <v>0.216</v>
      </c>
      <c r="I187" s="222"/>
      <c r="J187" s="223">
        <f>ROUND(I187*H187,2)</f>
        <v>0</v>
      </c>
      <c r="K187" s="219" t="s">
        <v>167</v>
      </c>
      <c r="L187" s="43"/>
      <c r="M187" s="224" t="s">
        <v>1</v>
      </c>
      <c r="N187" s="225" t="s">
        <v>44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182</v>
      </c>
      <c r="AT187" s="228" t="s">
        <v>163</v>
      </c>
      <c r="AU187" s="228" t="s">
        <v>89</v>
      </c>
      <c r="AY187" s="16" t="s">
        <v>160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87</v>
      </c>
      <c r="BK187" s="229">
        <f>ROUND(I187*H187,2)</f>
        <v>0</v>
      </c>
      <c r="BL187" s="16" t="s">
        <v>182</v>
      </c>
      <c r="BM187" s="228" t="s">
        <v>781</v>
      </c>
    </row>
    <row r="188" s="2" customFormat="1">
      <c r="A188" s="37"/>
      <c r="B188" s="38"/>
      <c r="C188" s="39"/>
      <c r="D188" s="230" t="s">
        <v>170</v>
      </c>
      <c r="E188" s="39"/>
      <c r="F188" s="231" t="s">
        <v>782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89</v>
      </c>
    </row>
    <row r="189" s="12" customFormat="1" ht="25.92" customHeight="1">
      <c r="A189" s="12"/>
      <c r="B189" s="201"/>
      <c r="C189" s="202"/>
      <c r="D189" s="203" t="s">
        <v>78</v>
      </c>
      <c r="E189" s="204" t="s">
        <v>452</v>
      </c>
      <c r="F189" s="204" t="s">
        <v>715</v>
      </c>
      <c r="G189" s="202"/>
      <c r="H189" s="202"/>
      <c r="I189" s="205"/>
      <c r="J189" s="206">
        <f>BK189</f>
        <v>0</v>
      </c>
      <c r="K189" s="202"/>
      <c r="L189" s="207"/>
      <c r="M189" s="208"/>
      <c r="N189" s="209"/>
      <c r="O189" s="209"/>
      <c r="P189" s="210">
        <f>P190</f>
        <v>0</v>
      </c>
      <c r="Q189" s="209"/>
      <c r="R189" s="210">
        <f>R190</f>
        <v>2.230245</v>
      </c>
      <c r="S189" s="209"/>
      <c r="T189" s="211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178</v>
      </c>
      <c r="AT189" s="213" t="s">
        <v>78</v>
      </c>
      <c r="AU189" s="213" t="s">
        <v>79</v>
      </c>
      <c r="AY189" s="212" t="s">
        <v>160</v>
      </c>
      <c r="BK189" s="214">
        <f>BK190</f>
        <v>0</v>
      </c>
    </row>
    <row r="190" s="12" customFormat="1" ht="22.8" customHeight="1">
      <c r="A190" s="12"/>
      <c r="B190" s="201"/>
      <c r="C190" s="202"/>
      <c r="D190" s="203" t="s">
        <v>78</v>
      </c>
      <c r="E190" s="215" t="s">
        <v>716</v>
      </c>
      <c r="F190" s="215" t="s">
        <v>717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SUM(P191:P249)</f>
        <v>0</v>
      </c>
      <c r="Q190" s="209"/>
      <c r="R190" s="210">
        <f>SUM(R191:R249)</f>
        <v>2.230245</v>
      </c>
      <c r="S190" s="209"/>
      <c r="T190" s="211">
        <f>SUM(T191:T249)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178</v>
      </c>
      <c r="AT190" s="213" t="s">
        <v>78</v>
      </c>
      <c r="AU190" s="213" t="s">
        <v>87</v>
      </c>
      <c r="AY190" s="212" t="s">
        <v>160</v>
      </c>
      <c r="BK190" s="214">
        <f>SUM(BK191:BK249)</f>
        <v>0</v>
      </c>
    </row>
    <row r="191" s="2" customFormat="1" ht="21.75" customHeight="1">
      <c r="A191" s="37"/>
      <c r="B191" s="38"/>
      <c r="C191" s="217" t="s">
        <v>615</v>
      </c>
      <c r="D191" s="217" t="s">
        <v>163</v>
      </c>
      <c r="E191" s="218" t="s">
        <v>783</v>
      </c>
      <c r="F191" s="219" t="s">
        <v>784</v>
      </c>
      <c r="G191" s="220" t="s">
        <v>215</v>
      </c>
      <c r="H191" s="221">
        <v>16</v>
      </c>
      <c r="I191" s="222"/>
      <c r="J191" s="223">
        <f>ROUND(I191*H191,2)</f>
        <v>0</v>
      </c>
      <c r="K191" s="219" t="s">
        <v>785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705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705</v>
      </c>
      <c r="BM191" s="228" t="s">
        <v>786</v>
      </c>
    </row>
    <row r="192" s="2" customFormat="1">
      <c r="A192" s="37"/>
      <c r="B192" s="38"/>
      <c r="C192" s="39"/>
      <c r="D192" s="230" t="s">
        <v>170</v>
      </c>
      <c r="E192" s="39"/>
      <c r="F192" s="231" t="s">
        <v>787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="2" customFormat="1">
      <c r="A193" s="37"/>
      <c r="B193" s="38"/>
      <c r="C193" s="39"/>
      <c r="D193" s="230" t="s">
        <v>172</v>
      </c>
      <c r="E193" s="39"/>
      <c r="F193" s="235" t="s">
        <v>788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172</v>
      </c>
      <c r="AU193" s="16" t="s">
        <v>89</v>
      </c>
    </row>
    <row r="194" s="2" customFormat="1" ht="21.75" customHeight="1">
      <c r="A194" s="37"/>
      <c r="B194" s="38"/>
      <c r="C194" s="217" t="s">
        <v>517</v>
      </c>
      <c r="D194" s="217" t="s">
        <v>163</v>
      </c>
      <c r="E194" s="218" t="s">
        <v>789</v>
      </c>
      <c r="F194" s="219" t="s">
        <v>790</v>
      </c>
      <c r="G194" s="220" t="s">
        <v>215</v>
      </c>
      <c r="H194" s="221">
        <v>12</v>
      </c>
      <c r="I194" s="222"/>
      <c r="J194" s="223">
        <f>ROUND(I194*H194,2)</f>
        <v>0</v>
      </c>
      <c r="K194" s="219" t="s">
        <v>1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0.0050800000000000003</v>
      </c>
      <c r="R194" s="226">
        <f>Q194*H194</f>
        <v>0.06096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705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705</v>
      </c>
      <c r="BM194" s="228" t="s">
        <v>791</v>
      </c>
    </row>
    <row r="195" s="2" customFormat="1">
      <c r="A195" s="37"/>
      <c r="B195" s="38"/>
      <c r="C195" s="39"/>
      <c r="D195" s="230" t="s">
        <v>170</v>
      </c>
      <c r="E195" s="39"/>
      <c r="F195" s="231" t="s">
        <v>792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="2" customFormat="1" ht="21.75" customHeight="1">
      <c r="A196" s="37"/>
      <c r="B196" s="38"/>
      <c r="C196" s="217" t="s">
        <v>522</v>
      </c>
      <c r="D196" s="217" t="s">
        <v>163</v>
      </c>
      <c r="E196" s="218" t="s">
        <v>793</v>
      </c>
      <c r="F196" s="219" t="s">
        <v>794</v>
      </c>
      <c r="G196" s="220" t="s">
        <v>215</v>
      </c>
      <c r="H196" s="221">
        <v>31</v>
      </c>
      <c r="I196" s="222"/>
      <c r="J196" s="223">
        <f>ROUND(I196*H196,2)</f>
        <v>0</v>
      </c>
      <c r="K196" s="219" t="s">
        <v>1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0.0054900000000000001</v>
      </c>
      <c r="R196" s="226">
        <f>Q196*H196</f>
        <v>0.17019000000000001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705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705</v>
      </c>
      <c r="BM196" s="228" t="s">
        <v>795</v>
      </c>
    </row>
    <row r="197" s="2" customFormat="1">
      <c r="A197" s="37"/>
      <c r="B197" s="38"/>
      <c r="C197" s="39"/>
      <c r="D197" s="230" t="s">
        <v>170</v>
      </c>
      <c r="E197" s="39"/>
      <c r="F197" s="231" t="s">
        <v>796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="13" customFormat="1">
      <c r="A198" s="13"/>
      <c r="B198" s="236"/>
      <c r="C198" s="237"/>
      <c r="D198" s="230" t="s">
        <v>219</v>
      </c>
      <c r="E198" s="238" t="s">
        <v>1</v>
      </c>
      <c r="F198" s="239" t="s">
        <v>797</v>
      </c>
      <c r="G198" s="237"/>
      <c r="H198" s="240">
        <v>31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36</v>
      </c>
      <c r="AX198" s="13" t="s">
        <v>79</v>
      </c>
      <c r="AY198" s="246" t="s">
        <v>160</v>
      </c>
    </row>
    <row r="199" s="2" customFormat="1" ht="37.8" customHeight="1">
      <c r="A199" s="37"/>
      <c r="B199" s="38"/>
      <c r="C199" s="217" t="s">
        <v>527</v>
      </c>
      <c r="D199" s="217" t="s">
        <v>163</v>
      </c>
      <c r="E199" s="218" t="s">
        <v>798</v>
      </c>
      <c r="F199" s="219" t="s">
        <v>799</v>
      </c>
      <c r="G199" s="220" t="s">
        <v>281</v>
      </c>
      <c r="H199" s="221">
        <v>3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0.00025999999999999998</v>
      </c>
      <c r="R199" s="226">
        <f>Q199*H199</f>
        <v>0.00077999999999999988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705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705</v>
      </c>
      <c r="BM199" s="228" t="s">
        <v>800</v>
      </c>
    </row>
    <row r="200" s="2" customFormat="1">
      <c r="A200" s="37"/>
      <c r="B200" s="38"/>
      <c r="C200" s="39"/>
      <c r="D200" s="230" t="s">
        <v>170</v>
      </c>
      <c r="E200" s="39"/>
      <c r="F200" s="231" t="s">
        <v>801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="13" customFormat="1">
      <c r="A201" s="13"/>
      <c r="B201" s="236"/>
      <c r="C201" s="237"/>
      <c r="D201" s="230" t="s">
        <v>219</v>
      </c>
      <c r="E201" s="238" t="s">
        <v>1</v>
      </c>
      <c r="F201" s="239" t="s">
        <v>802</v>
      </c>
      <c r="G201" s="237"/>
      <c r="H201" s="240">
        <v>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219</v>
      </c>
      <c r="AU201" s="246" t="s">
        <v>89</v>
      </c>
      <c r="AV201" s="13" t="s">
        <v>89</v>
      </c>
      <c r="AW201" s="13" t="s">
        <v>36</v>
      </c>
      <c r="AX201" s="13" t="s">
        <v>79</v>
      </c>
      <c r="AY201" s="246" t="s">
        <v>160</v>
      </c>
    </row>
    <row r="202" s="2" customFormat="1" ht="37.8" customHeight="1">
      <c r="A202" s="37"/>
      <c r="B202" s="38"/>
      <c r="C202" s="217" t="s">
        <v>531</v>
      </c>
      <c r="D202" s="217" t="s">
        <v>163</v>
      </c>
      <c r="E202" s="218" t="s">
        <v>803</v>
      </c>
      <c r="F202" s="219" t="s">
        <v>804</v>
      </c>
      <c r="G202" s="220" t="s">
        <v>281</v>
      </c>
      <c r="H202" s="221">
        <v>2</v>
      </c>
      <c r="I202" s="222"/>
      <c r="J202" s="223">
        <f>ROUND(I202*H202,2)</f>
        <v>0</v>
      </c>
      <c r="K202" s="219" t="s">
        <v>167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0.00032000000000000003</v>
      </c>
      <c r="R202" s="226">
        <f>Q202*H202</f>
        <v>0.00064000000000000005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705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705</v>
      </c>
      <c r="BM202" s="228" t="s">
        <v>805</v>
      </c>
    </row>
    <row r="203" s="2" customFormat="1">
      <c r="A203" s="37"/>
      <c r="B203" s="38"/>
      <c r="C203" s="39"/>
      <c r="D203" s="230" t="s">
        <v>170</v>
      </c>
      <c r="E203" s="39"/>
      <c r="F203" s="231" t="s">
        <v>806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="2" customFormat="1" ht="24.15" customHeight="1">
      <c r="A204" s="37"/>
      <c r="B204" s="38"/>
      <c r="C204" s="217" t="s">
        <v>536</v>
      </c>
      <c r="D204" s="217" t="s">
        <v>163</v>
      </c>
      <c r="E204" s="218" t="s">
        <v>807</v>
      </c>
      <c r="F204" s="219" t="s">
        <v>808</v>
      </c>
      <c r="G204" s="220" t="s">
        <v>215</v>
      </c>
      <c r="H204" s="221">
        <v>63.5</v>
      </c>
      <c r="I204" s="222"/>
      <c r="J204" s="223">
        <f>ROUND(I204*H204,2)</f>
        <v>0</v>
      </c>
      <c r="K204" s="219" t="s">
        <v>167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705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705</v>
      </c>
      <c r="BM204" s="228" t="s">
        <v>809</v>
      </c>
    </row>
    <row r="205" s="2" customFormat="1">
      <c r="A205" s="37"/>
      <c r="B205" s="38"/>
      <c r="C205" s="39"/>
      <c r="D205" s="230" t="s">
        <v>170</v>
      </c>
      <c r="E205" s="39"/>
      <c r="F205" s="231" t="s">
        <v>810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="2" customFormat="1">
      <c r="A206" s="37"/>
      <c r="B206" s="38"/>
      <c r="C206" s="39"/>
      <c r="D206" s="230" t="s">
        <v>172</v>
      </c>
      <c r="E206" s="39"/>
      <c r="F206" s="235" t="s">
        <v>811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172</v>
      </c>
      <c r="AU206" s="16" t="s">
        <v>89</v>
      </c>
    </row>
    <row r="207" s="2" customFormat="1" ht="24.15" customHeight="1">
      <c r="A207" s="37"/>
      <c r="B207" s="38"/>
      <c r="C207" s="251" t="s">
        <v>541</v>
      </c>
      <c r="D207" s="251" t="s">
        <v>452</v>
      </c>
      <c r="E207" s="252" t="s">
        <v>812</v>
      </c>
      <c r="F207" s="253" t="s">
        <v>813</v>
      </c>
      <c r="G207" s="254" t="s">
        <v>215</v>
      </c>
      <c r="H207" s="255">
        <v>63.5</v>
      </c>
      <c r="I207" s="256"/>
      <c r="J207" s="257">
        <f>ROUND(I207*H207,2)</f>
        <v>0</v>
      </c>
      <c r="K207" s="253" t="s">
        <v>167</v>
      </c>
      <c r="L207" s="258"/>
      <c r="M207" s="259" t="s">
        <v>1</v>
      </c>
      <c r="N207" s="260" t="s">
        <v>44</v>
      </c>
      <c r="O207" s="90"/>
      <c r="P207" s="226">
        <f>O207*H207</f>
        <v>0</v>
      </c>
      <c r="Q207" s="226">
        <v>0.0067400000000000003</v>
      </c>
      <c r="R207" s="226">
        <f>Q207*H207</f>
        <v>0.42799000000000004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814</v>
      </c>
      <c r="AT207" s="228" t="s">
        <v>452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814</v>
      </c>
      <c r="BM207" s="228" t="s">
        <v>815</v>
      </c>
    </row>
    <row r="208" s="2" customFormat="1">
      <c r="A208" s="37"/>
      <c r="B208" s="38"/>
      <c r="C208" s="39"/>
      <c r="D208" s="230" t="s">
        <v>170</v>
      </c>
      <c r="E208" s="39"/>
      <c r="F208" s="231" t="s">
        <v>813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="2" customFormat="1">
      <c r="A209" s="37"/>
      <c r="B209" s="38"/>
      <c r="C209" s="39"/>
      <c r="D209" s="230" t="s">
        <v>172</v>
      </c>
      <c r="E209" s="39"/>
      <c r="F209" s="235" t="s">
        <v>816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172</v>
      </c>
      <c r="AU209" s="16" t="s">
        <v>89</v>
      </c>
    </row>
    <row r="210" s="2" customFormat="1" ht="24.15" customHeight="1">
      <c r="A210" s="37"/>
      <c r="B210" s="38"/>
      <c r="C210" s="217" t="s">
        <v>605</v>
      </c>
      <c r="D210" s="217" t="s">
        <v>163</v>
      </c>
      <c r="E210" s="218" t="s">
        <v>817</v>
      </c>
      <c r="F210" s="219" t="s">
        <v>818</v>
      </c>
      <c r="G210" s="220" t="s">
        <v>215</v>
      </c>
      <c r="H210" s="221">
        <v>16</v>
      </c>
      <c r="I210" s="222"/>
      <c r="J210" s="223">
        <f>ROUND(I210*H210,2)</f>
        <v>0</v>
      </c>
      <c r="K210" s="219" t="s">
        <v>785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705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705</v>
      </c>
      <c r="BM210" s="228" t="s">
        <v>819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820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2" customFormat="1">
      <c r="A212" s="37"/>
      <c r="B212" s="38"/>
      <c r="C212" s="39"/>
      <c r="D212" s="230" t="s">
        <v>172</v>
      </c>
      <c r="E212" s="39"/>
      <c r="F212" s="235" t="s">
        <v>811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="13" customFormat="1">
      <c r="A213" s="13"/>
      <c r="B213" s="236"/>
      <c r="C213" s="237"/>
      <c r="D213" s="230" t="s">
        <v>219</v>
      </c>
      <c r="E213" s="238" t="s">
        <v>1</v>
      </c>
      <c r="F213" s="239" t="s">
        <v>346</v>
      </c>
      <c r="G213" s="237"/>
      <c r="H213" s="240">
        <v>16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219</v>
      </c>
      <c r="AU213" s="246" t="s">
        <v>89</v>
      </c>
      <c r="AV213" s="13" t="s">
        <v>89</v>
      </c>
      <c r="AW213" s="13" t="s">
        <v>36</v>
      </c>
      <c r="AX213" s="13" t="s">
        <v>87</v>
      </c>
      <c r="AY213" s="246" t="s">
        <v>160</v>
      </c>
    </row>
    <row r="214" s="2" customFormat="1" ht="24.15" customHeight="1">
      <c r="A214" s="37"/>
      <c r="B214" s="38"/>
      <c r="C214" s="251" t="s">
        <v>610</v>
      </c>
      <c r="D214" s="251" t="s">
        <v>452</v>
      </c>
      <c r="E214" s="252" t="s">
        <v>821</v>
      </c>
      <c r="F214" s="253" t="s">
        <v>822</v>
      </c>
      <c r="G214" s="254" t="s">
        <v>215</v>
      </c>
      <c r="H214" s="255">
        <v>16</v>
      </c>
      <c r="I214" s="256"/>
      <c r="J214" s="257">
        <f>ROUND(I214*H214,2)</f>
        <v>0</v>
      </c>
      <c r="K214" s="253" t="s">
        <v>1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0.017590000000000001</v>
      </c>
      <c r="R214" s="226">
        <f>Q214*H214</f>
        <v>0.28144000000000002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814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814</v>
      </c>
      <c r="BM214" s="228" t="s">
        <v>823</v>
      </c>
    </row>
    <row r="215" s="2" customFormat="1">
      <c r="A215" s="37"/>
      <c r="B215" s="38"/>
      <c r="C215" s="39"/>
      <c r="D215" s="230" t="s">
        <v>170</v>
      </c>
      <c r="E215" s="39"/>
      <c r="F215" s="231" t="s">
        <v>822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="2" customFormat="1" ht="24.15" customHeight="1">
      <c r="A216" s="37"/>
      <c r="B216" s="38"/>
      <c r="C216" s="217" t="s">
        <v>596</v>
      </c>
      <c r="D216" s="217" t="s">
        <v>163</v>
      </c>
      <c r="E216" s="218" t="s">
        <v>824</v>
      </c>
      <c r="F216" s="219" t="s">
        <v>825</v>
      </c>
      <c r="G216" s="220" t="s">
        <v>215</v>
      </c>
      <c r="H216" s="221">
        <v>28</v>
      </c>
      <c r="I216" s="222"/>
      <c r="J216" s="223">
        <f>ROUND(I216*H216,2)</f>
        <v>0</v>
      </c>
      <c r="K216" s="219" t="s">
        <v>785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705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705</v>
      </c>
      <c r="BM216" s="228" t="s">
        <v>826</v>
      </c>
    </row>
    <row r="217" s="2" customFormat="1">
      <c r="A217" s="37"/>
      <c r="B217" s="38"/>
      <c r="C217" s="39"/>
      <c r="D217" s="230" t="s">
        <v>170</v>
      </c>
      <c r="E217" s="39"/>
      <c r="F217" s="231" t="s">
        <v>827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="2" customFormat="1">
      <c r="A218" s="37"/>
      <c r="B218" s="38"/>
      <c r="C218" s="39"/>
      <c r="D218" s="230" t="s">
        <v>172</v>
      </c>
      <c r="E218" s="39"/>
      <c r="F218" s="235" t="s">
        <v>828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172</v>
      </c>
      <c r="AU218" s="16" t="s">
        <v>89</v>
      </c>
    </row>
    <row r="219" s="13" customFormat="1">
      <c r="A219" s="13"/>
      <c r="B219" s="236"/>
      <c r="C219" s="237"/>
      <c r="D219" s="230" t="s">
        <v>219</v>
      </c>
      <c r="E219" s="238" t="s">
        <v>1</v>
      </c>
      <c r="F219" s="239" t="s">
        <v>829</v>
      </c>
      <c r="G219" s="237"/>
      <c r="H219" s="240">
        <v>28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219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160</v>
      </c>
    </row>
    <row r="220" s="2" customFormat="1" ht="24.15" customHeight="1">
      <c r="A220" s="37"/>
      <c r="B220" s="38"/>
      <c r="C220" s="251" t="s">
        <v>601</v>
      </c>
      <c r="D220" s="251" t="s">
        <v>452</v>
      </c>
      <c r="E220" s="252" t="s">
        <v>830</v>
      </c>
      <c r="F220" s="253" t="s">
        <v>831</v>
      </c>
      <c r="G220" s="254" t="s">
        <v>215</v>
      </c>
      <c r="H220" s="255">
        <v>28</v>
      </c>
      <c r="I220" s="256"/>
      <c r="J220" s="257">
        <f>ROUND(I220*H220,2)</f>
        <v>0</v>
      </c>
      <c r="K220" s="253" t="s">
        <v>785</v>
      </c>
      <c r="L220" s="258"/>
      <c r="M220" s="259" t="s">
        <v>1</v>
      </c>
      <c r="N220" s="260" t="s">
        <v>44</v>
      </c>
      <c r="O220" s="90"/>
      <c r="P220" s="226">
        <f>O220*H220</f>
        <v>0</v>
      </c>
      <c r="Q220" s="226">
        <v>0.017590000000000001</v>
      </c>
      <c r="R220" s="226">
        <f>Q220*H220</f>
        <v>0.49252000000000007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814</v>
      </c>
      <c r="AT220" s="228" t="s">
        <v>452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814</v>
      </c>
      <c r="BM220" s="228" t="s">
        <v>832</v>
      </c>
    </row>
    <row r="221" s="2" customFormat="1">
      <c r="A221" s="37"/>
      <c r="B221" s="38"/>
      <c r="C221" s="39"/>
      <c r="D221" s="230" t="s">
        <v>170</v>
      </c>
      <c r="E221" s="39"/>
      <c r="F221" s="231" t="s">
        <v>831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="2" customFormat="1" ht="24.15" customHeight="1">
      <c r="A222" s="37"/>
      <c r="B222" s="38"/>
      <c r="C222" s="217" t="s">
        <v>547</v>
      </c>
      <c r="D222" s="217" t="s">
        <v>163</v>
      </c>
      <c r="E222" s="218" t="s">
        <v>833</v>
      </c>
      <c r="F222" s="219" t="s">
        <v>834</v>
      </c>
      <c r="G222" s="220" t="s">
        <v>215</v>
      </c>
      <c r="H222" s="221">
        <v>62.5</v>
      </c>
      <c r="I222" s="222"/>
      <c r="J222" s="223">
        <f>ROUND(I222*H222,2)</f>
        <v>0</v>
      </c>
      <c r="K222" s="219" t="s">
        <v>167</v>
      </c>
      <c r="L222" s="43"/>
      <c r="M222" s="224" t="s">
        <v>1</v>
      </c>
      <c r="N222" s="225" t="s">
        <v>44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705</v>
      </c>
      <c r="AT222" s="228" t="s">
        <v>163</v>
      </c>
      <c r="AU222" s="228" t="s">
        <v>89</v>
      </c>
      <c r="AY222" s="16" t="s">
        <v>160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87</v>
      </c>
      <c r="BK222" s="229">
        <f>ROUND(I222*H222,2)</f>
        <v>0</v>
      </c>
      <c r="BL222" s="16" t="s">
        <v>705</v>
      </c>
      <c r="BM222" s="228" t="s">
        <v>835</v>
      </c>
    </row>
    <row r="223" s="2" customFormat="1">
      <c r="A223" s="37"/>
      <c r="B223" s="38"/>
      <c r="C223" s="39"/>
      <c r="D223" s="230" t="s">
        <v>170</v>
      </c>
      <c r="E223" s="39"/>
      <c r="F223" s="231" t="s">
        <v>836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89</v>
      </c>
    </row>
    <row r="224" s="2" customFormat="1">
      <c r="A224" s="37"/>
      <c r="B224" s="38"/>
      <c r="C224" s="39"/>
      <c r="D224" s="230" t="s">
        <v>172</v>
      </c>
      <c r="E224" s="39"/>
      <c r="F224" s="235" t="s">
        <v>811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89</v>
      </c>
    </row>
    <row r="225" s="2" customFormat="1" ht="24.15" customHeight="1">
      <c r="A225" s="37"/>
      <c r="B225" s="38"/>
      <c r="C225" s="251" t="s">
        <v>553</v>
      </c>
      <c r="D225" s="251" t="s">
        <v>452</v>
      </c>
      <c r="E225" s="252" t="s">
        <v>837</v>
      </c>
      <c r="F225" s="253" t="s">
        <v>838</v>
      </c>
      <c r="G225" s="254" t="s">
        <v>215</v>
      </c>
      <c r="H225" s="255">
        <v>62.5</v>
      </c>
      <c r="I225" s="256"/>
      <c r="J225" s="257">
        <f>ROUND(I225*H225,2)</f>
        <v>0</v>
      </c>
      <c r="K225" s="253" t="s">
        <v>1</v>
      </c>
      <c r="L225" s="258"/>
      <c r="M225" s="259" t="s">
        <v>1</v>
      </c>
      <c r="N225" s="260" t="s">
        <v>44</v>
      </c>
      <c r="O225" s="90"/>
      <c r="P225" s="226">
        <f>O225*H225</f>
        <v>0</v>
      </c>
      <c r="Q225" s="226">
        <v>0.0085100000000000002</v>
      </c>
      <c r="R225" s="226">
        <f>Q225*H225</f>
        <v>0.53187499999999999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814</v>
      </c>
      <c r="AT225" s="228" t="s">
        <v>452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814</v>
      </c>
      <c r="BM225" s="228" t="s">
        <v>839</v>
      </c>
    </row>
    <row r="226" s="2" customFormat="1">
      <c r="A226" s="37"/>
      <c r="B226" s="38"/>
      <c r="C226" s="39"/>
      <c r="D226" s="230" t="s">
        <v>170</v>
      </c>
      <c r="E226" s="39"/>
      <c r="F226" s="231" t="s">
        <v>840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="2" customFormat="1">
      <c r="A227" s="37"/>
      <c r="B227" s="38"/>
      <c r="C227" s="39"/>
      <c r="D227" s="230" t="s">
        <v>172</v>
      </c>
      <c r="E227" s="39"/>
      <c r="F227" s="235" t="s">
        <v>816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="2" customFormat="1" ht="24.15" customHeight="1">
      <c r="A228" s="37"/>
      <c r="B228" s="38"/>
      <c r="C228" s="217" t="s">
        <v>587</v>
      </c>
      <c r="D228" s="217" t="s">
        <v>163</v>
      </c>
      <c r="E228" s="218" t="s">
        <v>841</v>
      </c>
      <c r="F228" s="219" t="s">
        <v>842</v>
      </c>
      <c r="G228" s="220" t="s">
        <v>215</v>
      </c>
      <c r="H228" s="221">
        <v>15</v>
      </c>
      <c r="I228" s="222"/>
      <c r="J228" s="223">
        <f>ROUND(I228*H228,2)</f>
        <v>0</v>
      </c>
      <c r="K228" s="219" t="s">
        <v>785</v>
      </c>
      <c r="L228" s="43"/>
      <c r="M228" s="224" t="s">
        <v>1</v>
      </c>
      <c r="N228" s="225" t="s">
        <v>44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705</v>
      </c>
      <c r="AT228" s="228" t="s">
        <v>163</v>
      </c>
      <c r="AU228" s="228" t="s">
        <v>89</v>
      </c>
      <c r="AY228" s="16" t="s">
        <v>160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87</v>
      </c>
      <c r="BK228" s="229">
        <f>ROUND(I228*H228,2)</f>
        <v>0</v>
      </c>
      <c r="BL228" s="16" t="s">
        <v>705</v>
      </c>
      <c r="BM228" s="228" t="s">
        <v>843</v>
      </c>
    </row>
    <row r="229" s="2" customFormat="1">
      <c r="A229" s="37"/>
      <c r="B229" s="38"/>
      <c r="C229" s="39"/>
      <c r="D229" s="230" t="s">
        <v>170</v>
      </c>
      <c r="E229" s="39"/>
      <c r="F229" s="231" t="s">
        <v>844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89</v>
      </c>
    </row>
    <row r="230" s="2" customFormat="1">
      <c r="A230" s="37"/>
      <c r="B230" s="38"/>
      <c r="C230" s="39"/>
      <c r="D230" s="230" t="s">
        <v>172</v>
      </c>
      <c r="E230" s="39"/>
      <c r="F230" s="235" t="s">
        <v>828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172</v>
      </c>
      <c r="AU230" s="16" t="s">
        <v>89</v>
      </c>
    </row>
    <row r="231" s="13" customFormat="1">
      <c r="A231" s="13"/>
      <c r="B231" s="236"/>
      <c r="C231" s="237"/>
      <c r="D231" s="230" t="s">
        <v>219</v>
      </c>
      <c r="E231" s="238" t="s">
        <v>1</v>
      </c>
      <c r="F231" s="239" t="s">
        <v>845</v>
      </c>
      <c r="G231" s="237"/>
      <c r="H231" s="240">
        <v>15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219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160</v>
      </c>
    </row>
    <row r="232" s="2" customFormat="1" ht="24.15" customHeight="1">
      <c r="A232" s="37"/>
      <c r="B232" s="38"/>
      <c r="C232" s="251" t="s">
        <v>591</v>
      </c>
      <c r="D232" s="251" t="s">
        <v>452</v>
      </c>
      <c r="E232" s="252" t="s">
        <v>846</v>
      </c>
      <c r="F232" s="253" t="s">
        <v>847</v>
      </c>
      <c r="G232" s="254" t="s">
        <v>215</v>
      </c>
      <c r="H232" s="255">
        <v>15</v>
      </c>
      <c r="I232" s="256"/>
      <c r="J232" s="257">
        <f>ROUND(I232*H232,2)</f>
        <v>0</v>
      </c>
      <c r="K232" s="253" t="s">
        <v>1</v>
      </c>
      <c r="L232" s="258"/>
      <c r="M232" s="259" t="s">
        <v>1</v>
      </c>
      <c r="N232" s="260" t="s">
        <v>44</v>
      </c>
      <c r="O232" s="90"/>
      <c r="P232" s="226">
        <f>O232*H232</f>
        <v>0</v>
      </c>
      <c r="Q232" s="226">
        <v>0.017590000000000001</v>
      </c>
      <c r="R232" s="226">
        <f>Q232*H232</f>
        <v>0.26385000000000003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814</v>
      </c>
      <c r="AT232" s="228" t="s">
        <v>452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814</v>
      </c>
      <c r="BM232" s="228" t="s">
        <v>848</v>
      </c>
    </row>
    <row r="233" s="2" customFormat="1">
      <c r="A233" s="37"/>
      <c r="B233" s="38"/>
      <c r="C233" s="39"/>
      <c r="D233" s="230" t="s">
        <v>170</v>
      </c>
      <c r="E233" s="39"/>
      <c r="F233" s="231" t="s">
        <v>849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="2" customFormat="1" ht="16.5" customHeight="1">
      <c r="A234" s="37"/>
      <c r="B234" s="38"/>
      <c r="C234" s="217" t="s">
        <v>558</v>
      </c>
      <c r="D234" s="217" t="s">
        <v>163</v>
      </c>
      <c r="E234" s="218" t="s">
        <v>719</v>
      </c>
      <c r="F234" s="219" t="s">
        <v>720</v>
      </c>
      <c r="G234" s="220" t="s">
        <v>281</v>
      </c>
      <c r="H234" s="221">
        <v>7</v>
      </c>
      <c r="I234" s="222"/>
      <c r="J234" s="223">
        <f>ROUND(I234*H234,2)</f>
        <v>0</v>
      </c>
      <c r="K234" s="219" t="s">
        <v>1</v>
      </c>
      <c r="L234" s="43"/>
      <c r="M234" s="224" t="s">
        <v>1</v>
      </c>
      <c r="N234" s="225" t="s">
        <v>44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705</v>
      </c>
      <c r="AT234" s="228" t="s">
        <v>163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705</v>
      </c>
      <c r="BM234" s="228" t="s">
        <v>850</v>
      </c>
    </row>
    <row r="235" s="2" customFormat="1">
      <c r="A235" s="37"/>
      <c r="B235" s="38"/>
      <c r="C235" s="39"/>
      <c r="D235" s="230" t="s">
        <v>170</v>
      </c>
      <c r="E235" s="39"/>
      <c r="F235" s="231" t="s">
        <v>722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="2" customFormat="1">
      <c r="A236" s="37"/>
      <c r="B236" s="38"/>
      <c r="C236" s="39"/>
      <c r="D236" s="230" t="s">
        <v>172</v>
      </c>
      <c r="E236" s="39"/>
      <c r="F236" s="235" t="s">
        <v>851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89</v>
      </c>
    </row>
    <row r="237" s="2" customFormat="1" ht="16.5" customHeight="1">
      <c r="A237" s="37"/>
      <c r="B237" s="38"/>
      <c r="C237" s="217" t="s">
        <v>563</v>
      </c>
      <c r="D237" s="217" t="s">
        <v>163</v>
      </c>
      <c r="E237" s="218" t="s">
        <v>852</v>
      </c>
      <c r="F237" s="219" t="s">
        <v>853</v>
      </c>
      <c r="G237" s="220" t="s">
        <v>281</v>
      </c>
      <c r="H237" s="221">
        <v>6</v>
      </c>
      <c r="I237" s="222"/>
      <c r="J237" s="223">
        <f>ROUND(I237*H237,2)</f>
        <v>0</v>
      </c>
      <c r="K237" s="219" t="s">
        <v>167</v>
      </c>
      <c r="L237" s="43"/>
      <c r="M237" s="224" t="s">
        <v>1</v>
      </c>
      <c r="N237" s="225" t="s">
        <v>44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705</v>
      </c>
      <c r="AT237" s="228" t="s">
        <v>163</v>
      </c>
      <c r="AU237" s="228" t="s">
        <v>89</v>
      </c>
      <c r="AY237" s="16" t="s">
        <v>160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87</v>
      </c>
      <c r="BK237" s="229">
        <f>ROUND(I237*H237,2)</f>
        <v>0</v>
      </c>
      <c r="BL237" s="16" t="s">
        <v>705</v>
      </c>
      <c r="BM237" s="228" t="s">
        <v>854</v>
      </c>
    </row>
    <row r="238" s="2" customFormat="1">
      <c r="A238" s="37"/>
      <c r="B238" s="38"/>
      <c r="C238" s="39"/>
      <c r="D238" s="230" t="s">
        <v>170</v>
      </c>
      <c r="E238" s="39"/>
      <c r="F238" s="231" t="s">
        <v>855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89</v>
      </c>
    </row>
    <row r="239" s="13" customFormat="1">
      <c r="A239" s="13"/>
      <c r="B239" s="236"/>
      <c r="C239" s="237"/>
      <c r="D239" s="230" t="s">
        <v>219</v>
      </c>
      <c r="E239" s="238" t="s">
        <v>1</v>
      </c>
      <c r="F239" s="239" t="s">
        <v>856</v>
      </c>
      <c r="G239" s="237"/>
      <c r="H239" s="240">
        <v>6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219</v>
      </c>
      <c r="AU239" s="246" t="s">
        <v>89</v>
      </c>
      <c r="AV239" s="13" t="s">
        <v>89</v>
      </c>
      <c r="AW239" s="13" t="s">
        <v>36</v>
      </c>
      <c r="AX239" s="13" t="s">
        <v>79</v>
      </c>
      <c r="AY239" s="246" t="s">
        <v>160</v>
      </c>
    </row>
    <row r="240" s="2" customFormat="1" ht="21.75" customHeight="1">
      <c r="A240" s="37"/>
      <c r="B240" s="38"/>
      <c r="C240" s="217" t="s">
        <v>568</v>
      </c>
      <c r="D240" s="217" t="s">
        <v>163</v>
      </c>
      <c r="E240" s="218" t="s">
        <v>857</v>
      </c>
      <c r="F240" s="219" t="s">
        <v>858</v>
      </c>
      <c r="G240" s="220" t="s">
        <v>215</v>
      </c>
      <c r="H240" s="221">
        <v>63.5</v>
      </c>
      <c r="I240" s="222"/>
      <c r="J240" s="223">
        <f>ROUND(I240*H240,2)</f>
        <v>0</v>
      </c>
      <c r="K240" s="219" t="s">
        <v>167</v>
      </c>
      <c r="L240" s="43"/>
      <c r="M240" s="224" t="s">
        <v>1</v>
      </c>
      <c r="N240" s="225" t="s">
        <v>44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705</v>
      </c>
      <c r="AT240" s="228" t="s">
        <v>163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705</v>
      </c>
      <c r="BM240" s="228" t="s">
        <v>859</v>
      </c>
    </row>
    <row r="241" s="2" customFormat="1">
      <c r="A241" s="37"/>
      <c r="B241" s="38"/>
      <c r="C241" s="39"/>
      <c r="D241" s="230" t="s">
        <v>170</v>
      </c>
      <c r="E241" s="39"/>
      <c r="F241" s="231" t="s">
        <v>860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="2" customFormat="1" ht="21.75" customHeight="1">
      <c r="A242" s="37"/>
      <c r="B242" s="38"/>
      <c r="C242" s="217" t="s">
        <v>573</v>
      </c>
      <c r="D242" s="217" t="s">
        <v>163</v>
      </c>
      <c r="E242" s="218" t="s">
        <v>861</v>
      </c>
      <c r="F242" s="219" t="s">
        <v>862</v>
      </c>
      <c r="G242" s="220" t="s">
        <v>215</v>
      </c>
      <c r="H242" s="221">
        <v>78.5</v>
      </c>
      <c r="I242" s="222"/>
      <c r="J242" s="223">
        <f>ROUND(I242*H242,2)</f>
        <v>0</v>
      </c>
      <c r="K242" s="219" t="s">
        <v>167</v>
      </c>
      <c r="L242" s="43"/>
      <c r="M242" s="224" t="s">
        <v>1</v>
      </c>
      <c r="N242" s="225" t="s">
        <v>44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705</v>
      </c>
      <c r="AT242" s="228" t="s">
        <v>163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705</v>
      </c>
      <c r="BM242" s="228" t="s">
        <v>863</v>
      </c>
    </row>
    <row r="243" s="2" customFormat="1">
      <c r="A243" s="37"/>
      <c r="B243" s="38"/>
      <c r="C243" s="39"/>
      <c r="D243" s="230" t="s">
        <v>170</v>
      </c>
      <c r="E243" s="39"/>
      <c r="F243" s="231" t="s">
        <v>864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="13" customFormat="1">
      <c r="A244" s="13"/>
      <c r="B244" s="236"/>
      <c r="C244" s="237"/>
      <c r="D244" s="230" t="s">
        <v>219</v>
      </c>
      <c r="E244" s="238" t="s">
        <v>1</v>
      </c>
      <c r="F244" s="239" t="s">
        <v>865</v>
      </c>
      <c r="G244" s="237"/>
      <c r="H244" s="240">
        <v>78.5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219</v>
      </c>
      <c r="AU244" s="246" t="s">
        <v>89</v>
      </c>
      <c r="AV244" s="13" t="s">
        <v>89</v>
      </c>
      <c r="AW244" s="13" t="s">
        <v>36</v>
      </c>
      <c r="AX244" s="13" t="s">
        <v>87</v>
      </c>
      <c r="AY244" s="246" t="s">
        <v>160</v>
      </c>
    </row>
    <row r="245" s="2" customFormat="1" ht="16.5" customHeight="1">
      <c r="A245" s="37"/>
      <c r="B245" s="38"/>
      <c r="C245" s="217" t="s">
        <v>578</v>
      </c>
      <c r="D245" s="217" t="s">
        <v>163</v>
      </c>
      <c r="E245" s="218" t="s">
        <v>866</v>
      </c>
      <c r="F245" s="219" t="s">
        <v>867</v>
      </c>
      <c r="G245" s="220" t="s">
        <v>215</v>
      </c>
      <c r="H245" s="221">
        <v>63.5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705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705</v>
      </c>
      <c r="BM245" s="228" t="s">
        <v>868</v>
      </c>
    </row>
    <row r="246" s="2" customFormat="1">
      <c r="A246" s="37"/>
      <c r="B246" s="38"/>
      <c r="C246" s="39"/>
      <c r="D246" s="230" t="s">
        <v>170</v>
      </c>
      <c r="E246" s="39"/>
      <c r="F246" s="231" t="s">
        <v>869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="2" customFormat="1" ht="16.5" customHeight="1">
      <c r="A247" s="37"/>
      <c r="B247" s="38"/>
      <c r="C247" s="217" t="s">
        <v>582</v>
      </c>
      <c r="D247" s="217" t="s">
        <v>163</v>
      </c>
      <c r="E247" s="218" t="s">
        <v>870</v>
      </c>
      <c r="F247" s="219" t="s">
        <v>871</v>
      </c>
      <c r="G247" s="220" t="s">
        <v>215</v>
      </c>
      <c r="H247" s="221">
        <v>78.5</v>
      </c>
      <c r="I247" s="222"/>
      <c r="J247" s="223">
        <f>ROUND(I247*H247,2)</f>
        <v>0</v>
      </c>
      <c r="K247" s="219" t="s">
        <v>167</v>
      </c>
      <c r="L247" s="43"/>
      <c r="M247" s="224" t="s">
        <v>1</v>
      </c>
      <c r="N247" s="225" t="s">
        <v>44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705</v>
      </c>
      <c r="AT247" s="228" t="s">
        <v>163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705</v>
      </c>
      <c r="BM247" s="228" t="s">
        <v>872</v>
      </c>
    </row>
    <row r="248" s="2" customFormat="1">
      <c r="A248" s="37"/>
      <c r="B248" s="38"/>
      <c r="C248" s="39"/>
      <c r="D248" s="230" t="s">
        <v>170</v>
      </c>
      <c r="E248" s="39"/>
      <c r="F248" s="231" t="s">
        <v>873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="13" customFormat="1">
      <c r="A249" s="13"/>
      <c r="B249" s="236"/>
      <c r="C249" s="237"/>
      <c r="D249" s="230" t="s">
        <v>219</v>
      </c>
      <c r="E249" s="238" t="s">
        <v>1</v>
      </c>
      <c r="F249" s="239" t="s">
        <v>865</v>
      </c>
      <c r="G249" s="237"/>
      <c r="H249" s="240">
        <v>78.5</v>
      </c>
      <c r="I249" s="241"/>
      <c r="J249" s="237"/>
      <c r="K249" s="237"/>
      <c r="L249" s="242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219</v>
      </c>
      <c r="AU249" s="246" t="s">
        <v>89</v>
      </c>
      <c r="AV249" s="13" t="s">
        <v>89</v>
      </c>
      <c r="AW249" s="13" t="s">
        <v>36</v>
      </c>
      <c r="AX249" s="13" t="s">
        <v>79</v>
      </c>
      <c r="AY249" s="246" t="s">
        <v>160</v>
      </c>
    </row>
    <row r="250" s="2" customFormat="1" ht="6.96" customHeight="1">
      <c r="A250" s="37"/>
      <c r="B250" s="65"/>
      <c r="C250" s="66"/>
      <c r="D250" s="66"/>
      <c r="E250" s="66"/>
      <c r="F250" s="66"/>
      <c r="G250" s="66"/>
      <c r="H250" s="66"/>
      <c r="I250" s="66"/>
      <c r="J250" s="66"/>
      <c r="K250" s="66"/>
      <c r="L250" s="43"/>
      <c r="M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</sheetData>
  <sheetProtection sheet="1" autoFilter="0" formatColumns="0" formatRows="0" objects="1" scenarios="1" spinCount="100000" saltValue="50/ZQhVpSEKSdi5Q/jCE/5vCYTH9P1D2W+buIZZAhwU5qjkGB8XqBvlOsWEzTTy0+z+ZL/2LLnDIC/tLxlWsgA==" hashValue="FaRR+2I6y1XjewGexLXsD5hjCNJhOMlck+23EWvk7mH2TwQmGCx1gn4cC+JWUyyeajfpZALHLcztLl05fv+LJg==" algorithmName="SHA-512" password="CC35"/>
  <autoFilter ref="C124:K24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874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ROUND(J131,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ROUND((SUM(BE131:BE675)),  2)</f>
        <v>0</v>
      </c>
      <c r="G33" s="37"/>
      <c r="H33" s="37"/>
      <c r="I33" s="154">
        <v>0.20999999999999999</v>
      </c>
      <c r="J33" s="153">
        <f>ROUND(((SUM(BE131:BE675))*I33),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ROUND((SUM(BF131:BF675)),  2)</f>
        <v>0</v>
      </c>
      <c r="G34" s="37"/>
      <c r="H34" s="37"/>
      <c r="I34" s="154">
        <v>0.14999999999999999</v>
      </c>
      <c r="J34" s="153">
        <f>ROUND(((SUM(BF131:BF675))*I34),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ROUND((SUM(BG131:BG675)),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ROUND((SUM(BH131:BH675)),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ROUND((SUM(BI131:BI675)),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SO101 -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J131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J132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J133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J252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394</v>
      </c>
      <c r="E100" s="187"/>
      <c r="F100" s="187"/>
      <c r="G100" s="187"/>
      <c r="H100" s="187"/>
      <c r="I100" s="187"/>
      <c r="J100" s="188">
        <f>J270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395</v>
      </c>
      <c r="E101" s="187"/>
      <c r="F101" s="187"/>
      <c r="G101" s="187"/>
      <c r="H101" s="187"/>
      <c r="I101" s="187"/>
      <c r="J101" s="188">
        <f>J293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876</v>
      </c>
      <c r="E102" s="187"/>
      <c r="F102" s="187"/>
      <c r="G102" s="187"/>
      <c r="H102" s="187"/>
      <c r="I102" s="187"/>
      <c r="J102" s="188">
        <f>J312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877</v>
      </c>
      <c r="E103" s="187"/>
      <c r="F103" s="187"/>
      <c r="G103" s="187"/>
      <c r="H103" s="187"/>
      <c r="I103" s="187"/>
      <c r="J103" s="188">
        <f>J412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396</v>
      </c>
      <c r="E104" s="187"/>
      <c r="F104" s="187"/>
      <c r="G104" s="187"/>
      <c r="H104" s="187"/>
      <c r="I104" s="187"/>
      <c r="J104" s="188">
        <f>J416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4"/>
      <c r="C105" s="185"/>
      <c r="D105" s="186" t="s">
        <v>263</v>
      </c>
      <c r="E105" s="187"/>
      <c r="F105" s="187"/>
      <c r="G105" s="187"/>
      <c r="H105" s="187"/>
      <c r="I105" s="187"/>
      <c r="J105" s="188">
        <f>J485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4"/>
      <c r="C106" s="185"/>
      <c r="D106" s="186" t="s">
        <v>264</v>
      </c>
      <c r="E106" s="187"/>
      <c r="F106" s="187"/>
      <c r="G106" s="187"/>
      <c r="H106" s="187"/>
      <c r="I106" s="187"/>
      <c r="J106" s="188">
        <f>J644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8"/>
      <c r="C107" s="179"/>
      <c r="D107" s="180" t="s">
        <v>398</v>
      </c>
      <c r="E107" s="181"/>
      <c r="F107" s="181"/>
      <c r="G107" s="181"/>
      <c r="H107" s="181"/>
      <c r="I107" s="181"/>
      <c r="J107" s="182">
        <f>J659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4"/>
      <c r="C108" s="185"/>
      <c r="D108" s="186" t="s">
        <v>878</v>
      </c>
      <c r="E108" s="187"/>
      <c r="F108" s="187"/>
      <c r="G108" s="187"/>
      <c r="H108" s="187"/>
      <c r="I108" s="187"/>
      <c r="J108" s="188">
        <f>J660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8"/>
      <c r="C109" s="179"/>
      <c r="D109" s="180" t="s">
        <v>400</v>
      </c>
      <c r="E109" s="181"/>
      <c r="F109" s="181"/>
      <c r="G109" s="181"/>
      <c r="H109" s="181"/>
      <c r="I109" s="181"/>
      <c r="J109" s="182">
        <f>J664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84"/>
      <c r="C110" s="185"/>
      <c r="D110" s="186" t="s">
        <v>879</v>
      </c>
      <c r="E110" s="187"/>
      <c r="F110" s="187"/>
      <c r="G110" s="187"/>
      <c r="H110" s="187"/>
      <c r="I110" s="187"/>
      <c r="J110" s="188">
        <f>J665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4"/>
      <c r="C111" s="185"/>
      <c r="D111" s="186" t="s">
        <v>725</v>
      </c>
      <c r="E111" s="187"/>
      <c r="F111" s="187"/>
      <c r="G111" s="187"/>
      <c r="H111" s="187"/>
      <c r="I111" s="187"/>
      <c r="J111" s="188">
        <f>J669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144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9"/>
      <c r="D121" s="39"/>
      <c r="E121" s="173" t="str">
        <f>E7</f>
        <v>Místní komunikace Jamská - Nákupní park</v>
      </c>
      <c r="F121" s="31"/>
      <c r="G121" s="31"/>
      <c r="H121" s="31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130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9"/>
      <c r="D123" s="39"/>
      <c r="E123" s="75" t="str">
        <f>E9</f>
        <v>SO101 - Komunikace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20</v>
      </c>
      <c r="D125" s="39"/>
      <c r="E125" s="39"/>
      <c r="F125" s="26" t="str">
        <f>F12</f>
        <v>Žďár nad Sázavou</v>
      </c>
      <c r="G125" s="39"/>
      <c r="H125" s="39"/>
      <c r="I125" s="31" t="s">
        <v>22</v>
      </c>
      <c r="J125" s="78" t="str">
        <f>IF(J12="","",J12)</f>
        <v>17. 9. 2021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5.65" customHeight="1">
      <c r="A127" s="37"/>
      <c r="B127" s="38"/>
      <c r="C127" s="31" t="s">
        <v>24</v>
      </c>
      <c r="D127" s="39"/>
      <c r="E127" s="39"/>
      <c r="F127" s="26" t="str">
        <f>E15</f>
        <v>Město Žďár nad Sázavou</v>
      </c>
      <c r="G127" s="39"/>
      <c r="H127" s="39"/>
      <c r="I127" s="31" t="s">
        <v>32</v>
      </c>
      <c r="J127" s="35" t="str">
        <f>E21</f>
        <v>PROfi Jihlava spol. s r.o.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25.65" customHeight="1">
      <c r="A128" s="37"/>
      <c r="B128" s="38"/>
      <c r="C128" s="31" t="s">
        <v>30</v>
      </c>
      <c r="D128" s="39"/>
      <c r="E128" s="39"/>
      <c r="F128" s="26" t="str">
        <f>IF(E18="","",E18)</f>
        <v>Vyplň údaj</v>
      </c>
      <c r="G128" s="39"/>
      <c r="H128" s="39"/>
      <c r="I128" s="31" t="s">
        <v>37</v>
      </c>
      <c r="J128" s="35" t="str">
        <f>E24</f>
        <v>PROfi Jihlava spol. s r.o.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190"/>
      <c r="B130" s="191"/>
      <c r="C130" s="192" t="s">
        <v>145</v>
      </c>
      <c r="D130" s="193" t="s">
        <v>64</v>
      </c>
      <c r="E130" s="193" t="s">
        <v>60</v>
      </c>
      <c r="F130" s="193" t="s">
        <v>61</v>
      </c>
      <c r="G130" s="193" t="s">
        <v>146</v>
      </c>
      <c r="H130" s="193" t="s">
        <v>147</v>
      </c>
      <c r="I130" s="193" t="s">
        <v>148</v>
      </c>
      <c r="J130" s="193" t="s">
        <v>134</v>
      </c>
      <c r="K130" s="194" t="s">
        <v>149</v>
      </c>
      <c r="L130" s="195"/>
      <c r="M130" s="99" t="s">
        <v>1</v>
      </c>
      <c r="N130" s="100" t="s">
        <v>43</v>
      </c>
      <c r="O130" s="100" t="s">
        <v>150</v>
      </c>
      <c r="P130" s="100" t="s">
        <v>151</v>
      </c>
      <c r="Q130" s="100" t="s">
        <v>152</v>
      </c>
      <c r="R130" s="100" t="s">
        <v>153</v>
      </c>
      <c r="S130" s="100" t="s">
        <v>154</v>
      </c>
      <c r="T130" s="101" t="s">
        <v>155</v>
      </c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</row>
    <row r="131" s="2" customFormat="1" ht="22.8" customHeight="1">
      <c r="A131" s="37"/>
      <c r="B131" s="38"/>
      <c r="C131" s="106" t="s">
        <v>156</v>
      </c>
      <c r="D131" s="39"/>
      <c r="E131" s="39"/>
      <c r="F131" s="39"/>
      <c r="G131" s="39"/>
      <c r="H131" s="39"/>
      <c r="I131" s="39"/>
      <c r="J131" s="196">
        <f>BK131</f>
        <v>0</v>
      </c>
      <c r="K131" s="39"/>
      <c r="L131" s="43"/>
      <c r="M131" s="102"/>
      <c r="N131" s="197"/>
      <c r="O131" s="103"/>
      <c r="P131" s="198">
        <f>P132+P659+P664</f>
        <v>0</v>
      </c>
      <c r="Q131" s="103"/>
      <c r="R131" s="198">
        <f>R132+R659+R664</f>
        <v>3023.83732762</v>
      </c>
      <c r="S131" s="103"/>
      <c r="T131" s="199">
        <f>T132+T659+T664</f>
        <v>1090.0257500000002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78</v>
      </c>
      <c r="AU131" s="16" t="s">
        <v>136</v>
      </c>
      <c r="BK131" s="200">
        <f>BK132+BK659+BK664</f>
        <v>0</v>
      </c>
    </row>
    <row r="132" s="12" customFormat="1" ht="25.92" customHeight="1">
      <c r="A132" s="12"/>
      <c r="B132" s="201"/>
      <c r="C132" s="202"/>
      <c r="D132" s="203" t="s">
        <v>78</v>
      </c>
      <c r="E132" s="204" t="s">
        <v>265</v>
      </c>
      <c r="F132" s="204" t="s">
        <v>266</v>
      </c>
      <c r="G132" s="202"/>
      <c r="H132" s="202"/>
      <c r="I132" s="205"/>
      <c r="J132" s="206">
        <f>BK132</f>
        <v>0</v>
      </c>
      <c r="K132" s="202"/>
      <c r="L132" s="207"/>
      <c r="M132" s="208"/>
      <c r="N132" s="209"/>
      <c r="O132" s="209"/>
      <c r="P132" s="210">
        <f>P133+P252+P270+P293+P312+P412+P416+P485+P644</f>
        <v>0</v>
      </c>
      <c r="Q132" s="209"/>
      <c r="R132" s="210">
        <f>R133+R252+R270+R293+R312+R412+R416+R485+R644</f>
        <v>3023.5600776199999</v>
      </c>
      <c r="S132" s="209"/>
      <c r="T132" s="211">
        <f>T133+T252+T270+T293+T312+T412+T416+T485+T644</f>
        <v>1090.0257500000002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87</v>
      </c>
      <c r="AT132" s="213" t="s">
        <v>78</v>
      </c>
      <c r="AU132" s="213" t="s">
        <v>79</v>
      </c>
      <c r="AY132" s="212" t="s">
        <v>160</v>
      </c>
      <c r="BK132" s="214">
        <f>BK133+BK252+BK270+BK293+BK312+BK412+BK416+BK485+BK644</f>
        <v>0</v>
      </c>
    </row>
    <row r="133" s="12" customFormat="1" ht="22.8" customHeight="1">
      <c r="A133" s="12"/>
      <c r="B133" s="201"/>
      <c r="C133" s="202"/>
      <c r="D133" s="203" t="s">
        <v>78</v>
      </c>
      <c r="E133" s="215" t="s">
        <v>87</v>
      </c>
      <c r="F133" s="215" t="s">
        <v>267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SUM(P134:P251)</f>
        <v>0</v>
      </c>
      <c r="Q133" s="209"/>
      <c r="R133" s="210">
        <f>SUM(R134:R251)</f>
        <v>1802.5462785000002</v>
      </c>
      <c r="S133" s="209"/>
      <c r="T133" s="211">
        <f>SUM(T134:T251)</f>
        <v>1079.5857500000002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87</v>
      </c>
      <c r="AT133" s="213" t="s">
        <v>78</v>
      </c>
      <c r="AU133" s="213" t="s">
        <v>87</v>
      </c>
      <c r="AY133" s="212" t="s">
        <v>160</v>
      </c>
      <c r="BK133" s="214">
        <f>SUM(BK134:BK251)</f>
        <v>0</v>
      </c>
    </row>
    <row r="134" s="2" customFormat="1" ht="24.15" customHeight="1">
      <c r="A134" s="37"/>
      <c r="B134" s="38"/>
      <c r="C134" s="217" t="s">
        <v>87</v>
      </c>
      <c r="D134" s="217" t="s">
        <v>163</v>
      </c>
      <c r="E134" s="218" t="s">
        <v>880</v>
      </c>
      <c r="F134" s="219" t="s">
        <v>881</v>
      </c>
      <c r="G134" s="220" t="s">
        <v>270</v>
      </c>
      <c r="H134" s="221">
        <v>58.600000000000001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0.26000000000000001</v>
      </c>
      <c r="T134" s="227">
        <f>S134*H134</f>
        <v>15.236000000000001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882</v>
      </c>
    </row>
    <row r="135" s="2" customFormat="1">
      <c r="A135" s="37"/>
      <c r="B135" s="38"/>
      <c r="C135" s="39"/>
      <c r="D135" s="230" t="s">
        <v>170</v>
      </c>
      <c r="E135" s="39"/>
      <c r="F135" s="231" t="s">
        <v>883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="13" customFormat="1">
      <c r="A136" s="13"/>
      <c r="B136" s="236"/>
      <c r="C136" s="237"/>
      <c r="D136" s="230" t="s">
        <v>219</v>
      </c>
      <c r="E136" s="238" t="s">
        <v>1</v>
      </c>
      <c r="F136" s="239" t="s">
        <v>884</v>
      </c>
      <c r="G136" s="237"/>
      <c r="H136" s="240">
        <v>58.600000000000001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="2" customFormat="1" ht="24.15" customHeight="1">
      <c r="A137" s="37"/>
      <c r="B137" s="38"/>
      <c r="C137" s="217" t="s">
        <v>89</v>
      </c>
      <c r="D137" s="217" t="s">
        <v>163</v>
      </c>
      <c r="E137" s="218" t="s">
        <v>885</v>
      </c>
      <c r="F137" s="219" t="s">
        <v>886</v>
      </c>
      <c r="G137" s="220" t="s">
        <v>270</v>
      </c>
      <c r="H137" s="221">
        <v>1483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0.28999999999999998</v>
      </c>
      <c r="T137" s="227">
        <f>S137*H137</f>
        <v>430.06999999999999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887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888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13" customFormat="1">
      <c r="A139" s="13"/>
      <c r="B139" s="236"/>
      <c r="C139" s="237"/>
      <c r="D139" s="230" t="s">
        <v>219</v>
      </c>
      <c r="E139" s="238" t="s">
        <v>1</v>
      </c>
      <c r="F139" s="239" t="s">
        <v>889</v>
      </c>
      <c r="G139" s="237"/>
      <c r="H139" s="240">
        <v>1426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="13" customFormat="1">
      <c r="A140" s="13"/>
      <c r="B140" s="236"/>
      <c r="C140" s="237"/>
      <c r="D140" s="230" t="s">
        <v>219</v>
      </c>
      <c r="E140" s="238" t="s">
        <v>1</v>
      </c>
      <c r="F140" s="239" t="s">
        <v>890</v>
      </c>
      <c r="G140" s="237"/>
      <c r="H140" s="240">
        <v>57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219</v>
      </c>
      <c r="AU140" s="246" t="s">
        <v>89</v>
      </c>
      <c r="AV140" s="13" t="s">
        <v>89</v>
      </c>
      <c r="AW140" s="13" t="s">
        <v>36</v>
      </c>
      <c r="AX140" s="13" t="s">
        <v>79</v>
      </c>
      <c r="AY140" s="246" t="s">
        <v>160</v>
      </c>
    </row>
    <row r="141" s="2" customFormat="1" ht="24.15" customHeight="1">
      <c r="A141" s="37"/>
      <c r="B141" s="38"/>
      <c r="C141" s="217" t="s">
        <v>178</v>
      </c>
      <c r="D141" s="217" t="s">
        <v>163</v>
      </c>
      <c r="E141" s="218" t="s">
        <v>891</v>
      </c>
      <c r="F141" s="219" t="s">
        <v>892</v>
      </c>
      <c r="G141" s="220" t="s">
        <v>270</v>
      </c>
      <c r="H141" s="221">
        <v>260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0.098000000000000004</v>
      </c>
      <c r="T141" s="227">
        <f>S141*H141</f>
        <v>25.48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893</v>
      </c>
    </row>
    <row r="142" s="2" customFormat="1">
      <c r="A142" s="37"/>
      <c r="B142" s="38"/>
      <c r="C142" s="39"/>
      <c r="D142" s="230" t="s">
        <v>170</v>
      </c>
      <c r="E142" s="39"/>
      <c r="F142" s="231" t="s">
        <v>894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="2" customFormat="1">
      <c r="A143" s="37"/>
      <c r="B143" s="38"/>
      <c r="C143" s="39"/>
      <c r="D143" s="230" t="s">
        <v>172</v>
      </c>
      <c r="E143" s="39"/>
      <c r="F143" s="235" t="s">
        <v>895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89</v>
      </c>
    </row>
    <row r="144" s="13" customFormat="1">
      <c r="A144" s="13"/>
      <c r="B144" s="236"/>
      <c r="C144" s="237"/>
      <c r="D144" s="230" t="s">
        <v>219</v>
      </c>
      <c r="E144" s="238" t="s">
        <v>1</v>
      </c>
      <c r="F144" s="239" t="s">
        <v>896</v>
      </c>
      <c r="G144" s="237"/>
      <c r="H144" s="240">
        <v>260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="2" customFormat="1" ht="24.15" customHeight="1">
      <c r="A145" s="37"/>
      <c r="B145" s="38"/>
      <c r="C145" s="217" t="s">
        <v>182</v>
      </c>
      <c r="D145" s="217" t="s">
        <v>163</v>
      </c>
      <c r="E145" s="218" t="s">
        <v>897</v>
      </c>
      <c r="F145" s="219" t="s">
        <v>898</v>
      </c>
      <c r="G145" s="220" t="s">
        <v>270</v>
      </c>
      <c r="H145" s="221">
        <v>1426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0.00012</v>
      </c>
      <c r="R145" s="226">
        <f>Q145*H145</f>
        <v>0.17111999999999999</v>
      </c>
      <c r="S145" s="226">
        <v>0.23000000000000001</v>
      </c>
      <c r="T145" s="227">
        <f>S145*H145</f>
        <v>327.98000000000002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899</v>
      </c>
    </row>
    <row r="146" s="2" customFormat="1">
      <c r="A146" s="37"/>
      <c r="B146" s="38"/>
      <c r="C146" s="39"/>
      <c r="D146" s="230" t="s">
        <v>170</v>
      </c>
      <c r="E146" s="39"/>
      <c r="F146" s="231" t="s">
        <v>900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="13" customFormat="1">
      <c r="A147" s="13"/>
      <c r="B147" s="236"/>
      <c r="C147" s="237"/>
      <c r="D147" s="230" t="s">
        <v>219</v>
      </c>
      <c r="E147" s="238" t="s">
        <v>1</v>
      </c>
      <c r="F147" s="239" t="s">
        <v>901</v>
      </c>
      <c r="G147" s="237"/>
      <c r="H147" s="240">
        <v>1426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160</v>
      </c>
    </row>
    <row r="148" s="2" customFormat="1" ht="24.15" customHeight="1">
      <c r="A148" s="37"/>
      <c r="B148" s="38"/>
      <c r="C148" s="217" t="s">
        <v>159</v>
      </c>
      <c r="D148" s="217" t="s">
        <v>163</v>
      </c>
      <c r="E148" s="218" t="s">
        <v>902</v>
      </c>
      <c r="F148" s="219" t="s">
        <v>903</v>
      </c>
      <c r="G148" s="220" t="s">
        <v>270</v>
      </c>
      <c r="H148" s="221">
        <v>1442.6500000000001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9.0000000000000006E-05</v>
      </c>
      <c r="R148" s="226">
        <f>Q148*H148</f>
        <v>0.12983850000000002</v>
      </c>
      <c r="S148" s="226">
        <v>0.11500000000000001</v>
      </c>
      <c r="T148" s="227">
        <f>S148*H148</f>
        <v>165.90475000000001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904</v>
      </c>
    </row>
    <row r="149" s="2" customFormat="1">
      <c r="A149" s="37"/>
      <c r="B149" s="38"/>
      <c r="C149" s="39"/>
      <c r="D149" s="230" t="s">
        <v>170</v>
      </c>
      <c r="E149" s="39"/>
      <c r="F149" s="231" t="s">
        <v>905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="13" customFormat="1">
      <c r="A150" s="13"/>
      <c r="B150" s="236"/>
      <c r="C150" s="237"/>
      <c r="D150" s="230" t="s">
        <v>219</v>
      </c>
      <c r="E150" s="238" t="s">
        <v>1</v>
      </c>
      <c r="F150" s="239" t="s">
        <v>906</v>
      </c>
      <c r="G150" s="237"/>
      <c r="H150" s="240">
        <v>1442.6500000000001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79</v>
      </c>
      <c r="AY150" s="246" t="s">
        <v>160</v>
      </c>
    </row>
    <row r="151" s="2" customFormat="1" ht="16.5" customHeight="1">
      <c r="A151" s="37"/>
      <c r="B151" s="38"/>
      <c r="C151" s="217" t="s">
        <v>192</v>
      </c>
      <c r="D151" s="217" t="s">
        <v>163</v>
      </c>
      <c r="E151" s="218" t="s">
        <v>907</v>
      </c>
      <c r="F151" s="219" t="s">
        <v>908</v>
      </c>
      <c r="G151" s="220" t="s">
        <v>215</v>
      </c>
      <c r="H151" s="221">
        <v>545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0.20499999999999999</v>
      </c>
      <c r="T151" s="227">
        <f>S151*H151</f>
        <v>111.72499999999999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909</v>
      </c>
    </row>
    <row r="152" s="2" customFormat="1">
      <c r="A152" s="37"/>
      <c r="B152" s="38"/>
      <c r="C152" s="39"/>
      <c r="D152" s="230" t="s">
        <v>170</v>
      </c>
      <c r="E152" s="39"/>
      <c r="F152" s="231" t="s">
        <v>910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="14" customFormat="1">
      <c r="A153" s="14"/>
      <c r="B153" s="264"/>
      <c r="C153" s="265"/>
      <c r="D153" s="230" t="s">
        <v>219</v>
      </c>
      <c r="E153" s="266" t="s">
        <v>1</v>
      </c>
      <c r="F153" s="267" t="s">
        <v>911</v>
      </c>
      <c r="G153" s="265"/>
      <c r="H153" s="266" t="s">
        <v>1</v>
      </c>
      <c r="I153" s="268"/>
      <c r="J153" s="265"/>
      <c r="K153" s="265"/>
      <c r="L153" s="269"/>
      <c r="M153" s="270"/>
      <c r="N153" s="271"/>
      <c r="O153" s="271"/>
      <c r="P153" s="271"/>
      <c r="Q153" s="271"/>
      <c r="R153" s="271"/>
      <c r="S153" s="271"/>
      <c r="T153" s="27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3" t="s">
        <v>219</v>
      </c>
      <c r="AU153" s="273" t="s">
        <v>89</v>
      </c>
      <c r="AV153" s="14" t="s">
        <v>87</v>
      </c>
      <c r="AW153" s="14" t="s">
        <v>36</v>
      </c>
      <c r="AX153" s="14" t="s">
        <v>79</v>
      </c>
      <c r="AY153" s="273" t="s">
        <v>160</v>
      </c>
    </row>
    <row r="154" s="13" customFormat="1">
      <c r="A154" s="13"/>
      <c r="B154" s="236"/>
      <c r="C154" s="237"/>
      <c r="D154" s="230" t="s">
        <v>219</v>
      </c>
      <c r="E154" s="238" t="s">
        <v>1</v>
      </c>
      <c r="F154" s="239" t="s">
        <v>912</v>
      </c>
      <c r="G154" s="237"/>
      <c r="H154" s="240">
        <v>140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219</v>
      </c>
      <c r="AU154" s="246" t="s">
        <v>89</v>
      </c>
      <c r="AV154" s="13" t="s">
        <v>89</v>
      </c>
      <c r="AW154" s="13" t="s">
        <v>36</v>
      </c>
      <c r="AX154" s="13" t="s">
        <v>79</v>
      </c>
      <c r="AY154" s="246" t="s">
        <v>160</v>
      </c>
    </row>
    <row r="155" s="14" customFormat="1">
      <c r="A155" s="14"/>
      <c r="B155" s="264"/>
      <c r="C155" s="265"/>
      <c r="D155" s="230" t="s">
        <v>219</v>
      </c>
      <c r="E155" s="266" t="s">
        <v>1</v>
      </c>
      <c r="F155" s="267" t="s">
        <v>913</v>
      </c>
      <c r="G155" s="265"/>
      <c r="H155" s="266" t="s">
        <v>1</v>
      </c>
      <c r="I155" s="268"/>
      <c r="J155" s="265"/>
      <c r="K155" s="265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219</v>
      </c>
      <c r="AU155" s="273" t="s">
        <v>89</v>
      </c>
      <c r="AV155" s="14" t="s">
        <v>87</v>
      </c>
      <c r="AW155" s="14" t="s">
        <v>36</v>
      </c>
      <c r="AX155" s="14" t="s">
        <v>79</v>
      </c>
      <c r="AY155" s="273" t="s">
        <v>160</v>
      </c>
    </row>
    <row r="156" s="13" customFormat="1">
      <c r="A156" s="13"/>
      <c r="B156" s="236"/>
      <c r="C156" s="237"/>
      <c r="D156" s="230" t="s">
        <v>219</v>
      </c>
      <c r="E156" s="238" t="s">
        <v>1</v>
      </c>
      <c r="F156" s="239" t="s">
        <v>914</v>
      </c>
      <c r="G156" s="237"/>
      <c r="H156" s="240">
        <v>127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="14" customFormat="1">
      <c r="A157" s="14"/>
      <c r="B157" s="264"/>
      <c r="C157" s="265"/>
      <c r="D157" s="230" t="s">
        <v>219</v>
      </c>
      <c r="E157" s="266" t="s">
        <v>1</v>
      </c>
      <c r="F157" s="267" t="s">
        <v>915</v>
      </c>
      <c r="G157" s="265"/>
      <c r="H157" s="266" t="s">
        <v>1</v>
      </c>
      <c r="I157" s="268"/>
      <c r="J157" s="265"/>
      <c r="K157" s="265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219</v>
      </c>
      <c r="AU157" s="273" t="s">
        <v>89</v>
      </c>
      <c r="AV157" s="14" t="s">
        <v>87</v>
      </c>
      <c r="AW157" s="14" t="s">
        <v>36</v>
      </c>
      <c r="AX157" s="14" t="s">
        <v>79</v>
      </c>
      <c r="AY157" s="273" t="s">
        <v>160</v>
      </c>
    </row>
    <row r="158" s="13" customFormat="1">
      <c r="A158" s="13"/>
      <c r="B158" s="236"/>
      <c r="C158" s="237"/>
      <c r="D158" s="230" t="s">
        <v>219</v>
      </c>
      <c r="E158" s="238" t="s">
        <v>1</v>
      </c>
      <c r="F158" s="239" t="s">
        <v>916</v>
      </c>
      <c r="G158" s="237"/>
      <c r="H158" s="240">
        <v>278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="2" customFormat="1" ht="16.5" customHeight="1">
      <c r="A159" s="37"/>
      <c r="B159" s="38"/>
      <c r="C159" s="217" t="s">
        <v>198</v>
      </c>
      <c r="D159" s="217" t="s">
        <v>163</v>
      </c>
      <c r="E159" s="218" t="s">
        <v>917</v>
      </c>
      <c r="F159" s="219" t="s">
        <v>918</v>
      </c>
      <c r="G159" s="220" t="s">
        <v>215</v>
      </c>
      <c r="H159" s="221">
        <v>20</v>
      </c>
      <c r="I159" s="222"/>
      <c r="J159" s="223">
        <f>ROUND(I159*H159,2)</f>
        <v>0</v>
      </c>
      <c r="K159" s="219" t="s">
        <v>167</v>
      </c>
      <c r="L159" s="43"/>
      <c r="M159" s="224" t="s">
        <v>1</v>
      </c>
      <c r="N159" s="225" t="s">
        <v>44</v>
      </c>
      <c r="O159" s="90"/>
      <c r="P159" s="226">
        <f>O159*H159</f>
        <v>0</v>
      </c>
      <c r="Q159" s="226">
        <v>0.021930000000000002</v>
      </c>
      <c r="R159" s="226">
        <f>Q159*H159</f>
        <v>0.43860000000000005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182</v>
      </c>
      <c r="AT159" s="228" t="s">
        <v>163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919</v>
      </c>
    </row>
    <row r="160" s="2" customFormat="1">
      <c r="A160" s="37"/>
      <c r="B160" s="38"/>
      <c r="C160" s="39"/>
      <c r="D160" s="230" t="s">
        <v>170</v>
      </c>
      <c r="E160" s="39"/>
      <c r="F160" s="231" t="s">
        <v>920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="2" customFormat="1" ht="24.15" customHeight="1">
      <c r="A161" s="37"/>
      <c r="B161" s="38"/>
      <c r="C161" s="217" t="s">
        <v>204</v>
      </c>
      <c r="D161" s="217" t="s">
        <v>163</v>
      </c>
      <c r="E161" s="218" t="s">
        <v>408</v>
      </c>
      <c r="F161" s="219" t="s">
        <v>409</v>
      </c>
      <c r="G161" s="220" t="s">
        <v>404</v>
      </c>
      <c r="H161" s="221">
        <v>168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4.0000000000000003E-05</v>
      </c>
      <c r="R161" s="226">
        <f>Q161*H161</f>
        <v>0.0067200000000000003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921</v>
      </c>
    </row>
    <row r="162" s="2" customFormat="1">
      <c r="A162" s="37"/>
      <c r="B162" s="38"/>
      <c r="C162" s="39"/>
      <c r="D162" s="230" t="s">
        <v>170</v>
      </c>
      <c r="E162" s="39"/>
      <c r="F162" s="231" t="s">
        <v>411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="13" customFormat="1">
      <c r="A163" s="13"/>
      <c r="B163" s="236"/>
      <c r="C163" s="237"/>
      <c r="D163" s="230" t="s">
        <v>219</v>
      </c>
      <c r="E163" s="238" t="s">
        <v>1</v>
      </c>
      <c r="F163" s="239" t="s">
        <v>407</v>
      </c>
      <c r="G163" s="237"/>
      <c r="H163" s="240">
        <v>168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="2" customFormat="1" ht="37.8" customHeight="1">
      <c r="A164" s="37"/>
      <c r="B164" s="38"/>
      <c r="C164" s="217" t="s">
        <v>212</v>
      </c>
      <c r="D164" s="217" t="s">
        <v>163</v>
      </c>
      <c r="E164" s="218" t="s">
        <v>922</v>
      </c>
      <c r="F164" s="219" t="s">
        <v>923</v>
      </c>
      <c r="G164" s="220" t="s">
        <v>275</v>
      </c>
      <c r="H164" s="221">
        <v>2837.3499999999999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924</v>
      </c>
    </row>
    <row r="165" s="2" customFormat="1">
      <c r="A165" s="37"/>
      <c r="B165" s="38"/>
      <c r="C165" s="39"/>
      <c r="D165" s="230" t="s">
        <v>170</v>
      </c>
      <c r="E165" s="39"/>
      <c r="F165" s="231" t="s">
        <v>925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="2" customFormat="1">
      <c r="A166" s="37"/>
      <c r="B166" s="38"/>
      <c r="C166" s="39"/>
      <c r="D166" s="230" t="s">
        <v>172</v>
      </c>
      <c r="E166" s="39"/>
      <c r="F166" s="235" t="s">
        <v>926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89</v>
      </c>
    </row>
    <row r="167" s="14" customFormat="1">
      <c r="A167" s="14"/>
      <c r="B167" s="264"/>
      <c r="C167" s="265"/>
      <c r="D167" s="230" t="s">
        <v>219</v>
      </c>
      <c r="E167" s="266" t="s">
        <v>1</v>
      </c>
      <c r="F167" s="267" t="s">
        <v>927</v>
      </c>
      <c r="G167" s="265"/>
      <c r="H167" s="266" t="s">
        <v>1</v>
      </c>
      <c r="I167" s="268"/>
      <c r="J167" s="265"/>
      <c r="K167" s="265"/>
      <c r="L167" s="269"/>
      <c r="M167" s="270"/>
      <c r="N167" s="271"/>
      <c r="O167" s="271"/>
      <c r="P167" s="271"/>
      <c r="Q167" s="271"/>
      <c r="R167" s="271"/>
      <c r="S167" s="271"/>
      <c r="T167" s="27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3" t="s">
        <v>219</v>
      </c>
      <c r="AU167" s="273" t="s">
        <v>89</v>
      </c>
      <c r="AV167" s="14" t="s">
        <v>87</v>
      </c>
      <c r="AW167" s="14" t="s">
        <v>36</v>
      </c>
      <c r="AX167" s="14" t="s">
        <v>79</v>
      </c>
      <c r="AY167" s="273" t="s">
        <v>160</v>
      </c>
    </row>
    <row r="168" s="13" customFormat="1">
      <c r="A168" s="13"/>
      <c r="B168" s="236"/>
      <c r="C168" s="237"/>
      <c r="D168" s="230" t="s">
        <v>219</v>
      </c>
      <c r="E168" s="238" t="s">
        <v>1</v>
      </c>
      <c r="F168" s="239" t="s">
        <v>928</v>
      </c>
      <c r="G168" s="237"/>
      <c r="H168" s="240">
        <v>2307.1999999999998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160</v>
      </c>
    </row>
    <row r="169" s="14" customFormat="1">
      <c r="A169" s="14"/>
      <c r="B169" s="264"/>
      <c r="C169" s="265"/>
      <c r="D169" s="230" t="s">
        <v>219</v>
      </c>
      <c r="E169" s="266" t="s">
        <v>1</v>
      </c>
      <c r="F169" s="267" t="s">
        <v>929</v>
      </c>
      <c r="G169" s="265"/>
      <c r="H169" s="266" t="s">
        <v>1</v>
      </c>
      <c r="I169" s="268"/>
      <c r="J169" s="265"/>
      <c r="K169" s="265"/>
      <c r="L169" s="269"/>
      <c r="M169" s="270"/>
      <c r="N169" s="271"/>
      <c r="O169" s="271"/>
      <c r="P169" s="271"/>
      <c r="Q169" s="271"/>
      <c r="R169" s="271"/>
      <c r="S169" s="271"/>
      <c r="T169" s="27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3" t="s">
        <v>219</v>
      </c>
      <c r="AU169" s="273" t="s">
        <v>89</v>
      </c>
      <c r="AV169" s="14" t="s">
        <v>87</v>
      </c>
      <c r="AW169" s="14" t="s">
        <v>36</v>
      </c>
      <c r="AX169" s="14" t="s">
        <v>79</v>
      </c>
      <c r="AY169" s="273" t="s">
        <v>160</v>
      </c>
    </row>
    <row r="170" s="13" customFormat="1">
      <c r="A170" s="13"/>
      <c r="B170" s="236"/>
      <c r="C170" s="237"/>
      <c r="D170" s="230" t="s">
        <v>219</v>
      </c>
      <c r="E170" s="238" t="s">
        <v>1</v>
      </c>
      <c r="F170" s="239" t="s">
        <v>930</v>
      </c>
      <c r="G170" s="237"/>
      <c r="H170" s="240">
        <v>530.14999999999998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219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160</v>
      </c>
    </row>
    <row r="171" s="2" customFormat="1" ht="33" customHeight="1">
      <c r="A171" s="37"/>
      <c r="B171" s="38"/>
      <c r="C171" s="217" t="s">
        <v>221</v>
      </c>
      <c r="D171" s="217" t="s">
        <v>163</v>
      </c>
      <c r="E171" s="218" t="s">
        <v>931</v>
      </c>
      <c r="F171" s="219" t="s">
        <v>932</v>
      </c>
      <c r="G171" s="220" t="s">
        <v>275</v>
      </c>
      <c r="H171" s="221">
        <v>7</v>
      </c>
      <c r="I171" s="222"/>
      <c r="J171" s="223">
        <f>ROUND(I171*H171,2)</f>
        <v>0</v>
      </c>
      <c r="K171" s="219" t="s">
        <v>167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933</v>
      </c>
    </row>
    <row r="172" s="2" customFormat="1">
      <c r="A172" s="37"/>
      <c r="B172" s="38"/>
      <c r="C172" s="39"/>
      <c r="D172" s="230" t="s">
        <v>170</v>
      </c>
      <c r="E172" s="39"/>
      <c r="F172" s="231" t="s">
        <v>934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="2" customFormat="1">
      <c r="A173" s="37"/>
      <c r="B173" s="38"/>
      <c r="C173" s="39"/>
      <c r="D173" s="230" t="s">
        <v>172</v>
      </c>
      <c r="E173" s="39"/>
      <c r="F173" s="235" t="s">
        <v>935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89</v>
      </c>
    </row>
    <row r="174" s="13" customFormat="1">
      <c r="A174" s="13"/>
      <c r="B174" s="236"/>
      <c r="C174" s="237"/>
      <c r="D174" s="230" t="s">
        <v>219</v>
      </c>
      <c r="E174" s="238" t="s">
        <v>1</v>
      </c>
      <c r="F174" s="239" t="s">
        <v>936</v>
      </c>
      <c r="G174" s="237"/>
      <c r="H174" s="240">
        <v>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36</v>
      </c>
      <c r="AX174" s="13" t="s">
        <v>79</v>
      </c>
      <c r="AY174" s="246" t="s">
        <v>160</v>
      </c>
    </row>
    <row r="175" s="2" customFormat="1" ht="33" customHeight="1">
      <c r="A175" s="37"/>
      <c r="B175" s="38"/>
      <c r="C175" s="217" t="s">
        <v>228</v>
      </c>
      <c r="D175" s="217" t="s">
        <v>163</v>
      </c>
      <c r="E175" s="218" t="s">
        <v>937</v>
      </c>
      <c r="F175" s="219" t="s">
        <v>938</v>
      </c>
      <c r="G175" s="220" t="s">
        <v>275</v>
      </c>
      <c r="H175" s="221">
        <v>25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939</v>
      </c>
    </row>
    <row r="176" s="2" customFormat="1">
      <c r="A176" s="37"/>
      <c r="B176" s="38"/>
      <c r="C176" s="39"/>
      <c r="D176" s="230" t="s">
        <v>170</v>
      </c>
      <c r="E176" s="39"/>
      <c r="F176" s="231" t="s">
        <v>940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="2" customFormat="1">
      <c r="A177" s="37"/>
      <c r="B177" s="38"/>
      <c r="C177" s="39"/>
      <c r="D177" s="230" t="s">
        <v>172</v>
      </c>
      <c r="E177" s="39"/>
      <c r="F177" s="235" t="s">
        <v>941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89</v>
      </c>
    </row>
    <row r="178" s="13" customFormat="1">
      <c r="A178" s="13"/>
      <c r="B178" s="236"/>
      <c r="C178" s="237"/>
      <c r="D178" s="230" t="s">
        <v>219</v>
      </c>
      <c r="E178" s="238" t="s">
        <v>1</v>
      </c>
      <c r="F178" s="239" t="s">
        <v>942</v>
      </c>
      <c r="G178" s="237"/>
      <c r="H178" s="240">
        <v>25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="2" customFormat="1" ht="24.15" customHeight="1">
      <c r="A179" s="37"/>
      <c r="B179" s="38"/>
      <c r="C179" s="217" t="s">
        <v>234</v>
      </c>
      <c r="D179" s="217" t="s">
        <v>163</v>
      </c>
      <c r="E179" s="218" t="s">
        <v>943</v>
      </c>
      <c r="F179" s="219" t="s">
        <v>944</v>
      </c>
      <c r="G179" s="220" t="s">
        <v>275</v>
      </c>
      <c r="H179" s="221">
        <v>1.45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2.2000000000000002</v>
      </c>
      <c r="T179" s="227">
        <f>S179*H179</f>
        <v>3.1899999999999999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945</v>
      </c>
    </row>
    <row r="180" s="2" customFormat="1">
      <c r="A180" s="37"/>
      <c r="B180" s="38"/>
      <c r="C180" s="39"/>
      <c r="D180" s="230" t="s">
        <v>170</v>
      </c>
      <c r="E180" s="39"/>
      <c r="F180" s="231" t="s">
        <v>946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="14" customFormat="1">
      <c r="A181" s="14"/>
      <c r="B181" s="264"/>
      <c r="C181" s="265"/>
      <c r="D181" s="230" t="s">
        <v>219</v>
      </c>
      <c r="E181" s="266" t="s">
        <v>1</v>
      </c>
      <c r="F181" s="267" t="s">
        <v>947</v>
      </c>
      <c r="G181" s="265"/>
      <c r="H181" s="266" t="s">
        <v>1</v>
      </c>
      <c r="I181" s="268"/>
      <c r="J181" s="265"/>
      <c r="K181" s="265"/>
      <c r="L181" s="269"/>
      <c r="M181" s="270"/>
      <c r="N181" s="271"/>
      <c r="O181" s="271"/>
      <c r="P181" s="271"/>
      <c r="Q181" s="271"/>
      <c r="R181" s="271"/>
      <c r="S181" s="271"/>
      <c r="T181" s="27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3" t="s">
        <v>219</v>
      </c>
      <c r="AU181" s="273" t="s">
        <v>89</v>
      </c>
      <c r="AV181" s="14" t="s">
        <v>87</v>
      </c>
      <c r="AW181" s="14" t="s">
        <v>36</v>
      </c>
      <c r="AX181" s="14" t="s">
        <v>79</v>
      </c>
      <c r="AY181" s="273" t="s">
        <v>160</v>
      </c>
    </row>
    <row r="182" s="13" customFormat="1">
      <c r="A182" s="13"/>
      <c r="B182" s="236"/>
      <c r="C182" s="237"/>
      <c r="D182" s="230" t="s">
        <v>219</v>
      </c>
      <c r="E182" s="238" t="s">
        <v>1</v>
      </c>
      <c r="F182" s="239" t="s">
        <v>948</v>
      </c>
      <c r="G182" s="237"/>
      <c r="H182" s="240">
        <v>1.25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160</v>
      </c>
    </row>
    <row r="183" s="14" customFormat="1">
      <c r="A183" s="14"/>
      <c r="B183" s="264"/>
      <c r="C183" s="265"/>
      <c r="D183" s="230" t="s">
        <v>219</v>
      </c>
      <c r="E183" s="266" t="s">
        <v>1</v>
      </c>
      <c r="F183" s="267" t="s">
        <v>949</v>
      </c>
      <c r="G183" s="265"/>
      <c r="H183" s="266" t="s">
        <v>1</v>
      </c>
      <c r="I183" s="268"/>
      <c r="J183" s="265"/>
      <c r="K183" s="265"/>
      <c r="L183" s="269"/>
      <c r="M183" s="270"/>
      <c r="N183" s="271"/>
      <c r="O183" s="271"/>
      <c r="P183" s="271"/>
      <c r="Q183" s="271"/>
      <c r="R183" s="271"/>
      <c r="S183" s="271"/>
      <c r="T183" s="27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3" t="s">
        <v>219</v>
      </c>
      <c r="AU183" s="273" t="s">
        <v>89</v>
      </c>
      <c r="AV183" s="14" t="s">
        <v>87</v>
      </c>
      <c r="AW183" s="14" t="s">
        <v>36</v>
      </c>
      <c r="AX183" s="14" t="s">
        <v>79</v>
      </c>
      <c r="AY183" s="273" t="s">
        <v>160</v>
      </c>
    </row>
    <row r="184" s="13" customFormat="1">
      <c r="A184" s="13"/>
      <c r="B184" s="236"/>
      <c r="C184" s="237"/>
      <c r="D184" s="230" t="s">
        <v>219</v>
      </c>
      <c r="E184" s="238" t="s">
        <v>1</v>
      </c>
      <c r="F184" s="239" t="s">
        <v>950</v>
      </c>
      <c r="G184" s="237"/>
      <c r="H184" s="240">
        <v>0.20000000000000001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219</v>
      </c>
      <c r="AU184" s="246" t="s">
        <v>89</v>
      </c>
      <c r="AV184" s="13" t="s">
        <v>89</v>
      </c>
      <c r="AW184" s="13" t="s">
        <v>36</v>
      </c>
      <c r="AX184" s="13" t="s">
        <v>79</v>
      </c>
      <c r="AY184" s="246" t="s">
        <v>160</v>
      </c>
    </row>
    <row r="185" s="2" customFormat="1" ht="33" customHeight="1">
      <c r="A185" s="37"/>
      <c r="B185" s="38"/>
      <c r="C185" s="217" t="s">
        <v>241</v>
      </c>
      <c r="D185" s="217" t="s">
        <v>163</v>
      </c>
      <c r="E185" s="218" t="s">
        <v>302</v>
      </c>
      <c r="F185" s="219" t="s">
        <v>303</v>
      </c>
      <c r="G185" s="220" t="s">
        <v>275</v>
      </c>
      <c r="H185" s="221">
        <v>2850.3499999999999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951</v>
      </c>
    </row>
    <row r="186" s="2" customFormat="1">
      <c r="A186" s="37"/>
      <c r="B186" s="38"/>
      <c r="C186" s="39"/>
      <c r="D186" s="230" t="s">
        <v>170</v>
      </c>
      <c r="E186" s="39"/>
      <c r="F186" s="231" t="s">
        <v>305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="2" customFormat="1">
      <c r="A187" s="37"/>
      <c r="B187" s="38"/>
      <c r="C187" s="39"/>
      <c r="D187" s="230" t="s">
        <v>172</v>
      </c>
      <c r="E187" s="39"/>
      <c r="F187" s="235" t="s">
        <v>433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89</v>
      </c>
    </row>
    <row r="188" s="13" customFormat="1">
      <c r="A188" s="13"/>
      <c r="B188" s="236"/>
      <c r="C188" s="237"/>
      <c r="D188" s="230" t="s">
        <v>219</v>
      </c>
      <c r="E188" s="238" t="s">
        <v>1</v>
      </c>
      <c r="F188" s="239" t="s">
        <v>952</v>
      </c>
      <c r="G188" s="237"/>
      <c r="H188" s="240">
        <v>2850.3499999999999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="2" customFormat="1" ht="24.15" customHeight="1">
      <c r="A189" s="37"/>
      <c r="B189" s="38"/>
      <c r="C189" s="217" t="s">
        <v>247</v>
      </c>
      <c r="D189" s="217" t="s">
        <v>163</v>
      </c>
      <c r="E189" s="218" t="s">
        <v>953</v>
      </c>
      <c r="F189" s="219" t="s">
        <v>954</v>
      </c>
      <c r="G189" s="220" t="s">
        <v>275</v>
      </c>
      <c r="H189" s="221">
        <v>3362.5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955</v>
      </c>
    </row>
    <row r="190" s="2" customFormat="1">
      <c r="A190" s="37"/>
      <c r="B190" s="38"/>
      <c r="C190" s="39"/>
      <c r="D190" s="230" t="s">
        <v>170</v>
      </c>
      <c r="E190" s="39"/>
      <c r="F190" s="231" t="s">
        <v>305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="2" customFormat="1">
      <c r="A191" s="37"/>
      <c r="B191" s="38"/>
      <c r="C191" s="39"/>
      <c r="D191" s="230" t="s">
        <v>172</v>
      </c>
      <c r="E191" s="39"/>
      <c r="F191" s="235" t="s">
        <v>956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172</v>
      </c>
      <c r="AU191" s="16" t="s">
        <v>89</v>
      </c>
    </row>
    <row r="192" s="13" customFormat="1">
      <c r="A192" s="13"/>
      <c r="B192" s="236"/>
      <c r="C192" s="237"/>
      <c r="D192" s="230" t="s">
        <v>219</v>
      </c>
      <c r="E192" s="238" t="s">
        <v>1</v>
      </c>
      <c r="F192" s="239" t="s">
        <v>957</v>
      </c>
      <c r="G192" s="237"/>
      <c r="H192" s="240">
        <v>3362.5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219</v>
      </c>
      <c r="AU192" s="246" t="s">
        <v>89</v>
      </c>
      <c r="AV192" s="13" t="s">
        <v>89</v>
      </c>
      <c r="AW192" s="13" t="s">
        <v>36</v>
      </c>
      <c r="AX192" s="13" t="s">
        <v>79</v>
      </c>
      <c r="AY192" s="246" t="s">
        <v>160</v>
      </c>
    </row>
    <row r="193" s="2" customFormat="1" ht="24.15" customHeight="1">
      <c r="A193" s="37"/>
      <c r="B193" s="38"/>
      <c r="C193" s="217" t="s">
        <v>8</v>
      </c>
      <c r="D193" s="217" t="s">
        <v>163</v>
      </c>
      <c r="E193" s="218" t="s">
        <v>308</v>
      </c>
      <c r="F193" s="219" t="s">
        <v>309</v>
      </c>
      <c r="G193" s="220" t="s">
        <v>275</v>
      </c>
      <c r="H193" s="221">
        <v>3362.5</v>
      </c>
      <c r="I193" s="222"/>
      <c r="J193" s="223">
        <f>ROUND(I193*H193,2)</f>
        <v>0</v>
      </c>
      <c r="K193" s="219" t="s">
        <v>167</v>
      </c>
      <c r="L193" s="43"/>
      <c r="M193" s="224" t="s">
        <v>1</v>
      </c>
      <c r="N193" s="225" t="s">
        <v>44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182</v>
      </c>
      <c r="AT193" s="228" t="s">
        <v>163</v>
      </c>
      <c r="AU193" s="228" t="s">
        <v>89</v>
      </c>
      <c r="AY193" s="16" t="s">
        <v>160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87</v>
      </c>
      <c r="BK193" s="229">
        <f>ROUND(I193*H193,2)</f>
        <v>0</v>
      </c>
      <c r="BL193" s="16" t="s">
        <v>182</v>
      </c>
      <c r="BM193" s="228" t="s">
        <v>958</v>
      </c>
    </row>
    <row r="194" s="2" customFormat="1">
      <c r="A194" s="37"/>
      <c r="B194" s="38"/>
      <c r="C194" s="39"/>
      <c r="D194" s="230" t="s">
        <v>170</v>
      </c>
      <c r="E194" s="39"/>
      <c r="F194" s="231" t="s">
        <v>311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89</v>
      </c>
    </row>
    <row r="195" s="2" customFormat="1" ht="24.15" customHeight="1">
      <c r="A195" s="37"/>
      <c r="B195" s="38"/>
      <c r="C195" s="217" t="s">
        <v>346</v>
      </c>
      <c r="D195" s="217" t="s">
        <v>163</v>
      </c>
      <c r="E195" s="218" t="s">
        <v>959</v>
      </c>
      <c r="F195" s="219" t="s">
        <v>960</v>
      </c>
      <c r="G195" s="220" t="s">
        <v>275</v>
      </c>
      <c r="H195" s="221">
        <v>2184.5</v>
      </c>
      <c r="I195" s="222"/>
      <c r="J195" s="223">
        <f>ROUND(I195*H195,2)</f>
        <v>0</v>
      </c>
      <c r="K195" s="219" t="s">
        <v>167</v>
      </c>
      <c r="L195" s="43"/>
      <c r="M195" s="224" t="s">
        <v>1</v>
      </c>
      <c r="N195" s="225" t="s">
        <v>44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182</v>
      </c>
      <c r="AT195" s="228" t="s">
        <v>163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961</v>
      </c>
    </row>
    <row r="196" s="2" customFormat="1">
      <c r="A196" s="37"/>
      <c r="B196" s="38"/>
      <c r="C196" s="39"/>
      <c r="D196" s="230" t="s">
        <v>170</v>
      </c>
      <c r="E196" s="39"/>
      <c r="F196" s="231" t="s">
        <v>962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="2" customFormat="1">
      <c r="A197" s="37"/>
      <c r="B197" s="38"/>
      <c r="C197" s="39"/>
      <c r="D197" s="230" t="s">
        <v>172</v>
      </c>
      <c r="E197" s="39"/>
      <c r="F197" s="235" t="s">
        <v>963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172</v>
      </c>
      <c r="AU197" s="16" t="s">
        <v>89</v>
      </c>
    </row>
    <row r="198" s="14" customFormat="1">
      <c r="A198" s="14"/>
      <c r="B198" s="264"/>
      <c r="C198" s="265"/>
      <c r="D198" s="230" t="s">
        <v>219</v>
      </c>
      <c r="E198" s="266" t="s">
        <v>1</v>
      </c>
      <c r="F198" s="267" t="s">
        <v>964</v>
      </c>
      <c r="G198" s="265"/>
      <c r="H198" s="266" t="s">
        <v>1</v>
      </c>
      <c r="I198" s="268"/>
      <c r="J198" s="265"/>
      <c r="K198" s="265"/>
      <c r="L198" s="269"/>
      <c r="M198" s="270"/>
      <c r="N198" s="271"/>
      <c r="O198" s="271"/>
      <c r="P198" s="271"/>
      <c r="Q198" s="271"/>
      <c r="R198" s="271"/>
      <c r="S198" s="271"/>
      <c r="T198" s="27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3" t="s">
        <v>219</v>
      </c>
      <c r="AU198" s="273" t="s">
        <v>89</v>
      </c>
      <c r="AV198" s="14" t="s">
        <v>87</v>
      </c>
      <c r="AW198" s="14" t="s">
        <v>36</v>
      </c>
      <c r="AX198" s="14" t="s">
        <v>79</v>
      </c>
      <c r="AY198" s="273" t="s">
        <v>160</v>
      </c>
    </row>
    <row r="199" s="13" customFormat="1">
      <c r="A199" s="13"/>
      <c r="B199" s="236"/>
      <c r="C199" s="237"/>
      <c r="D199" s="230" t="s">
        <v>219</v>
      </c>
      <c r="E199" s="238" t="s">
        <v>1</v>
      </c>
      <c r="F199" s="239" t="s">
        <v>965</v>
      </c>
      <c r="G199" s="237"/>
      <c r="H199" s="240">
        <v>637.5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219</v>
      </c>
      <c r="AU199" s="246" t="s">
        <v>89</v>
      </c>
      <c r="AV199" s="13" t="s">
        <v>89</v>
      </c>
      <c r="AW199" s="13" t="s">
        <v>36</v>
      </c>
      <c r="AX199" s="13" t="s">
        <v>79</v>
      </c>
      <c r="AY199" s="246" t="s">
        <v>160</v>
      </c>
    </row>
    <row r="200" s="14" customFormat="1">
      <c r="A200" s="14"/>
      <c r="B200" s="264"/>
      <c r="C200" s="265"/>
      <c r="D200" s="230" t="s">
        <v>219</v>
      </c>
      <c r="E200" s="266" t="s">
        <v>1</v>
      </c>
      <c r="F200" s="267" t="s">
        <v>966</v>
      </c>
      <c r="G200" s="265"/>
      <c r="H200" s="266" t="s">
        <v>1</v>
      </c>
      <c r="I200" s="268"/>
      <c r="J200" s="265"/>
      <c r="K200" s="265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219</v>
      </c>
      <c r="AU200" s="273" t="s">
        <v>89</v>
      </c>
      <c r="AV200" s="14" t="s">
        <v>87</v>
      </c>
      <c r="AW200" s="14" t="s">
        <v>36</v>
      </c>
      <c r="AX200" s="14" t="s">
        <v>79</v>
      </c>
      <c r="AY200" s="273" t="s">
        <v>160</v>
      </c>
    </row>
    <row r="201" s="13" customFormat="1">
      <c r="A201" s="13"/>
      <c r="B201" s="236"/>
      <c r="C201" s="237"/>
      <c r="D201" s="230" t="s">
        <v>219</v>
      </c>
      <c r="E201" s="238" t="s">
        <v>1</v>
      </c>
      <c r="F201" s="239" t="s">
        <v>967</v>
      </c>
      <c r="G201" s="237"/>
      <c r="H201" s="240">
        <v>1547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219</v>
      </c>
      <c r="AU201" s="246" t="s">
        <v>89</v>
      </c>
      <c r="AV201" s="13" t="s">
        <v>89</v>
      </c>
      <c r="AW201" s="13" t="s">
        <v>36</v>
      </c>
      <c r="AX201" s="13" t="s">
        <v>79</v>
      </c>
      <c r="AY201" s="246" t="s">
        <v>160</v>
      </c>
    </row>
    <row r="202" s="2" customFormat="1" ht="33" customHeight="1">
      <c r="A202" s="37"/>
      <c r="B202" s="38"/>
      <c r="C202" s="217" t="s">
        <v>351</v>
      </c>
      <c r="D202" s="217" t="s">
        <v>163</v>
      </c>
      <c r="E202" s="218" t="s">
        <v>968</v>
      </c>
      <c r="F202" s="219" t="s">
        <v>969</v>
      </c>
      <c r="G202" s="220" t="s">
        <v>275</v>
      </c>
      <c r="H202" s="221">
        <v>1178</v>
      </c>
      <c r="I202" s="222"/>
      <c r="J202" s="223">
        <f>ROUND(I202*H202,2)</f>
        <v>0</v>
      </c>
      <c r="K202" s="219" t="s">
        <v>1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970</v>
      </c>
    </row>
    <row r="203" s="2" customFormat="1">
      <c r="A203" s="37"/>
      <c r="B203" s="38"/>
      <c r="C203" s="39"/>
      <c r="D203" s="230" t="s">
        <v>170</v>
      </c>
      <c r="E203" s="39"/>
      <c r="F203" s="231" t="s">
        <v>962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="13" customFormat="1">
      <c r="A204" s="13"/>
      <c r="B204" s="236"/>
      <c r="C204" s="237"/>
      <c r="D204" s="230" t="s">
        <v>219</v>
      </c>
      <c r="E204" s="238" t="s">
        <v>1</v>
      </c>
      <c r="F204" s="239" t="s">
        <v>971</v>
      </c>
      <c r="G204" s="237"/>
      <c r="H204" s="240">
        <v>1178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219</v>
      </c>
      <c r="AU204" s="246" t="s">
        <v>89</v>
      </c>
      <c r="AV204" s="13" t="s">
        <v>89</v>
      </c>
      <c r="AW204" s="13" t="s">
        <v>36</v>
      </c>
      <c r="AX204" s="13" t="s">
        <v>79</v>
      </c>
      <c r="AY204" s="246" t="s">
        <v>160</v>
      </c>
    </row>
    <row r="205" s="2" customFormat="1" ht="16.5" customHeight="1">
      <c r="A205" s="37"/>
      <c r="B205" s="38"/>
      <c r="C205" s="217" t="s">
        <v>359</v>
      </c>
      <c r="D205" s="217" t="s">
        <v>163</v>
      </c>
      <c r="E205" s="218" t="s">
        <v>314</v>
      </c>
      <c r="F205" s="219" t="s">
        <v>315</v>
      </c>
      <c r="G205" s="220" t="s">
        <v>275</v>
      </c>
      <c r="H205" s="221">
        <v>2850.3499999999999</v>
      </c>
      <c r="I205" s="222"/>
      <c r="J205" s="223">
        <f>ROUND(I205*H205,2)</f>
        <v>0</v>
      </c>
      <c r="K205" s="219" t="s">
        <v>316</v>
      </c>
      <c r="L205" s="43"/>
      <c r="M205" s="224" t="s">
        <v>1</v>
      </c>
      <c r="N205" s="225" t="s">
        <v>44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182</v>
      </c>
      <c r="AT205" s="228" t="s">
        <v>163</v>
      </c>
      <c r="AU205" s="228" t="s">
        <v>89</v>
      </c>
      <c r="AY205" s="16" t="s">
        <v>160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87</v>
      </c>
      <c r="BK205" s="229">
        <f>ROUND(I205*H205,2)</f>
        <v>0</v>
      </c>
      <c r="BL205" s="16" t="s">
        <v>182</v>
      </c>
      <c r="BM205" s="228" t="s">
        <v>972</v>
      </c>
    </row>
    <row r="206" s="2" customFormat="1">
      <c r="A206" s="37"/>
      <c r="B206" s="38"/>
      <c r="C206" s="39"/>
      <c r="D206" s="230" t="s">
        <v>170</v>
      </c>
      <c r="E206" s="39"/>
      <c r="F206" s="231" t="s">
        <v>318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170</v>
      </c>
      <c r="AU206" s="16" t="s">
        <v>89</v>
      </c>
    </row>
    <row r="207" s="2" customFormat="1" ht="24.15" customHeight="1">
      <c r="A207" s="37"/>
      <c r="B207" s="38"/>
      <c r="C207" s="217" t="s">
        <v>366</v>
      </c>
      <c r="D207" s="217" t="s">
        <v>163</v>
      </c>
      <c r="E207" s="218" t="s">
        <v>436</v>
      </c>
      <c r="F207" s="219" t="s">
        <v>437</v>
      </c>
      <c r="G207" s="220" t="s">
        <v>362</v>
      </c>
      <c r="H207" s="221">
        <v>5700.6999999999998</v>
      </c>
      <c r="I207" s="222"/>
      <c r="J207" s="223">
        <f>ROUND(I207*H207,2)</f>
        <v>0</v>
      </c>
      <c r="K207" s="219" t="s">
        <v>316</v>
      </c>
      <c r="L207" s="43"/>
      <c r="M207" s="224" t="s">
        <v>1</v>
      </c>
      <c r="N207" s="225" t="s">
        <v>44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182</v>
      </c>
      <c r="AT207" s="228" t="s">
        <v>163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182</v>
      </c>
      <c r="BM207" s="228" t="s">
        <v>973</v>
      </c>
    </row>
    <row r="208" s="2" customFormat="1">
      <c r="A208" s="37"/>
      <c r="B208" s="38"/>
      <c r="C208" s="39"/>
      <c r="D208" s="230" t="s">
        <v>170</v>
      </c>
      <c r="E208" s="39"/>
      <c r="F208" s="231" t="s">
        <v>439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="13" customFormat="1">
      <c r="A209" s="13"/>
      <c r="B209" s="236"/>
      <c r="C209" s="237"/>
      <c r="D209" s="230" t="s">
        <v>219</v>
      </c>
      <c r="E209" s="237"/>
      <c r="F209" s="239" t="s">
        <v>974</v>
      </c>
      <c r="G209" s="237"/>
      <c r="H209" s="240">
        <v>5700.6999999999998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219</v>
      </c>
      <c r="AU209" s="246" t="s">
        <v>89</v>
      </c>
      <c r="AV209" s="13" t="s">
        <v>89</v>
      </c>
      <c r="AW209" s="13" t="s">
        <v>4</v>
      </c>
      <c r="AX209" s="13" t="s">
        <v>87</v>
      </c>
      <c r="AY209" s="246" t="s">
        <v>160</v>
      </c>
    </row>
    <row r="210" s="2" customFormat="1" ht="24.15" customHeight="1">
      <c r="A210" s="37"/>
      <c r="B210" s="38"/>
      <c r="C210" s="217" t="s">
        <v>372</v>
      </c>
      <c r="D210" s="217" t="s">
        <v>163</v>
      </c>
      <c r="E210" s="218" t="s">
        <v>975</v>
      </c>
      <c r="F210" s="219" t="s">
        <v>976</v>
      </c>
      <c r="G210" s="220" t="s">
        <v>275</v>
      </c>
      <c r="H210" s="221">
        <v>1040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977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978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2" customFormat="1">
      <c r="A212" s="37"/>
      <c r="B212" s="38"/>
      <c r="C212" s="39"/>
      <c r="D212" s="230" t="s">
        <v>172</v>
      </c>
      <c r="E212" s="39"/>
      <c r="F212" s="235" t="s">
        <v>979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="13" customFormat="1">
      <c r="A213" s="13"/>
      <c r="B213" s="236"/>
      <c r="C213" s="237"/>
      <c r="D213" s="230" t="s">
        <v>219</v>
      </c>
      <c r="E213" s="238" t="s">
        <v>1</v>
      </c>
      <c r="F213" s="239" t="s">
        <v>980</v>
      </c>
      <c r="G213" s="237"/>
      <c r="H213" s="240">
        <v>1040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219</v>
      </c>
      <c r="AU213" s="246" t="s">
        <v>89</v>
      </c>
      <c r="AV213" s="13" t="s">
        <v>89</v>
      </c>
      <c r="AW213" s="13" t="s">
        <v>36</v>
      </c>
      <c r="AX213" s="13" t="s">
        <v>79</v>
      </c>
      <c r="AY213" s="246" t="s">
        <v>160</v>
      </c>
    </row>
    <row r="214" s="2" customFormat="1" ht="24.15" customHeight="1">
      <c r="A214" s="37"/>
      <c r="B214" s="38"/>
      <c r="C214" s="217" t="s">
        <v>7</v>
      </c>
      <c r="D214" s="217" t="s">
        <v>163</v>
      </c>
      <c r="E214" s="218" t="s">
        <v>446</v>
      </c>
      <c r="F214" s="219" t="s">
        <v>447</v>
      </c>
      <c r="G214" s="220" t="s">
        <v>275</v>
      </c>
      <c r="H214" s="221">
        <v>26</v>
      </c>
      <c r="I214" s="222"/>
      <c r="J214" s="223">
        <f>ROUND(I214*H214,2)</f>
        <v>0</v>
      </c>
      <c r="K214" s="219" t="s">
        <v>167</v>
      </c>
      <c r="L214" s="43"/>
      <c r="M214" s="224" t="s">
        <v>1</v>
      </c>
      <c r="N214" s="225" t="s">
        <v>44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182</v>
      </c>
      <c r="AT214" s="228" t="s">
        <v>163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981</v>
      </c>
    </row>
    <row r="215" s="2" customFormat="1">
      <c r="A215" s="37"/>
      <c r="B215" s="38"/>
      <c r="C215" s="39"/>
      <c r="D215" s="230" t="s">
        <v>170</v>
      </c>
      <c r="E215" s="39"/>
      <c r="F215" s="231" t="s">
        <v>449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="2" customFormat="1">
      <c r="A216" s="37"/>
      <c r="B216" s="38"/>
      <c r="C216" s="39"/>
      <c r="D216" s="230" t="s">
        <v>172</v>
      </c>
      <c r="E216" s="39"/>
      <c r="F216" s="235" t="s">
        <v>982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="14" customFormat="1">
      <c r="A217" s="14"/>
      <c r="B217" s="264"/>
      <c r="C217" s="265"/>
      <c r="D217" s="230" t="s">
        <v>219</v>
      </c>
      <c r="E217" s="266" t="s">
        <v>1</v>
      </c>
      <c r="F217" s="267" t="s">
        <v>983</v>
      </c>
      <c r="G217" s="265"/>
      <c r="H217" s="266" t="s">
        <v>1</v>
      </c>
      <c r="I217" s="268"/>
      <c r="J217" s="265"/>
      <c r="K217" s="265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219</v>
      </c>
      <c r="AU217" s="273" t="s">
        <v>89</v>
      </c>
      <c r="AV217" s="14" t="s">
        <v>87</v>
      </c>
      <c r="AW217" s="14" t="s">
        <v>36</v>
      </c>
      <c r="AX217" s="14" t="s">
        <v>79</v>
      </c>
      <c r="AY217" s="273" t="s">
        <v>160</v>
      </c>
    </row>
    <row r="218" s="13" customFormat="1">
      <c r="A218" s="13"/>
      <c r="B218" s="236"/>
      <c r="C218" s="237"/>
      <c r="D218" s="230" t="s">
        <v>219</v>
      </c>
      <c r="E218" s="238" t="s">
        <v>1</v>
      </c>
      <c r="F218" s="239" t="s">
        <v>198</v>
      </c>
      <c r="G218" s="237"/>
      <c r="H218" s="240">
        <v>7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219</v>
      </c>
      <c r="AU218" s="246" t="s">
        <v>89</v>
      </c>
      <c r="AV218" s="13" t="s">
        <v>89</v>
      </c>
      <c r="AW218" s="13" t="s">
        <v>36</v>
      </c>
      <c r="AX218" s="13" t="s">
        <v>79</v>
      </c>
      <c r="AY218" s="246" t="s">
        <v>160</v>
      </c>
    </row>
    <row r="219" s="14" customFormat="1">
      <c r="A219" s="14"/>
      <c r="B219" s="264"/>
      <c r="C219" s="265"/>
      <c r="D219" s="230" t="s">
        <v>219</v>
      </c>
      <c r="E219" s="266" t="s">
        <v>1</v>
      </c>
      <c r="F219" s="267" t="s">
        <v>984</v>
      </c>
      <c r="G219" s="265"/>
      <c r="H219" s="266" t="s">
        <v>1</v>
      </c>
      <c r="I219" s="268"/>
      <c r="J219" s="265"/>
      <c r="K219" s="265"/>
      <c r="L219" s="269"/>
      <c r="M219" s="270"/>
      <c r="N219" s="271"/>
      <c r="O219" s="271"/>
      <c r="P219" s="271"/>
      <c r="Q219" s="271"/>
      <c r="R219" s="271"/>
      <c r="S219" s="271"/>
      <c r="T219" s="27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3" t="s">
        <v>219</v>
      </c>
      <c r="AU219" s="273" t="s">
        <v>89</v>
      </c>
      <c r="AV219" s="14" t="s">
        <v>87</v>
      </c>
      <c r="AW219" s="14" t="s">
        <v>36</v>
      </c>
      <c r="AX219" s="14" t="s">
        <v>79</v>
      </c>
      <c r="AY219" s="273" t="s">
        <v>160</v>
      </c>
    </row>
    <row r="220" s="13" customFormat="1">
      <c r="A220" s="13"/>
      <c r="B220" s="236"/>
      <c r="C220" s="237"/>
      <c r="D220" s="230" t="s">
        <v>219</v>
      </c>
      <c r="E220" s="238" t="s">
        <v>1</v>
      </c>
      <c r="F220" s="239" t="s">
        <v>985</v>
      </c>
      <c r="G220" s="237"/>
      <c r="H220" s="240">
        <v>19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219</v>
      </c>
      <c r="AU220" s="246" t="s">
        <v>89</v>
      </c>
      <c r="AV220" s="13" t="s">
        <v>89</v>
      </c>
      <c r="AW220" s="13" t="s">
        <v>36</v>
      </c>
      <c r="AX220" s="13" t="s">
        <v>79</v>
      </c>
      <c r="AY220" s="246" t="s">
        <v>160</v>
      </c>
    </row>
    <row r="221" s="2" customFormat="1" ht="16.5" customHeight="1">
      <c r="A221" s="37"/>
      <c r="B221" s="38"/>
      <c r="C221" s="251" t="s">
        <v>382</v>
      </c>
      <c r="D221" s="251" t="s">
        <v>452</v>
      </c>
      <c r="E221" s="252" t="s">
        <v>453</v>
      </c>
      <c r="F221" s="253" t="s">
        <v>454</v>
      </c>
      <c r="G221" s="254" t="s">
        <v>362</v>
      </c>
      <c r="H221" s="255">
        <v>1779.9000000000001</v>
      </c>
      <c r="I221" s="256"/>
      <c r="J221" s="257">
        <f>ROUND(I221*H221,2)</f>
        <v>0</v>
      </c>
      <c r="K221" s="253" t="s">
        <v>167</v>
      </c>
      <c r="L221" s="258"/>
      <c r="M221" s="259" t="s">
        <v>1</v>
      </c>
      <c r="N221" s="260" t="s">
        <v>44</v>
      </c>
      <c r="O221" s="90"/>
      <c r="P221" s="226">
        <f>O221*H221</f>
        <v>0</v>
      </c>
      <c r="Q221" s="226">
        <v>1</v>
      </c>
      <c r="R221" s="226">
        <f>Q221*H221</f>
        <v>1779.9000000000001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204</v>
      </c>
      <c r="AT221" s="228" t="s">
        <v>452</v>
      </c>
      <c r="AU221" s="228" t="s">
        <v>89</v>
      </c>
      <c r="AY221" s="16" t="s">
        <v>160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87</v>
      </c>
      <c r="BK221" s="229">
        <f>ROUND(I221*H221,2)</f>
        <v>0</v>
      </c>
      <c r="BL221" s="16" t="s">
        <v>182</v>
      </c>
      <c r="BM221" s="228" t="s">
        <v>986</v>
      </c>
    </row>
    <row r="222" s="2" customFormat="1">
      <c r="A222" s="37"/>
      <c r="B222" s="38"/>
      <c r="C222" s="39"/>
      <c r="D222" s="230" t="s">
        <v>170</v>
      </c>
      <c r="E222" s="39"/>
      <c r="F222" s="231" t="s">
        <v>454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89</v>
      </c>
    </row>
    <row r="223" s="13" customFormat="1">
      <c r="A223" s="13"/>
      <c r="B223" s="236"/>
      <c r="C223" s="237"/>
      <c r="D223" s="230" t="s">
        <v>219</v>
      </c>
      <c r="E223" s="238" t="s">
        <v>1</v>
      </c>
      <c r="F223" s="239" t="s">
        <v>987</v>
      </c>
      <c r="G223" s="237"/>
      <c r="H223" s="240">
        <v>11.9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219</v>
      </c>
      <c r="AU223" s="246" t="s">
        <v>89</v>
      </c>
      <c r="AV223" s="13" t="s">
        <v>89</v>
      </c>
      <c r="AW223" s="13" t="s">
        <v>36</v>
      </c>
      <c r="AX223" s="13" t="s">
        <v>79</v>
      </c>
      <c r="AY223" s="246" t="s">
        <v>160</v>
      </c>
    </row>
    <row r="224" s="13" customFormat="1">
      <c r="A224" s="13"/>
      <c r="B224" s="236"/>
      <c r="C224" s="237"/>
      <c r="D224" s="230" t="s">
        <v>219</v>
      </c>
      <c r="E224" s="238" t="s">
        <v>1</v>
      </c>
      <c r="F224" s="239" t="s">
        <v>988</v>
      </c>
      <c r="G224" s="237"/>
      <c r="H224" s="240">
        <v>1768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219</v>
      </c>
      <c r="AU224" s="246" t="s">
        <v>89</v>
      </c>
      <c r="AV224" s="13" t="s">
        <v>89</v>
      </c>
      <c r="AW224" s="13" t="s">
        <v>36</v>
      </c>
      <c r="AX224" s="13" t="s">
        <v>79</v>
      </c>
      <c r="AY224" s="246" t="s">
        <v>160</v>
      </c>
    </row>
    <row r="225" s="2" customFormat="1" ht="24.15" customHeight="1">
      <c r="A225" s="37"/>
      <c r="B225" s="38"/>
      <c r="C225" s="217" t="s">
        <v>388</v>
      </c>
      <c r="D225" s="217" t="s">
        <v>163</v>
      </c>
      <c r="E225" s="218" t="s">
        <v>457</v>
      </c>
      <c r="F225" s="219" t="s">
        <v>458</v>
      </c>
      <c r="G225" s="220" t="s">
        <v>275</v>
      </c>
      <c r="H225" s="221">
        <v>10.949999999999999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989</v>
      </c>
    </row>
    <row r="226" s="2" customFormat="1">
      <c r="A226" s="37"/>
      <c r="B226" s="38"/>
      <c r="C226" s="39"/>
      <c r="D226" s="230" t="s">
        <v>170</v>
      </c>
      <c r="E226" s="39"/>
      <c r="F226" s="231" t="s">
        <v>460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="2" customFormat="1">
      <c r="A227" s="37"/>
      <c r="B227" s="38"/>
      <c r="C227" s="39"/>
      <c r="D227" s="230" t="s">
        <v>172</v>
      </c>
      <c r="E227" s="39"/>
      <c r="F227" s="235" t="s">
        <v>990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="13" customFormat="1">
      <c r="A228" s="13"/>
      <c r="B228" s="236"/>
      <c r="C228" s="237"/>
      <c r="D228" s="230" t="s">
        <v>219</v>
      </c>
      <c r="E228" s="238" t="s">
        <v>1</v>
      </c>
      <c r="F228" s="239" t="s">
        <v>991</v>
      </c>
      <c r="G228" s="237"/>
      <c r="H228" s="240">
        <v>10.949999999999999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219</v>
      </c>
      <c r="AU228" s="246" t="s">
        <v>89</v>
      </c>
      <c r="AV228" s="13" t="s">
        <v>89</v>
      </c>
      <c r="AW228" s="13" t="s">
        <v>36</v>
      </c>
      <c r="AX228" s="13" t="s">
        <v>79</v>
      </c>
      <c r="AY228" s="246" t="s">
        <v>160</v>
      </c>
    </row>
    <row r="229" s="2" customFormat="1" ht="16.5" customHeight="1">
      <c r="A229" s="37"/>
      <c r="B229" s="38"/>
      <c r="C229" s="251" t="s">
        <v>508</v>
      </c>
      <c r="D229" s="251" t="s">
        <v>452</v>
      </c>
      <c r="E229" s="252" t="s">
        <v>992</v>
      </c>
      <c r="F229" s="253" t="s">
        <v>993</v>
      </c>
      <c r="G229" s="254" t="s">
        <v>362</v>
      </c>
      <c r="H229" s="255">
        <v>21.899999999999999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1</v>
      </c>
      <c r="R229" s="226">
        <f>Q229*H229</f>
        <v>21.899999999999999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994</v>
      </c>
    </row>
    <row r="230" s="2" customFormat="1">
      <c r="A230" s="37"/>
      <c r="B230" s="38"/>
      <c r="C230" s="39"/>
      <c r="D230" s="230" t="s">
        <v>170</v>
      </c>
      <c r="E230" s="39"/>
      <c r="F230" s="231" t="s">
        <v>993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="13" customFormat="1">
      <c r="A231" s="13"/>
      <c r="B231" s="236"/>
      <c r="C231" s="237"/>
      <c r="D231" s="230" t="s">
        <v>219</v>
      </c>
      <c r="E231" s="237"/>
      <c r="F231" s="239" t="s">
        <v>995</v>
      </c>
      <c r="G231" s="237"/>
      <c r="H231" s="240">
        <v>21.899999999999999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219</v>
      </c>
      <c r="AU231" s="246" t="s">
        <v>89</v>
      </c>
      <c r="AV231" s="13" t="s">
        <v>89</v>
      </c>
      <c r="AW231" s="13" t="s">
        <v>4</v>
      </c>
      <c r="AX231" s="13" t="s">
        <v>87</v>
      </c>
      <c r="AY231" s="246" t="s">
        <v>160</v>
      </c>
    </row>
    <row r="232" s="2" customFormat="1" ht="24.15" customHeight="1">
      <c r="A232" s="37"/>
      <c r="B232" s="38"/>
      <c r="C232" s="217" t="s">
        <v>513</v>
      </c>
      <c r="D232" s="217" t="s">
        <v>163</v>
      </c>
      <c r="E232" s="218" t="s">
        <v>996</v>
      </c>
      <c r="F232" s="219" t="s">
        <v>458</v>
      </c>
      <c r="G232" s="220" t="s">
        <v>275</v>
      </c>
      <c r="H232" s="221">
        <v>4.5</v>
      </c>
      <c r="I232" s="222"/>
      <c r="J232" s="223">
        <f>ROUND(I232*H232,2)</f>
        <v>0</v>
      </c>
      <c r="K232" s="219" t="s">
        <v>167</v>
      </c>
      <c r="L232" s="43"/>
      <c r="M232" s="224" t="s">
        <v>1</v>
      </c>
      <c r="N232" s="225" t="s">
        <v>44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182</v>
      </c>
      <c r="AT232" s="228" t="s">
        <v>163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997</v>
      </c>
    </row>
    <row r="233" s="2" customFormat="1">
      <c r="A233" s="37"/>
      <c r="B233" s="38"/>
      <c r="C233" s="39"/>
      <c r="D233" s="230" t="s">
        <v>170</v>
      </c>
      <c r="E233" s="39"/>
      <c r="F233" s="231" t="s">
        <v>460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="2" customFormat="1">
      <c r="A234" s="37"/>
      <c r="B234" s="38"/>
      <c r="C234" s="39"/>
      <c r="D234" s="230" t="s">
        <v>172</v>
      </c>
      <c r="E234" s="39"/>
      <c r="F234" s="235" t="s">
        <v>941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89</v>
      </c>
    </row>
    <row r="235" s="13" customFormat="1">
      <c r="A235" s="13"/>
      <c r="B235" s="236"/>
      <c r="C235" s="237"/>
      <c r="D235" s="230" t="s">
        <v>219</v>
      </c>
      <c r="E235" s="238" t="s">
        <v>1</v>
      </c>
      <c r="F235" s="239" t="s">
        <v>998</v>
      </c>
      <c r="G235" s="237"/>
      <c r="H235" s="240">
        <v>4.5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219</v>
      </c>
      <c r="AU235" s="246" t="s">
        <v>89</v>
      </c>
      <c r="AV235" s="13" t="s">
        <v>89</v>
      </c>
      <c r="AW235" s="13" t="s">
        <v>36</v>
      </c>
      <c r="AX235" s="13" t="s">
        <v>79</v>
      </c>
      <c r="AY235" s="246" t="s">
        <v>160</v>
      </c>
    </row>
    <row r="236" s="2" customFormat="1" ht="16.5" customHeight="1">
      <c r="A236" s="37"/>
      <c r="B236" s="38"/>
      <c r="C236" s="251" t="s">
        <v>517</v>
      </c>
      <c r="D236" s="251" t="s">
        <v>452</v>
      </c>
      <c r="E236" s="252" t="s">
        <v>462</v>
      </c>
      <c r="F236" s="253" t="s">
        <v>463</v>
      </c>
      <c r="G236" s="254" t="s">
        <v>362</v>
      </c>
      <c r="H236" s="255">
        <v>3.2400000000000002</v>
      </c>
      <c r="I236" s="256"/>
      <c r="J236" s="257">
        <f>ROUND(I236*H236,2)</f>
        <v>0</v>
      </c>
      <c r="K236" s="253" t="s">
        <v>167</v>
      </c>
      <c r="L236" s="258"/>
      <c r="M236" s="259" t="s">
        <v>1</v>
      </c>
      <c r="N236" s="260" t="s">
        <v>44</v>
      </c>
      <c r="O236" s="9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204</v>
      </c>
      <c r="AT236" s="228" t="s">
        <v>452</v>
      </c>
      <c r="AU236" s="228" t="s">
        <v>89</v>
      </c>
      <c r="AY236" s="16" t="s">
        <v>160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87</v>
      </c>
      <c r="BK236" s="229">
        <f>ROUND(I236*H236,2)</f>
        <v>0</v>
      </c>
      <c r="BL236" s="16" t="s">
        <v>182</v>
      </c>
      <c r="BM236" s="228" t="s">
        <v>999</v>
      </c>
    </row>
    <row r="237" s="2" customFormat="1">
      <c r="A237" s="37"/>
      <c r="B237" s="38"/>
      <c r="C237" s="39"/>
      <c r="D237" s="230" t="s">
        <v>170</v>
      </c>
      <c r="E237" s="39"/>
      <c r="F237" s="231" t="s">
        <v>463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89</v>
      </c>
    </row>
    <row r="238" s="13" customFormat="1">
      <c r="A238" s="13"/>
      <c r="B238" s="236"/>
      <c r="C238" s="237"/>
      <c r="D238" s="230" t="s">
        <v>219</v>
      </c>
      <c r="E238" s="237"/>
      <c r="F238" s="239" t="s">
        <v>1000</v>
      </c>
      <c r="G238" s="237"/>
      <c r="H238" s="240">
        <v>3.2400000000000002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219</v>
      </c>
      <c r="AU238" s="246" t="s">
        <v>89</v>
      </c>
      <c r="AV238" s="13" t="s">
        <v>89</v>
      </c>
      <c r="AW238" s="13" t="s">
        <v>4</v>
      </c>
      <c r="AX238" s="13" t="s">
        <v>87</v>
      </c>
      <c r="AY238" s="246" t="s">
        <v>160</v>
      </c>
    </row>
    <row r="239" s="2" customFormat="1" ht="24.15" customHeight="1">
      <c r="A239" s="37"/>
      <c r="B239" s="38"/>
      <c r="C239" s="217" t="s">
        <v>522</v>
      </c>
      <c r="D239" s="217" t="s">
        <v>163</v>
      </c>
      <c r="E239" s="218" t="s">
        <v>1001</v>
      </c>
      <c r="F239" s="219" t="s">
        <v>1002</v>
      </c>
      <c r="G239" s="220" t="s">
        <v>270</v>
      </c>
      <c r="H239" s="221">
        <v>6036.3999999999996</v>
      </c>
      <c r="I239" s="222"/>
      <c r="J239" s="223">
        <f>ROUND(I239*H239,2)</f>
        <v>0</v>
      </c>
      <c r="K239" s="219" t="s">
        <v>167</v>
      </c>
      <c r="L239" s="43"/>
      <c r="M239" s="224" t="s">
        <v>1</v>
      </c>
      <c r="N239" s="225" t="s">
        <v>44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182</v>
      </c>
      <c r="AT239" s="228" t="s">
        <v>163</v>
      </c>
      <c r="AU239" s="228" t="s">
        <v>89</v>
      </c>
      <c r="AY239" s="16" t="s">
        <v>160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87</v>
      </c>
      <c r="BK239" s="229">
        <f>ROUND(I239*H239,2)</f>
        <v>0</v>
      </c>
      <c r="BL239" s="16" t="s">
        <v>182</v>
      </c>
      <c r="BM239" s="228" t="s">
        <v>1003</v>
      </c>
    </row>
    <row r="240" s="2" customFormat="1">
      <c r="A240" s="37"/>
      <c r="B240" s="38"/>
      <c r="C240" s="39"/>
      <c r="D240" s="230" t="s">
        <v>170</v>
      </c>
      <c r="E240" s="39"/>
      <c r="F240" s="231" t="s">
        <v>1004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170</v>
      </c>
      <c r="AU240" s="16" t="s">
        <v>89</v>
      </c>
    </row>
    <row r="241" s="13" customFormat="1">
      <c r="A241" s="13"/>
      <c r="B241" s="236"/>
      <c r="C241" s="237"/>
      <c r="D241" s="230" t="s">
        <v>219</v>
      </c>
      <c r="E241" s="238" t="s">
        <v>1</v>
      </c>
      <c r="F241" s="239" t="s">
        <v>1005</v>
      </c>
      <c r="G241" s="237"/>
      <c r="H241" s="240">
        <v>6036.3999999999996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219</v>
      </c>
      <c r="AU241" s="246" t="s">
        <v>89</v>
      </c>
      <c r="AV241" s="13" t="s">
        <v>89</v>
      </c>
      <c r="AW241" s="13" t="s">
        <v>36</v>
      </c>
      <c r="AX241" s="13" t="s">
        <v>79</v>
      </c>
      <c r="AY241" s="246" t="s">
        <v>160</v>
      </c>
    </row>
    <row r="242" s="2" customFormat="1" ht="24.15" customHeight="1">
      <c r="A242" s="37"/>
      <c r="B242" s="38"/>
      <c r="C242" s="217" t="s">
        <v>527</v>
      </c>
      <c r="D242" s="217" t="s">
        <v>163</v>
      </c>
      <c r="E242" s="218" t="s">
        <v>1006</v>
      </c>
      <c r="F242" s="219" t="s">
        <v>1007</v>
      </c>
      <c r="G242" s="220" t="s">
        <v>270</v>
      </c>
      <c r="H242" s="221">
        <v>1373</v>
      </c>
      <c r="I242" s="222"/>
      <c r="J242" s="223">
        <f>ROUND(I242*H242,2)</f>
        <v>0</v>
      </c>
      <c r="K242" s="219" t="s">
        <v>167</v>
      </c>
      <c r="L242" s="43"/>
      <c r="M242" s="224" t="s">
        <v>1</v>
      </c>
      <c r="N242" s="225" t="s">
        <v>44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182</v>
      </c>
      <c r="AT242" s="228" t="s">
        <v>163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182</v>
      </c>
      <c r="BM242" s="228" t="s">
        <v>1008</v>
      </c>
    </row>
    <row r="243" s="2" customFormat="1">
      <c r="A243" s="37"/>
      <c r="B243" s="38"/>
      <c r="C243" s="39"/>
      <c r="D243" s="230" t="s">
        <v>170</v>
      </c>
      <c r="E243" s="39"/>
      <c r="F243" s="231" t="s">
        <v>1009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="2" customFormat="1">
      <c r="A244" s="37"/>
      <c r="B244" s="38"/>
      <c r="C244" s="39"/>
      <c r="D244" s="230" t="s">
        <v>172</v>
      </c>
      <c r="E244" s="39"/>
      <c r="F244" s="235" t="s">
        <v>1010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172</v>
      </c>
      <c r="AU244" s="16" t="s">
        <v>89</v>
      </c>
    </row>
    <row r="245" s="2" customFormat="1" ht="24.15" customHeight="1">
      <c r="A245" s="37"/>
      <c r="B245" s="38"/>
      <c r="C245" s="217" t="s">
        <v>531</v>
      </c>
      <c r="D245" s="217" t="s">
        <v>163</v>
      </c>
      <c r="E245" s="218" t="s">
        <v>1011</v>
      </c>
      <c r="F245" s="219" t="s">
        <v>1012</v>
      </c>
      <c r="G245" s="220" t="s">
        <v>270</v>
      </c>
      <c r="H245" s="221">
        <v>92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1013</v>
      </c>
    </row>
    <row r="246" s="2" customFormat="1">
      <c r="A246" s="37"/>
      <c r="B246" s="38"/>
      <c r="C246" s="39"/>
      <c r="D246" s="230" t="s">
        <v>170</v>
      </c>
      <c r="E246" s="39"/>
      <c r="F246" s="231" t="s">
        <v>1014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="2" customFormat="1">
      <c r="A247" s="37"/>
      <c r="B247" s="38"/>
      <c r="C247" s="39"/>
      <c r="D247" s="230" t="s">
        <v>172</v>
      </c>
      <c r="E247" s="39"/>
      <c r="F247" s="235" t="s">
        <v>1015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172</v>
      </c>
      <c r="AU247" s="16" t="s">
        <v>89</v>
      </c>
    </row>
    <row r="248" s="2" customFormat="1" ht="16.5" customHeight="1">
      <c r="A248" s="37"/>
      <c r="B248" s="38"/>
      <c r="C248" s="217" t="s">
        <v>536</v>
      </c>
      <c r="D248" s="217" t="s">
        <v>163</v>
      </c>
      <c r="E248" s="218" t="s">
        <v>1016</v>
      </c>
      <c r="F248" s="219" t="s">
        <v>1017</v>
      </c>
      <c r="G248" s="220" t="s">
        <v>270</v>
      </c>
      <c r="H248" s="221">
        <v>2746</v>
      </c>
      <c r="I248" s="222"/>
      <c r="J248" s="223">
        <f>ROUND(I248*H248,2)</f>
        <v>0</v>
      </c>
      <c r="K248" s="219" t="s">
        <v>167</v>
      </c>
      <c r="L248" s="43"/>
      <c r="M248" s="224" t="s">
        <v>1</v>
      </c>
      <c r="N248" s="225" t="s">
        <v>44</v>
      </c>
      <c r="O248" s="9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182</v>
      </c>
      <c r="AT248" s="228" t="s">
        <v>163</v>
      </c>
      <c r="AU248" s="228" t="s">
        <v>89</v>
      </c>
      <c r="AY248" s="16" t="s">
        <v>160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87</v>
      </c>
      <c r="BK248" s="229">
        <f>ROUND(I248*H248,2)</f>
        <v>0</v>
      </c>
      <c r="BL248" s="16" t="s">
        <v>182</v>
      </c>
      <c r="BM248" s="228" t="s">
        <v>1018</v>
      </c>
    </row>
    <row r="249" s="2" customFormat="1">
      <c r="A249" s="37"/>
      <c r="B249" s="38"/>
      <c r="C249" s="39"/>
      <c r="D249" s="230" t="s">
        <v>170</v>
      </c>
      <c r="E249" s="39"/>
      <c r="F249" s="231" t="s">
        <v>1019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89</v>
      </c>
    </row>
    <row r="250" s="2" customFormat="1" ht="24.15" customHeight="1">
      <c r="A250" s="37"/>
      <c r="B250" s="38"/>
      <c r="C250" s="217" t="s">
        <v>541</v>
      </c>
      <c r="D250" s="217" t="s">
        <v>163</v>
      </c>
      <c r="E250" s="218" t="s">
        <v>1020</v>
      </c>
      <c r="F250" s="219" t="s">
        <v>1021</v>
      </c>
      <c r="G250" s="220" t="s">
        <v>270</v>
      </c>
      <c r="H250" s="221">
        <v>4548</v>
      </c>
      <c r="I250" s="222"/>
      <c r="J250" s="223">
        <f>ROUND(I250*H250,2)</f>
        <v>0</v>
      </c>
      <c r="K250" s="219" t="s">
        <v>167</v>
      </c>
      <c r="L250" s="43"/>
      <c r="M250" s="224" t="s">
        <v>1</v>
      </c>
      <c r="N250" s="225" t="s">
        <v>44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182</v>
      </c>
      <c r="AT250" s="228" t="s">
        <v>163</v>
      </c>
      <c r="AU250" s="228" t="s">
        <v>89</v>
      </c>
      <c r="AY250" s="16" t="s">
        <v>160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87</v>
      </c>
      <c r="BK250" s="229">
        <f>ROUND(I250*H250,2)</f>
        <v>0</v>
      </c>
      <c r="BL250" s="16" t="s">
        <v>182</v>
      </c>
      <c r="BM250" s="228" t="s">
        <v>1022</v>
      </c>
    </row>
    <row r="251" s="2" customFormat="1">
      <c r="A251" s="37"/>
      <c r="B251" s="38"/>
      <c r="C251" s="39"/>
      <c r="D251" s="230" t="s">
        <v>170</v>
      </c>
      <c r="E251" s="39"/>
      <c r="F251" s="231" t="s">
        <v>1023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89</v>
      </c>
    </row>
    <row r="252" s="12" customFormat="1" ht="22.8" customHeight="1">
      <c r="A252" s="12"/>
      <c r="B252" s="201"/>
      <c r="C252" s="202"/>
      <c r="D252" s="203" t="s">
        <v>78</v>
      </c>
      <c r="E252" s="215" t="s">
        <v>89</v>
      </c>
      <c r="F252" s="215" t="s">
        <v>1024</v>
      </c>
      <c r="G252" s="202"/>
      <c r="H252" s="202"/>
      <c r="I252" s="205"/>
      <c r="J252" s="216">
        <f>BK252</f>
        <v>0</v>
      </c>
      <c r="K252" s="202"/>
      <c r="L252" s="207"/>
      <c r="M252" s="208"/>
      <c r="N252" s="209"/>
      <c r="O252" s="209"/>
      <c r="P252" s="210">
        <f>SUM(P253:P269)</f>
        <v>0</v>
      </c>
      <c r="Q252" s="209"/>
      <c r="R252" s="210">
        <f>SUM(R253:R269)</f>
        <v>187.30131000000003</v>
      </c>
      <c r="S252" s="209"/>
      <c r="T252" s="211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87</v>
      </c>
      <c r="AT252" s="213" t="s">
        <v>78</v>
      </c>
      <c r="AU252" s="213" t="s">
        <v>87</v>
      </c>
      <c r="AY252" s="212" t="s">
        <v>160</v>
      </c>
      <c r="BK252" s="214">
        <f>SUM(BK253:BK269)</f>
        <v>0</v>
      </c>
    </row>
    <row r="253" s="2" customFormat="1" ht="37.8" customHeight="1">
      <c r="A253" s="37"/>
      <c r="B253" s="38"/>
      <c r="C253" s="217" t="s">
        <v>547</v>
      </c>
      <c r="D253" s="217" t="s">
        <v>163</v>
      </c>
      <c r="E253" s="218" t="s">
        <v>1025</v>
      </c>
      <c r="F253" s="219" t="s">
        <v>1026</v>
      </c>
      <c r="G253" s="220" t="s">
        <v>215</v>
      </c>
      <c r="H253" s="221">
        <v>28</v>
      </c>
      <c r="I253" s="222"/>
      <c r="J253" s="223">
        <f>ROUND(I253*H253,2)</f>
        <v>0</v>
      </c>
      <c r="K253" s="219" t="s">
        <v>167</v>
      </c>
      <c r="L253" s="43"/>
      <c r="M253" s="224" t="s">
        <v>1</v>
      </c>
      <c r="N253" s="225" t="s">
        <v>44</v>
      </c>
      <c r="O253" s="90"/>
      <c r="P253" s="226">
        <f>O253*H253</f>
        <v>0</v>
      </c>
      <c r="Q253" s="226">
        <v>0.20469000000000001</v>
      </c>
      <c r="R253" s="226">
        <f>Q253*H253</f>
        <v>5.7313200000000002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182</v>
      </c>
      <c r="AT253" s="228" t="s">
        <v>163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1027</v>
      </c>
    </row>
    <row r="254" s="2" customFormat="1">
      <c r="A254" s="37"/>
      <c r="B254" s="38"/>
      <c r="C254" s="39"/>
      <c r="D254" s="230" t="s">
        <v>170</v>
      </c>
      <c r="E254" s="39"/>
      <c r="F254" s="231" t="s">
        <v>1028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="2" customFormat="1">
      <c r="A255" s="37"/>
      <c r="B255" s="38"/>
      <c r="C255" s="39"/>
      <c r="D255" s="230" t="s">
        <v>172</v>
      </c>
      <c r="E255" s="39"/>
      <c r="F255" s="235" t="s">
        <v>1029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172</v>
      </c>
      <c r="AU255" s="16" t="s">
        <v>89</v>
      </c>
    </row>
    <row r="256" s="13" customFormat="1">
      <c r="A256" s="13"/>
      <c r="B256" s="236"/>
      <c r="C256" s="237"/>
      <c r="D256" s="230" t="s">
        <v>219</v>
      </c>
      <c r="E256" s="238" t="s">
        <v>1</v>
      </c>
      <c r="F256" s="239" t="s">
        <v>1030</v>
      </c>
      <c r="G256" s="237"/>
      <c r="H256" s="240">
        <v>28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219</v>
      </c>
      <c r="AU256" s="246" t="s">
        <v>89</v>
      </c>
      <c r="AV256" s="13" t="s">
        <v>89</v>
      </c>
      <c r="AW256" s="13" t="s">
        <v>36</v>
      </c>
      <c r="AX256" s="13" t="s">
        <v>79</v>
      </c>
      <c r="AY256" s="246" t="s">
        <v>160</v>
      </c>
    </row>
    <row r="257" s="2" customFormat="1" ht="37.8" customHeight="1">
      <c r="A257" s="37"/>
      <c r="B257" s="38"/>
      <c r="C257" s="217" t="s">
        <v>553</v>
      </c>
      <c r="D257" s="217" t="s">
        <v>163</v>
      </c>
      <c r="E257" s="218" t="s">
        <v>1031</v>
      </c>
      <c r="F257" s="219" t="s">
        <v>1032</v>
      </c>
      <c r="G257" s="220" t="s">
        <v>215</v>
      </c>
      <c r="H257" s="221">
        <v>651.5</v>
      </c>
      <c r="I257" s="222"/>
      <c r="J257" s="223">
        <f>ROUND(I257*H257,2)</f>
        <v>0</v>
      </c>
      <c r="K257" s="219" t="s">
        <v>167</v>
      </c>
      <c r="L257" s="43"/>
      <c r="M257" s="224" t="s">
        <v>1</v>
      </c>
      <c r="N257" s="225" t="s">
        <v>44</v>
      </c>
      <c r="O257" s="90"/>
      <c r="P257" s="226">
        <f>O257*H257</f>
        <v>0</v>
      </c>
      <c r="Q257" s="226">
        <v>0.27378000000000002</v>
      </c>
      <c r="R257" s="226">
        <f>Q257*H257</f>
        <v>178.36767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182</v>
      </c>
      <c r="AT257" s="228" t="s">
        <v>163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1033</v>
      </c>
    </row>
    <row r="258" s="2" customFormat="1">
      <c r="A258" s="37"/>
      <c r="B258" s="38"/>
      <c r="C258" s="39"/>
      <c r="D258" s="230" t="s">
        <v>170</v>
      </c>
      <c r="E258" s="39"/>
      <c r="F258" s="231" t="s">
        <v>1034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="13" customFormat="1">
      <c r="A259" s="13"/>
      <c r="B259" s="236"/>
      <c r="C259" s="237"/>
      <c r="D259" s="230" t="s">
        <v>219</v>
      </c>
      <c r="E259" s="238" t="s">
        <v>1</v>
      </c>
      <c r="F259" s="239" t="s">
        <v>1035</v>
      </c>
      <c r="G259" s="237"/>
      <c r="H259" s="240">
        <v>651.5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219</v>
      </c>
      <c r="AU259" s="246" t="s">
        <v>89</v>
      </c>
      <c r="AV259" s="13" t="s">
        <v>89</v>
      </c>
      <c r="AW259" s="13" t="s">
        <v>36</v>
      </c>
      <c r="AX259" s="13" t="s">
        <v>79</v>
      </c>
      <c r="AY259" s="246" t="s">
        <v>160</v>
      </c>
    </row>
    <row r="260" s="2" customFormat="1" ht="24.15" customHeight="1">
      <c r="A260" s="37"/>
      <c r="B260" s="38"/>
      <c r="C260" s="217" t="s">
        <v>558</v>
      </c>
      <c r="D260" s="217" t="s">
        <v>163</v>
      </c>
      <c r="E260" s="218" t="s">
        <v>1036</v>
      </c>
      <c r="F260" s="219" t="s">
        <v>1037</v>
      </c>
      <c r="G260" s="220" t="s">
        <v>270</v>
      </c>
      <c r="H260" s="221">
        <v>7278</v>
      </c>
      <c r="I260" s="222"/>
      <c r="J260" s="223">
        <f>ROUND(I260*H260,2)</f>
        <v>0</v>
      </c>
      <c r="K260" s="219" t="s">
        <v>167</v>
      </c>
      <c r="L260" s="43"/>
      <c r="M260" s="224" t="s">
        <v>1</v>
      </c>
      <c r="N260" s="225" t="s">
        <v>44</v>
      </c>
      <c r="O260" s="90"/>
      <c r="P260" s="226">
        <f>O260*H260</f>
        <v>0</v>
      </c>
      <c r="Q260" s="226">
        <v>0.00013999999999999999</v>
      </c>
      <c r="R260" s="226">
        <f>Q260*H260</f>
        <v>1.0189199999999998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182</v>
      </c>
      <c r="AT260" s="228" t="s">
        <v>163</v>
      </c>
      <c r="AU260" s="228" t="s">
        <v>89</v>
      </c>
      <c r="AY260" s="16" t="s">
        <v>160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87</v>
      </c>
      <c r="BK260" s="229">
        <f>ROUND(I260*H260,2)</f>
        <v>0</v>
      </c>
      <c r="BL260" s="16" t="s">
        <v>182</v>
      </c>
      <c r="BM260" s="228" t="s">
        <v>1038</v>
      </c>
    </row>
    <row r="261" s="2" customFormat="1">
      <c r="A261" s="37"/>
      <c r="B261" s="38"/>
      <c r="C261" s="39"/>
      <c r="D261" s="230" t="s">
        <v>170</v>
      </c>
      <c r="E261" s="39"/>
      <c r="F261" s="231" t="s">
        <v>1039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89</v>
      </c>
    </row>
    <row r="262" s="2" customFormat="1">
      <c r="A262" s="37"/>
      <c r="B262" s="38"/>
      <c r="C262" s="39"/>
      <c r="D262" s="230" t="s">
        <v>172</v>
      </c>
      <c r="E262" s="39"/>
      <c r="F262" s="235" t="s">
        <v>1040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172</v>
      </c>
      <c r="AU262" s="16" t="s">
        <v>89</v>
      </c>
    </row>
    <row r="263" s="13" customFormat="1">
      <c r="A263" s="13"/>
      <c r="B263" s="236"/>
      <c r="C263" s="237"/>
      <c r="D263" s="230" t="s">
        <v>219</v>
      </c>
      <c r="E263" s="238" t="s">
        <v>1</v>
      </c>
      <c r="F263" s="239" t="s">
        <v>1041</v>
      </c>
      <c r="G263" s="237"/>
      <c r="H263" s="240">
        <v>7278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219</v>
      </c>
      <c r="AU263" s="246" t="s">
        <v>89</v>
      </c>
      <c r="AV263" s="13" t="s">
        <v>89</v>
      </c>
      <c r="AW263" s="13" t="s">
        <v>36</v>
      </c>
      <c r="AX263" s="13" t="s">
        <v>79</v>
      </c>
      <c r="AY263" s="246" t="s">
        <v>160</v>
      </c>
    </row>
    <row r="264" s="2" customFormat="1" ht="24.15" customHeight="1">
      <c r="A264" s="37"/>
      <c r="B264" s="38"/>
      <c r="C264" s="251" t="s">
        <v>563</v>
      </c>
      <c r="D264" s="251" t="s">
        <v>452</v>
      </c>
      <c r="E264" s="252" t="s">
        <v>1042</v>
      </c>
      <c r="F264" s="253" t="s">
        <v>1043</v>
      </c>
      <c r="G264" s="254" t="s">
        <v>270</v>
      </c>
      <c r="H264" s="255">
        <v>7278</v>
      </c>
      <c r="I264" s="256"/>
      <c r="J264" s="257">
        <f>ROUND(I264*H264,2)</f>
        <v>0</v>
      </c>
      <c r="K264" s="253" t="s">
        <v>167</v>
      </c>
      <c r="L264" s="258"/>
      <c r="M264" s="259" t="s">
        <v>1</v>
      </c>
      <c r="N264" s="260" t="s">
        <v>44</v>
      </c>
      <c r="O264" s="90"/>
      <c r="P264" s="226">
        <f>O264*H264</f>
        <v>0</v>
      </c>
      <c r="Q264" s="226">
        <v>0.00029999999999999997</v>
      </c>
      <c r="R264" s="226">
        <f>Q264*H264</f>
        <v>2.1833999999999998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204</v>
      </c>
      <c r="AT264" s="228" t="s">
        <v>452</v>
      </c>
      <c r="AU264" s="228" t="s">
        <v>89</v>
      </c>
      <c r="AY264" s="16" t="s">
        <v>160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87</v>
      </c>
      <c r="BK264" s="229">
        <f>ROUND(I264*H264,2)</f>
        <v>0</v>
      </c>
      <c r="BL264" s="16" t="s">
        <v>182</v>
      </c>
      <c r="BM264" s="228" t="s">
        <v>1044</v>
      </c>
    </row>
    <row r="265" s="2" customFormat="1">
      <c r="A265" s="37"/>
      <c r="B265" s="38"/>
      <c r="C265" s="39"/>
      <c r="D265" s="230" t="s">
        <v>170</v>
      </c>
      <c r="E265" s="39"/>
      <c r="F265" s="231" t="s">
        <v>1043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89</v>
      </c>
    </row>
    <row r="266" s="13" customFormat="1">
      <c r="A266" s="13"/>
      <c r="B266" s="236"/>
      <c r="C266" s="237"/>
      <c r="D266" s="230" t="s">
        <v>219</v>
      </c>
      <c r="E266" s="237"/>
      <c r="F266" s="239" t="s">
        <v>1045</v>
      </c>
      <c r="G266" s="237"/>
      <c r="H266" s="240">
        <v>7278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219</v>
      </c>
      <c r="AU266" s="246" t="s">
        <v>89</v>
      </c>
      <c r="AV266" s="13" t="s">
        <v>89</v>
      </c>
      <c r="AW266" s="13" t="s">
        <v>4</v>
      </c>
      <c r="AX266" s="13" t="s">
        <v>87</v>
      </c>
      <c r="AY266" s="246" t="s">
        <v>160</v>
      </c>
    </row>
    <row r="267" s="2" customFormat="1" ht="21.75" customHeight="1">
      <c r="A267" s="37"/>
      <c r="B267" s="38"/>
      <c r="C267" s="217" t="s">
        <v>568</v>
      </c>
      <c r="D267" s="217" t="s">
        <v>163</v>
      </c>
      <c r="E267" s="218" t="s">
        <v>1046</v>
      </c>
      <c r="F267" s="219" t="s">
        <v>1047</v>
      </c>
      <c r="G267" s="220" t="s">
        <v>275</v>
      </c>
      <c r="H267" s="221">
        <v>4.7999999999999998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1048</v>
      </c>
    </row>
    <row r="268" s="2" customFormat="1">
      <c r="A268" s="37"/>
      <c r="B268" s="38"/>
      <c r="C268" s="39"/>
      <c r="D268" s="230" t="s">
        <v>170</v>
      </c>
      <c r="E268" s="39"/>
      <c r="F268" s="231" t="s">
        <v>1049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="13" customFormat="1">
      <c r="A269" s="13"/>
      <c r="B269" s="236"/>
      <c r="C269" s="237"/>
      <c r="D269" s="230" t="s">
        <v>219</v>
      </c>
      <c r="E269" s="238" t="s">
        <v>1</v>
      </c>
      <c r="F269" s="239" t="s">
        <v>1050</v>
      </c>
      <c r="G269" s="237"/>
      <c r="H269" s="240">
        <v>4.7999999999999998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219</v>
      </c>
      <c r="AU269" s="246" t="s">
        <v>89</v>
      </c>
      <c r="AV269" s="13" t="s">
        <v>89</v>
      </c>
      <c r="AW269" s="13" t="s">
        <v>36</v>
      </c>
      <c r="AX269" s="13" t="s">
        <v>79</v>
      </c>
      <c r="AY269" s="246" t="s">
        <v>160</v>
      </c>
    </row>
    <row r="270" s="12" customFormat="1" ht="22.8" customHeight="1">
      <c r="A270" s="12"/>
      <c r="B270" s="201"/>
      <c r="C270" s="202"/>
      <c r="D270" s="203" t="s">
        <v>78</v>
      </c>
      <c r="E270" s="215" t="s">
        <v>178</v>
      </c>
      <c r="F270" s="215" t="s">
        <v>466</v>
      </c>
      <c r="G270" s="202"/>
      <c r="H270" s="202"/>
      <c r="I270" s="205"/>
      <c r="J270" s="216">
        <f>BK270</f>
        <v>0</v>
      </c>
      <c r="K270" s="202"/>
      <c r="L270" s="207"/>
      <c r="M270" s="208"/>
      <c r="N270" s="209"/>
      <c r="O270" s="209"/>
      <c r="P270" s="210">
        <f>SUM(P271:P292)</f>
        <v>0</v>
      </c>
      <c r="Q270" s="209"/>
      <c r="R270" s="210">
        <f>SUM(R271:R292)</f>
        <v>137.741556</v>
      </c>
      <c r="S270" s="209"/>
      <c r="T270" s="211">
        <f>SUM(T271:T292)</f>
        <v>2.04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2" t="s">
        <v>87</v>
      </c>
      <c r="AT270" s="213" t="s">
        <v>78</v>
      </c>
      <c r="AU270" s="213" t="s">
        <v>87</v>
      </c>
      <c r="AY270" s="212" t="s">
        <v>160</v>
      </c>
      <c r="BK270" s="214">
        <f>SUM(BK271:BK292)</f>
        <v>0</v>
      </c>
    </row>
    <row r="271" s="2" customFormat="1" ht="16.5" customHeight="1">
      <c r="A271" s="37"/>
      <c r="B271" s="38"/>
      <c r="C271" s="217" t="s">
        <v>573</v>
      </c>
      <c r="D271" s="217" t="s">
        <v>163</v>
      </c>
      <c r="E271" s="218" t="s">
        <v>1051</v>
      </c>
      <c r="F271" s="219" t="s">
        <v>1052</v>
      </c>
      <c r="G271" s="220" t="s">
        <v>275</v>
      </c>
      <c r="H271" s="221">
        <v>2.8799999999999999</v>
      </c>
      <c r="I271" s="222"/>
      <c r="J271" s="223">
        <f>ROUND(I271*H271,2)</f>
        <v>0</v>
      </c>
      <c r="K271" s="219" t="s">
        <v>167</v>
      </c>
      <c r="L271" s="43"/>
      <c r="M271" s="224" t="s">
        <v>1</v>
      </c>
      <c r="N271" s="225" t="s">
        <v>44</v>
      </c>
      <c r="O271" s="90"/>
      <c r="P271" s="226">
        <f>O271*H271</f>
        <v>0</v>
      </c>
      <c r="Q271" s="226">
        <v>2.4533</v>
      </c>
      <c r="R271" s="226">
        <f>Q271*H271</f>
        <v>7.0655039999999998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182</v>
      </c>
      <c r="AT271" s="228" t="s">
        <v>163</v>
      </c>
      <c r="AU271" s="228" t="s">
        <v>89</v>
      </c>
      <c r="AY271" s="16" t="s">
        <v>160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87</v>
      </c>
      <c r="BK271" s="229">
        <f>ROUND(I271*H271,2)</f>
        <v>0</v>
      </c>
      <c r="BL271" s="16" t="s">
        <v>182</v>
      </c>
      <c r="BM271" s="228" t="s">
        <v>1053</v>
      </c>
    </row>
    <row r="272" s="2" customFormat="1">
      <c r="A272" s="37"/>
      <c r="B272" s="38"/>
      <c r="C272" s="39"/>
      <c r="D272" s="230" t="s">
        <v>170</v>
      </c>
      <c r="E272" s="39"/>
      <c r="F272" s="231" t="s">
        <v>1054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89</v>
      </c>
    </row>
    <row r="273" s="2" customFormat="1">
      <c r="A273" s="37"/>
      <c r="B273" s="38"/>
      <c r="C273" s="39"/>
      <c r="D273" s="230" t="s">
        <v>172</v>
      </c>
      <c r="E273" s="39"/>
      <c r="F273" s="235" t="s">
        <v>1055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172</v>
      </c>
      <c r="AU273" s="16" t="s">
        <v>89</v>
      </c>
    </row>
    <row r="274" s="13" customFormat="1">
      <c r="A274" s="13"/>
      <c r="B274" s="236"/>
      <c r="C274" s="237"/>
      <c r="D274" s="230" t="s">
        <v>219</v>
      </c>
      <c r="E274" s="238" t="s">
        <v>1</v>
      </c>
      <c r="F274" s="239" t="s">
        <v>1056</v>
      </c>
      <c r="G274" s="237"/>
      <c r="H274" s="240">
        <v>2.8799999999999999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219</v>
      </c>
      <c r="AU274" s="246" t="s">
        <v>89</v>
      </c>
      <c r="AV274" s="13" t="s">
        <v>89</v>
      </c>
      <c r="AW274" s="13" t="s">
        <v>36</v>
      </c>
      <c r="AX274" s="13" t="s">
        <v>79</v>
      </c>
      <c r="AY274" s="246" t="s">
        <v>160</v>
      </c>
    </row>
    <row r="275" s="2" customFormat="1" ht="21.75" customHeight="1">
      <c r="A275" s="37"/>
      <c r="B275" s="38"/>
      <c r="C275" s="217" t="s">
        <v>578</v>
      </c>
      <c r="D275" s="217" t="s">
        <v>163</v>
      </c>
      <c r="E275" s="218" t="s">
        <v>1057</v>
      </c>
      <c r="F275" s="219" t="s">
        <v>1058</v>
      </c>
      <c r="G275" s="220" t="s">
        <v>270</v>
      </c>
      <c r="H275" s="221">
        <v>12.199999999999999</v>
      </c>
      <c r="I275" s="222"/>
      <c r="J275" s="223">
        <f>ROUND(I275*H275,2)</f>
        <v>0</v>
      </c>
      <c r="K275" s="219" t="s">
        <v>167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0.01214</v>
      </c>
      <c r="R275" s="226">
        <f>Q275*H275</f>
        <v>0.14810799999999999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1059</v>
      </c>
    </row>
    <row r="276" s="2" customFormat="1">
      <c r="A276" s="37"/>
      <c r="B276" s="38"/>
      <c r="C276" s="39"/>
      <c r="D276" s="230" t="s">
        <v>170</v>
      </c>
      <c r="E276" s="39"/>
      <c r="F276" s="231" t="s">
        <v>1060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="13" customFormat="1">
      <c r="A277" s="13"/>
      <c r="B277" s="236"/>
      <c r="C277" s="237"/>
      <c r="D277" s="230" t="s">
        <v>219</v>
      </c>
      <c r="E277" s="238" t="s">
        <v>1</v>
      </c>
      <c r="F277" s="239" t="s">
        <v>1061</v>
      </c>
      <c r="G277" s="237"/>
      <c r="H277" s="240">
        <v>12.199999999999999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219</v>
      </c>
      <c r="AU277" s="246" t="s">
        <v>89</v>
      </c>
      <c r="AV277" s="13" t="s">
        <v>89</v>
      </c>
      <c r="AW277" s="13" t="s">
        <v>36</v>
      </c>
      <c r="AX277" s="13" t="s">
        <v>79</v>
      </c>
      <c r="AY277" s="246" t="s">
        <v>160</v>
      </c>
    </row>
    <row r="278" s="2" customFormat="1" ht="21.75" customHeight="1">
      <c r="A278" s="37"/>
      <c r="B278" s="38"/>
      <c r="C278" s="217" t="s">
        <v>582</v>
      </c>
      <c r="D278" s="217" t="s">
        <v>163</v>
      </c>
      <c r="E278" s="218" t="s">
        <v>1062</v>
      </c>
      <c r="F278" s="219" t="s">
        <v>1063</v>
      </c>
      <c r="G278" s="220" t="s">
        <v>270</v>
      </c>
      <c r="H278" s="221">
        <v>12.199999999999999</v>
      </c>
      <c r="I278" s="222"/>
      <c r="J278" s="223">
        <f>ROUND(I278*H278,2)</f>
        <v>0</v>
      </c>
      <c r="K278" s="219" t="s">
        <v>167</v>
      </c>
      <c r="L278" s="43"/>
      <c r="M278" s="224" t="s">
        <v>1</v>
      </c>
      <c r="N278" s="225" t="s">
        <v>44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182</v>
      </c>
      <c r="AT278" s="228" t="s">
        <v>163</v>
      </c>
      <c r="AU278" s="228" t="s">
        <v>89</v>
      </c>
      <c r="AY278" s="16" t="s">
        <v>160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87</v>
      </c>
      <c r="BK278" s="229">
        <f>ROUND(I278*H278,2)</f>
        <v>0</v>
      </c>
      <c r="BL278" s="16" t="s">
        <v>182</v>
      </c>
      <c r="BM278" s="228" t="s">
        <v>1064</v>
      </c>
    </row>
    <row r="279" s="2" customFormat="1">
      <c r="A279" s="37"/>
      <c r="B279" s="38"/>
      <c r="C279" s="39"/>
      <c r="D279" s="230" t="s">
        <v>170</v>
      </c>
      <c r="E279" s="39"/>
      <c r="F279" s="231" t="s">
        <v>1065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89</v>
      </c>
    </row>
    <row r="280" s="2" customFormat="1" ht="21.75" customHeight="1">
      <c r="A280" s="37"/>
      <c r="B280" s="38"/>
      <c r="C280" s="217" t="s">
        <v>587</v>
      </c>
      <c r="D280" s="217" t="s">
        <v>163</v>
      </c>
      <c r="E280" s="218" t="s">
        <v>1066</v>
      </c>
      <c r="F280" s="219" t="s">
        <v>1067</v>
      </c>
      <c r="G280" s="220" t="s">
        <v>362</v>
      </c>
      <c r="H280" s="221">
        <v>0.432</v>
      </c>
      <c r="I280" s="222"/>
      <c r="J280" s="223">
        <f>ROUND(I280*H280,2)</f>
        <v>0</v>
      </c>
      <c r="K280" s="219" t="s">
        <v>167</v>
      </c>
      <c r="L280" s="43"/>
      <c r="M280" s="224" t="s">
        <v>1</v>
      </c>
      <c r="N280" s="225" t="s">
        <v>44</v>
      </c>
      <c r="O280" s="90"/>
      <c r="P280" s="226">
        <f>O280*H280</f>
        <v>0</v>
      </c>
      <c r="Q280" s="226">
        <v>1.04575</v>
      </c>
      <c r="R280" s="226">
        <f>Q280*H280</f>
        <v>0.451764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182</v>
      </c>
      <c r="AT280" s="228" t="s">
        <v>163</v>
      </c>
      <c r="AU280" s="228" t="s">
        <v>89</v>
      </c>
      <c r="AY280" s="16" t="s">
        <v>160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87</v>
      </c>
      <c r="BK280" s="229">
        <f>ROUND(I280*H280,2)</f>
        <v>0</v>
      </c>
      <c r="BL280" s="16" t="s">
        <v>182</v>
      </c>
      <c r="BM280" s="228" t="s">
        <v>1068</v>
      </c>
    </row>
    <row r="281" s="2" customFormat="1">
      <c r="A281" s="37"/>
      <c r="B281" s="38"/>
      <c r="C281" s="39"/>
      <c r="D281" s="230" t="s">
        <v>170</v>
      </c>
      <c r="E281" s="39"/>
      <c r="F281" s="231" t="s">
        <v>1069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170</v>
      </c>
      <c r="AU281" s="16" t="s">
        <v>89</v>
      </c>
    </row>
    <row r="282" s="13" customFormat="1">
      <c r="A282" s="13"/>
      <c r="B282" s="236"/>
      <c r="C282" s="237"/>
      <c r="D282" s="230" t="s">
        <v>219</v>
      </c>
      <c r="E282" s="238" t="s">
        <v>1</v>
      </c>
      <c r="F282" s="239" t="s">
        <v>1070</v>
      </c>
      <c r="G282" s="237"/>
      <c r="H282" s="240">
        <v>0.432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219</v>
      </c>
      <c r="AU282" s="246" t="s">
        <v>89</v>
      </c>
      <c r="AV282" s="13" t="s">
        <v>89</v>
      </c>
      <c r="AW282" s="13" t="s">
        <v>36</v>
      </c>
      <c r="AX282" s="13" t="s">
        <v>79</v>
      </c>
      <c r="AY282" s="246" t="s">
        <v>160</v>
      </c>
    </row>
    <row r="283" s="2" customFormat="1" ht="24.15" customHeight="1">
      <c r="A283" s="37"/>
      <c r="B283" s="38"/>
      <c r="C283" s="217" t="s">
        <v>591</v>
      </c>
      <c r="D283" s="217" t="s">
        <v>163</v>
      </c>
      <c r="E283" s="218" t="s">
        <v>1071</v>
      </c>
      <c r="F283" s="219" t="s">
        <v>1072</v>
      </c>
      <c r="G283" s="220" t="s">
        <v>275</v>
      </c>
      <c r="H283" s="221">
        <v>0.84999999999999998</v>
      </c>
      <c r="I283" s="222"/>
      <c r="J283" s="223">
        <f>ROUND(I283*H283,2)</f>
        <v>0</v>
      </c>
      <c r="K283" s="219" t="s">
        <v>167</v>
      </c>
      <c r="L283" s="43"/>
      <c r="M283" s="224" t="s">
        <v>1</v>
      </c>
      <c r="N283" s="225" t="s">
        <v>44</v>
      </c>
      <c r="O283" s="90"/>
      <c r="P283" s="226">
        <f>O283*H283</f>
        <v>0</v>
      </c>
      <c r="Q283" s="226">
        <v>0</v>
      </c>
      <c r="R283" s="226">
        <f>Q283*H283</f>
        <v>0</v>
      </c>
      <c r="S283" s="226">
        <v>2.3999999999999999</v>
      </c>
      <c r="T283" s="227">
        <f>S283*H283</f>
        <v>2.04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182</v>
      </c>
      <c r="AT283" s="228" t="s">
        <v>163</v>
      </c>
      <c r="AU283" s="228" t="s">
        <v>89</v>
      </c>
      <c r="AY283" s="16" t="s">
        <v>160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87</v>
      </c>
      <c r="BK283" s="229">
        <f>ROUND(I283*H283,2)</f>
        <v>0</v>
      </c>
      <c r="BL283" s="16" t="s">
        <v>182</v>
      </c>
      <c r="BM283" s="228" t="s">
        <v>1073</v>
      </c>
    </row>
    <row r="284" s="2" customFormat="1">
      <c r="A284" s="37"/>
      <c r="B284" s="38"/>
      <c r="C284" s="39"/>
      <c r="D284" s="230" t="s">
        <v>170</v>
      </c>
      <c r="E284" s="39"/>
      <c r="F284" s="231" t="s">
        <v>1074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170</v>
      </c>
      <c r="AU284" s="16" t="s">
        <v>89</v>
      </c>
    </row>
    <row r="285" s="2" customFormat="1">
      <c r="A285" s="37"/>
      <c r="B285" s="38"/>
      <c r="C285" s="39"/>
      <c r="D285" s="230" t="s">
        <v>172</v>
      </c>
      <c r="E285" s="39"/>
      <c r="F285" s="235" t="s">
        <v>1075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172</v>
      </c>
      <c r="AU285" s="16" t="s">
        <v>89</v>
      </c>
    </row>
    <row r="286" s="13" customFormat="1">
      <c r="A286" s="13"/>
      <c r="B286" s="236"/>
      <c r="C286" s="237"/>
      <c r="D286" s="230" t="s">
        <v>219</v>
      </c>
      <c r="E286" s="238" t="s">
        <v>1</v>
      </c>
      <c r="F286" s="239" t="s">
        <v>1076</v>
      </c>
      <c r="G286" s="237"/>
      <c r="H286" s="240">
        <v>0.84999999999999998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219</v>
      </c>
      <c r="AU286" s="246" t="s">
        <v>89</v>
      </c>
      <c r="AV286" s="13" t="s">
        <v>89</v>
      </c>
      <c r="AW286" s="13" t="s">
        <v>36</v>
      </c>
      <c r="AX286" s="13" t="s">
        <v>79</v>
      </c>
      <c r="AY286" s="246" t="s">
        <v>160</v>
      </c>
    </row>
    <row r="287" s="2" customFormat="1" ht="24.15" customHeight="1">
      <c r="A287" s="37"/>
      <c r="B287" s="38"/>
      <c r="C287" s="217" t="s">
        <v>596</v>
      </c>
      <c r="D287" s="217" t="s">
        <v>163</v>
      </c>
      <c r="E287" s="218" t="s">
        <v>1077</v>
      </c>
      <c r="F287" s="219" t="s">
        <v>1078</v>
      </c>
      <c r="G287" s="220" t="s">
        <v>281</v>
      </c>
      <c r="H287" s="221">
        <v>18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0.14401</v>
      </c>
      <c r="R287" s="226">
        <f>Q287*H287</f>
        <v>2.5921799999999999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1079</v>
      </c>
    </row>
    <row r="288" s="2" customFormat="1">
      <c r="A288" s="37"/>
      <c r="B288" s="38"/>
      <c r="C288" s="39"/>
      <c r="D288" s="230" t="s">
        <v>170</v>
      </c>
      <c r="E288" s="39"/>
      <c r="F288" s="231" t="s">
        <v>1080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="2" customFormat="1" ht="16.5" customHeight="1">
      <c r="A289" s="37"/>
      <c r="B289" s="38"/>
      <c r="C289" s="251" t="s">
        <v>601</v>
      </c>
      <c r="D289" s="251" t="s">
        <v>452</v>
      </c>
      <c r="E289" s="252" t="s">
        <v>1081</v>
      </c>
      <c r="F289" s="253" t="s">
        <v>1082</v>
      </c>
      <c r="G289" s="254" t="s">
        <v>281</v>
      </c>
      <c r="H289" s="255">
        <v>18</v>
      </c>
      <c r="I289" s="256"/>
      <c r="J289" s="257">
        <f>ROUND(I289*H289,2)</f>
        <v>0</v>
      </c>
      <c r="K289" s="253" t="s">
        <v>1</v>
      </c>
      <c r="L289" s="258"/>
      <c r="M289" s="259" t="s">
        <v>1</v>
      </c>
      <c r="N289" s="260" t="s">
        <v>44</v>
      </c>
      <c r="O289" s="90"/>
      <c r="P289" s="226">
        <f>O289*H289</f>
        <v>0</v>
      </c>
      <c r="Q289" s="226">
        <v>5.9379999999999997</v>
      </c>
      <c r="R289" s="226">
        <f>Q289*H289</f>
        <v>106.884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204</v>
      </c>
      <c r="AT289" s="228" t="s">
        <v>452</v>
      </c>
      <c r="AU289" s="228" t="s">
        <v>89</v>
      </c>
      <c r="AY289" s="16" t="s">
        <v>160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87</v>
      </c>
      <c r="BK289" s="229">
        <f>ROUND(I289*H289,2)</f>
        <v>0</v>
      </c>
      <c r="BL289" s="16" t="s">
        <v>182</v>
      </c>
      <c r="BM289" s="228" t="s">
        <v>1083</v>
      </c>
    </row>
    <row r="290" s="2" customFormat="1">
      <c r="A290" s="37"/>
      <c r="B290" s="38"/>
      <c r="C290" s="39"/>
      <c r="D290" s="230" t="s">
        <v>170</v>
      </c>
      <c r="E290" s="39"/>
      <c r="F290" s="231" t="s">
        <v>1084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89</v>
      </c>
    </row>
    <row r="291" s="2" customFormat="1" ht="16.5" customHeight="1">
      <c r="A291" s="37"/>
      <c r="B291" s="38"/>
      <c r="C291" s="251" t="s">
        <v>605</v>
      </c>
      <c r="D291" s="251" t="s">
        <v>452</v>
      </c>
      <c r="E291" s="252" t="s">
        <v>1085</v>
      </c>
      <c r="F291" s="253" t="s">
        <v>1086</v>
      </c>
      <c r="G291" s="254" t="s">
        <v>281</v>
      </c>
      <c r="H291" s="255">
        <v>4</v>
      </c>
      <c r="I291" s="256"/>
      <c r="J291" s="257">
        <f>ROUND(I291*H291,2)</f>
        <v>0</v>
      </c>
      <c r="K291" s="253" t="s">
        <v>1</v>
      </c>
      <c r="L291" s="258"/>
      <c r="M291" s="259" t="s">
        <v>1</v>
      </c>
      <c r="N291" s="260" t="s">
        <v>44</v>
      </c>
      <c r="O291" s="90"/>
      <c r="P291" s="226">
        <f>O291*H291</f>
        <v>0</v>
      </c>
      <c r="Q291" s="226">
        <v>5.1500000000000004</v>
      </c>
      <c r="R291" s="226">
        <f>Q291*H291</f>
        <v>20.600000000000001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204</v>
      </c>
      <c r="AT291" s="228" t="s">
        <v>452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1087</v>
      </c>
    </row>
    <row r="292" s="2" customFormat="1">
      <c r="A292" s="37"/>
      <c r="B292" s="38"/>
      <c r="C292" s="39"/>
      <c r="D292" s="230" t="s">
        <v>170</v>
      </c>
      <c r="E292" s="39"/>
      <c r="F292" s="231" t="s">
        <v>1088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="12" customFormat="1" ht="22.8" customHeight="1">
      <c r="A293" s="12"/>
      <c r="B293" s="201"/>
      <c r="C293" s="202"/>
      <c r="D293" s="203" t="s">
        <v>78</v>
      </c>
      <c r="E293" s="215" t="s">
        <v>182</v>
      </c>
      <c r="F293" s="215" t="s">
        <v>473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SUM(P294:P311)</f>
        <v>0</v>
      </c>
      <c r="Q293" s="209"/>
      <c r="R293" s="210">
        <f>SUM(R294:R311)</f>
        <v>38.650039999999997</v>
      </c>
      <c r="S293" s="209"/>
      <c r="T293" s="211">
        <f>SUM(T294:T311)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87</v>
      </c>
      <c r="AT293" s="213" t="s">
        <v>78</v>
      </c>
      <c r="AU293" s="213" t="s">
        <v>87</v>
      </c>
      <c r="AY293" s="212" t="s">
        <v>160</v>
      </c>
      <c r="BK293" s="214">
        <f>SUM(BK294:BK311)</f>
        <v>0</v>
      </c>
    </row>
    <row r="294" s="2" customFormat="1" ht="24.15" customHeight="1">
      <c r="A294" s="37"/>
      <c r="B294" s="38"/>
      <c r="C294" s="217" t="s">
        <v>610</v>
      </c>
      <c r="D294" s="217" t="s">
        <v>163</v>
      </c>
      <c r="E294" s="218" t="s">
        <v>1089</v>
      </c>
      <c r="F294" s="219" t="s">
        <v>1090</v>
      </c>
      <c r="G294" s="220" t="s">
        <v>270</v>
      </c>
      <c r="H294" s="221">
        <v>69.159999999999997</v>
      </c>
      <c r="I294" s="222"/>
      <c r="J294" s="223">
        <f>ROUND(I294*H294,2)</f>
        <v>0</v>
      </c>
      <c r="K294" s="219" t="s">
        <v>167</v>
      </c>
      <c r="L294" s="43"/>
      <c r="M294" s="224" t="s">
        <v>1</v>
      </c>
      <c r="N294" s="225" t="s">
        <v>44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182</v>
      </c>
      <c r="AT294" s="228" t="s">
        <v>163</v>
      </c>
      <c r="AU294" s="228" t="s">
        <v>89</v>
      </c>
      <c r="AY294" s="16" t="s">
        <v>160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87</v>
      </c>
      <c r="BK294" s="229">
        <f>ROUND(I294*H294,2)</f>
        <v>0</v>
      </c>
      <c r="BL294" s="16" t="s">
        <v>182</v>
      </c>
      <c r="BM294" s="228" t="s">
        <v>1091</v>
      </c>
    </row>
    <row r="295" s="2" customFormat="1">
      <c r="A295" s="37"/>
      <c r="B295" s="38"/>
      <c r="C295" s="39"/>
      <c r="D295" s="230" t="s">
        <v>170</v>
      </c>
      <c r="E295" s="39"/>
      <c r="F295" s="231" t="s">
        <v>1092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89</v>
      </c>
    </row>
    <row r="296" s="13" customFormat="1">
      <c r="A296" s="13"/>
      <c r="B296" s="236"/>
      <c r="C296" s="237"/>
      <c r="D296" s="230" t="s">
        <v>219</v>
      </c>
      <c r="E296" s="238" t="s">
        <v>1</v>
      </c>
      <c r="F296" s="239" t="s">
        <v>1093</v>
      </c>
      <c r="G296" s="237"/>
      <c r="H296" s="240">
        <v>69.159999999999997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219</v>
      </c>
      <c r="AU296" s="246" t="s">
        <v>89</v>
      </c>
      <c r="AV296" s="13" t="s">
        <v>89</v>
      </c>
      <c r="AW296" s="13" t="s">
        <v>36</v>
      </c>
      <c r="AX296" s="13" t="s">
        <v>79</v>
      </c>
      <c r="AY296" s="246" t="s">
        <v>160</v>
      </c>
    </row>
    <row r="297" s="2" customFormat="1" ht="16.5" customHeight="1">
      <c r="A297" s="37"/>
      <c r="B297" s="38"/>
      <c r="C297" s="217" t="s">
        <v>615</v>
      </c>
      <c r="D297" s="217" t="s">
        <v>163</v>
      </c>
      <c r="E297" s="218" t="s">
        <v>474</v>
      </c>
      <c r="F297" s="219" t="s">
        <v>475</v>
      </c>
      <c r="G297" s="220" t="s">
        <v>275</v>
      </c>
      <c r="H297" s="221">
        <v>1.5</v>
      </c>
      <c r="I297" s="222"/>
      <c r="J297" s="223">
        <f>ROUND(I297*H297,2)</f>
        <v>0</v>
      </c>
      <c r="K297" s="219" t="s">
        <v>167</v>
      </c>
      <c r="L297" s="43"/>
      <c r="M297" s="224" t="s">
        <v>1</v>
      </c>
      <c r="N297" s="225" t="s">
        <v>44</v>
      </c>
      <c r="O297" s="90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8" t="s">
        <v>182</v>
      </c>
      <c r="AT297" s="228" t="s">
        <v>163</v>
      </c>
      <c r="AU297" s="228" t="s">
        <v>89</v>
      </c>
      <c r="AY297" s="16" t="s">
        <v>160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6" t="s">
        <v>87</v>
      </c>
      <c r="BK297" s="229">
        <f>ROUND(I297*H297,2)</f>
        <v>0</v>
      </c>
      <c r="BL297" s="16" t="s">
        <v>182</v>
      </c>
      <c r="BM297" s="228" t="s">
        <v>1094</v>
      </c>
    </row>
    <row r="298" s="2" customFormat="1">
      <c r="A298" s="37"/>
      <c r="B298" s="38"/>
      <c r="C298" s="39"/>
      <c r="D298" s="230" t="s">
        <v>170</v>
      </c>
      <c r="E298" s="39"/>
      <c r="F298" s="231" t="s">
        <v>477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89</v>
      </c>
    </row>
    <row r="299" s="2" customFormat="1">
      <c r="A299" s="37"/>
      <c r="B299" s="38"/>
      <c r="C299" s="39"/>
      <c r="D299" s="230" t="s">
        <v>172</v>
      </c>
      <c r="E299" s="39"/>
      <c r="F299" s="235" t="s">
        <v>941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172</v>
      </c>
      <c r="AU299" s="16" t="s">
        <v>89</v>
      </c>
    </row>
    <row r="300" s="13" customFormat="1">
      <c r="A300" s="13"/>
      <c r="B300" s="236"/>
      <c r="C300" s="237"/>
      <c r="D300" s="230" t="s">
        <v>219</v>
      </c>
      <c r="E300" s="238" t="s">
        <v>1</v>
      </c>
      <c r="F300" s="239" t="s">
        <v>1095</v>
      </c>
      <c r="G300" s="237"/>
      <c r="H300" s="240">
        <v>1.5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219</v>
      </c>
      <c r="AU300" s="246" t="s">
        <v>89</v>
      </c>
      <c r="AV300" s="13" t="s">
        <v>89</v>
      </c>
      <c r="AW300" s="13" t="s">
        <v>36</v>
      </c>
      <c r="AX300" s="13" t="s">
        <v>79</v>
      </c>
      <c r="AY300" s="246" t="s">
        <v>160</v>
      </c>
    </row>
    <row r="301" s="2" customFormat="1" ht="24.15" customHeight="1">
      <c r="A301" s="37"/>
      <c r="B301" s="38"/>
      <c r="C301" s="217" t="s">
        <v>620</v>
      </c>
      <c r="D301" s="217" t="s">
        <v>163</v>
      </c>
      <c r="E301" s="218" t="s">
        <v>1096</v>
      </c>
      <c r="F301" s="219" t="s">
        <v>1097</v>
      </c>
      <c r="G301" s="220" t="s">
        <v>270</v>
      </c>
      <c r="H301" s="221">
        <v>98</v>
      </c>
      <c r="I301" s="222"/>
      <c r="J301" s="223">
        <f>ROUND(I301*H301,2)</f>
        <v>0</v>
      </c>
      <c r="K301" s="219" t="s">
        <v>1</v>
      </c>
      <c r="L301" s="43"/>
      <c r="M301" s="224" t="s">
        <v>1</v>
      </c>
      <c r="N301" s="225" t="s">
        <v>44</v>
      </c>
      <c r="O301" s="90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182</v>
      </c>
      <c r="AT301" s="228" t="s">
        <v>163</v>
      </c>
      <c r="AU301" s="228" t="s">
        <v>89</v>
      </c>
      <c r="AY301" s="16" t="s">
        <v>160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87</v>
      </c>
      <c r="BK301" s="229">
        <f>ROUND(I301*H301,2)</f>
        <v>0</v>
      </c>
      <c r="BL301" s="16" t="s">
        <v>182</v>
      </c>
      <c r="BM301" s="228" t="s">
        <v>1098</v>
      </c>
    </row>
    <row r="302" s="2" customFormat="1">
      <c r="A302" s="37"/>
      <c r="B302" s="38"/>
      <c r="C302" s="39"/>
      <c r="D302" s="230" t="s">
        <v>170</v>
      </c>
      <c r="E302" s="39"/>
      <c r="F302" s="231" t="s">
        <v>1099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170</v>
      </c>
      <c r="AU302" s="16" t="s">
        <v>89</v>
      </c>
    </row>
    <row r="303" s="2" customFormat="1">
      <c r="A303" s="37"/>
      <c r="B303" s="38"/>
      <c r="C303" s="39"/>
      <c r="D303" s="230" t="s">
        <v>172</v>
      </c>
      <c r="E303" s="39"/>
      <c r="F303" s="235" t="s">
        <v>1100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172</v>
      </c>
      <c r="AU303" s="16" t="s">
        <v>89</v>
      </c>
    </row>
    <row r="304" s="2" customFormat="1" ht="24.15" customHeight="1">
      <c r="A304" s="37"/>
      <c r="B304" s="38"/>
      <c r="C304" s="217" t="s">
        <v>625</v>
      </c>
      <c r="D304" s="217" t="s">
        <v>163</v>
      </c>
      <c r="E304" s="218" t="s">
        <v>1101</v>
      </c>
      <c r="F304" s="219" t="s">
        <v>1102</v>
      </c>
      <c r="G304" s="220" t="s">
        <v>275</v>
      </c>
      <c r="H304" s="221">
        <v>2.04</v>
      </c>
      <c r="I304" s="222"/>
      <c r="J304" s="223">
        <f>ROUND(I304*H304,2)</f>
        <v>0</v>
      </c>
      <c r="K304" s="219" t="s">
        <v>167</v>
      </c>
      <c r="L304" s="43"/>
      <c r="M304" s="224" t="s">
        <v>1</v>
      </c>
      <c r="N304" s="225" t="s">
        <v>44</v>
      </c>
      <c r="O304" s="90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182</v>
      </c>
      <c r="AT304" s="228" t="s">
        <v>163</v>
      </c>
      <c r="AU304" s="228" t="s">
        <v>89</v>
      </c>
      <c r="AY304" s="16" t="s">
        <v>160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87</v>
      </c>
      <c r="BK304" s="229">
        <f>ROUND(I304*H304,2)</f>
        <v>0</v>
      </c>
      <c r="BL304" s="16" t="s">
        <v>182</v>
      </c>
      <c r="BM304" s="228" t="s">
        <v>1103</v>
      </c>
    </row>
    <row r="305" s="2" customFormat="1">
      <c r="A305" s="37"/>
      <c r="B305" s="38"/>
      <c r="C305" s="39"/>
      <c r="D305" s="230" t="s">
        <v>170</v>
      </c>
      <c r="E305" s="39"/>
      <c r="F305" s="231" t="s">
        <v>1104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170</v>
      </c>
      <c r="AU305" s="16" t="s">
        <v>89</v>
      </c>
    </row>
    <row r="306" s="2" customFormat="1">
      <c r="A306" s="37"/>
      <c r="B306" s="38"/>
      <c r="C306" s="39"/>
      <c r="D306" s="230" t="s">
        <v>172</v>
      </c>
      <c r="E306" s="39"/>
      <c r="F306" s="235" t="s">
        <v>990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172</v>
      </c>
      <c r="AU306" s="16" t="s">
        <v>89</v>
      </c>
    </row>
    <row r="307" s="13" customFormat="1">
      <c r="A307" s="13"/>
      <c r="B307" s="236"/>
      <c r="C307" s="237"/>
      <c r="D307" s="230" t="s">
        <v>219</v>
      </c>
      <c r="E307" s="238" t="s">
        <v>1</v>
      </c>
      <c r="F307" s="239" t="s">
        <v>1105</v>
      </c>
      <c r="G307" s="237"/>
      <c r="H307" s="240">
        <v>2.04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219</v>
      </c>
      <c r="AU307" s="246" t="s">
        <v>89</v>
      </c>
      <c r="AV307" s="13" t="s">
        <v>89</v>
      </c>
      <c r="AW307" s="13" t="s">
        <v>36</v>
      </c>
      <c r="AX307" s="13" t="s">
        <v>79</v>
      </c>
      <c r="AY307" s="246" t="s">
        <v>160</v>
      </c>
    </row>
    <row r="308" s="2" customFormat="1" ht="24.15" customHeight="1">
      <c r="A308" s="37"/>
      <c r="B308" s="38"/>
      <c r="C308" s="217" t="s">
        <v>630</v>
      </c>
      <c r="D308" s="217" t="s">
        <v>163</v>
      </c>
      <c r="E308" s="218" t="s">
        <v>484</v>
      </c>
      <c r="F308" s="219" t="s">
        <v>485</v>
      </c>
      <c r="G308" s="220" t="s">
        <v>270</v>
      </c>
      <c r="H308" s="221">
        <v>52</v>
      </c>
      <c r="I308" s="222"/>
      <c r="J308" s="223">
        <f>ROUND(I308*H308,2)</f>
        <v>0</v>
      </c>
      <c r="K308" s="219" t="s">
        <v>167</v>
      </c>
      <c r="L308" s="43"/>
      <c r="M308" s="224" t="s">
        <v>1</v>
      </c>
      <c r="N308" s="225" t="s">
        <v>44</v>
      </c>
      <c r="O308" s="90"/>
      <c r="P308" s="226">
        <f>O308*H308</f>
        <v>0</v>
      </c>
      <c r="Q308" s="226">
        <v>0.74326999999999999</v>
      </c>
      <c r="R308" s="226">
        <f>Q308*H308</f>
        <v>38.650039999999997</v>
      </c>
      <c r="S308" s="226">
        <v>0</v>
      </c>
      <c r="T308" s="22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182</v>
      </c>
      <c r="AT308" s="228" t="s">
        <v>163</v>
      </c>
      <c r="AU308" s="228" t="s">
        <v>89</v>
      </c>
      <c r="AY308" s="16" t="s">
        <v>160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87</v>
      </c>
      <c r="BK308" s="229">
        <f>ROUND(I308*H308,2)</f>
        <v>0</v>
      </c>
      <c r="BL308" s="16" t="s">
        <v>182</v>
      </c>
      <c r="BM308" s="228" t="s">
        <v>1106</v>
      </c>
    </row>
    <row r="309" s="2" customFormat="1">
      <c r="A309" s="37"/>
      <c r="B309" s="38"/>
      <c r="C309" s="39"/>
      <c r="D309" s="230" t="s">
        <v>170</v>
      </c>
      <c r="E309" s="39"/>
      <c r="F309" s="231" t="s">
        <v>487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170</v>
      </c>
      <c r="AU309" s="16" t="s">
        <v>89</v>
      </c>
    </row>
    <row r="310" s="2" customFormat="1">
      <c r="A310" s="37"/>
      <c r="B310" s="38"/>
      <c r="C310" s="39"/>
      <c r="D310" s="230" t="s">
        <v>172</v>
      </c>
      <c r="E310" s="39"/>
      <c r="F310" s="235" t="s">
        <v>1107</v>
      </c>
      <c r="G310" s="39"/>
      <c r="H310" s="39"/>
      <c r="I310" s="232"/>
      <c r="J310" s="39"/>
      <c r="K310" s="39"/>
      <c r="L310" s="43"/>
      <c r="M310" s="233"/>
      <c r="N310" s="234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172</v>
      </c>
      <c r="AU310" s="16" t="s">
        <v>89</v>
      </c>
    </row>
    <row r="311" s="13" customFormat="1">
      <c r="A311" s="13"/>
      <c r="B311" s="236"/>
      <c r="C311" s="237"/>
      <c r="D311" s="230" t="s">
        <v>219</v>
      </c>
      <c r="E311" s="238" t="s">
        <v>1</v>
      </c>
      <c r="F311" s="239" t="s">
        <v>1108</v>
      </c>
      <c r="G311" s="237"/>
      <c r="H311" s="240">
        <v>52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219</v>
      </c>
      <c r="AU311" s="246" t="s">
        <v>89</v>
      </c>
      <c r="AV311" s="13" t="s">
        <v>89</v>
      </c>
      <c r="AW311" s="13" t="s">
        <v>36</v>
      </c>
      <c r="AX311" s="13" t="s">
        <v>79</v>
      </c>
      <c r="AY311" s="246" t="s">
        <v>160</v>
      </c>
    </row>
    <row r="312" s="12" customFormat="1" ht="22.8" customHeight="1">
      <c r="A312" s="12"/>
      <c r="B312" s="201"/>
      <c r="C312" s="202"/>
      <c r="D312" s="203" t="s">
        <v>78</v>
      </c>
      <c r="E312" s="215" t="s">
        <v>159</v>
      </c>
      <c r="F312" s="215" t="s">
        <v>1109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SUM(P313:P411)</f>
        <v>0</v>
      </c>
      <c r="Q312" s="209"/>
      <c r="R312" s="210">
        <f>SUM(R313:R411)</f>
        <v>450.16632116</v>
      </c>
      <c r="S312" s="209"/>
      <c r="T312" s="211">
        <f>SUM(T313:T411)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87</v>
      </c>
      <c r="AT312" s="213" t="s">
        <v>78</v>
      </c>
      <c r="AU312" s="213" t="s">
        <v>87</v>
      </c>
      <c r="AY312" s="212" t="s">
        <v>160</v>
      </c>
      <c r="BK312" s="214">
        <f>SUM(BK313:BK411)</f>
        <v>0</v>
      </c>
    </row>
    <row r="313" s="2" customFormat="1" ht="21.75" customHeight="1">
      <c r="A313" s="37"/>
      <c r="B313" s="38"/>
      <c r="C313" s="217" t="s">
        <v>635</v>
      </c>
      <c r="D313" s="217" t="s">
        <v>163</v>
      </c>
      <c r="E313" s="218" t="s">
        <v>1110</v>
      </c>
      <c r="F313" s="219" t="s">
        <v>1111</v>
      </c>
      <c r="G313" s="220" t="s">
        <v>270</v>
      </c>
      <c r="H313" s="221">
        <v>164</v>
      </c>
      <c r="I313" s="222"/>
      <c r="J313" s="223">
        <f>ROUND(I313*H313,2)</f>
        <v>0</v>
      </c>
      <c r="K313" s="219" t="s">
        <v>167</v>
      </c>
      <c r="L313" s="43"/>
      <c r="M313" s="224" t="s">
        <v>1</v>
      </c>
      <c r="N313" s="225" t="s">
        <v>44</v>
      </c>
      <c r="O313" s="90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182</v>
      </c>
      <c r="AT313" s="228" t="s">
        <v>163</v>
      </c>
      <c r="AU313" s="228" t="s">
        <v>89</v>
      </c>
      <c r="AY313" s="16" t="s">
        <v>160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87</v>
      </c>
      <c r="BK313" s="229">
        <f>ROUND(I313*H313,2)</f>
        <v>0</v>
      </c>
      <c r="BL313" s="16" t="s">
        <v>182</v>
      </c>
      <c r="BM313" s="228" t="s">
        <v>1112</v>
      </c>
    </row>
    <row r="314" s="2" customFormat="1">
      <c r="A314" s="37"/>
      <c r="B314" s="38"/>
      <c r="C314" s="39"/>
      <c r="D314" s="230" t="s">
        <v>170</v>
      </c>
      <c r="E314" s="39"/>
      <c r="F314" s="231" t="s">
        <v>1113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170</v>
      </c>
      <c r="AU314" s="16" t="s">
        <v>89</v>
      </c>
    </row>
    <row r="315" s="2" customFormat="1">
      <c r="A315" s="37"/>
      <c r="B315" s="38"/>
      <c r="C315" s="39"/>
      <c r="D315" s="230" t="s">
        <v>172</v>
      </c>
      <c r="E315" s="39"/>
      <c r="F315" s="235" t="s">
        <v>1114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172</v>
      </c>
      <c r="AU315" s="16" t="s">
        <v>89</v>
      </c>
    </row>
    <row r="316" s="13" customFormat="1">
      <c r="A316" s="13"/>
      <c r="B316" s="236"/>
      <c r="C316" s="237"/>
      <c r="D316" s="230" t="s">
        <v>219</v>
      </c>
      <c r="E316" s="238" t="s">
        <v>1</v>
      </c>
      <c r="F316" s="239" t="s">
        <v>1115</v>
      </c>
      <c r="G316" s="237"/>
      <c r="H316" s="240">
        <v>164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219</v>
      </c>
      <c r="AU316" s="246" t="s">
        <v>89</v>
      </c>
      <c r="AV316" s="13" t="s">
        <v>89</v>
      </c>
      <c r="AW316" s="13" t="s">
        <v>36</v>
      </c>
      <c r="AX316" s="13" t="s">
        <v>79</v>
      </c>
      <c r="AY316" s="246" t="s">
        <v>160</v>
      </c>
    </row>
    <row r="317" s="2" customFormat="1" ht="24.15" customHeight="1">
      <c r="A317" s="37"/>
      <c r="B317" s="38"/>
      <c r="C317" s="217" t="s">
        <v>639</v>
      </c>
      <c r="D317" s="217" t="s">
        <v>163</v>
      </c>
      <c r="E317" s="218" t="s">
        <v>1116</v>
      </c>
      <c r="F317" s="219" t="s">
        <v>1117</v>
      </c>
      <c r="G317" s="220" t="s">
        <v>270</v>
      </c>
      <c r="H317" s="221">
        <v>9936</v>
      </c>
      <c r="I317" s="222"/>
      <c r="J317" s="223">
        <f>ROUND(I317*H317,2)</f>
        <v>0</v>
      </c>
      <c r="K317" s="219" t="s">
        <v>167</v>
      </c>
      <c r="L317" s="43"/>
      <c r="M317" s="224" t="s">
        <v>1</v>
      </c>
      <c r="N317" s="225" t="s">
        <v>44</v>
      </c>
      <c r="O317" s="90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8" t="s">
        <v>182</v>
      </c>
      <c r="AT317" s="228" t="s">
        <v>163</v>
      </c>
      <c r="AU317" s="228" t="s">
        <v>89</v>
      </c>
      <c r="AY317" s="16" t="s">
        <v>160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6" t="s">
        <v>87</v>
      </c>
      <c r="BK317" s="229">
        <f>ROUND(I317*H317,2)</f>
        <v>0</v>
      </c>
      <c r="BL317" s="16" t="s">
        <v>182</v>
      </c>
      <c r="BM317" s="228" t="s">
        <v>1118</v>
      </c>
    </row>
    <row r="318" s="2" customFormat="1">
      <c r="A318" s="37"/>
      <c r="B318" s="38"/>
      <c r="C318" s="39"/>
      <c r="D318" s="230" t="s">
        <v>170</v>
      </c>
      <c r="E318" s="39"/>
      <c r="F318" s="231" t="s">
        <v>1119</v>
      </c>
      <c r="G318" s="39"/>
      <c r="H318" s="39"/>
      <c r="I318" s="232"/>
      <c r="J318" s="39"/>
      <c r="K318" s="39"/>
      <c r="L318" s="43"/>
      <c r="M318" s="233"/>
      <c r="N318" s="23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170</v>
      </c>
      <c r="AU318" s="16" t="s">
        <v>89</v>
      </c>
    </row>
    <row r="319" s="2" customFormat="1">
      <c r="A319" s="37"/>
      <c r="B319" s="38"/>
      <c r="C319" s="39"/>
      <c r="D319" s="230" t="s">
        <v>172</v>
      </c>
      <c r="E319" s="39"/>
      <c r="F319" s="235" t="s">
        <v>1120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172</v>
      </c>
      <c r="AU319" s="16" t="s">
        <v>89</v>
      </c>
    </row>
    <row r="320" s="13" customFormat="1">
      <c r="A320" s="13"/>
      <c r="B320" s="236"/>
      <c r="C320" s="237"/>
      <c r="D320" s="230" t="s">
        <v>219</v>
      </c>
      <c r="E320" s="238" t="s">
        <v>1</v>
      </c>
      <c r="F320" s="239" t="s">
        <v>1121</v>
      </c>
      <c r="G320" s="237"/>
      <c r="H320" s="240">
        <v>9936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219</v>
      </c>
      <c r="AU320" s="246" t="s">
        <v>89</v>
      </c>
      <c r="AV320" s="13" t="s">
        <v>89</v>
      </c>
      <c r="AW320" s="13" t="s">
        <v>36</v>
      </c>
      <c r="AX320" s="13" t="s">
        <v>79</v>
      </c>
      <c r="AY320" s="246" t="s">
        <v>160</v>
      </c>
    </row>
    <row r="321" s="2" customFormat="1" ht="16.5" customHeight="1">
      <c r="A321" s="37"/>
      <c r="B321" s="38"/>
      <c r="C321" s="217" t="s">
        <v>643</v>
      </c>
      <c r="D321" s="217" t="s">
        <v>163</v>
      </c>
      <c r="E321" s="218" t="s">
        <v>1122</v>
      </c>
      <c r="F321" s="219" t="s">
        <v>1123</v>
      </c>
      <c r="G321" s="220" t="s">
        <v>270</v>
      </c>
      <c r="H321" s="221">
        <v>1203</v>
      </c>
      <c r="I321" s="222"/>
      <c r="J321" s="223">
        <f>ROUND(I321*H321,2)</f>
        <v>0</v>
      </c>
      <c r="K321" s="219" t="s">
        <v>167</v>
      </c>
      <c r="L321" s="43"/>
      <c r="M321" s="224" t="s">
        <v>1</v>
      </c>
      <c r="N321" s="225" t="s">
        <v>44</v>
      </c>
      <c r="O321" s="90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8" t="s">
        <v>182</v>
      </c>
      <c r="AT321" s="228" t="s">
        <v>163</v>
      </c>
      <c r="AU321" s="228" t="s">
        <v>89</v>
      </c>
      <c r="AY321" s="16" t="s">
        <v>160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6" t="s">
        <v>87</v>
      </c>
      <c r="BK321" s="229">
        <f>ROUND(I321*H321,2)</f>
        <v>0</v>
      </c>
      <c r="BL321" s="16" t="s">
        <v>182</v>
      </c>
      <c r="BM321" s="228" t="s">
        <v>1124</v>
      </c>
    </row>
    <row r="322" s="2" customFormat="1">
      <c r="A322" s="37"/>
      <c r="B322" s="38"/>
      <c r="C322" s="39"/>
      <c r="D322" s="230" t="s">
        <v>170</v>
      </c>
      <c r="E322" s="39"/>
      <c r="F322" s="231" t="s">
        <v>1125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170</v>
      </c>
      <c r="AU322" s="16" t="s">
        <v>89</v>
      </c>
    </row>
    <row r="323" s="2" customFormat="1">
      <c r="A323" s="37"/>
      <c r="B323" s="38"/>
      <c r="C323" s="39"/>
      <c r="D323" s="230" t="s">
        <v>172</v>
      </c>
      <c r="E323" s="39"/>
      <c r="F323" s="235" t="s">
        <v>1126</v>
      </c>
      <c r="G323" s="39"/>
      <c r="H323" s="39"/>
      <c r="I323" s="232"/>
      <c r="J323" s="39"/>
      <c r="K323" s="39"/>
      <c r="L323" s="43"/>
      <c r="M323" s="233"/>
      <c r="N323" s="234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172</v>
      </c>
      <c r="AU323" s="16" t="s">
        <v>89</v>
      </c>
    </row>
    <row r="324" s="13" customFormat="1">
      <c r="A324" s="13"/>
      <c r="B324" s="236"/>
      <c r="C324" s="237"/>
      <c r="D324" s="230" t="s">
        <v>219</v>
      </c>
      <c r="E324" s="238" t="s">
        <v>1</v>
      </c>
      <c r="F324" s="239" t="s">
        <v>1127</v>
      </c>
      <c r="G324" s="237"/>
      <c r="H324" s="240">
        <v>1203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219</v>
      </c>
      <c r="AU324" s="246" t="s">
        <v>89</v>
      </c>
      <c r="AV324" s="13" t="s">
        <v>89</v>
      </c>
      <c r="AW324" s="13" t="s">
        <v>36</v>
      </c>
      <c r="AX324" s="13" t="s">
        <v>79</v>
      </c>
      <c r="AY324" s="246" t="s">
        <v>160</v>
      </c>
    </row>
    <row r="325" s="2" customFormat="1" ht="16.5" customHeight="1">
      <c r="A325" s="37"/>
      <c r="B325" s="38"/>
      <c r="C325" s="217" t="s">
        <v>648</v>
      </c>
      <c r="D325" s="217" t="s">
        <v>163</v>
      </c>
      <c r="E325" s="218" t="s">
        <v>1128</v>
      </c>
      <c r="F325" s="219" t="s">
        <v>1123</v>
      </c>
      <c r="G325" s="220" t="s">
        <v>270</v>
      </c>
      <c r="H325" s="221">
        <v>98</v>
      </c>
      <c r="I325" s="222"/>
      <c r="J325" s="223">
        <f>ROUND(I325*H325,2)</f>
        <v>0</v>
      </c>
      <c r="K325" s="219" t="s">
        <v>167</v>
      </c>
      <c r="L325" s="43"/>
      <c r="M325" s="224" t="s">
        <v>1</v>
      </c>
      <c r="N325" s="225" t="s">
        <v>44</v>
      </c>
      <c r="O325" s="90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8" t="s">
        <v>182</v>
      </c>
      <c r="AT325" s="228" t="s">
        <v>163</v>
      </c>
      <c r="AU325" s="228" t="s">
        <v>89</v>
      </c>
      <c r="AY325" s="16" t="s">
        <v>160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6" t="s">
        <v>87</v>
      </c>
      <c r="BK325" s="229">
        <f>ROUND(I325*H325,2)</f>
        <v>0</v>
      </c>
      <c r="BL325" s="16" t="s">
        <v>182</v>
      </c>
      <c r="BM325" s="228" t="s">
        <v>1129</v>
      </c>
    </row>
    <row r="326" s="2" customFormat="1">
      <c r="A326" s="37"/>
      <c r="B326" s="38"/>
      <c r="C326" s="39"/>
      <c r="D326" s="230" t="s">
        <v>170</v>
      </c>
      <c r="E326" s="39"/>
      <c r="F326" s="231" t="s">
        <v>1125</v>
      </c>
      <c r="G326" s="39"/>
      <c r="H326" s="39"/>
      <c r="I326" s="232"/>
      <c r="J326" s="39"/>
      <c r="K326" s="39"/>
      <c r="L326" s="43"/>
      <c r="M326" s="233"/>
      <c r="N326" s="234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170</v>
      </c>
      <c r="AU326" s="16" t="s">
        <v>89</v>
      </c>
    </row>
    <row r="327" s="2" customFormat="1">
      <c r="A327" s="37"/>
      <c r="B327" s="38"/>
      <c r="C327" s="39"/>
      <c r="D327" s="230" t="s">
        <v>172</v>
      </c>
      <c r="E327" s="39"/>
      <c r="F327" s="235" t="s">
        <v>1130</v>
      </c>
      <c r="G327" s="39"/>
      <c r="H327" s="39"/>
      <c r="I327" s="232"/>
      <c r="J327" s="39"/>
      <c r="K327" s="39"/>
      <c r="L327" s="43"/>
      <c r="M327" s="233"/>
      <c r="N327" s="234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172</v>
      </c>
      <c r="AU327" s="16" t="s">
        <v>89</v>
      </c>
    </row>
    <row r="328" s="13" customFormat="1">
      <c r="A328" s="13"/>
      <c r="B328" s="236"/>
      <c r="C328" s="237"/>
      <c r="D328" s="230" t="s">
        <v>219</v>
      </c>
      <c r="E328" s="238" t="s">
        <v>1</v>
      </c>
      <c r="F328" s="239" t="s">
        <v>1131</v>
      </c>
      <c r="G328" s="237"/>
      <c r="H328" s="240">
        <v>98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219</v>
      </c>
      <c r="AU328" s="246" t="s">
        <v>89</v>
      </c>
      <c r="AV328" s="13" t="s">
        <v>89</v>
      </c>
      <c r="AW328" s="13" t="s">
        <v>36</v>
      </c>
      <c r="AX328" s="13" t="s">
        <v>79</v>
      </c>
      <c r="AY328" s="246" t="s">
        <v>160</v>
      </c>
    </row>
    <row r="329" s="2" customFormat="1" ht="16.5" customHeight="1">
      <c r="A329" s="37"/>
      <c r="B329" s="38"/>
      <c r="C329" s="217" t="s">
        <v>652</v>
      </c>
      <c r="D329" s="217" t="s">
        <v>163</v>
      </c>
      <c r="E329" s="218" t="s">
        <v>1132</v>
      </c>
      <c r="F329" s="219" t="s">
        <v>1133</v>
      </c>
      <c r="G329" s="220" t="s">
        <v>270</v>
      </c>
      <c r="H329" s="221">
        <v>4579.3000000000002</v>
      </c>
      <c r="I329" s="222"/>
      <c r="J329" s="223">
        <f>ROUND(I329*H329,2)</f>
        <v>0</v>
      </c>
      <c r="K329" s="219" t="s">
        <v>167</v>
      </c>
      <c r="L329" s="43"/>
      <c r="M329" s="224" t="s">
        <v>1</v>
      </c>
      <c r="N329" s="225" t="s">
        <v>44</v>
      </c>
      <c r="O329" s="9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182</v>
      </c>
      <c r="AT329" s="228" t="s">
        <v>163</v>
      </c>
      <c r="AU329" s="228" t="s">
        <v>89</v>
      </c>
      <c r="AY329" s="16" t="s">
        <v>160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87</v>
      </c>
      <c r="BK329" s="229">
        <f>ROUND(I329*H329,2)</f>
        <v>0</v>
      </c>
      <c r="BL329" s="16" t="s">
        <v>182</v>
      </c>
      <c r="BM329" s="228" t="s">
        <v>1134</v>
      </c>
    </row>
    <row r="330" s="2" customFormat="1">
      <c r="A330" s="37"/>
      <c r="B330" s="38"/>
      <c r="C330" s="39"/>
      <c r="D330" s="230" t="s">
        <v>170</v>
      </c>
      <c r="E330" s="39"/>
      <c r="F330" s="231" t="s">
        <v>1135</v>
      </c>
      <c r="G330" s="39"/>
      <c r="H330" s="39"/>
      <c r="I330" s="232"/>
      <c r="J330" s="39"/>
      <c r="K330" s="39"/>
      <c r="L330" s="43"/>
      <c r="M330" s="233"/>
      <c r="N330" s="23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170</v>
      </c>
      <c r="AU330" s="16" t="s">
        <v>89</v>
      </c>
    </row>
    <row r="331" s="2" customFormat="1">
      <c r="A331" s="37"/>
      <c r="B331" s="38"/>
      <c r="C331" s="39"/>
      <c r="D331" s="230" t="s">
        <v>172</v>
      </c>
      <c r="E331" s="39"/>
      <c r="F331" s="235" t="s">
        <v>1136</v>
      </c>
      <c r="G331" s="39"/>
      <c r="H331" s="39"/>
      <c r="I331" s="232"/>
      <c r="J331" s="39"/>
      <c r="K331" s="39"/>
      <c r="L331" s="43"/>
      <c r="M331" s="233"/>
      <c r="N331" s="234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172</v>
      </c>
      <c r="AU331" s="16" t="s">
        <v>89</v>
      </c>
    </row>
    <row r="332" s="13" customFormat="1">
      <c r="A332" s="13"/>
      <c r="B332" s="236"/>
      <c r="C332" s="237"/>
      <c r="D332" s="230" t="s">
        <v>219</v>
      </c>
      <c r="E332" s="238" t="s">
        <v>1</v>
      </c>
      <c r="F332" s="239" t="s">
        <v>1137</v>
      </c>
      <c r="G332" s="237"/>
      <c r="H332" s="240">
        <v>4579.3000000000002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219</v>
      </c>
      <c r="AU332" s="246" t="s">
        <v>89</v>
      </c>
      <c r="AV332" s="13" t="s">
        <v>89</v>
      </c>
      <c r="AW332" s="13" t="s">
        <v>36</v>
      </c>
      <c r="AX332" s="13" t="s">
        <v>79</v>
      </c>
      <c r="AY332" s="246" t="s">
        <v>160</v>
      </c>
    </row>
    <row r="333" s="2" customFormat="1" ht="16.5" customHeight="1">
      <c r="A333" s="37"/>
      <c r="B333" s="38"/>
      <c r="C333" s="217" t="s">
        <v>656</v>
      </c>
      <c r="D333" s="217" t="s">
        <v>163</v>
      </c>
      <c r="E333" s="218" t="s">
        <v>1138</v>
      </c>
      <c r="F333" s="219" t="s">
        <v>1133</v>
      </c>
      <c r="G333" s="220" t="s">
        <v>270</v>
      </c>
      <c r="H333" s="221">
        <v>4371.1499999999996</v>
      </c>
      <c r="I333" s="222"/>
      <c r="J333" s="223">
        <f>ROUND(I333*H333,2)</f>
        <v>0</v>
      </c>
      <c r="K333" s="219" t="s">
        <v>167</v>
      </c>
      <c r="L333" s="43"/>
      <c r="M333" s="224" t="s">
        <v>1</v>
      </c>
      <c r="N333" s="225" t="s">
        <v>44</v>
      </c>
      <c r="O333" s="90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8" t="s">
        <v>182</v>
      </c>
      <c r="AT333" s="228" t="s">
        <v>163</v>
      </c>
      <c r="AU333" s="228" t="s">
        <v>89</v>
      </c>
      <c r="AY333" s="16" t="s">
        <v>160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6" t="s">
        <v>87</v>
      </c>
      <c r="BK333" s="229">
        <f>ROUND(I333*H333,2)</f>
        <v>0</v>
      </c>
      <c r="BL333" s="16" t="s">
        <v>182</v>
      </c>
      <c r="BM333" s="228" t="s">
        <v>1139</v>
      </c>
    </row>
    <row r="334" s="2" customFormat="1">
      <c r="A334" s="37"/>
      <c r="B334" s="38"/>
      <c r="C334" s="39"/>
      <c r="D334" s="230" t="s">
        <v>170</v>
      </c>
      <c r="E334" s="39"/>
      <c r="F334" s="231" t="s">
        <v>1135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170</v>
      </c>
      <c r="AU334" s="16" t="s">
        <v>89</v>
      </c>
    </row>
    <row r="335" s="2" customFormat="1">
      <c r="A335" s="37"/>
      <c r="B335" s="38"/>
      <c r="C335" s="39"/>
      <c r="D335" s="230" t="s">
        <v>172</v>
      </c>
      <c r="E335" s="39"/>
      <c r="F335" s="235" t="s">
        <v>1140</v>
      </c>
      <c r="G335" s="39"/>
      <c r="H335" s="39"/>
      <c r="I335" s="232"/>
      <c r="J335" s="39"/>
      <c r="K335" s="39"/>
      <c r="L335" s="43"/>
      <c r="M335" s="233"/>
      <c r="N335" s="234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172</v>
      </c>
      <c r="AU335" s="16" t="s">
        <v>89</v>
      </c>
    </row>
    <row r="336" s="13" customFormat="1">
      <c r="A336" s="13"/>
      <c r="B336" s="236"/>
      <c r="C336" s="237"/>
      <c r="D336" s="230" t="s">
        <v>219</v>
      </c>
      <c r="E336" s="238" t="s">
        <v>1</v>
      </c>
      <c r="F336" s="239" t="s">
        <v>1141</v>
      </c>
      <c r="G336" s="237"/>
      <c r="H336" s="240">
        <v>4371.1499999999996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219</v>
      </c>
      <c r="AU336" s="246" t="s">
        <v>89</v>
      </c>
      <c r="AV336" s="13" t="s">
        <v>89</v>
      </c>
      <c r="AW336" s="13" t="s">
        <v>36</v>
      </c>
      <c r="AX336" s="13" t="s">
        <v>79</v>
      </c>
      <c r="AY336" s="246" t="s">
        <v>160</v>
      </c>
    </row>
    <row r="337" s="2" customFormat="1" ht="16.5" customHeight="1">
      <c r="A337" s="37"/>
      <c r="B337" s="38"/>
      <c r="C337" s="217" t="s">
        <v>661</v>
      </c>
      <c r="D337" s="217" t="s">
        <v>163</v>
      </c>
      <c r="E337" s="218" t="s">
        <v>1142</v>
      </c>
      <c r="F337" s="219" t="s">
        <v>1143</v>
      </c>
      <c r="G337" s="220" t="s">
        <v>270</v>
      </c>
      <c r="H337" s="221">
        <v>23</v>
      </c>
      <c r="I337" s="222"/>
      <c r="J337" s="223">
        <f>ROUND(I337*H337,2)</f>
        <v>0</v>
      </c>
      <c r="K337" s="219" t="s">
        <v>167</v>
      </c>
      <c r="L337" s="43"/>
      <c r="M337" s="224" t="s">
        <v>1</v>
      </c>
      <c r="N337" s="225" t="s">
        <v>44</v>
      </c>
      <c r="O337" s="90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8" t="s">
        <v>182</v>
      </c>
      <c r="AT337" s="228" t="s">
        <v>163</v>
      </c>
      <c r="AU337" s="228" t="s">
        <v>89</v>
      </c>
      <c r="AY337" s="16" t="s">
        <v>160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6" t="s">
        <v>87</v>
      </c>
      <c r="BK337" s="229">
        <f>ROUND(I337*H337,2)</f>
        <v>0</v>
      </c>
      <c r="BL337" s="16" t="s">
        <v>182</v>
      </c>
      <c r="BM337" s="228" t="s">
        <v>1144</v>
      </c>
    </row>
    <row r="338" s="2" customFormat="1">
      <c r="A338" s="37"/>
      <c r="B338" s="38"/>
      <c r="C338" s="39"/>
      <c r="D338" s="230" t="s">
        <v>170</v>
      </c>
      <c r="E338" s="39"/>
      <c r="F338" s="231" t="s">
        <v>1145</v>
      </c>
      <c r="G338" s="39"/>
      <c r="H338" s="39"/>
      <c r="I338" s="232"/>
      <c r="J338" s="39"/>
      <c r="K338" s="39"/>
      <c r="L338" s="43"/>
      <c r="M338" s="233"/>
      <c r="N338" s="234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170</v>
      </c>
      <c r="AU338" s="16" t="s">
        <v>89</v>
      </c>
    </row>
    <row r="339" s="2" customFormat="1">
      <c r="A339" s="37"/>
      <c r="B339" s="38"/>
      <c r="C339" s="39"/>
      <c r="D339" s="230" t="s">
        <v>172</v>
      </c>
      <c r="E339" s="39"/>
      <c r="F339" s="235" t="s">
        <v>1146</v>
      </c>
      <c r="G339" s="39"/>
      <c r="H339" s="39"/>
      <c r="I339" s="232"/>
      <c r="J339" s="39"/>
      <c r="K339" s="39"/>
      <c r="L339" s="43"/>
      <c r="M339" s="233"/>
      <c r="N339" s="234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172</v>
      </c>
      <c r="AU339" s="16" t="s">
        <v>89</v>
      </c>
    </row>
    <row r="340" s="2" customFormat="1" ht="16.5" customHeight="1">
      <c r="A340" s="37"/>
      <c r="B340" s="38"/>
      <c r="C340" s="217" t="s">
        <v>667</v>
      </c>
      <c r="D340" s="217" t="s">
        <v>163</v>
      </c>
      <c r="E340" s="218" t="s">
        <v>1147</v>
      </c>
      <c r="F340" s="219" t="s">
        <v>1148</v>
      </c>
      <c r="G340" s="220" t="s">
        <v>270</v>
      </c>
      <c r="H340" s="221">
        <v>23</v>
      </c>
      <c r="I340" s="222"/>
      <c r="J340" s="223">
        <f>ROUND(I340*H340,2)</f>
        <v>0</v>
      </c>
      <c r="K340" s="219" t="s">
        <v>167</v>
      </c>
      <c r="L340" s="43"/>
      <c r="M340" s="224" t="s">
        <v>1</v>
      </c>
      <c r="N340" s="225" t="s">
        <v>44</v>
      </c>
      <c r="O340" s="90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8" t="s">
        <v>182</v>
      </c>
      <c r="AT340" s="228" t="s">
        <v>163</v>
      </c>
      <c r="AU340" s="228" t="s">
        <v>89</v>
      </c>
      <c r="AY340" s="16" t="s">
        <v>160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6" t="s">
        <v>87</v>
      </c>
      <c r="BK340" s="229">
        <f>ROUND(I340*H340,2)</f>
        <v>0</v>
      </c>
      <c r="BL340" s="16" t="s">
        <v>182</v>
      </c>
      <c r="BM340" s="228" t="s">
        <v>1149</v>
      </c>
    </row>
    <row r="341" s="2" customFormat="1">
      <c r="A341" s="37"/>
      <c r="B341" s="38"/>
      <c r="C341" s="39"/>
      <c r="D341" s="230" t="s">
        <v>170</v>
      </c>
      <c r="E341" s="39"/>
      <c r="F341" s="231" t="s">
        <v>1150</v>
      </c>
      <c r="G341" s="39"/>
      <c r="H341" s="39"/>
      <c r="I341" s="232"/>
      <c r="J341" s="39"/>
      <c r="K341" s="39"/>
      <c r="L341" s="43"/>
      <c r="M341" s="233"/>
      <c r="N341" s="234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170</v>
      </c>
      <c r="AU341" s="16" t="s">
        <v>89</v>
      </c>
    </row>
    <row r="342" s="2" customFormat="1" ht="24.15" customHeight="1">
      <c r="A342" s="37"/>
      <c r="B342" s="38"/>
      <c r="C342" s="217" t="s">
        <v>671</v>
      </c>
      <c r="D342" s="217" t="s">
        <v>163</v>
      </c>
      <c r="E342" s="218" t="s">
        <v>1151</v>
      </c>
      <c r="F342" s="219" t="s">
        <v>1152</v>
      </c>
      <c r="G342" s="220" t="s">
        <v>270</v>
      </c>
      <c r="H342" s="221">
        <v>4163</v>
      </c>
      <c r="I342" s="222"/>
      <c r="J342" s="223">
        <f>ROUND(I342*H342,2)</f>
        <v>0</v>
      </c>
      <c r="K342" s="219" t="s">
        <v>167</v>
      </c>
      <c r="L342" s="43"/>
      <c r="M342" s="224" t="s">
        <v>1</v>
      </c>
      <c r="N342" s="225" t="s">
        <v>44</v>
      </c>
      <c r="O342" s="90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182</v>
      </c>
      <c r="AT342" s="228" t="s">
        <v>163</v>
      </c>
      <c r="AU342" s="228" t="s">
        <v>89</v>
      </c>
      <c r="AY342" s="16" t="s">
        <v>160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87</v>
      </c>
      <c r="BK342" s="229">
        <f>ROUND(I342*H342,2)</f>
        <v>0</v>
      </c>
      <c r="BL342" s="16" t="s">
        <v>182</v>
      </c>
      <c r="BM342" s="228" t="s">
        <v>1153</v>
      </c>
    </row>
    <row r="343" s="2" customFormat="1">
      <c r="A343" s="37"/>
      <c r="B343" s="38"/>
      <c r="C343" s="39"/>
      <c r="D343" s="230" t="s">
        <v>170</v>
      </c>
      <c r="E343" s="39"/>
      <c r="F343" s="231" t="s">
        <v>1154</v>
      </c>
      <c r="G343" s="39"/>
      <c r="H343" s="39"/>
      <c r="I343" s="232"/>
      <c r="J343" s="39"/>
      <c r="K343" s="39"/>
      <c r="L343" s="43"/>
      <c r="M343" s="233"/>
      <c r="N343" s="234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170</v>
      </c>
      <c r="AU343" s="16" t="s">
        <v>89</v>
      </c>
    </row>
    <row r="344" s="2" customFormat="1" ht="24.15" customHeight="1">
      <c r="A344" s="37"/>
      <c r="B344" s="38"/>
      <c r="C344" s="217" t="s">
        <v>675</v>
      </c>
      <c r="D344" s="217" t="s">
        <v>163</v>
      </c>
      <c r="E344" s="218" t="s">
        <v>1155</v>
      </c>
      <c r="F344" s="219" t="s">
        <v>1156</v>
      </c>
      <c r="G344" s="220" t="s">
        <v>270</v>
      </c>
      <c r="H344" s="221">
        <v>1203</v>
      </c>
      <c r="I344" s="222"/>
      <c r="J344" s="223">
        <f>ROUND(I344*H344,2)</f>
        <v>0</v>
      </c>
      <c r="K344" s="219" t="s">
        <v>167</v>
      </c>
      <c r="L344" s="43"/>
      <c r="M344" s="224" t="s">
        <v>1</v>
      </c>
      <c r="N344" s="225" t="s">
        <v>44</v>
      </c>
      <c r="O344" s="90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8" t="s">
        <v>182</v>
      </c>
      <c r="AT344" s="228" t="s">
        <v>163</v>
      </c>
      <c r="AU344" s="228" t="s">
        <v>89</v>
      </c>
      <c r="AY344" s="16" t="s">
        <v>160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6" t="s">
        <v>87</v>
      </c>
      <c r="BK344" s="229">
        <f>ROUND(I344*H344,2)</f>
        <v>0</v>
      </c>
      <c r="BL344" s="16" t="s">
        <v>182</v>
      </c>
      <c r="BM344" s="228" t="s">
        <v>1157</v>
      </c>
    </row>
    <row r="345" s="2" customFormat="1">
      <c r="A345" s="37"/>
      <c r="B345" s="38"/>
      <c r="C345" s="39"/>
      <c r="D345" s="230" t="s">
        <v>170</v>
      </c>
      <c r="E345" s="39"/>
      <c r="F345" s="231" t="s">
        <v>1158</v>
      </c>
      <c r="G345" s="39"/>
      <c r="H345" s="39"/>
      <c r="I345" s="232"/>
      <c r="J345" s="39"/>
      <c r="K345" s="39"/>
      <c r="L345" s="43"/>
      <c r="M345" s="233"/>
      <c r="N345" s="234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170</v>
      </c>
      <c r="AU345" s="16" t="s">
        <v>89</v>
      </c>
    </row>
    <row r="346" s="2" customFormat="1">
      <c r="A346" s="37"/>
      <c r="B346" s="38"/>
      <c r="C346" s="39"/>
      <c r="D346" s="230" t="s">
        <v>172</v>
      </c>
      <c r="E346" s="39"/>
      <c r="F346" s="235" t="s">
        <v>1159</v>
      </c>
      <c r="G346" s="39"/>
      <c r="H346" s="39"/>
      <c r="I346" s="232"/>
      <c r="J346" s="39"/>
      <c r="K346" s="39"/>
      <c r="L346" s="43"/>
      <c r="M346" s="233"/>
      <c r="N346" s="234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172</v>
      </c>
      <c r="AU346" s="16" t="s">
        <v>89</v>
      </c>
    </row>
    <row r="347" s="2" customFormat="1" ht="24.15" customHeight="1">
      <c r="A347" s="37"/>
      <c r="B347" s="38"/>
      <c r="C347" s="217" t="s">
        <v>680</v>
      </c>
      <c r="D347" s="217" t="s">
        <v>163</v>
      </c>
      <c r="E347" s="218" t="s">
        <v>1160</v>
      </c>
      <c r="F347" s="219" t="s">
        <v>1161</v>
      </c>
      <c r="G347" s="220" t="s">
        <v>270</v>
      </c>
      <c r="H347" s="221">
        <v>164</v>
      </c>
      <c r="I347" s="222"/>
      <c r="J347" s="223">
        <f>ROUND(I347*H347,2)</f>
        <v>0</v>
      </c>
      <c r="K347" s="219" t="s">
        <v>167</v>
      </c>
      <c r="L347" s="43"/>
      <c r="M347" s="224" t="s">
        <v>1</v>
      </c>
      <c r="N347" s="225" t="s">
        <v>44</v>
      </c>
      <c r="O347" s="9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8" t="s">
        <v>182</v>
      </c>
      <c r="AT347" s="228" t="s">
        <v>163</v>
      </c>
      <c r="AU347" s="228" t="s">
        <v>89</v>
      </c>
      <c r="AY347" s="16" t="s">
        <v>160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6" t="s">
        <v>87</v>
      </c>
      <c r="BK347" s="229">
        <f>ROUND(I347*H347,2)</f>
        <v>0</v>
      </c>
      <c r="BL347" s="16" t="s">
        <v>182</v>
      </c>
      <c r="BM347" s="228" t="s">
        <v>1162</v>
      </c>
    </row>
    <row r="348" s="2" customFormat="1">
      <c r="A348" s="37"/>
      <c r="B348" s="38"/>
      <c r="C348" s="39"/>
      <c r="D348" s="230" t="s">
        <v>170</v>
      </c>
      <c r="E348" s="39"/>
      <c r="F348" s="231" t="s">
        <v>1163</v>
      </c>
      <c r="G348" s="39"/>
      <c r="H348" s="39"/>
      <c r="I348" s="232"/>
      <c r="J348" s="39"/>
      <c r="K348" s="39"/>
      <c r="L348" s="43"/>
      <c r="M348" s="233"/>
      <c r="N348" s="234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170</v>
      </c>
      <c r="AU348" s="16" t="s">
        <v>89</v>
      </c>
    </row>
    <row r="349" s="2" customFormat="1">
      <c r="A349" s="37"/>
      <c r="B349" s="38"/>
      <c r="C349" s="39"/>
      <c r="D349" s="230" t="s">
        <v>172</v>
      </c>
      <c r="E349" s="39"/>
      <c r="F349" s="235" t="s">
        <v>1164</v>
      </c>
      <c r="G349" s="39"/>
      <c r="H349" s="39"/>
      <c r="I349" s="232"/>
      <c r="J349" s="39"/>
      <c r="K349" s="39"/>
      <c r="L349" s="43"/>
      <c r="M349" s="233"/>
      <c r="N349" s="234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172</v>
      </c>
      <c r="AU349" s="16" t="s">
        <v>89</v>
      </c>
    </row>
    <row r="350" s="2" customFormat="1" ht="16.5" customHeight="1">
      <c r="A350" s="37"/>
      <c r="B350" s="38"/>
      <c r="C350" s="217" t="s">
        <v>685</v>
      </c>
      <c r="D350" s="217" t="s">
        <v>163</v>
      </c>
      <c r="E350" s="218" t="s">
        <v>1165</v>
      </c>
      <c r="F350" s="219" t="s">
        <v>1166</v>
      </c>
      <c r="G350" s="220" t="s">
        <v>275</v>
      </c>
      <c r="H350" s="221">
        <v>18.199999999999999</v>
      </c>
      <c r="I350" s="222"/>
      <c r="J350" s="223">
        <f>ROUND(I350*H350,2)</f>
        <v>0</v>
      </c>
      <c r="K350" s="219" t="s">
        <v>167</v>
      </c>
      <c r="L350" s="43"/>
      <c r="M350" s="224" t="s">
        <v>1</v>
      </c>
      <c r="N350" s="225" t="s">
        <v>44</v>
      </c>
      <c r="O350" s="90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8" t="s">
        <v>182</v>
      </c>
      <c r="AT350" s="228" t="s">
        <v>163</v>
      </c>
      <c r="AU350" s="228" t="s">
        <v>89</v>
      </c>
      <c r="AY350" s="16" t="s">
        <v>160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6" t="s">
        <v>87</v>
      </c>
      <c r="BK350" s="229">
        <f>ROUND(I350*H350,2)</f>
        <v>0</v>
      </c>
      <c r="BL350" s="16" t="s">
        <v>182</v>
      </c>
      <c r="BM350" s="228" t="s">
        <v>1167</v>
      </c>
    </row>
    <row r="351" s="2" customFormat="1">
      <c r="A351" s="37"/>
      <c r="B351" s="38"/>
      <c r="C351" s="39"/>
      <c r="D351" s="230" t="s">
        <v>170</v>
      </c>
      <c r="E351" s="39"/>
      <c r="F351" s="231" t="s">
        <v>1168</v>
      </c>
      <c r="G351" s="39"/>
      <c r="H351" s="39"/>
      <c r="I351" s="232"/>
      <c r="J351" s="39"/>
      <c r="K351" s="39"/>
      <c r="L351" s="43"/>
      <c r="M351" s="233"/>
      <c r="N351" s="234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170</v>
      </c>
      <c r="AU351" s="16" t="s">
        <v>89</v>
      </c>
    </row>
    <row r="352" s="13" customFormat="1">
      <c r="A352" s="13"/>
      <c r="B352" s="236"/>
      <c r="C352" s="237"/>
      <c r="D352" s="230" t="s">
        <v>219</v>
      </c>
      <c r="E352" s="238" t="s">
        <v>1</v>
      </c>
      <c r="F352" s="239" t="s">
        <v>1169</v>
      </c>
      <c r="G352" s="237"/>
      <c r="H352" s="240">
        <v>18.199999999999999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219</v>
      </c>
      <c r="AU352" s="246" t="s">
        <v>89</v>
      </c>
      <c r="AV352" s="13" t="s">
        <v>89</v>
      </c>
      <c r="AW352" s="13" t="s">
        <v>36</v>
      </c>
      <c r="AX352" s="13" t="s">
        <v>87</v>
      </c>
      <c r="AY352" s="246" t="s">
        <v>160</v>
      </c>
    </row>
    <row r="353" s="2" customFormat="1" ht="21.75" customHeight="1">
      <c r="A353" s="37"/>
      <c r="B353" s="38"/>
      <c r="C353" s="217" t="s">
        <v>689</v>
      </c>
      <c r="D353" s="217" t="s">
        <v>163</v>
      </c>
      <c r="E353" s="218" t="s">
        <v>1170</v>
      </c>
      <c r="F353" s="219" t="s">
        <v>1171</v>
      </c>
      <c r="G353" s="220" t="s">
        <v>270</v>
      </c>
      <c r="H353" s="221">
        <v>45.5</v>
      </c>
      <c r="I353" s="222"/>
      <c r="J353" s="223">
        <f>ROUND(I353*H353,2)</f>
        <v>0</v>
      </c>
      <c r="K353" s="219" t="s">
        <v>167</v>
      </c>
      <c r="L353" s="43"/>
      <c r="M353" s="224" t="s">
        <v>1</v>
      </c>
      <c r="N353" s="225" t="s">
        <v>44</v>
      </c>
      <c r="O353" s="90"/>
      <c r="P353" s="226">
        <f>O353*H353</f>
        <v>0</v>
      </c>
      <c r="Q353" s="226">
        <v>0.32400000000000001</v>
      </c>
      <c r="R353" s="226">
        <f>Q353*H353</f>
        <v>14.742000000000001</v>
      </c>
      <c r="S353" s="226">
        <v>0</v>
      </c>
      <c r="T353" s="22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8" t="s">
        <v>182</v>
      </c>
      <c r="AT353" s="228" t="s">
        <v>163</v>
      </c>
      <c r="AU353" s="228" t="s">
        <v>89</v>
      </c>
      <c r="AY353" s="16" t="s">
        <v>160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6" t="s">
        <v>87</v>
      </c>
      <c r="BK353" s="229">
        <f>ROUND(I353*H353,2)</f>
        <v>0</v>
      </c>
      <c r="BL353" s="16" t="s">
        <v>182</v>
      </c>
      <c r="BM353" s="228" t="s">
        <v>1172</v>
      </c>
    </row>
    <row r="354" s="2" customFormat="1">
      <c r="A354" s="37"/>
      <c r="B354" s="38"/>
      <c r="C354" s="39"/>
      <c r="D354" s="230" t="s">
        <v>170</v>
      </c>
      <c r="E354" s="39"/>
      <c r="F354" s="231" t="s">
        <v>1173</v>
      </c>
      <c r="G354" s="39"/>
      <c r="H354" s="39"/>
      <c r="I354" s="232"/>
      <c r="J354" s="39"/>
      <c r="K354" s="39"/>
      <c r="L354" s="43"/>
      <c r="M354" s="233"/>
      <c r="N354" s="234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170</v>
      </c>
      <c r="AU354" s="16" t="s">
        <v>89</v>
      </c>
    </row>
    <row r="355" s="13" customFormat="1">
      <c r="A355" s="13"/>
      <c r="B355" s="236"/>
      <c r="C355" s="237"/>
      <c r="D355" s="230" t="s">
        <v>219</v>
      </c>
      <c r="E355" s="238" t="s">
        <v>1</v>
      </c>
      <c r="F355" s="239" t="s">
        <v>1174</v>
      </c>
      <c r="G355" s="237"/>
      <c r="H355" s="240">
        <v>45.5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219</v>
      </c>
      <c r="AU355" s="246" t="s">
        <v>89</v>
      </c>
      <c r="AV355" s="13" t="s">
        <v>89</v>
      </c>
      <c r="AW355" s="13" t="s">
        <v>36</v>
      </c>
      <c r="AX355" s="13" t="s">
        <v>79</v>
      </c>
      <c r="AY355" s="246" t="s">
        <v>160</v>
      </c>
    </row>
    <row r="356" s="2" customFormat="1" ht="24.15" customHeight="1">
      <c r="A356" s="37"/>
      <c r="B356" s="38"/>
      <c r="C356" s="217" t="s">
        <v>696</v>
      </c>
      <c r="D356" s="217" t="s">
        <v>163</v>
      </c>
      <c r="E356" s="218" t="s">
        <v>1175</v>
      </c>
      <c r="F356" s="219" t="s">
        <v>1176</v>
      </c>
      <c r="G356" s="220" t="s">
        <v>270</v>
      </c>
      <c r="H356" s="221">
        <v>4371</v>
      </c>
      <c r="I356" s="222"/>
      <c r="J356" s="223">
        <f>ROUND(I356*H356,2)</f>
        <v>0</v>
      </c>
      <c r="K356" s="219" t="s">
        <v>1</v>
      </c>
      <c r="L356" s="43"/>
      <c r="M356" s="224" t="s">
        <v>1</v>
      </c>
      <c r="N356" s="225" t="s">
        <v>44</v>
      </c>
      <c r="O356" s="90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8" t="s">
        <v>182</v>
      </c>
      <c r="AT356" s="228" t="s">
        <v>163</v>
      </c>
      <c r="AU356" s="228" t="s">
        <v>89</v>
      </c>
      <c r="AY356" s="16" t="s">
        <v>160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6" t="s">
        <v>87</v>
      </c>
      <c r="BK356" s="229">
        <f>ROUND(I356*H356,2)</f>
        <v>0</v>
      </c>
      <c r="BL356" s="16" t="s">
        <v>182</v>
      </c>
      <c r="BM356" s="228" t="s">
        <v>1177</v>
      </c>
    </row>
    <row r="357" s="2" customFormat="1">
      <c r="A357" s="37"/>
      <c r="B357" s="38"/>
      <c r="C357" s="39"/>
      <c r="D357" s="230" t="s">
        <v>170</v>
      </c>
      <c r="E357" s="39"/>
      <c r="F357" s="231" t="s">
        <v>1178</v>
      </c>
      <c r="G357" s="39"/>
      <c r="H357" s="39"/>
      <c r="I357" s="232"/>
      <c r="J357" s="39"/>
      <c r="K357" s="39"/>
      <c r="L357" s="43"/>
      <c r="M357" s="233"/>
      <c r="N357" s="234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170</v>
      </c>
      <c r="AU357" s="16" t="s">
        <v>89</v>
      </c>
    </row>
    <row r="358" s="2" customFormat="1" ht="33" customHeight="1">
      <c r="A358" s="37"/>
      <c r="B358" s="38"/>
      <c r="C358" s="217" t="s">
        <v>705</v>
      </c>
      <c r="D358" s="217" t="s">
        <v>163</v>
      </c>
      <c r="E358" s="218" t="s">
        <v>1179</v>
      </c>
      <c r="F358" s="219" t="s">
        <v>1180</v>
      </c>
      <c r="G358" s="220" t="s">
        <v>270</v>
      </c>
      <c r="H358" s="221">
        <v>8326</v>
      </c>
      <c r="I358" s="222"/>
      <c r="J358" s="223">
        <f>ROUND(I358*H358,2)</f>
        <v>0</v>
      </c>
      <c r="K358" s="219" t="s">
        <v>1</v>
      </c>
      <c r="L358" s="43"/>
      <c r="M358" s="224" t="s">
        <v>1</v>
      </c>
      <c r="N358" s="225" t="s">
        <v>44</v>
      </c>
      <c r="O358" s="90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8" t="s">
        <v>182</v>
      </c>
      <c r="AT358" s="228" t="s">
        <v>163</v>
      </c>
      <c r="AU358" s="228" t="s">
        <v>89</v>
      </c>
      <c r="AY358" s="16" t="s">
        <v>160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6" t="s">
        <v>87</v>
      </c>
      <c r="BK358" s="229">
        <f>ROUND(I358*H358,2)</f>
        <v>0</v>
      </c>
      <c r="BL358" s="16" t="s">
        <v>182</v>
      </c>
      <c r="BM358" s="228" t="s">
        <v>1181</v>
      </c>
    </row>
    <row r="359" s="2" customFormat="1">
      <c r="A359" s="37"/>
      <c r="B359" s="38"/>
      <c r="C359" s="39"/>
      <c r="D359" s="230" t="s">
        <v>170</v>
      </c>
      <c r="E359" s="39"/>
      <c r="F359" s="231" t="s">
        <v>1182</v>
      </c>
      <c r="G359" s="39"/>
      <c r="H359" s="39"/>
      <c r="I359" s="232"/>
      <c r="J359" s="39"/>
      <c r="K359" s="39"/>
      <c r="L359" s="43"/>
      <c r="M359" s="233"/>
      <c r="N359" s="234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170</v>
      </c>
      <c r="AU359" s="16" t="s">
        <v>89</v>
      </c>
    </row>
    <row r="360" s="13" customFormat="1">
      <c r="A360" s="13"/>
      <c r="B360" s="236"/>
      <c r="C360" s="237"/>
      <c r="D360" s="230" t="s">
        <v>219</v>
      </c>
      <c r="E360" s="238" t="s">
        <v>1</v>
      </c>
      <c r="F360" s="239" t="s">
        <v>1183</v>
      </c>
      <c r="G360" s="237"/>
      <c r="H360" s="240">
        <v>8326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219</v>
      </c>
      <c r="AU360" s="246" t="s">
        <v>89</v>
      </c>
      <c r="AV360" s="13" t="s">
        <v>89</v>
      </c>
      <c r="AW360" s="13" t="s">
        <v>36</v>
      </c>
      <c r="AX360" s="13" t="s">
        <v>79</v>
      </c>
      <c r="AY360" s="246" t="s">
        <v>160</v>
      </c>
    </row>
    <row r="361" s="2" customFormat="1" ht="24.15" customHeight="1">
      <c r="A361" s="37"/>
      <c r="B361" s="38"/>
      <c r="C361" s="217" t="s">
        <v>710</v>
      </c>
      <c r="D361" s="217" t="s">
        <v>163</v>
      </c>
      <c r="E361" s="218" t="s">
        <v>1184</v>
      </c>
      <c r="F361" s="219" t="s">
        <v>1185</v>
      </c>
      <c r="G361" s="220" t="s">
        <v>270</v>
      </c>
      <c r="H361" s="221">
        <v>23</v>
      </c>
      <c r="I361" s="222"/>
      <c r="J361" s="223">
        <f>ROUND(I361*H361,2)</f>
        <v>0</v>
      </c>
      <c r="K361" s="219" t="s">
        <v>167</v>
      </c>
      <c r="L361" s="43"/>
      <c r="M361" s="224" t="s">
        <v>1</v>
      </c>
      <c r="N361" s="225" t="s">
        <v>44</v>
      </c>
      <c r="O361" s="90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8" t="s">
        <v>182</v>
      </c>
      <c r="AT361" s="228" t="s">
        <v>163</v>
      </c>
      <c r="AU361" s="228" t="s">
        <v>89</v>
      </c>
      <c r="AY361" s="16" t="s">
        <v>160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6" t="s">
        <v>87</v>
      </c>
      <c r="BK361" s="229">
        <f>ROUND(I361*H361,2)</f>
        <v>0</v>
      </c>
      <c r="BL361" s="16" t="s">
        <v>182</v>
      </c>
      <c r="BM361" s="228" t="s">
        <v>1186</v>
      </c>
    </row>
    <row r="362" s="2" customFormat="1">
      <c r="A362" s="37"/>
      <c r="B362" s="38"/>
      <c r="C362" s="39"/>
      <c r="D362" s="230" t="s">
        <v>170</v>
      </c>
      <c r="E362" s="39"/>
      <c r="F362" s="231" t="s">
        <v>1187</v>
      </c>
      <c r="G362" s="39"/>
      <c r="H362" s="39"/>
      <c r="I362" s="232"/>
      <c r="J362" s="39"/>
      <c r="K362" s="39"/>
      <c r="L362" s="43"/>
      <c r="M362" s="233"/>
      <c r="N362" s="234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170</v>
      </c>
      <c r="AU362" s="16" t="s">
        <v>89</v>
      </c>
    </row>
    <row r="363" s="2" customFormat="1" ht="33" customHeight="1">
      <c r="A363" s="37"/>
      <c r="B363" s="38"/>
      <c r="C363" s="217" t="s">
        <v>718</v>
      </c>
      <c r="D363" s="217" t="s">
        <v>163</v>
      </c>
      <c r="E363" s="218" t="s">
        <v>1188</v>
      </c>
      <c r="F363" s="219" t="s">
        <v>1189</v>
      </c>
      <c r="G363" s="220" t="s">
        <v>270</v>
      </c>
      <c r="H363" s="221">
        <v>4323.6499999999996</v>
      </c>
      <c r="I363" s="222"/>
      <c r="J363" s="223">
        <f>ROUND(I363*H363,2)</f>
        <v>0</v>
      </c>
      <c r="K363" s="219" t="s">
        <v>167</v>
      </c>
      <c r="L363" s="43"/>
      <c r="M363" s="224" t="s">
        <v>1</v>
      </c>
      <c r="N363" s="225" t="s">
        <v>44</v>
      </c>
      <c r="O363" s="90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8" t="s">
        <v>182</v>
      </c>
      <c r="AT363" s="228" t="s">
        <v>163</v>
      </c>
      <c r="AU363" s="228" t="s">
        <v>89</v>
      </c>
      <c r="AY363" s="16" t="s">
        <v>160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6" t="s">
        <v>87</v>
      </c>
      <c r="BK363" s="229">
        <f>ROUND(I363*H363,2)</f>
        <v>0</v>
      </c>
      <c r="BL363" s="16" t="s">
        <v>182</v>
      </c>
      <c r="BM363" s="228" t="s">
        <v>1190</v>
      </c>
    </row>
    <row r="364" s="2" customFormat="1">
      <c r="A364" s="37"/>
      <c r="B364" s="38"/>
      <c r="C364" s="39"/>
      <c r="D364" s="230" t="s">
        <v>170</v>
      </c>
      <c r="E364" s="39"/>
      <c r="F364" s="231" t="s">
        <v>1191</v>
      </c>
      <c r="G364" s="39"/>
      <c r="H364" s="39"/>
      <c r="I364" s="232"/>
      <c r="J364" s="39"/>
      <c r="K364" s="39"/>
      <c r="L364" s="43"/>
      <c r="M364" s="233"/>
      <c r="N364" s="234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170</v>
      </c>
      <c r="AU364" s="16" t="s">
        <v>89</v>
      </c>
    </row>
    <row r="365" s="13" customFormat="1">
      <c r="A365" s="13"/>
      <c r="B365" s="236"/>
      <c r="C365" s="237"/>
      <c r="D365" s="230" t="s">
        <v>219</v>
      </c>
      <c r="E365" s="238" t="s">
        <v>1</v>
      </c>
      <c r="F365" s="239" t="s">
        <v>1192</v>
      </c>
      <c r="G365" s="237"/>
      <c r="H365" s="240">
        <v>4323.6499999999996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219</v>
      </c>
      <c r="AU365" s="246" t="s">
        <v>89</v>
      </c>
      <c r="AV365" s="13" t="s">
        <v>89</v>
      </c>
      <c r="AW365" s="13" t="s">
        <v>36</v>
      </c>
      <c r="AX365" s="13" t="s">
        <v>79</v>
      </c>
      <c r="AY365" s="246" t="s">
        <v>160</v>
      </c>
    </row>
    <row r="366" s="2" customFormat="1" ht="24.15" customHeight="1">
      <c r="A366" s="37"/>
      <c r="B366" s="38"/>
      <c r="C366" s="217" t="s">
        <v>1193</v>
      </c>
      <c r="D366" s="217" t="s">
        <v>163</v>
      </c>
      <c r="E366" s="218" t="s">
        <v>1194</v>
      </c>
      <c r="F366" s="219" t="s">
        <v>1195</v>
      </c>
      <c r="G366" s="220" t="s">
        <v>270</v>
      </c>
      <c r="H366" s="221">
        <v>4163</v>
      </c>
      <c r="I366" s="222"/>
      <c r="J366" s="223">
        <f>ROUND(I366*H366,2)</f>
        <v>0</v>
      </c>
      <c r="K366" s="219" t="s">
        <v>167</v>
      </c>
      <c r="L366" s="43"/>
      <c r="M366" s="224" t="s">
        <v>1</v>
      </c>
      <c r="N366" s="225" t="s">
        <v>44</v>
      </c>
      <c r="O366" s="90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8" t="s">
        <v>182</v>
      </c>
      <c r="AT366" s="228" t="s">
        <v>163</v>
      </c>
      <c r="AU366" s="228" t="s">
        <v>89</v>
      </c>
      <c r="AY366" s="16" t="s">
        <v>160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6" t="s">
        <v>87</v>
      </c>
      <c r="BK366" s="229">
        <f>ROUND(I366*H366,2)</f>
        <v>0</v>
      </c>
      <c r="BL366" s="16" t="s">
        <v>182</v>
      </c>
      <c r="BM366" s="228" t="s">
        <v>1196</v>
      </c>
    </row>
    <row r="367" s="2" customFormat="1">
      <c r="A367" s="37"/>
      <c r="B367" s="38"/>
      <c r="C367" s="39"/>
      <c r="D367" s="230" t="s">
        <v>170</v>
      </c>
      <c r="E367" s="39"/>
      <c r="F367" s="231" t="s">
        <v>1197</v>
      </c>
      <c r="G367" s="39"/>
      <c r="H367" s="39"/>
      <c r="I367" s="232"/>
      <c r="J367" s="39"/>
      <c r="K367" s="39"/>
      <c r="L367" s="43"/>
      <c r="M367" s="233"/>
      <c r="N367" s="234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170</v>
      </c>
      <c r="AU367" s="16" t="s">
        <v>89</v>
      </c>
    </row>
    <row r="368" s="2" customFormat="1" ht="24.15" customHeight="1">
      <c r="A368" s="37"/>
      <c r="B368" s="38"/>
      <c r="C368" s="217" t="s">
        <v>1198</v>
      </c>
      <c r="D368" s="217" t="s">
        <v>163</v>
      </c>
      <c r="E368" s="218" t="s">
        <v>1199</v>
      </c>
      <c r="F368" s="219" t="s">
        <v>1200</v>
      </c>
      <c r="G368" s="220" t="s">
        <v>270</v>
      </c>
      <c r="H368" s="221">
        <v>42.740000000000002</v>
      </c>
      <c r="I368" s="222"/>
      <c r="J368" s="223">
        <f>ROUND(I368*H368,2)</f>
        <v>0</v>
      </c>
      <c r="K368" s="219" t="s">
        <v>167</v>
      </c>
      <c r="L368" s="43"/>
      <c r="M368" s="224" t="s">
        <v>1</v>
      </c>
      <c r="N368" s="225" t="s">
        <v>44</v>
      </c>
      <c r="O368" s="90"/>
      <c r="P368" s="226">
        <f>O368*H368</f>
        <v>0</v>
      </c>
      <c r="Q368" s="226">
        <v>0.083500000000000005</v>
      </c>
      <c r="R368" s="226">
        <f>Q368*H368</f>
        <v>3.5687900000000004</v>
      </c>
      <c r="S368" s="226">
        <v>0</v>
      </c>
      <c r="T368" s="22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8" t="s">
        <v>182</v>
      </c>
      <c r="AT368" s="228" t="s">
        <v>163</v>
      </c>
      <c r="AU368" s="228" t="s">
        <v>89</v>
      </c>
      <c r="AY368" s="16" t="s">
        <v>160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6" t="s">
        <v>87</v>
      </c>
      <c r="BK368" s="229">
        <f>ROUND(I368*H368,2)</f>
        <v>0</v>
      </c>
      <c r="BL368" s="16" t="s">
        <v>182</v>
      </c>
      <c r="BM368" s="228" t="s">
        <v>1201</v>
      </c>
    </row>
    <row r="369" s="2" customFormat="1">
      <c r="A369" s="37"/>
      <c r="B369" s="38"/>
      <c r="C369" s="39"/>
      <c r="D369" s="230" t="s">
        <v>170</v>
      </c>
      <c r="E369" s="39"/>
      <c r="F369" s="231" t="s">
        <v>1202</v>
      </c>
      <c r="G369" s="39"/>
      <c r="H369" s="39"/>
      <c r="I369" s="232"/>
      <c r="J369" s="39"/>
      <c r="K369" s="39"/>
      <c r="L369" s="43"/>
      <c r="M369" s="233"/>
      <c r="N369" s="234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170</v>
      </c>
      <c r="AU369" s="16" t="s">
        <v>89</v>
      </c>
    </row>
    <row r="370" s="2" customFormat="1">
      <c r="A370" s="37"/>
      <c r="B370" s="38"/>
      <c r="C370" s="39"/>
      <c r="D370" s="230" t="s">
        <v>172</v>
      </c>
      <c r="E370" s="39"/>
      <c r="F370" s="235" t="s">
        <v>1203</v>
      </c>
      <c r="G370" s="39"/>
      <c r="H370" s="39"/>
      <c r="I370" s="232"/>
      <c r="J370" s="39"/>
      <c r="K370" s="39"/>
      <c r="L370" s="43"/>
      <c r="M370" s="233"/>
      <c r="N370" s="234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172</v>
      </c>
      <c r="AU370" s="16" t="s">
        <v>89</v>
      </c>
    </row>
    <row r="371" s="13" customFormat="1">
      <c r="A371" s="13"/>
      <c r="B371" s="236"/>
      <c r="C371" s="237"/>
      <c r="D371" s="230" t="s">
        <v>219</v>
      </c>
      <c r="E371" s="238" t="s">
        <v>1</v>
      </c>
      <c r="F371" s="239" t="s">
        <v>1204</v>
      </c>
      <c r="G371" s="237"/>
      <c r="H371" s="240">
        <v>42.740000000000002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219</v>
      </c>
      <c r="AU371" s="246" t="s">
        <v>89</v>
      </c>
      <c r="AV371" s="13" t="s">
        <v>89</v>
      </c>
      <c r="AW371" s="13" t="s">
        <v>36</v>
      </c>
      <c r="AX371" s="13" t="s">
        <v>79</v>
      </c>
      <c r="AY371" s="246" t="s">
        <v>160</v>
      </c>
    </row>
    <row r="372" s="2" customFormat="1" ht="24.15" customHeight="1">
      <c r="A372" s="37"/>
      <c r="B372" s="38"/>
      <c r="C372" s="251" t="s">
        <v>1205</v>
      </c>
      <c r="D372" s="251" t="s">
        <v>452</v>
      </c>
      <c r="E372" s="252" t="s">
        <v>1206</v>
      </c>
      <c r="F372" s="253" t="s">
        <v>1207</v>
      </c>
      <c r="G372" s="254" t="s">
        <v>281</v>
      </c>
      <c r="H372" s="255">
        <v>3</v>
      </c>
      <c r="I372" s="256"/>
      <c r="J372" s="257">
        <f>ROUND(I372*H372,2)</f>
        <v>0</v>
      </c>
      <c r="K372" s="253" t="s">
        <v>1</v>
      </c>
      <c r="L372" s="258"/>
      <c r="M372" s="259" t="s">
        <v>1</v>
      </c>
      <c r="N372" s="260" t="s">
        <v>44</v>
      </c>
      <c r="O372" s="90"/>
      <c r="P372" s="226">
        <f>O372*H372</f>
        <v>0</v>
      </c>
      <c r="Q372" s="226">
        <v>0.75</v>
      </c>
      <c r="R372" s="226">
        <f>Q372*H372</f>
        <v>2.25</v>
      </c>
      <c r="S372" s="226">
        <v>0</v>
      </c>
      <c r="T372" s="227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8" t="s">
        <v>204</v>
      </c>
      <c r="AT372" s="228" t="s">
        <v>452</v>
      </c>
      <c r="AU372" s="228" t="s">
        <v>89</v>
      </c>
      <c r="AY372" s="16" t="s">
        <v>160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6" t="s">
        <v>87</v>
      </c>
      <c r="BK372" s="229">
        <f>ROUND(I372*H372,2)</f>
        <v>0</v>
      </c>
      <c r="BL372" s="16" t="s">
        <v>182</v>
      </c>
      <c r="BM372" s="228" t="s">
        <v>1208</v>
      </c>
    </row>
    <row r="373" s="2" customFormat="1">
      <c r="A373" s="37"/>
      <c r="B373" s="38"/>
      <c r="C373" s="39"/>
      <c r="D373" s="230" t="s">
        <v>170</v>
      </c>
      <c r="E373" s="39"/>
      <c r="F373" s="231" t="s">
        <v>1209</v>
      </c>
      <c r="G373" s="39"/>
      <c r="H373" s="39"/>
      <c r="I373" s="232"/>
      <c r="J373" s="39"/>
      <c r="K373" s="39"/>
      <c r="L373" s="43"/>
      <c r="M373" s="233"/>
      <c r="N373" s="234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170</v>
      </c>
      <c r="AU373" s="16" t="s">
        <v>89</v>
      </c>
    </row>
    <row r="374" s="13" customFormat="1">
      <c r="A374" s="13"/>
      <c r="B374" s="236"/>
      <c r="C374" s="237"/>
      <c r="D374" s="230" t="s">
        <v>219</v>
      </c>
      <c r="E374" s="237"/>
      <c r="F374" s="239" t="s">
        <v>1210</v>
      </c>
      <c r="G374" s="237"/>
      <c r="H374" s="240">
        <v>3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219</v>
      </c>
      <c r="AU374" s="246" t="s">
        <v>89</v>
      </c>
      <c r="AV374" s="13" t="s">
        <v>89</v>
      </c>
      <c r="AW374" s="13" t="s">
        <v>4</v>
      </c>
      <c r="AX374" s="13" t="s">
        <v>87</v>
      </c>
      <c r="AY374" s="246" t="s">
        <v>160</v>
      </c>
    </row>
    <row r="375" s="2" customFormat="1" ht="24.15" customHeight="1">
      <c r="A375" s="37"/>
      <c r="B375" s="38"/>
      <c r="C375" s="251" t="s">
        <v>1211</v>
      </c>
      <c r="D375" s="251" t="s">
        <v>452</v>
      </c>
      <c r="E375" s="252" t="s">
        <v>1212</v>
      </c>
      <c r="F375" s="253" t="s">
        <v>1213</v>
      </c>
      <c r="G375" s="254" t="s">
        <v>281</v>
      </c>
      <c r="H375" s="255">
        <v>1</v>
      </c>
      <c r="I375" s="256"/>
      <c r="J375" s="257">
        <f>ROUND(I375*H375,2)</f>
        <v>0</v>
      </c>
      <c r="K375" s="253" t="s">
        <v>1</v>
      </c>
      <c r="L375" s="258"/>
      <c r="M375" s="259" t="s">
        <v>1</v>
      </c>
      <c r="N375" s="260" t="s">
        <v>44</v>
      </c>
      <c r="O375" s="90"/>
      <c r="P375" s="226">
        <f>O375*H375</f>
        <v>0</v>
      </c>
      <c r="Q375" s="226">
        <v>1.1200000000000001</v>
      </c>
      <c r="R375" s="226">
        <f>Q375*H375</f>
        <v>1.1200000000000001</v>
      </c>
      <c r="S375" s="226">
        <v>0</v>
      </c>
      <c r="T375" s="227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8" t="s">
        <v>204</v>
      </c>
      <c r="AT375" s="228" t="s">
        <v>452</v>
      </c>
      <c r="AU375" s="228" t="s">
        <v>89</v>
      </c>
      <c r="AY375" s="16" t="s">
        <v>160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6" t="s">
        <v>87</v>
      </c>
      <c r="BK375" s="229">
        <f>ROUND(I375*H375,2)</f>
        <v>0</v>
      </c>
      <c r="BL375" s="16" t="s">
        <v>182</v>
      </c>
      <c r="BM375" s="228" t="s">
        <v>1214</v>
      </c>
    </row>
    <row r="376" s="2" customFormat="1">
      <c r="A376" s="37"/>
      <c r="B376" s="38"/>
      <c r="C376" s="39"/>
      <c r="D376" s="230" t="s">
        <v>170</v>
      </c>
      <c r="E376" s="39"/>
      <c r="F376" s="231" t="s">
        <v>1215</v>
      </c>
      <c r="G376" s="39"/>
      <c r="H376" s="39"/>
      <c r="I376" s="232"/>
      <c r="J376" s="39"/>
      <c r="K376" s="39"/>
      <c r="L376" s="43"/>
      <c r="M376" s="233"/>
      <c r="N376" s="234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170</v>
      </c>
      <c r="AU376" s="16" t="s">
        <v>89</v>
      </c>
    </row>
    <row r="377" s="13" customFormat="1">
      <c r="A377" s="13"/>
      <c r="B377" s="236"/>
      <c r="C377" s="237"/>
      <c r="D377" s="230" t="s">
        <v>219</v>
      </c>
      <c r="E377" s="237"/>
      <c r="F377" s="239" t="s">
        <v>1216</v>
      </c>
      <c r="G377" s="237"/>
      <c r="H377" s="240">
        <v>1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219</v>
      </c>
      <c r="AU377" s="246" t="s">
        <v>89</v>
      </c>
      <c r="AV377" s="13" t="s">
        <v>89</v>
      </c>
      <c r="AW377" s="13" t="s">
        <v>4</v>
      </c>
      <c r="AX377" s="13" t="s">
        <v>87</v>
      </c>
      <c r="AY377" s="246" t="s">
        <v>160</v>
      </c>
    </row>
    <row r="378" s="2" customFormat="1" ht="24.15" customHeight="1">
      <c r="A378" s="37"/>
      <c r="B378" s="38"/>
      <c r="C378" s="251" t="s">
        <v>1217</v>
      </c>
      <c r="D378" s="251" t="s">
        <v>452</v>
      </c>
      <c r="E378" s="252" t="s">
        <v>1218</v>
      </c>
      <c r="F378" s="253" t="s">
        <v>1219</v>
      </c>
      <c r="G378" s="254" t="s">
        <v>281</v>
      </c>
      <c r="H378" s="255">
        <v>1</v>
      </c>
      <c r="I378" s="256"/>
      <c r="J378" s="257">
        <f>ROUND(I378*H378,2)</f>
        <v>0</v>
      </c>
      <c r="K378" s="253" t="s">
        <v>1</v>
      </c>
      <c r="L378" s="258"/>
      <c r="M378" s="259" t="s">
        <v>1</v>
      </c>
      <c r="N378" s="260" t="s">
        <v>44</v>
      </c>
      <c r="O378" s="90"/>
      <c r="P378" s="226">
        <f>O378*H378</f>
        <v>0</v>
      </c>
      <c r="Q378" s="226">
        <v>1.3100000000000001</v>
      </c>
      <c r="R378" s="226">
        <f>Q378*H378</f>
        <v>1.3100000000000001</v>
      </c>
      <c r="S378" s="226">
        <v>0</v>
      </c>
      <c r="T378" s="22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8" t="s">
        <v>204</v>
      </c>
      <c r="AT378" s="228" t="s">
        <v>452</v>
      </c>
      <c r="AU378" s="228" t="s">
        <v>89</v>
      </c>
      <c r="AY378" s="16" t="s">
        <v>160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6" t="s">
        <v>87</v>
      </c>
      <c r="BK378" s="229">
        <f>ROUND(I378*H378,2)</f>
        <v>0</v>
      </c>
      <c r="BL378" s="16" t="s">
        <v>182</v>
      </c>
      <c r="BM378" s="228" t="s">
        <v>1220</v>
      </c>
    </row>
    <row r="379" s="2" customFormat="1">
      <c r="A379" s="37"/>
      <c r="B379" s="38"/>
      <c r="C379" s="39"/>
      <c r="D379" s="230" t="s">
        <v>170</v>
      </c>
      <c r="E379" s="39"/>
      <c r="F379" s="231" t="s">
        <v>1221</v>
      </c>
      <c r="G379" s="39"/>
      <c r="H379" s="39"/>
      <c r="I379" s="232"/>
      <c r="J379" s="39"/>
      <c r="K379" s="39"/>
      <c r="L379" s="43"/>
      <c r="M379" s="233"/>
      <c r="N379" s="234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170</v>
      </c>
      <c r="AU379" s="16" t="s">
        <v>89</v>
      </c>
    </row>
    <row r="380" s="13" customFormat="1">
      <c r="A380" s="13"/>
      <c r="B380" s="236"/>
      <c r="C380" s="237"/>
      <c r="D380" s="230" t="s">
        <v>219</v>
      </c>
      <c r="E380" s="237"/>
      <c r="F380" s="239" t="s">
        <v>1216</v>
      </c>
      <c r="G380" s="237"/>
      <c r="H380" s="240">
        <v>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219</v>
      </c>
      <c r="AU380" s="246" t="s">
        <v>89</v>
      </c>
      <c r="AV380" s="13" t="s">
        <v>89</v>
      </c>
      <c r="AW380" s="13" t="s">
        <v>4</v>
      </c>
      <c r="AX380" s="13" t="s">
        <v>87</v>
      </c>
      <c r="AY380" s="246" t="s">
        <v>160</v>
      </c>
    </row>
    <row r="381" s="2" customFormat="1" ht="16.5" customHeight="1">
      <c r="A381" s="37"/>
      <c r="B381" s="38"/>
      <c r="C381" s="251" t="s">
        <v>1222</v>
      </c>
      <c r="D381" s="251" t="s">
        <v>452</v>
      </c>
      <c r="E381" s="252" t="s">
        <v>1223</v>
      </c>
      <c r="F381" s="253" t="s">
        <v>1224</v>
      </c>
      <c r="G381" s="254" t="s">
        <v>281</v>
      </c>
      <c r="H381" s="255">
        <v>7</v>
      </c>
      <c r="I381" s="256"/>
      <c r="J381" s="257">
        <f>ROUND(I381*H381,2)</f>
        <v>0</v>
      </c>
      <c r="K381" s="253" t="s">
        <v>1</v>
      </c>
      <c r="L381" s="258"/>
      <c r="M381" s="259" t="s">
        <v>1</v>
      </c>
      <c r="N381" s="260" t="s">
        <v>44</v>
      </c>
      <c r="O381" s="90"/>
      <c r="P381" s="226">
        <f>O381*H381</f>
        <v>0</v>
      </c>
      <c r="Q381" s="226">
        <v>1.516</v>
      </c>
      <c r="R381" s="226">
        <f>Q381*H381</f>
        <v>10.612</v>
      </c>
      <c r="S381" s="226">
        <v>0</v>
      </c>
      <c r="T381" s="227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8" t="s">
        <v>204</v>
      </c>
      <c r="AT381" s="228" t="s">
        <v>452</v>
      </c>
      <c r="AU381" s="228" t="s">
        <v>89</v>
      </c>
      <c r="AY381" s="16" t="s">
        <v>160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6" t="s">
        <v>87</v>
      </c>
      <c r="BK381" s="229">
        <f>ROUND(I381*H381,2)</f>
        <v>0</v>
      </c>
      <c r="BL381" s="16" t="s">
        <v>182</v>
      </c>
      <c r="BM381" s="228" t="s">
        <v>1225</v>
      </c>
    </row>
    <row r="382" s="2" customFormat="1">
      <c r="A382" s="37"/>
      <c r="B382" s="38"/>
      <c r="C382" s="39"/>
      <c r="D382" s="230" t="s">
        <v>170</v>
      </c>
      <c r="E382" s="39"/>
      <c r="F382" s="231" t="s">
        <v>1226</v>
      </c>
      <c r="G382" s="39"/>
      <c r="H382" s="39"/>
      <c r="I382" s="232"/>
      <c r="J382" s="39"/>
      <c r="K382" s="39"/>
      <c r="L382" s="43"/>
      <c r="M382" s="233"/>
      <c r="N382" s="234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170</v>
      </c>
      <c r="AU382" s="16" t="s">
        <v>89</v>
      </c>
    </row>
    <row r="383" s="13" customFormat="1">
      <c r="A383" s="13"/>
      <c r="B383" s="236"/>
      <c r="C383" s="237"/>
      <c r="D383" s="230" t="s">
        <v>219</v>
      </c>
      <c r="E383" s="237"/>
      <c r="F383" s="239" t="s">
        <v>1227</v>
      </c>
      <c r="G383" s="237"/>
      <c r="H383" s="240">
        <v>7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219</v>
      </c>
      <c r="AU383" s="246" t="s">
        <v>89</v>
      </c>
      <c r="AV383" s="13" t="s">
        <v>89</v>
      </c>
      <c r="AW383" s="13" t="s">
        <v>4</v>
      </c>
      <c r="AX383" s="13" t="s">
        <v>87</v>
      </c>
      <c r="AY383" s="246" t="s">
        <v>160</v>
      </c>
    </row>
    <row r="384" s="2" customFormat="1" ht="24.15" customHeight="1">
      <c r="A384" s="37"/>
      <c r="B384" s="38"/>
      <c r="C384" s="217" t="s">
        <v>1228</v>
      </c>
      <c r="D384" s="217" t="s">
        <v>163</v>
      </c>
      <c r="E384" s="218" t="s">
        <v>1229</v>
      </c>
      <c r="F384" s="219" t="s">
        <v>1230</v>
      </c>
      <c r="G384" s="220" t="s">
        <v>270</v>
      </c>
      <c r="H384" s="221">
        <v>164</v>
      </c>
      <c r="I384" s="222"/>
      <c r="J384" s="223">
        <f>ROUND(I384*H384,2)</f>
        <v>0</v>
      </c>
      <c r="K384" s="219" t="s">
        <v>167</v>
      </c>
      <c r="L384" s="43"/>
      <c r="M384" s="224" t="s">
        <v>1</v>
      </c>
      <c r="N384" s="225" t="s">
        <v>44</v>
      </c>
      <c r="O384" s="90"/>
      <c r="P384" s="226">
        <f>O384*H384</f>
        <v>0</v>
      </c>
      <c r="Q384" s="226">
        <v>0.19536000000000001</v>
      </c>
      <c r="R384" s="226">
        <f>Q384*H384</f>
        <v>32.03904</v>
      </c>
      <c r="S384" s="226">
        <v>0</v>
      </c>
      <c r="T384" s="227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28" t="s">
        <v>182</v>
      </c>
      <c r="AT384" s="228" t="s">
        <v>163</v>
      </c>
      <c r="AU384" s="228" t="s">
        <v>89</v>
      </c>
      <c r="AY384" s="16" t="s">
        <v>160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6" t="s">
        <v>87</v>
      </c>
      <c r="BK384" s="229">
        <f>ROUND(I384*H384,2)</f>
        <v>0</v>
      </c>
      <c r="BL384" s="16" t="s">
        <v>182</v>
      </c>
      <c r="BM384" s="228" t="s">
        <v>1231</v>
      </c>
    </row>
    <row r="385" s="2" customFormat="1">
      <c r="A385" s="37"/>
      <c r="B385" s="38"/>
      <c r="C385" s="39"/>
      <c r="D385" s="230" t="s">
        <v>170</v>
      </c>
      <c r="E385" s="39"/>
      <c r="F385" s="231" t="s">
        <v>1232</v>
      </c>
      <c r="G385" s="39"/>
      <c r="H385" s="39"/>
      <c r="I385" s="232"/>
      <c r="J385" s="39"/>
      <c r="K385" s="39"/>
      <c r="L385" s="43"/>
      <c r="M385" s="233"/>
      <c r="N385" s="234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170</v>
      </c>
      <c r="AU385" s="16" t="s">
        <v>89</v>
      </c>
    </row>
    <row r="386" s="2" customFormat="1">
      <c r="A386" s="37"/>
      <c r="B386" s="38"/>
      <c r="C386" s="39"/>
      <c r="D386" s="230" t="s">
        <v>172</v>
      </c>
      <c r="E386" s="39"/>
      <c r="F386" s="235" t="s">
        <v>1233</v>
      </c>
      <c r="G386" s="39"/>
      <c r="H386" s="39"/>
      <c r="I386" s="232"/>
      <c r="J386" s="39"/>
      <c r="K386" s="39"/>
      <c r="L386" s="43"/>
      <c r="M386" s="233"/>
      <c r="N386" s="234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172</v>
      </c>
      <c r="AU386" s="16" t="s">
        <v>89</v>
      </c>
    </row>
    <row r="387" s="13" customFormat="1">
      <c r="A387" s="13"/>
      <c r="B387" s="236"/>
      <c r="C387" s="237"/>
      <c r="D387" s="230" t="s">
        <v>219</v>
      </c>
      <c r="E387" s="238" t="s">
        <v>1</v>
      </c>
      <c r="F387" s="239" t="s">
        <v>1234</v>
      </c>
      <c r="G387" s="237"/>
      <c r="H387" s="240">
        <v>164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219</v>
      </c>
      <c r="AU387" s="246" t="s">
        <v>89</v>
      </c>
      <c r="AV387" s="13" t="s">
        <v>89</v>
      </c>
      <c r="AW387" s="13" t="s">
        <v>36</v>
      </c>
      <c r="AX387" s="13" t="s">
        <v>79</v>
      </c>
      <c r="AY387" s="246" t="s">
        <v>160</v>
      </c>
    </row>
    <row r="388" s="2" customFormat="1" ht="16.5" customHeight="1">
      <c r="A388" s="37"/>
      <c r="B388" s="38"/>
      <c r="C388" s="251" t="s">
        <v>1235</v>
      </c>
      <c r="D388" s="251" t="s">
        <v>452</v>
      </c>
      <c r="E388" s="252" t="s">
        <v>1236</v>
      </c>
      <c r="F388" s="253" t="s">
        <v>1237</v>
      </c>
      <c r="G388" s="254" t="s">
        <v>270</v>
      </c>
      <c r="H388" s="255">
        <v>55.121000000000002</v>
      </c>
      <c r="I388" s="256"/>
      <c r="J388" s="257">
        <f>ROUND(I388*H388,2)</f>
        <v>0</v>
      </c>
      <c r="K388" s="253" t="s">
        <v>167</v>
      </c>
      <c r="L388" s="258"/>
      <c r="M388" s="259" t="s">
        <v>1</v>
      </c>
      <c r="N388" s="260" t="s">
        <v>44</v>
      </c>
      <c r="O388" s="90"/>
      <c r="P388" s="226">
        <f>O388*H388</f>
        <v>0</v>
      </c>
      <c r="Q388" s="226">
        <v>0.41699999999999998</v>
      </c>
      <c r="R388" s="226">
        <f>Q388*H388</f>
        <v>22.985457</v>
      </c>
      <c r="S388" s="226">
        <v>0</v>
      </c>
      <c r="T388" s="22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28" t="s">
        <v>204</v>
      </c>
      <c r="AT388" s="228" t="s">
        <v>452</v>
      </c>
      <c r="AU388" s="228" t="s">
        <v>89</v>
      </c>
      <c r="AY388" s="16" t="s">
        <v>160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6" t="s">
        <v>87</v>
      </c>
      <c r="BK388" s="229">
        <f>ROUND(I388*H388,2)</f>
        <v>0</v>
      </c>
      <c r="BL388" s="16" t="s">
        <v>182</v>
      </c>
      <c r="BM388" s="228" t="s">
        <v>1238</v>
      </c>
    </row>
    <row r="389" s="2" customFormat="1">
      <c r="A389" s="37"/>
      <c r="B389" s="38"/>
      <c r="C389" s="39"/>
      <c r="D389" s="230" t="s">
        <v>170</v>
      </c>
      <c r="E389" s="39"/>
      <c r="F389" s="231" t="s">
        <v>1237</v>
      </c>
      <c r="G389" s="39"/>
      <c r="H389" s="39"/>
      <c r="I389" s="232"/>
      <c r="J389" s="39"/>
      <c r="K389" s="39"/>
      <c r="L389" s="43"/>
      <c r="M389" s="233"/>
      <c r="N389" s="234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170</v>
      </c>
      <c r="AU389" s="16" t="s">
        <v>89</v>
      </c>
    </row>
    <row r="390" s="13" customFormat="1">
      <c r="A390" s="13"/>
      <c r="B390" s="236"/>
      <c r="C390" s="237"/>
      <c r="D390" s="230" t="s">
        <v>219</v>
      </c>
      <c r="E390" s="237"/>
      <c r="F390" s="239" t="s">
        <v>1239</v>
      </c>
      <c r="G390" s="237"/>
      <c r="H390" s="240">
        <v>55.121000000000002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219</v>
      </c>
      <c r="AU390" s="246" t="s">
        <v>89</v>
      </c>
      <c r="AV390" s="13" t="s">
        <v>89</v>
      </c>
      <c r="AW390" s="13" t="s">
        <v>4</v>
      </c>
      <c r="AX390" s="13" t="s">
        <v>87</v>
      </c>
      <c r="AY390" s="246" t="s">
        <v>160</v>
      </c>
    </row>
    <row r="391" s="2" customFormat="1" ht="24.15" customHeight="1">
      <c r="A391" s="37"/>
      <c r="B391" s="38"/>
      <c r="C391" s="217" t="s">
        <v>1240</v>
      </c>
      <c r="D391" s="217" t="s">
        <v>163</v>
      </c>
      <c r="E391" s="218" t="s">
        <v>1241</v>
      </c>
      <c r="F391" s="219" t="s">
        <v>1242</v>
      </c>
      <c r="G391" s="220" t="s">
        <v>270</v>
      </c>
      <c r="H391" s="221">
        <v>54.006</v>
      </c>
      <c r="I391" s="222"/>
      <c r="J391" s="223">
        <f>ROUND(I391*H391,2)</f>
        <v>0</v>
      </c>
      <c r="K391" s="219" t="s">
        <v>167</v>
      </c>
      <c r="L391" s="43"/>
      <c r="M391" s="224" t="s">
        <v>1</v>
      </c>
      <c r="N391" s="225" t="s">
        <v>44</v>
      </c>
      <c r="O391" s="90"/>
      <c r="P391" s="226">
        <f>O391*H391</f>
        <v>0</v>
      </c>
      <c r="Q391" s="226">
        <v>0.19536000000000001</v>
      </c>
      <c r="R391" s="226">
        <f>Q391*H391</f>
        <v>10.55061216</v>
      </c>
      <c r="S391" s="226">
        <v>0</v>
      </c>
      <c r="T391" s="227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28" t="s">
        <v>182</v>
      </c>
      <c r="AT391" s="228" t="s">
        <v>163</v>
      </c>
      <c r="AU391" s="228" t="s">
        <v>89</v>
      </c>
      <c r="AY391" s="16" t="s">
        <v>160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6" t="s">
        <v>87</v>
      </c>
      <c r="BK391" s="229">
        <f>ROUND(I391*H391,2)</f>
        <v>0</v>
      </c>
      <c r="BL391" s="16" t="s">
        <v>182</v>
      </c>
      <c r="BM391" s="228" t="s">
        <v>1243</v>
      </c>
    </row>
    <row r="392" s="2" customFormat="1">
      <c r="A392" s="37"/>
      <c r="B392" s="38"/>
      <c r="C392" s="39"/>
      <c r="D392" s="230" t="s">
        <v>170</v>
      </c>
      <c r="E392" s="39"/>
      <c r="F392" s="231" t="s">
        <v>1244</v>
      </c>
      <c r="G392" s="39"/>
      <c r="H392" s="39"/>
      <c r="I392" s="232"/>
      <c r="J392" s="39"/>
      <c r="K392" s="39"/>
      <c r="L392" s="43"/>
      <c r="M392" s="233"/>
      <c r="N392" s="234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170</v>
      </c>
      <c r="AU392" s="16" t="s">
        <v>89</v>
      </c>
    </row>
    <row r="393" s="2" customFormat="1">
      <c r="A393" s="37"/>
      <c r="B393" s="38"/>
      <c r="C393" s="39"/>
      <c r="D393" s="230" t="s">
        <v>172</v>
      </c>
      <c r="E393" s="39"/>
      <c r="F393" s="235" t="s">
        <v>1245</v>
      </c>
      <c r="G393" s="39"/>
      <c r="H393" s="39"/>
      <c r="I393" s="232"/>
      <c r="J393" s="39"/>
      <c r="K393" s="39"/>
      <c r="L393" s="43"/>
      <c r="M393" s="233"/>
      <c r="N393" s="234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172</v>
      </c>
      <c r="AU393" s="16" t="s">
        <v>89</v>
      </c>
    </row>
    <row r="394" s="13" customFormat="1">
      <c r="A394" s="13"/>
      <c r="B394" s="236"/>
      <c r="C394" s="237"/>
      <c r="D394" s="230" t="s">
        <v>219</v>
      </c>
      <c r="E394" s="238" t="s">
        <v>1</v>
      </c>
      <c r="F394" s="239" t="s">
        <v>1246</v>
      </c>
      <c r="G394" s="237"/>
      <c r="H394" s="240">
        <v>54.006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219</v>
      </c>
      <c r="AU394" s="246" t="s">
        <v>89</v>
      </c>
      <c r="AV394" s="13" t="s">
        <v>89</v>
      </c>
      <c r="AW394" s="13" t="s">
        <v>36</v>
      </c>
      <c r="AX394" s="13" t="s">
        <v>79</v>
      </c>
      <c r="AY394" s="246" t="s">
        <v>160</v>
      </c>
    </row>
    <row r="395" s="2" customFormat="1" ht="16.5" customHeight="1">
      <c r="A395" s="37"/>
      <c r="B395" s="38"/>
      <c r="C395" s="251" t="s">
        <v>1247</v>
      </c>
      <c r="D395" s="251" t="s">
        <v>452</v>
      </c>
      <c r="E395" s="252" t="s">
        <v>1248</v>
      </c>
      <c r="F395" s="253" t="s">
        <v>1249</v>
      </c>
      <c r="G395" s="254" t="s">
        <v>270</v>
      </c>
      <c r="H395" s="255">
        <v>55.085999999999999</v>
      </c>
      <c r="I395" s="256"/>
      <c r="J395" s="257">
        <f>ROUND(I395*H395,2)</f>
        <v>0</v>
      </c>
      <c r="K395" s="253" t="s">
        <v>167</v>
      </c>
      <c r="L395" s="258"/>
      <c r="M395" s="259" t="s">
        <v>1</v>
      </c>
      <c r="N395" s="260" t="s">
        <v>44</v>
      </c>
      <c r="O395" s="90"/>
      <c r="P395" s="226">
        <f>O395*H395</f>
        <v>0</v>
      </c>
      <c r="Q395" s="226">
        <v>0.222</v>
      </c>
      <c r="R395" s="226">
        <f>Q395*H395</f>
        <v>12.229092</v>
      </c>
      <c r="S395" s="226">
        <v>0</v>
      </c>
      <c r="T395" s="227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8" t="s">
        <v>204</v>
      </c>
      <c r="AT395" s="228" t="s">
        <v>452</v>
      </c>
      <c r="AU395" s="228" t="s">
        <v>89</v>
      </c>
      <c r="AY395" s="16" t="s">
        <v>160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6" t="s">
        <v>87</v>
      </c>
      <c r="BK395" s="229">
        <f>ROUND(I395*H395,2)</f>
        <v>0</v>
      </c>
      <c r="BL395" s="16" t="s">
        <v>182</v>
      </c>
      <c r="BM395" s="228" t="s">
        <v>1250</v>
      </c>
    </row>
    <row r="396" s="2" customFormat="1">
      <c r="A396" s="37"/>
      <c r="B396" s="38"/>
      <c r="C396" s="39"/>
      <c r="D396" s="230" t="s">
        <v>170</v>
      </c>
      <c r="E396" s="39"/>
      <c r="F396" s="231" t="s">
        <v>1249</v>
      </c>
      <c r="G396" s="39"/>
      <c r="H396" s="39"/>
      <c r="I396" s="232"/>
      <c r="J396" s="39"/>
      <c r="K396" s="39"/>
      <c r="L396" s="43"/>
      <c r="M396" s="233"/>
      <c r="N396" s="234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170</v>
      </c>
      <c r="AU396" s="16" t="s">
        <v>89</v>
      </c>
    </row>
    <row r="397" s="13" customFormat="1">
      <c r="A397" s="13"/>
      <c r="B397" s="236"/>
      <c r="C397" s="237"/>
      <c r="D397" s="230" t="s">
        <v>219</v>
      </c>
      <c r="E397" s="238" t="s">
        <v>1</v>
      </c>
      <c r="F397" s="239" t="s">
        <v>1251</v>
      </c>
      <c r="G397" s="237"/>
      <c r="H397" s="240">
        <v>54.006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219</v>
      </c>
      <c r="AU397" s="246" t="s">
        <v>89</v>
      </c>
      <c r="AV397" s="13" t="s">
        <v>89</v>
      </c>
      <c r="AW397" s="13" t="s">
        <v>36</v>
      </c>
      <c r="AX397" s="13" t="s">
        <v>79</v>
      </c>
      <c r="AY397" s="246" t="s">
        <v>160</v>
      </c>
    </row>
    <row r="398" s="13" customFormat="1">
      <c r="A398" s="13"/>
      <c r="B398" s="236"/>
      <c r="C398" s="237"/>
      <c r="D398" s="230" t="s">
        <v>219</v>
      </c>
      <c r="E398" s="237"/>
      <c r="F398" s="239" t="s">
        <v>1252</v>
      </c>
      <c r="G398" s="237"/>
      <c r="H398" s="240">
        <v>55.085999999999999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219</v>
      </c>
      <c r="AU398" s="246" t="s">
        <v>89</v>
      </c>
      <c r="AV398" s="13" t="s">
        <v>89</v>
      </c>
      <c r="AW398" s="13" t="s">
        <v>4</v>
      </c>
      <c r="AX398" s="13" t="s">
        <v>87</v>
      </c>
      <c r="AY398" s="246" t="s">
        <v>160</v>
      </c>
    </row>
    <row r="399" s="2" customFormat="1" ht="24.15" customHeight="1">
      <c r="A399" s="37"/>
      <c r="B399" s="38"/>
      <c r="C399" s="217" t="s">
        <v>1253</v>
      </c>
      <c r="D399" s="217" t="s">
        <v>163</v>
      </c>
      <c r="E399" s="218" t="s">
        <v>1254</v>
      </c>
      <c r="F399" s="219" t="s">
        <v>1255</v>
      </c>
      <c r="G399" s="220" t="s">
        <v>270</v>
      </c>
      <c r="H399" s="221">
        <v>1204.5999999999999</v>
      </c>
      <c r="I399" s="222"/>
      <c r="J399" s="223">
        <f>ROUND(I399*H399,2)</f>
        <v>0</v>
      </c>
      <c r="K399" s="219" t="s">
        <v>167</v>
      </c>
      <c r="L399" s="43"/>
      <c r="M399" s="224" t="s">
        <v>1</v>
      </c>
      <c r="N399" s="225" t="s">
        <v>44</v>
      </c>
      <c r="O399" s="90"/>
      <c r="P399" s="226">
        <f>O399*H399</f>
        <v>0</v>
      </c>
      <c r="Q399" s="226">
        <v>0.10362</v>
      </c>
      <c r="R399" s="226">
        <f>Q399*H399</f>
        <v>124.820652</v>
      </c>
      <c r="S399" s="226">
        <v>0</v>
      </c>
      <c r="T399" s="227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28" t="s">
        <v>182</v>
      </c>
      <c r="AT399" s="228" t="s">
        <v>163</v>
      </c>
      <c r="AU399" s="228" t="s">
        <v>89</v>
      </c>
      <c r="AY399" s="16" t="s">
        <v>160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6" t="s">
        <v>87</v>
      </c>
      <c r="BK399" s="229">
        <f>ROUND(I399*H399,2)</f>
        <v>0</v>
      </c>
      <c r="BL399" s="16" t="s">
        <v>182</v>
      </c>
      <c r="BM399" s="228" t="s">
        <v>1256</v>
      </c>
    </row>
    <row r="400" s="2" customFormat="1">
      <c r="A400" s="37"/>
      <c r="B400" s="38"/>
      <c r="C400" s="39"/>
      <c r="D400" s="230" t="s">
        <v>170</v>
      </c>
      <c r="E400" s="39"/>
      <c r="F400" s="231" t="s">
        <v>1257</v>
      </c>
      <c r="G400" s="39"/>
      <c r="H400" s="39"/>
      <c r="I400" s="232"/>
      <c r="J400" s="39"/>
      <c r="K400" s="39"/>
      <c r="L400" s="43"/>
      <c r="M400" s="233"/>
      <c r="N400" s="234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170</v>
      </c>
      <c r="AU400" s="16" t="s">
        <v>89</v>
      </c>
    </row>
    <row r="401" s="13" customFormat="1">
      <c r="A401" s="13"/>
      <c r="B401" s="236"/>
      <c r="C401" s="237"/>
      <c r="D401" s="230" t="s">
        <v>219</v>
      </c>
      <c r="E401" s="238" t="s">
        <v>1</v>
      </c>
      <c r="F401" s="239" t="s">
        <v>1258</v>
      </c>
      <c r="G401" s="237"/>
      <c r="H401" s="240">
        <v>1204.5999999999999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219</v>
      </c>
      <c r="AU401" s="246" t="s">
        <v>89</v>
      </c>
      <c r="AV401" s="13" t="s">
        <v>89</v>
      </c>
      <c r="AW401" s="13" t="s">
        <v>36</v>
      </c>
      <c r="AX401" s="13" t="s">
        <v>79</v>
      </c>
      <c r="AY401" s="246" t="s">
        <v>160</v>
      </c>
    </row>
    <row r="402" s="2" customFormat="1" ht="21.75" customHeight="1">
      <c r="A402" s="37"/>
      <c r="B402" s="38"/>
      <c r="C402" s="251" t="s">
        <v>1259</v>
      </c>
      <c r="D402" s="251" t="s">
        <v>452</v>
      </c>
      <c r="E402" s="252" t="s">
        <v>1260</v>
      </c>
      <c r="F402" s="253" t="s">
        <v>1261</v>
      </c>
      <c r="G402" s="254" t="s">
        <v>270</v>
      </c>
      <c r="H402" s="255">
        <v>1114.8779999999999</v>
      </c>
      <c r="I402" s="256"/>
      <c r="J402" s="257">
        <f>ROUND(I402*H402,2)</f>
        <v>0</v>
      </c>
      <c r="K402" s="253" t="s">
        <v>167</v>
      </c>
      <c r="L402" s="258"/>
      <c r="M402" s="259" t="s">
        <v>1</v>
      </c>
      <c r="N402" s="260" t="s">
        <v>44</v>
      </c>
      <c r="O402" s="90"/>
      <c r="P402" s="226">
        <f>O402*H402</f>
        <v>0</v>
      </c>
      <c r="Q402" s="226">
        <v>0.17599999999999999</v>
      </c>
      <c r="R402" s="226">
        <f>Q402*H402</f>
        <v>196.21852799999996</v>
      </c>
      <c r="S402" s="226">
        <v>0</v>
      </c>
      <c r="T402" s="227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28" t="s">
        <v>204</v>
      </c>
      <c r="AT402" s="228" t="s">
        <v>452</v>
      </c>
      <c r="AU402" s="228" t="s">
        <v>89</v>
      </c>
      <c r="AY402" s="16" t="s">
        <v>160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6" t="s">
        <v>87</v>
      </c>
      <c r="BK402" s="229">
        <f>ROUND(I402*H402,2)</f>
        <v>0</v>
      </c>
      <c r="BL402" s="16" t="s">
        <v>182</v>
      </c>
      <c r="BM402" s="228" t="s">
        <v>1262</v>
      </c>
    </row>
    <row r="403" s="2" customFormat="1">
      <c r="A403" s="37"/>
      <c r="B403" s="38"/>
      <c r="C403" s="39"/>
      <c r="D403" s="230" t="s">
        <v>170</v>
      </c>
      <c r="E403" s="39"/>
      <c r="F403" s="231" t="s">
        <v>1261</v>
      </c>
      <c r="G403" s="39"/>
      <c r="H403" s="39"/>
      <c r="I403" s="232"/>
      <c r="J403" s="39"/>
      <c r="K403" s="39"/>
      <c r="L403" s="43"/>
      <c r="M403" s="233"/>
      <c r="N403" s="234"/>
      <c r="O403" s="90"/>
      <c r="P403" s="90"/>
      <c r="Q403" s="90"/>
      <c r="R403" s="90"/>
      <c r="S403" s="90"/>
      <c r="T403" s="91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6" t="s">
        <v>170</v>
      </c>
      <c r="AU403" s="16" t="s">
        <v>89</v>
      </c>
    </row>
    <row r="404" s="13" customFormat="1">
      <c r="A404" s="13"/>
      <c r="B404" s="236"/>
      <c r="C404" s="237"/>
      <c r="D404" s="230" t="s">
        <v>219</v>
      </c>
      <c r="E404" s="237"/>
      <c r="F404" s="239" t="s">
        <v>1263</v>
      </c>
      <c r="G404" s="237"/>
      <c r="H404" s="240">
        <v>1114.8779999999999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219</v>
      </c>
      <c r="AU404" s="246" t="s">
        <v>89</v>
      </c>
      <c r="AV404" s="13" t="s">
        <v>89</v>
      </c>
      <c r="AW404" s="13" t="s">
        <v>4</v>
      </c>
      <c r="AX404" s="13" t="s">
        <v>87</v>
      </c>
      <c r="AY404" s="246" t="s">
        <v>160</v>
      </c>
    </row>
    <row r="405" s="2" customFormat="1" ht="24.15" customHeight="1">
      <c r="A405" s="37"/>
      <c r="B405" s="38"/>
      <c r="C405" s="251" t="s">
        <v>1264</v>
      </c>
      <c r="D405" s="251" t="s">
        <v>452</v>
      </c>
      <c r="E405" s="252" t="s">
        <v>1265</v>
      </c>
      <c r="F405" s="253" t="s">
        <v>1266</v>
      </c>
      <c r="G405" s="254" t="s">
        <v>270</v>
      </c>
      <c r="H405" s="255">
        <v>50.298000000000002</v>
      </c>
      <c r="I405" s="256"/>
      <c r="J405" s="257">
        <f>ROUND(I405*H405,2)</f>
        <v>0</v>
      </c>
      <c r="K405" s="253" t="s">
        <v>1</v>
      </c>
      <c r="L405" s="258"/>
      <c r="M405" s="259" t="s">
        <v>1</v>
      </c>
      <c r="N405" s="260" t="s">
        <v>44</v>
      </c>
      <c r="O405" s="90"/>
      <c r="P405" s="226">
        <f>O405*H405</f>
        <v>0</v>
      </c>
      <c r="Q405" s="226">
        <v>0.17499999999999999</v>
      </c>
      <c r="R405" s="226">
        <f>Q405*H405</f>
        <v>8.8021499999999993</v>
      </c>
      <c r="S405" s="226">
        <v>0</v>
      </c>
      <c r="T405" s="227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8" t="s">
        <v>204</v>
      </c>
      <c r="AT405" s="228" t="s">
        <v>452</v>
      </c>
      <c r="AU405" s="228" t="s">
        <v>89</v>
      </c>
      <c r="AY405" s="16" t="s">
        <v>160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6" t="s">
        <v>87</v>
      </c>
      <c r="BK405" s="229">
        <f>ROUND(I405*H405,2)</f>
        <v>0</v>
      </c>
      <c r="BL405" s="16" t="s">
        <v>182</v>
      </c>
      <c r="BM405" s="228" t="s">
        <v>1267</v>
      </c>
    </row>
    <row r="406" s="2" customFormat="1">
      <c r="A406" s="37"/>
      <c r="B406" s="38"/>
      <c r="C406" s="39"/>
      <c r="D406" s="230" t="s">
        <v>170</v>
      </c>
      <c r="E406" s="39"/>
      <c r="F406" s="231" t="s">
        <v>1268</v>
      </c>
      <c r="G406" s="39"/>
      <c r="H406" s="39"/>
      <c r="I406" s="232"/>
      <c r="J406" s="39"/>
      <c r="K406" s="39"/>
      <c r="L406" s="43"/>
      <c r="M406" s="233"/>
      <c r="N406" s="234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170</v>
      </c>
      <c r="AU406" s="16" t="s">
        <v>89</v>
      </c>
    </row>
    <row r="407" s="13" customFormat="1">
      <c r="A407" s="13"/>
      <c r="B407" s="236"/>
      <c r="C407" s="237"/>
      <c r="D407" s="230" t="s">
        <v>219</v>
      </c>
      <c r="E407" s="238" t="s">
        <v>1</v>
      </c>
      <c r="F407" s="239" t="s">
        <v>1269</v>
      </c>
      <c r="G407" s="237"/>
      <c r="H407" s="240">
        <v>49.799999999999997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6" t="s">
        <v>219</v>
      </c>
      <c r="AU407" s="246" t="s">
        <v>89</v>
      </c>
      <c r="AV407" s="13" t="s">
        <v>89</v>
      </c>
      <c r="AW407" s="13" t="s">
        <v>36</v>
      </c>
      <c r="AX407" s="13" t="s">
        <v>79</v>
      </c>
      <c r="AY407" s="246" t="s">
        <v>160</v>
      </c>
    </row>
    <row r="408" s="13" customFormat="1">
      <c r="A408" s="13"/>
      <c r="B408" s="236"/>
      <c r="C408" s="237"/>
      <c r="D408" s="230" t="s">
        <v>219</v>
      </c>
      <c r="E408" s="237"/>
      <c r="F408" s="239" t="s">
        <v>1270</v>
      </c>
      <c r="G408" s="237"/>
      <c r="H408" s="240">
        <v>50.298000000000002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219</v>
      </c>
      <c r="AU408" s="246" t="s">
        <v>89</v>
      </c>
      <c r="AV408" s="13" t="s">
        <v>89</v>
      </c>
      <c r="AW408" s="13" t="s">
        <v>4</v>
      </c>
      <c r="AX408" s="13" t="s">
        <v>87</v>
      </c>
      <c r="AY408" s="246" t="s">
        <v>160</v>
      </c>
    </row>
    <row r="409" s="2" customFormat="1" ht="24.15" customHeight="1">
      <c r="A409" s="37"/>
      <c r="B409" s="38"/>
      <c r="C409" s="251" t="s">
        <v>1271</v>
      </c>
      <c r="D409" s="251" t="s">
        <v>452</v>
      </c>
      <c r="E409" s="252" t="s">
        <v>1272</v>
      </c>
      <c r="F409" s="253" t="s">
        <v>1273</v>
      </c>
      <c r="G409" s="254" t="s">
        <v>270</v>
      </c>
      <c r="H409" s="255">
        <v>50.960000000000001</v>
      </c>
      <c r="I409" s="256"/>
      <c r="J409" s="257">
        <f>ROUND(I409*H409,2)</f>
        <v>0</v>
      </c>
      <c r="K409" s="253" t="s">
        <v>167</v>
      </c>
      <c r="L409" s="258"/>
      <c r="M409" s="259" t="s">
        <v>1</v>
      </c>
      <c r="N409" s="260" t="s">
        <v>44</v>
      </c>
      <c r="O409" s="90"/>
      <c r="P409" s="226">
        <f>O409*H409</f>
        <v>0</v>
      </c>
      <c r="Q409" s="226">
        <v>0.17499999999999999</v>
      </c>
      <c r="R409" s="226">
        <f>Q409*H409</f>
        <v>8.9179999999999993</v>
      </c>
      <c r="S409" s="226">
        <v>0</v>
      </c>
      <c r="T409" s="227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28" t="s">
        <v>204</v>
      </c>
      <c r="AT409" s="228" t="s">
        <v>452</v>
      </c>
      <c r="AU409" s="228" t="s">
        <v>89</v>
      </c>
      <c r="AY409" s="16" t="s">
        <v>160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6" t="s">
        <v>87</v>
      </c>
      <c r="BK409" s="229">
        <f>ROUND(I409*H409,2)</f>
        <v>0</v>
      </c>
      <c r="BL409" s="16" t="s">
        <v>182</v>
      </c>
      <c r="BM409" s="228" t="s">
        <v>1274</v>
      </c>
    </row>
    <row r="410" s="2" customFormat="1">
      <c r="A410" s="37"/>
      <c r="B410" s="38"/>
      <c r="C410" s="39"/>
      <c r="D410" s="230" t="s">
        <v>170</v>
      </c>
      <c r="E410" s="39"/>
      <c r="F410" s="231" t="s">
        <v>1273</v>
      </c>
      <c r="G410" s="39"/>
      <c r="H410" s="39"/>
      <c r="I410" s="232"/>
      <c r="J410" s="39"/>
      <c r="K410" s="39"/>
      <c r="L410" s="43"/>
      <c r="M410" s="233"/>
      <c r="N410" s="234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170</v>
      </c>
      <c r="AU410" s="16" t="s">
        <v>89</v>
      </c>
    </row>
    <row r="411" s="13" customFormat="1">
      <c r="A411" s="13"/>
      <c r="B411" s="236"/>
      <c r="C411" s="237"/>
      <c r="D411" s="230" t="s">
        <v>219</v>
      </c>
      <c r="E411" s="238" t="s">
        <v>1</v>
      </c>
      <c r="F411" s="239" t="s">
        <v>1275</v>
      </c>
      <c r="G411" s="237"/>
      <c r="H411" s="240">
        <v>50.960000000000001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219</v>
      </c>
      <c r="AU411" s="246" t="s">
        <v>89</v>
      </c>
      <c r="AV411" s="13" t="s">
        <v>89</v>
      </c>
      <c r="AW411" s="13" t="s">
        <v>36</v>
      </c>
      <c r="AX411" s="13" t="s">
        <v>79</v>
      </c>
      <c r="AY411" s="246" t="s">
        <v>160</v>
      </c>
    </row>
    <row r="412" s="12" customFormat="1" ht="22.8" customHeight="1">
      <c r="A412" s="12"/>
      <c r="B412" s="201"/>
      <c r="C412" s="202"/>
      <c r="D412" s="203" t="s">
        <v>78</v>
      </c>
      <c r="E412" s="215" t="s">
        <v>192</v>
      </c>
      <c r="F412" s="215" t="s">
        <v>1276</v>
      </c>
      <c r="G412" s="202"/>
      <c r="H412" s="202"/>
      <c r="I412" s="205"/>
      <c r="J412" s="216">
        <f>BK412</f>
        <v>0</v>
      </c>
      <c r="K412" s="202"/>
      <c r="L412" s="207"/>
      <c r="M412" s="208"/>
      <c r="N412" s="209"/>
      <c r="O412" s="209"/>
      <c r="P412" s="210">
        <f>SUM(P413:P415)</f>
        <v>0</v>
      </c>
      <c r="Q412" s="209"/>
      <c r="R412" s="210">
        <f>SUM(R413:R415)</f>
        <v>0.0060033600000000001</v>
      </c>
      <c r="S412" s="209"/>
      <c r="T412" s="211">
        <f>SUM(T413:T415)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2" t="s">
        <v>87</v>
      </c>
      <c r="AT412" s="213" t="s">
        <v>78</v>
      </c>
      <c r="AU412" s="213" t="s">
        <v>87</v>
      </c>
      <c r="AY412" s="212" t="s">
        <v>160</v>
      </c>
      <c r="BK412" s="214">
        <f>SUM(BK413:BK415)</f>
        <v>0</v>
      </c>
    </row>
    <row r="413" s="2" customFormat="1" ht="16.5" customHeight="1">
      <c r="A413" s="37"/>
      <c r="B413" s="38"/>
      <c r="C413" s="217" t="s">
        <v>1277</v>
      </c>
      <c r="D413" s="217" t="s">
        <v>163</v>
      </c>
      <c r="E413" s="218" t="s">
        <v>1278</v>
      </c>
      <c r="F413" s="219" t="s">
        <v>1279</v>
      </c>
      <c r="G413" s="220" t="s">
        <v>270</v>
      </c>
      <c r="H413" s="221">
        <v>18.192</v>
      </c>
      <c r="I413" s="222"/>
      <c r="J413" s="223">
        <f>ROUND(I413*H413,2)</f>
        <v>0</v>
      </c>
      <c r="K413" s="219" t="s">
        <v>1280</v>
      </c>
      <c r="L413" s="43"/>
      <c r="M413" s="224" t="s">
        <v>1</v>
      </c>
      <c r="N413" s="225" t="s">
        <v>44</v>
      </c>
      <c r="O413" s="90"/>
      <c r="P413" s="226">
        <f>O413*H413</f>
        <v>0</v>
      </c>
      <c r="Q413" s="226">
        <v>0.00033</v>
      </c>
      <c r="R413" s="226">
        <f>Q413*H413</f>
        <v>0.0060033600000000001</v>
      </c>
      <c r="S413" s="226">
        <v>0</v>
      </c>
      <c r="T413" s="227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8" t="s">
        <v>182</v>
      </c>
      <c r="AT413" s="228" t="s">
        <v>163</v>
      </c>
      <c r="AU413" s="228" t="s">
        <v>89</v>
      </c>
      <c r="AY413" s="16" t="s">
        <v>160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6" t="s">
        <v>87</v>
      </c>
      <c r="BK413" s="229">
        <f>ROUND(I413*H413,2)</f>
        <v>0</v>
      </c>
      <c r="BL413" s="16" t="s">
        <v>182</v>
      </c>
      <c r="BM413" s="228" t="s">
        <v>1281</v>
      </c>
    </row>
    <row r="414" s="2" customFormat="1">
      <c r="A414" s="37"/>
      <c r="B414" s="38"/>
      <c r="C414" s="39"/>
      <c r="D414" s="230" t="s">
        <v>170</v>
      </c>
      <c r="E414" s="39"/>
      <c r="F414" s="231" t="s">
        <v>1282</v>
      </c>
      <c r="G414" s="39"/>
      <c r="H414" s="39"/>
      <c r="I414" s="232"/>
      <c r="J414" s="39"/>
      <c r="K414" s="39"/>
      <c r="L414" s="43"/>
      <c r="M414" s="233"/>
      <c r="N414" s="234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170</v>
      </c>
      <c r="AU414" s="16" t="s">
        <v>89</v>
      </c>
    </row>
    <row r="415" s="13" customFormat="1">
      <c r="A415" s="13"/>
      <c r="B415" s="236"/>
      <c r="C415" s="237"/>
      <c r="D415" s="230" t="s">
        <v>219</v>
      </c>
      <c r="E415" s="238" t="s">
        <v>1</v>
      </c>
      <c r="F415" s="239" t="s">
        <v>1283</v>
      </c>
      <c r="G415" s="237"/>
      <c r="H415" s="240">
        <v>18.192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219</v>
      </c>
      <c r="AU415" s="246" t="s">
        <v>89</v>
      </c>
      <c r="AV415" s="13" t="s">
        <v>89</v>
      </c>
      <c r="AW415" s="13" t="s">
        <v>36</v>
      </c>
      <c r="AX415" s="13" t="s">
        <v>87</v>
      </c>
      <c r="AY415" s="246" t="s">
        <v>160</v>
      </c>
    </row>
    <row r="416" s="12" customFormat="1" ht="22.8" customHeight="1">
      <c r="A416" s="12"/>
      <c r="B416" s="201"/>
      <c r="C416" s="202"/>
      <c r="D416" s="203" t="s">
        <v>78</v>
      </c>
      <c r="E416" s="215" t="s">
        <v>204</v>
      </c>
      <c r="F416" s="215" t="s">
        <v>489</v>
      </c>
      <c r="G416" s="202"/>
      <c r="H416" s="202"/>
      <c r="I416" s="205"/>
      <c r="J416" s="216">
        <f>BK416</f>
        <v>0</v>
      </c>
      <c r="K416" s="202"/>
      <c r="L416" s="207"/>
      <c r="M416" s="208"/>
      <c r="N416" s="209"/>
      <c r="O416" s="209"/>
      <c r="P416" s="210">
        <f>SUM(P417:P484)</f>
        <v>0</v>
      </c>
      <c r="Q416" s="209"/>
      <c r="R416" s="210">
        <f>SUM(R417:R484)</f>
        <v>30.699256999999999</v>
      </c>
      <c r="S416" s="209"/>
      <c r="T416" s="211">
        <f>SUM(T417:T484)</f>
        <v>2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2" t="s">
        <v>87</v>
      </c>
      <c r="AT416" s="213" t="s">
        <v>78</v>
      </c>
      <c r="AU416" s="213" t="s">
        <v>87</v>
      </c>
      <c r="AY416" s="212" t="s">
        <v>160</v>
      </c>
      <c r="BK416" s="214">
        <f>SUM(BK417:BK484)</f>
        <v>0</v>
      </c>
    </row>
    <row r="417" s="2" customFormat="1" ht="24.15" customHeight="1">
      <c r="A417" s="37"/>
      <c r="B417" s="38"/>
      <c r="C417" s="217" t="s">
        <v>1284</v>
      </c>
      <c r="D417" s="217" t="s">
        <v>163</v>
      </c>
      <c r="E417" s="218" t="s">
        <v>1285</v>
      </c>
      <c r="F417" s="219" t="s">
        <v>1286</v>
      </c>
      <c r="G417" s="220" t="s">
        <v>215</v>
      </c>
      <c r="H417" s="221">
        <v>1</v>
      </c>
      <c r="I417" s="222"/>
      <c r="J417" s="223">
        <f>ROUND(I417*H417,2)</f>
        <v>0</v>
      </c>
      <c r="K417" s="219" t="s">
        <v>167</v>
      </c>
      <c r="L417" s="43"/>
      <c r="M417" s="224" t="s">
        <v>1</v>
      </c>
      <c r="N417" s="225" t="s">
        <v>44</v>
      </c>
      <c r="O417" s="90"/>
      <c r="P417" s="226">
        <f>O417*H417</f>
        <v>0</v>
      </c>
      <c r="Q417" s="226">
        <v>0</v>
      </c>
      <c r="R417" s="226">
        <f>Q417*H417</f>
        <v>0</v>
      </c>
      <c r="S417" s="226">
        <v>0.69999999999999996</v>
      </c>
      <c r="T417" s="227">
        <f>S417*H417</f>
        <v>0.69999999999999996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8" t="s">
        <v>182</v>
      </c>
      <c r="AT417" s="228" t="s">
        <v>163</v>
      </c>
      <c r="AU417" s="228" t="s">
        <v>89</v>
      </c>
      <c r="AY417" s="16" t="s">
        <v>160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6" t="s">
        <v>87</v>
      </c>
      <c r="BK417" s="229">
        <f>ROUND(I417*H417,2)</f>
        <v>0</v>
      </c>
      <c r="BL417" s="16" t="s">
        <v>182</v>
      </c>
      <c r="BM417" s="228" t="s">
        <v>1287</v>
      </c>
    </row>
    <row r="418" s="2" customFormat="1">
      <c r="A418" s="37"/>
      <c r="B418" s="38"/>
      <c r="C418" s="39"/>
      <c r="D418" s="230" t="s">
        <v>170</v>
      </c>
      <c r="E418" s="39"/>
      <c r="F418" s="231" t="s">
        <v>1288</v>
      </c>
      <c r="G418" s="39"/>
      <c r="H418" s="39"/>
      <c r="I418" s="232"/>
      <c r="J418" s="39"/>
      <c r="K418" s="39"/>
      <c r="L418" s="43"/>
      <c r="M418" s="233"/>
      <c r="N418" s="234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170</v>
      </c>
      <c r="AU418" s="16" t="s">
        <v>89</v>
      </c>
    </row>
    <row r="419" s="13" customFormat="1">
      <c r="A419" s="13"/>
      <c r="B419" s="236"/>
      <c r="C419" s="237"/>
      <c r="D419" s="230" t="s">
        <v>219</v>
      </c>
      <c r="E419" s="238" t="s">
        <v>1</v>
      </c>
      <c r="F419" s="239" t="s">
        <v>1289</v>
      </c>
      <c r="G419" s="237"/>
      <c r="H419" s="240">
        <v>1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219</v>
      </c>
      <c r="AU419" s="246" t="s">
        <v>89</v>
      </c>
      <c r="AV419" s="13" t="s">
        <v>89</v>
      </c>
      <c r="AW419" s="13" t="s">
        <v>36</v>
      </c>
      <c r="AX419" s="13" t="s">
        <v>79</v>
      </c>
      <c r="AY419" s="246" t="s">
        <v>160</v>
      </c>
    </row>
    <row r="420" s="2" customFormat="1" ht="24.15" customHeight="1">
      <c r="A420" s="37"/>
      <c r="B420" s="38"/>
      <c r="C420" s="217" t="s">
        <v>1290</v>
      </c>
      <c r="D420" s="217" t="s">
        <v>163</v>
      </c>
      <c r="E420" s="218" t="s">
        <v>1291</v>
      </c>
      <c r="F420" s="219" t="s">
        <v>1292</v>
      </c>
      <c r="G420" s="220" t="s">
        <v>215</v>
      </c>
      <c r="H420" s="221">
        <v>1</v>
      </c>
      <c r="I420" s="222"/>
      <c r="J420" s="223">
        <f>ROUND(I420*H420,2)</f>
        <v>0</v>
      </c>
      <c r="K420" s="219" t="s">
        <v>167</v>
      </c>
      <c r="L420" s="43"/>
      <c r="M420" s="224" t="s">
        <v>1</v>
      </c>
      <c r="N420" s="225" t="s">
        <v>44</v>
      </c>
      <c r="O420" s="90"/>
      <c r="P420" s="226">
        <f>O420*H420</f>
        <v>0</v>
      </c>
      <c r="Q420" s="226">
        <v>0</v>
      </c>
      <c r="R420" s="226">
        <f>Q420*H420</f>
        <v>0</v>
      </c>
      <c r="S420" s="226">
        <v>1.3</v>
      </c>
      <c r="T420" s="227">
        <f>S420*H420</f>
        <v>1.3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8" t="s">
        <v>182</v>
      </c>
      <c r="AT420" s="228" t="s">
        <v>163</v>
      </c>
      <c r="AU420" s="228" t="s">
        <v>89</v>
      </c>
      <c r="AY420" s="16" t="s">
        <v>160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6" t="s">
        <v>87</v>
      </c>
      <c r="BK420" s="229">
        <f>ROUND(I420*H420,2)</f>
        <v>0</v>
      </c>
      <c r="BL420" s="16" t="s">
        <v>182</v>
      </c>
      <c r="BM420" s="228" t="s">
        <v>1293</v>
      </c>
    </row>
    <row r="421" s="2" customFormat="1">
      <c r="A421" s="37"/>
      <c r="B421" s="38"/>
      <c r="C421" s="39"/>
      <c r="D421" s="230" t="s">
        <v>170</v>
      </c>
      <c r="E421" s="39"/>
      <c r="F421" s="231" t="s">
        <v>1294</v>
      </c>
      <c r="G421" s="39"/>
      <c r="H421" s="39"/>
      <c r="I421" s="232"/>
      <c r="J421" s="39"/>
      <c r="K421" s="39"/>
      <c r="L421" s="43"/>
      <c r="M421" s="233"/>
      <c r="N421" s="234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170</v>
      </c>
      <c r="AU421" s="16" t="s">
        <v>89</v>
      </c>
    </row>
    <row r="422" s="13" customFormat="1">
      <c r="A422" s="13"/>
      <c r="B422" s="236"/>
      <c r="C422" s="237"/>
      <c r="D422" s="230" t="s">
        <v>219</v>
      </c>
      <c r="E422" s="238" t="s">
        <v>1</v>
      </c>
      <c r="F422" s="239" t="s">
        <v>1295</v>
      </c>
      <c r="G422" s="237"/>
      <c r="H422" s="240">
        <v>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219</v>
      </c>
      <c r="AU422" s="246" t="s">
        <v>89</v>
      </c>
      <c r="AV422" s="13" t="s">
        <v>89</v>
      </c>
      <c r="AW422" s="13" t="s">
        <v>36</v>
      </c>
      <c r="AX422" s="13" t="s">
        <v>79</v>
      </c>
      <c r="AY422" s="246" t="s">
        <v>160</v>
      </c>
    </row>
    <row r="423" s="2" customFormat="1" ht="24.15" customHeight="1">
      <c r="A423" s="37"/>
      <c r="B423" s="38"/>
      <c r="C423" s="217" t="s">
        <v>1296</v>
      </c>
      <c r="D423" s="217" t="s">
        <v>163</v>
      </c>
      <c r="E423" s="218" t="s">
        <v>1297</v>
      </c>
      <c r="F423" s="219" t="s">
        <v>1298</v>
      </c>
      <c r="G423" s="220" t="s">
        <v>215</v>
      </c>
      <c r="H423" s="221">
        <v>3</v>
      </c>
      <c r="I423" s="222"/>
      <c r="J423" s="223">
        <f>ROUND(I423*H423,2)</f>
        <v>0</v>
      </c>
      <c r="K423" s="219" t="s">
        <v>167</v>
      </c>
      <c r="L423" s="43"/>
      <c r="M423" s="224" t="s">
        <v>1</v>
      </c>
      <c r="N423" s="225" t="s">
        <v>44</v>
      </c>
      <c r="O423" s="90"/>
      <c r="P423" s="226">
        <f>O423*H423</f>
        <v>0</v>
      </c>
      <c r="Q423" s="226">
        <v>1.0000000000000001E-05</v>
      </c>
      <c r="R423" s="226">
        <f>Q423*H423</f>
        <v>3.0000000000000004E-05</v>
      </c>
      <c r="S423" s="226">
        <v>0</v>
      </c>
      <c r="T423" s="227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8" t="s">
        <v>182</v>
      </c>
      <c r="AT423" s="228" t="s">
        <v>163</v>
      </c>
      <c r="AU423" s="228" t="s">
        <v>89</v>
      </c>
      <c r="AY423" s="16" t="s">
        <v>160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6" t="s">
        <v>87</v>
      </c>
      <c r="BK423" s="229">
        <f>ROUND(I423*H423,2)</f>
        <v>0</v>
      </c>
      <c r="BL423" s="16" t="s">
        <v>182</v>
      </c>
      <c r="BM423" s="228" t="s">
        <v>1299</v>
      </c>
    </row>
    <row r="424" s="2" customFormat="1">
      <c r="A424" s="37"/>
      <c r="B424" s="38"/>
      <c r="C424" s="39"/>
      <c r="D424" s="230" t="s">
        <v>170</v>
      </c>
      <c r="E424" s="39"/>
      <c r="F424" s="231" t="s">
        <v>1300</v>
      </c>
      <c r="G424" s="39"/>
      <c r="H424" s="39"/>
      <c r="I424" s="232"/>
      <c r="J424" s="39"/>
      <c r="K424" s="39"/>
      <c r="L424" s="43"/>
      <c r="M424" s="233"/>
      <c r="N424" s="234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170</v>
      </c>
      <c r="AU424" s="16" t="s">
        <v>89</v>
      </c>
    </row>
    <row r="425" s="2" customFormat="1">
      <c r="A425" s="37"/>
      <c r="B425" s="38"/>
      <c r="C425" s="39"/>
      <c r="D425" s="230" t="s">
        <v>172</v>
      </c>
      <c r="E425" s="39"/>
      <c r="F425" s="235" t="s">
        <v>990</v>
      </c>
      <c r="G425" s="39"/>
      <c r="H425" s="39"/>
      <c r="I425" s="232"/>
      <c r="J425" s="39"/>
      <c r="K425" s="39"/>
      <c r="L425" s="43"/>
      <c r="M425" s="233"/>
      <c r="N425" s="234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172</v>
      </c>
      <c r="AU425" s="16" t="s">
        <v>89</v>
      </c>
    </row>
    <row r="426" s="13" customFormat="1">
      <c r="A426" s="13"/>
      <c r="B426" s="236"/>
      <c r="C426" s="237"/>
      <c r="D426" s="230" t="s">
        <v>219</v>
      </c>
      <c r="E426" s="238" t="s">
        <v>1</v>
      </c>
      <c r="F426" s="239" t="s">
        <v>178</v>
      </c>
      <c r="G426" s="237"/>
      <c r="H426" s="240">
        <v>3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219</v>
      </c>
      <c r="AU426" s="246" t="s">
        <v>89</v>
      </c>
      <c r="AV426" s="13" t="s">
        <v>89</v>
      </c>
      <c r="AW426" s="13" t="s">
        <v>36</v>
      </c>
      <c r="AX426" s="13" t="s">
        <v>79</v>
      </c>
      <c r="AY426" s="246" t="s">
        <v>160</v>
      </c>
    </row>
    <row r="427" s="2" customFormat="1" ht="16.5" customHeight="1">
      <c r="A427" s="37"/>
      <c r="B427" s="38"/>
      <c r="C427" s="251" t="s">
        <v>1301</v>
      </c>
      <c r="D427" s="251" t="s">
        <v>452</v>
      </c>
      <c r="E427" s="252" t="s">
        <v>1302</v>
      </c>
      <c r="F427" s="253" t="s">
        <v>1303</v>
      </c>
      <c r="G427" s="254" t="s">
        <v>215</v>
      </c>
      <c r="H427" s="255">
        <v>2.02</v>
      </c>
      <c r="I427" s="256"/>
      <c r="J427" s="257">
        <f>ROUND(I427*H427,2)</f>
        <v>0</v>
      </c>
      <c r="K427" s="253" t="s">
        <v>167</v>
      </c>
      <c r="L427" s="258"/>
      <c r="M427" s="259" t="s">
        <v>1</v>
      </c>
      <c r="N427" s="260" t="s">
        <v>44</v>
      </c>
      <c r="O427" s="90"/>
      <c r="P427" s="226">
        <f>O427*H427</f>
        <v>0</v>
      </c>
      <c r="Q427" s="226">
        <v>0.37159999999999999</v>
      </c>
      <c r="R427" s="226">
        <f>Q427*H427</f>
        <v>0.75063199999999997</v>
      </c>
      <c r="S427" s="226">
        <v>0</v>
      </c>
      <c r="T427" s="227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8" t="s">
        <v>204</v>
      </c>
      <c r="AT427" s="228" t="s">
        <v>452</v>
      </c>
      <c r="AU427" s="228" t="s">
        <v>89</v>
      </c>
      <c r="AY427" s="16" t="s">
        <v>160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16" t="s">
        <v>87</v>
      </c>
      <c r="BK427" s="229">
        <f>ROUND(I427*H427,2)</f>
        <v>0</v>
      </c>
      <c r="BL427" s="16" t="s">
        <v>182</v>
      </c>
      <c r="BM427" s="228" t="s">
        <v>1304</v>
      </c>
    </row>
    <row r="428" s="2" customFormat="1">
      <c r="A428" s="37"/>
      <c r="B428" s="38"/>
      <c r="C428" s="39"/>
      <c r="D428" s="230" t="s">
        <v>170</v>
      </c>
      <c r="E428" s="39"/>
      <c r="F428" s="231" t="s">
        <v>1303</v>
      </c>
      <c r="G428" s="39"/>
      <c r="H428" s="39"/>
      <c r="I428" s="232"/>
      <c r="J428" s="39"/>
      <c r="K428" s="39"/>
      <c r="L428" s="43"/>
      <c r="M428" s="233"/>
      <c r="N428" s="234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170</v>
      </c>
      <c r="AU428" s="16" t="s">
        <v>89</v>
      </c>
    </row>
    <row r="429" s="13" customFormat="1">
      <c r="A429" s="13"/>
      <c r="B429" s="236"/>
      <c r="C429" s="237"/>
      <c r="D429" s="230" t="s">
        <v>219</v>
      </c>
      <c r="E429" s="237"/>
      <c r="F429" s="239" t="s">
        <v>1305</v>
      </c>
      <c r="G429" s="237"/>
      <c r="H429" s="240">
        <v>2.02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219</v>
      </c>
      <c r="AU429" s="246" t="s">
        <v>89</v>
      </c>
      <c r="AV429" s="13" t="s">
        <v>89</v>
      </c>
      <c r="AW429" s="13" t="s">
        <v>4</v>
      </c>
      <c r="AX429" s="13" t="s">
        <v>87</v>
      </c>
      <c r="AY429" s="246" t="s">
        <v>160</v>
      </c>
    </row>
    <row r="430" s="2" customFormat="1" ht="33" customHeight="1">
      <c r="A430" s="37"/>
      <c r="B430" s="38"/>
      <c r="C430" s="217" t="s">
        <v>1306</v>
      </c>
      <c r="D430" s="217" t="s">
        <v>163</v>
      </c>
      <c r="E430" s="218" t="s">
        <v>1307</v>
      </c>
      <c r="F430" s="219" t="s">
        <v>1308</v>
      </c>
      <c r="G430" s="220" t="s">
        <v>215</v>
      </c>
      <c r="H430" s="221">
        <v>4</v>
      </c>
      <c r="I430" s="222"/>
      <c r="J430" s="223">
        <f>ROUND(I430*H430,2)</f>
        <v>0</v>
      </c>
      <c r="K430" s="219" t="s">
        <v>167</v>
      </c>
      <c r="L430" s="43"/>
      <c r="M430" s="224" t="s">
        <v>1</v>
      </c>
      <c r="N430" s="225" t="s">
        <v>44</v>
      </c>
      <c r="O430" s="90"/>
      <c r="P430" s="226">
        <f>O430*H430</f>
        <v>0</v>
      </c>
      <c r="Q430" s="226">
        <v>3.0000000000000001E-05</v>
      </c>
      <c r="R430" s="226">
        <f>Q430*H430</f>
        <v>0.00012</v>
      </c>
      <c r="S430" s="226">
        <v>0</v>
      </c>
      <c r="T430" s="227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8" t="s">
        <v>182</v>
      </c>
      <c r="AT430" s="228" t="s">
        <v>163</v>
      </c>
      <c r="AU430" s="228" t="s">
        <v>89</v>
      </c>
      <c r="AY430" s="16" t="s">
        <v>160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6" t="s">
        <v>87</v>
      </c>
      <c r="BK430" s="229">
        <f>ROUND(I430*H430,2)</f>
        <v>0</v>
      </c>
      <c r="BL430" s="16" t="s">
        <v>182</v>
      </c>
      <c r="BM430" s="228" t="s">
        <v>1309</v>
      </c>
    </row>
    <row r="431" s="2" customFormat="1">
      <c r="A431" s="37"/>
      <c r="B431" s="38"/>
      <c r="C431" s="39"/>
      <c r="D431" s="230" t="s">
        <v>170</v>
      </c>
      <c r="E431" s="39"/>
      <c r="F431" s="231" t="s">
        <v>1310</v>
      </c>
      <c r="G431" s="39"/>
      <c r="H431" s="39"/>
      <c r="I431" s="232"/>
      <c r="J431" s="39"/>
      <c r="K431" s="39"/>
      <c r="L431" s="43"/>
      <c r="M431" s="233"/>
      <c r="N431" s="234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170</v>
      </c>
      <c r="AU431" s="16" t="s">
        <v>89</v>
      </c>
    </row>
    <row r="432" s="2" customFormat="1">
      <c r="A432" s="37"/>
      <c r="B432" s="38"/>
      <c r="C432" s="39"/>
      <c r="D432" s="230" t="s">
        <v>172</v>
      </c>
      <c r="E432" s="39"/>
      <c r="F432" s="235" t="s">
        <v>990</v>
      </c>
      <c r="G432" s="39"/>
      <c r="H432" s="39"/>
      <c r="I432" s="232"/>
      <c r="J432" s="39"/>
      <c r="K432" s="39"/>
      <c r="L432" s="43"/>
      <c r="M432" s="233"/>
      <c r="N432" s="234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172</v>
      </c>
      <c r="AU432" s="16" t="s">
        <v>89</v>
      </c>
    </row>
    <row r="433" s="13" customFormat="1">
      <c r="A433" s="13"/>
      <c r="B433" s="236"/>
      <c r="C433" s="237"/>
      <c r="D433" s="230" t="s">
        <v>219</v>
      </c>
      <c r="E433" s="238" t="s">
        <v>1</v>
      </c>
      <c r="F433" s="239" t="s">
        <v>182</v>
      </c>
      <c r="G433" s="237"/>
      <c r="H433" s="240">
        <v>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219</v>
      </c>
      <c r="AU433" s="246" t="s">
        <v>89</v>
      </c>
      <c r="AV433" s="13" t="s">
        <v>89</v>
      </c>
      <c r="AW433" s="13" t="s">
        <v>36</v>
      </c>
      <c r="AX433" s="13" t="s">
        <v>79</v>
      </c>
      <c r="AY433" s="246" t="s">
        <v>160</v>
      </c>
    </row>
    <row r="434" s="2" customFormat="1" ht="16.5" customHeight="1">
      <c r="A434" s="37"/>
      <c r="B434" s="38"/>
      <c r="C434" s="251" t="s">
        <v>1311</v>
      </c>
      <c r="D434" s="251" t="s">
        <v>452</v>
      </c>
      <c r="E434" s="252" t="s">
        <v>1312</v>
      </c>
      <c r="F434" s="253" t="s">
        <v>1313</v>
      </c>
      <c r="G434" s="254" t="s">
        <v>215</v>
      </c>
      <c r="H434" s="255">
        <v>4.04</v>
      </c>
      <c r="I434" s="256"/>
      <c r="J434" s="257">
        <f>ROUND(I434*H434,2)</f>
        <v>0</v>
      </c>
      <c r="K434" s="253" t="s">
        <v>167</v>
      </c>
      <c r="L434" s="258"/>
      <c r="M434" s="259" t="s">
        <v>1</v>
      </c>
      <c r="N434" s="260" t="s">
        <v>44</v>
      </c>
      <c r="O434" s="90"/>
      <c r="P434" s="226">
        <f>O434*H434</f>
        <v>0</v>
      </c>
      <c r="Q434" s="226">
        <v>1.53</v>
      </c>
      <c r="R434" s="226">
        <f>Q434*H434</f>
        <v>6.1812000000000005</v>
      </c>
      <c r="S434" s="226">
        <v>0</v>
      </c>
      <c r="T434" s="227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28" t="s">
        <v>204</v>
      </c>
      <c r="AT434" s="228" t="s">
        <v>452</v>
      </c>
      <c r="AU434" s="228" t="s">
        <v>89</v>
      </c>
      <c r="AY434" s="16" t="s">
        <v>160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6" t="s">
        <v>87</v>
      </c>
      <c r="BK434" s="229">
        <f>ROUND(I434*H434,2)</f>
        <v>0</v>
      </c>
      <c r="BL434" s="16" t="s">
        <v>182</v>
      </c>
      <c r="BM434" s="228" t="s">
        <v>1314</v>
      </c>
    </row>
    <row r="435" s="2" customFormat="1">
      <c r="A435" s="37"/>
      <c r="B435" s="38"/>
      <c r="C435" s="39"/>
      <c r="D435" s="230" t="s">
        <v>170</v>
      </c>
      <c r="E435" s="39"/>
      <c r="F435" s="231" t="s">
        <v>1313</v>
      </c>
      <c r="G435" s="39"/>
      <c r="H435" s="39"/>
      <c r="I435" s="232"/>
      <c r="J435" s="39"/>
      <c r="K435" s="39"/>
      <c r="L435" s="43"/>
      <c r="M435" s="233"/>
      <c r="N435" s="234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170</v>
      </c>
      <c r="AU435" s="16" t="s">
        <v>89</v>
      </c>
    </row>
    <row r="436" s="13" customFormat="1">
      <c r="A436" s="13"/>
      <c r="B436" s="236"/>
      <c r="C436" s="237"/>
      <c r="D436" s="230" t="s">
        <v>219</v>
      </c>
      <c r="E436" s="237"/>
      <c r="F436" s="239" t="s">
        <v>1315</v>
      </c>
      <c r="G436" s="237"/>
      <c r="H436" s="240">
        <v>4.04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219</v>
      </c>
      <c r="AU436" s="246" t="s">
        <v>89</v>
      </c>
      <c r="AV436" s="13" t="s">
        <v>89</v>
      </c>
      <c r="AW436" s="13" t="s">
        <v>4</v>
      </c>
      <c r="AX436" s="13" t="s">
        <v>87</v>
      </c>
      <c r="AY436" s="246" t="s">
        <v>160</v>
      </c>
    </row>
    <row r="437" s="2" customFormat="1" ht="16.5" customHeight="1">
      <c r="A437" s="37"/>
      <c r="B437" s="38"/>
      <c r="C437" s="217" t="s">
        <v>1316</v>
      </c>
      <c r="D437" s="217" t="s">
        <v>163</v>
      </c>
      <c r="E437" s="218" t="s">
        <v>1317</v>
      </c>
      <c r="F437" s="219" t="s">
        <v>1318</v>
      </c>
      <c r="G437" s="220" t="s">
        <v>281</v>
      </c>
      <c r="H437" s="221">
        <v>4</v>
      </c>
      <c r="I437" s="222"/>
      <c r="J437" s="223">
        <f>ROUND(I437*H437,2)</f>
        <v>0</v>
      </c>
      <c r="K437" s="219" t="s">
        <v>1</v>
      </c>
      <c r="L437" s="43"/>
      <c r="M437" s="224" t="s">
        <v>1</v>
      </c>
      <c r="N437" s="225" t="s">
        <v>44</v>
      </c>
      <c r="O437" s="90"/>
      <c r="P437" s="226">
        <f>O437*H437</f>
        <v>0</v>
      </c>
      <c r="Q437" s="226">
        <v>0.0027299999999999998</v>
      </c>
      <c r="R437" s="226">
        <f>Q437*H437</f>
        <v>0.010919999999999999</v>
      </c>
      <c r="S437" s="226">
        <v>0</v>
      </c>
      <c r="T437" s="227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8" t="s">
        <v>182</v>
      </c>
      <c r="AT437" s="228" t="s">
        <v>163</v>
      </c>
      <c r="AU437" s="228" t="s">
        <v>89</v>
      </c>
      <c r="AY437" s="16" t="s">
        <v>160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6" t="s">
        <v>87</v>
      </c>
      <c r="BK437" s="229">
        <f>ROUND(I437*H437,2)</f>
        <v>0</v>
      </c>
      <c r="BL437" s="16" t="s">
        <v>182</v>
      </c>
      <c r="BM437" s="228" t="s">
        <v>1319</v>
      </c>
    </row>
    <row r="438" s="2" customFormat="1">
      <c r="A438" s="37"/>
      <c r="B438" s="38"/>
      <c r="C438" s="39"/>
      <c r="D438" s="230" t="s">
        <v>170</v>
      </c>
      <c r="E438" s="39"/>
      <c r="F438" s="231" t="s">
        <v>1320</v>
      </c>
      <c r="G438" s="39"/>
      <c r="H438" s="39"/>
      <c r="I438" s="232"/>
      <c r="J438" s="39"/>
      <c r="K438" s="39"/>
      <c r="L438" s="43"/>
      <c r="M438" s="233"/>
      <c r="N438" s="234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170</v>
      </c>
      <c r="AU438" s="16" t="s">
        <v>89</v>
      </c>
    </row>
    <row r="439" s="2" customFormat="1">
      <c r="A439" s="37"/>
      <c r="B439" s="38"/>
      <c r="C439" s="39"/>
      <c r="D439" s="230" t="s">
        <v>172</v>
      </c>
      <c r="E439" s="39"/>
      <c r="F439" s="235" t="s">
        <v>1321</v>
      </c>
      <c r="G439" s="39"/>
      <c r="H439" s="39"/>
      <c r="I439" s="232"/>
      <c r="J439" s="39"/>
      <c r="K439" s="39"/>
      <c r="L439" s="43"/>
      <c r="M439" s="233"/>
      <c r="N439" s="234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172</v>
      </c>
      <c r="AU439" s="16" t="s">
        <v>89</v>
      </c>
    </row>
    <row r="440" s="2" customFormat="1" ht="24.15" customHeight="1">
      <c r="A440" s="37"/>
      <c r="B440" s="38"/>
      <c r="C440" s="217" t="s">
        <v>1322</v>
      </c>
      <c r="D440" s="217" t="s">
        <v>163</v>
      </c>
      <c r="E440" s="218" t="s">
        <v>1323</v>
      </c>
      <c r="F440" s="219" t="s">
        <v>1324</v>
      </c>
      <c r="G440" s="220" t="s">
        <v>215</v>
      </c>
      <c r="H440" s="221">
        <v>12.5</v>
      </c>
      <c r="I440" s="222"/>
      <c r="J440" s="223">
        <f>ROUND(I440*H440,2)</f>
        <v>0</v>
      </c>
      <c r="K440" s="219" t="s">
        <v>167</v>
      </c>
      <c r="L440" s="43"/>
      <c r="M440" s="224" t="s">
        <v>1</v>
      </c>
      <c r="N440" s="225" t="s">
        <v>44</v>
      </c>
      <c r="O440" s="90"/>
      <c r="P440" s="226">
        <f>O440*H440</f>
        <v>0</v>
      </c>
      <c r="Q440" s="226">
        <v>0.0027599999999999999</v>
      </c>
      <c r="R440" s="226">
        <f>Q440*H440</f>
        <v>0.034499999999999996</v>
      </c>
      <c r="S440" s="226">
        <v>0</v>
      </c>
      <c r="T440" s="227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28" t="s">
        <v>182</v>
      </c>
      <c r="AT440" s="228" t="s">
        <v>163</v>
      </c>
      <c r="AU440" s="228" t="s">
        <v>89</v>
      </c>
      <c r="AY440" s="16" t="s">
        <v>160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6" t="s">
        <v>87</v>
      </c>
      <c r="BK440" s="229">
        <f>ROUND(I440*H440,2)</f>
        <v>0</v>
      </c>
      <c r="BL440" s="16" t="s">
        <v>182</v>
      </c>
      <c r="BM440" s="228" t="s">
        <v>1325</v>
      </c>
    </row>
    <row r="441" s="2" customFormat="1">
      <c r="A441" s="37"/>
      <c r="B441" s="38"/>
      <c r="C441" s="39"/>
      <c r="D441" s="230" t="s">
        <v>170</v>
      </c>
      <c r="E441" s="39"/>
      <c r="F441" s="231" t="s">
        <v>1326</v>
      </c>
      <c r="G441" s="39"/>
      <c r="H441" s="39"/>
      <c r="I441" s="232"/>
      <c r="J441" s="39"/>
      <c r="K441" s="39"/>
      <c r="L441" s="43"/>
      <c r="M441" s="233"/>
      <c r="N441" s="234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170</v>
      </c>
      <c r="AU441" s="16" t="s">
        <v>89</v>
      </c>
    </row>
    <row r="442" s="2" customFormat="1">
      <c r="A442" s="37"/>
      <c r="B442" s="38"/>
      <c r="C442" s="39"/>
      <c r="D442" s="230" t="s">
        <v>172</v>
      </c>
      <c r="E442" s="39"/>
      <c r="F442" s="235" t="s">
        <v>941</v>
      </c>
      <c r="G442" s="39"/>
      <c r="H442" s="39"/>
      <c r="I442" s="232"/>
      <c r="J442" s="39"/>
      <c r="K442" s="39"/>
      <c r="L442" s="43"/>
      <c r="M442" s="233"/>
      <c r="N442" s="234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172</v>
      </c>
      <c r="AU442" s="16" t="s">
        <v>89</v>
      </c>
    </row>
    <row r="443" s="13" customFormat="1">
      <c r="A443" s="13"/>
      <c r="B443" s="236"/>
      <c r="C443" s="237"/>
      <c r="D443" s="230" t="s">
        <v>219</v>
      </c>
      <c r="E443" s="238" t="s">
        <v>1</v>
      </c>
      <c r="F443" s="239" t="s">
        <v>1327</v>
      </c>
      <c r="G443" s="237"/>
      <c r="H443" s="240">
        <v>12.5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219</v>
      </c>
      <c r="AU443" s="246" t="s">
        <v>89</v>
      </c>
      <c r="AV443" s="13" t="s">
        <v>89</v>
      </c>
      <c r="AW443" s="13" t="s">
        <v>36</v>
      </c>
      <c r="AX443" s="13" t="s">
        <v>79</v>
      </c>
      <c r="AY443" s="246" t="s">
        <v>160</v>
      </c>
    </row>
    <row r="444" s="2" customFormat="1" ht="16.5" customHeight="1">
      <c r="A444" s="37"/>
      <c r="B444" s="38"/>
      <c r="C444" s="251" t="s">
        <v>1328</v>
      </c>
      <c r="D444" s="251" t="s">
        <v>452</v>
      </c>
      <c r="E444" s="252" t="s">
        <v>1329</v>
      </c>
      <c r="F444" s="253" t="s">
        <v>1330</v>
      </c>
      <c r="G444" s="254" t="s">
        <v>215</v>
      </c>
      <c r="H444" s="255">
        <v>12.5</v>
      </c>
      <c r="I444" s="256"/>
      <c r="J444" s="257">
        <f>ROUND(I444*H444,2)</f>
        <v>0</v>
      </c>
      <c r="K444" s="253" t="s">
        <v>167</v>
      </c>
      <c r="L444" s="258"/>
      <c r="M444" s="259" t="s">
        <v>1</v>
      </c>
      <c r="N444" s="260" t="s">
        <v>44</v>
      </c>
      <c r="O444" s="90"/>
      <c r="P444" s="226">
        <f>O444*H444</f>
        <v>0</v>
      </c>
      <c r="Q444" s="226">
        <v>0.0024099999999999998</v>
      </c>
      <c r="R444" s="226">
        <f>Q444*H444</f>
        <v>0.030124999999999999</v>
      </c>
      <c r="S444" s="226">
        <v>0</v>
      </c>
      <c r="T444" s="227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8" t="s">
        <v>204</v>
      </c>
      <c r="AT444" s="228" t="s">
        <v>452</v>
      </c>
      <c r="AU444" s="228" t="s">
        <v>89</v>
      </c>
      <c r="AY444" s="16" t="s">
        <v>160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16" t="s">
        <v>87</v>
      </c>
      <c r="BK444" s="229">
        <f>ROUND(I444*H444,2)</f>
        <v>0</v>
      </c>
      <c r="BL444" s="16" t="s">
        <v>182</v>
      </c>
      <c r="BM444" s="228" t="s">
        <v>1331</v>
      </c>
    </row>
    <row r="445" s="2" customFormat="1">
      <c r="A445" s="37"/>
      <c r="B445" s="38"/>
      <c r="C445" s="39"/>
      <c r="D445" s="230" t="s">
        <v>170</v>
      </c>
      <c r="E445" s="39"/>
      <c r="F445" s="231" t="s">
        <v>1330</v>
      </c>
      <c r="G445" s="39"/>
      <c r="H445" s="39"/>
      <c r="I445" s="232"/>
      <c r="J445" s="39"/>
      <c r="K445" s="39"/>
      <c r="L445" s="43"/>
      <c r="M445" s="233"/>
      <c r="N445" s="234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170</v>
      </c>
      <c r="AU445" s="16" t="s">
        <v>89</v>
      </c>
    </row>
    <row r="446" s="2" customFormat="1" ht="33" customHeight="1">
      <c r="A446" s="37"/>
      <c r="B446" s="38"/>
      <c r="C446" s="217" t="s">
        <v>1332</v>
      </c>
      <c r="D446" s="217" t="s">
        <v>163</v>
      </c>
      <c r="E446" s="218" t="s">
        <v>1333</v>
      </c>
      <c r="F446" s="219" t="s">
        <v>1334</v>
      </c>
      <c r="G446" s="220" t="s">
        <v>281</v>
      </c>
      <c r="H446" s="221">
        <v>3</v>
      </c>
      <c r="I446" s="222"/>
      <c r="J446" s="223">
        <f>ROUND(I446*H446,2)</f>
        <v>0</v>
      </c>
      <c r="K446" s="219" t="s">
        <v>167</v>
      </c>
      <c r="L446" s="43"/>
      <c r="M446" s="224" t="s">
        <v>1</v>
      </c>
      <c r="N446" s="225" t="s">
        <v>44</v>
      </c>
      <c r="O446" s="90"/>
      <c r="P446" s="226">
        <f>O446*H446</f>
        <v>0</v>
      </c>
      <c r="Q446" s="226">
        <v>2.1167600000000002</v>
      </c>
      <c r="R446" s="226">
        <f>Q446*H446</f>
        <v>6.3502800000000006</v>
      </c>
      <c r="S446" s="226">
        <v>0</v>
      </c>
      <c r="T446" s="227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28" t="s">
        <v>182</v>
      </c>
      <c r="AT446" s="228" t="s">
        <v>163</v>
      </c>
      <c r="AU446" s="228" t="s">
        <v>89</v>
      </c>
      <c r="AY446" s="16" t="s">
        <v>160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6" t="s">
        <v>87</v>
      </c>
      <c r="BK446" s="229">
        <f>ROUND(I446*H446,2)</f>
        <v>0</v>
      </c>
      <c r="BL446" s="16" t="s">
        <v>182</v>
      </c>
      <c r="BM446" s="228" t="s">
        <v>1335</v>
      </c>
    </row>
    <row r="447" s="2" customFormat="1">
      <c r="A447" s="37"/>
      <c r="B447" s="38"/>
      <c r="C447" s="39"/>
      <c r="D447" s="230" t="s">
        <v>170</v>
      </c>
      <c r="E447" s="39"/>
      <c r="F447" s="231" t="s">
        <v>1336</v>
      </c>
      <c r="G447" s="39"/>
      <c r="H447" s="39"/>
      <c r="I447" s="232"/>
      <c r="J447" s="39"/>
      <c r="K447" s="39"/>
      <c r="L447" s="43"/>
      <c r="M447" s="233"/>
      <c r="N447" s="234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170</v>
      </c>
      <c r="AU447" s="16" t="s">
        <v>89</v>
      </c>
    </row>
    <row r="448" s="2" customFormat="1">
      <c r="A448" s="37"/>
      <c r="B448" s="38"/>
      <c r="C448" s="39"/>
      <c r="D448" s="230" t="s">
        <v>172</v>
      </c>
      <c r="E448" s="39"/>
      <c r="F448" s="235" t="s">
        <v>1337</v>
      </c>
      <c r="G448" s="39"/>
      <c r="H448" s="39"/>
      <c r="I448" s="232"/>
      <c r="J448" s="39"/>
      <c r="K448" s="39"/>
      <c r="L448" s="43"/>
      <c r="M448" s="233"/>
      <c r="N448" s="234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172</v>
      </c>
      <c r="AU448" s="16" t="s">
        <v>89</v>
      </c>
    </row>
    <row r="449" s="2" customFormat="1" ht="33" customHeight="1">
      <c r="A449" s="37"/>
      <c r="B449" s="38"/>
      <c r="C449" s="217" t="s">
        <v>1338</v>
      </c>
      <c r="D449" s="217" t="s">
        <v>163</v>
      </c>
      <c r="E449" s="218" t="s">
        <v>1339</v>
      </c>
      <c r="F449" s="219" t="s">
        <v>1340</v>
      </c>
      <c r="G449" s="220" t="s">
        <v>281</v>
      </c>
      <c r="H449" s="221">
        <v>1</v>
      </c>
      <c r="I449" s="222"/>
      <c r="J449" s="223">
        <f>ROUND(I449*H449,2)</f>
        <v>0</v>
      </c>
      <c r="K449" s="219" t="s">
        <v>167</v>
      </c>
      <c r="L449" s="43"/>
      <c r="M449" s="224" t="s">
        <v>1</v>
      </c>
      <c r="N449" s="225" t="s">
        <v>44</v>
      </c>
      <c r="O449" s="90"/>
      <c r="P449" s="226">
        <f>O449*H449</f>
        <v>0</v>
      </c>
      <c r="Q449" s="226">
        <v>2.2568899999999998</v>
      </c>
      <c r="R449" s="226">
        <f>Q449*H449</f>
        <v>2.2568899999999998</v>
      </c>
      <c r="S449" s="226">
        <v>0</v>
      </c>
      <c r="T449" s="227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28" t="s">
        <v>182</v>
      </c>
      <c r="AT449" s="228" t="s">
        <v>163</v>
      </c>
      <c r="AU449" s="228" t="s">
        <v>89</v>
      </c>
      <c r="AY449" s="16" t="s">
        <v>160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6" t="s">
        <v>87</v>
      </c>
      <c r="BK449" s="229">
        <f>ROUND(I449*H449,2)</f>
        <v>0</v>
      </c>
      <c r="BL449" s="16" t="s">
        <v>182</v>
      </c>
      <c r="BM449" s="228" t="s">
        <v>1341</v>
      </c>
    </row>
    <row r="450" s="2" customFormat="1">
      <c r="A450" s="37"/>
      <c r="B450" s="38"/>
      <c r="C450" s="39"/>
      <c r="D450" s="230" t="s">
        <v>170</v>
      </c>
      <c r="E450" s="39"/>
      <c r="F450" s="231" t="s">
        <v>1342</v>
      </c>
      <c r="G450" s="39"/>
      <c r="H450" s="39"/>
      <c r="I450" s="232"/>
      <c r="J450" s="39"/>
      <c r="K450" s="39"/>
      <c r="L450" s="43"/>
      <c r="M450" s="233"/>
      <c r="N450" s="234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170</v>
      </c>
      <c r="AU450" s="16" t="s">
        <v>89</v>
      </c>
    </row>
    <row r="451" s="2" customFormat="1">
      <c r="A451" s="37"/>
      <c r="B451" s="38"/>
      <c r="C451" s="39"/>
      <c r="D451" s="230" t="s">
        <v>172</v>
      </c>
      <c r="E451" s="39"/>
      <c r="F451" s="235" t="s">
        <v>1337</v>
      </c>
      <c r="G451" s="39"/>
      <c r="H451" s="39"/>
      <c r="I451" s="232"/>
      <c r="J451" s="39"/>
      <c r="K451" s="39"/>
      <c r="L451" s="43"/>
      <c r="M451" s="233"/>
      <c r="N451" s="234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172</v>
      </c>
      <c r="AU451" s="16" t="s">
        <v>89</v>
      </c>
    </row>
    <row r="452" s="2" customFormat="1" ht="24.15" customHeight="1">
      <c r="A452" s="37"/>
      <c r="B452" s="38"/>
      <c r="C452" s="217" t="s">
        <v>1343</v>
      </c>
      <c r="D452" s="217" t="s">
        <v>163</v>
      </c>
      <c r="E452" s="218" t="s">
        <v>1344</v>
      </c>
      <c r="F452" s="219" t="s">
        <v>1345</v>
      </c>
      <c r="G452" s="220" t="s">
        <v>281</v>
      </c>
      <c r="H452" s="221">
        <v>1</v>
      </c>
      <c r="I452" s="222"/>
      <c r="J452" s="223">
        <f>ROUND(I452*H452,2)</f>
        <v>0</v>
      </c>
      <c r="K452" s="219" t="s">
        <v>167</v>
      </c>
      <c r="L452" s="43"/>
      <c r="M452" s="224" t="s">
        <v>1</v>
      </c>
      <c r="N452" s="225" t="s">
        <v>44</v>
      </c>
      <c r="O452" s="90"/>
      <c r="P452" s="226">
        <f>O452*H452</f>
        <v>0</v>
      </c>
      <c r="Q452" s="226">
        <v>2.4209299999999998</v>
      </c>
      <c r="R452" s="226">
        <f>Q452*H452</f>
        <v>2.4209299999999998</v>
      </c>
      <c r="S452" s="226">
        <v>0</v>
      </c>
      <c r="T452" s="227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28" t="s">
        <v>182</v>
      </c>
      <c r="AT452" s="228" t="s">
        <v>163</v>
      </c>
      <c r="AU452" s="228" t="s">
        <v>89</v>
      </c>
      <c r="AY452" s="16" t="s">
        <v>160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6" t="s">
        <v>87</v>
      </c>
      <c r="BK452" s="229">
        <f>ROUND(I452*H452,2)</f>
        <v>0</v>
      </c>
      <c r="BL452" s="16" t="s">
        <v>182</v>
      </c>
      <c r="BM452" s="228" t="s">
        <v>1346</v>
      </c>
    </row>
    <row r="453" s="2" customFormat="1">
      <c r="A453" s="37"/>
      <c r="B453" s="38"/>
      <c r="C453" s="39"/>
      <c r="D453" s="230" t="s">
        <v>170</v>
      </c>
      <c r="E453" s="39"/>
      <c r="F453" s="231" t="s">
        <v>1347</v>
      </c>
      <c r="G453" s="39"/>
      <c r="H453" s="39"/>
      <c r="I453" s="232"/>
      <c r="J453" s="39"/>
      <c r="K453" s="39"/>
      <c r="L453" s="43"/>
      <c r="M453" s="233"/>
      <c r="N453" s="234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170</v>
      </c>
      <c r="AU453" s="16" t="s">
        <v>89</v>
      </c>
    </row>
    <row r="454" s="2" customFormat="1">
      <c r="A454" s="37"/>
      <c r="B454" s="38"/>
      <c r="C454" s="39"/>
      <c r="D454" s="230" t="s">
        <v>172</v>
      </c>
      <c r="E454" s="39"/>
      <c r="F454" s="235" t="s">
        <v>1348</v>
      </c>
      <c r="G454" s="39"/>
      <c r="H454" s="39"/>
      <c r="I454" s="232"/>
      <c r="J454" s="39"/>
      <c r="K454" s="39"/>
      <c r="L454" s="43"/>
      <c r="M454" s="233"/>
      <c r="N454" s="234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172</v>
      </c>
      <c r="AU454" s="16" t="s">
        <v>89</v>
      </c>
    </row>
    <row r="455" s="2" customFormat="1" ht="16.5" customHeight="1">
      <c r="A455" s="37"/>
      <c r="B455" s="38"/>
      <c r="C455" s="251" t="s">
        <v>1349</v>
      </c>
      <c r="D455" s="251" t="s">
        <v>452</v>
      </c>
      <c r="E455" s="252" t="s">
        <v>1350</v>
      </c>
      <c r="F455" s="253" t="s">
        <v>1351</v>
      </c>
      <c r="G455" s="254" t="s">
        <v>281</v>
      </c>
      <c r="H455" s="255">
        <v>4</v>
      </c>
      <c r="I455" s="256"/>
      <c r="J455" s="257">
        <f>ROUND(I455*H455,2)</f>
        <v>0</v>
      </c>
      <c r="K455" s="253" t="s">
        <v>167</v>
      </c>
      <c r="L455" s="258"/>
      <c r="M455" s="259" t="s">
        <v>1</v>
      </c>
      <c r="N455" s="260" t="s">
        <v>44</v>
      </c>
      <c r="O455" s="90"/>
      <c r="P455" s="226">
        <f>O455*H455</f>
        <v>0</v>
      </c>
      <c r="Q455" s="226">
        <v>0.26200000000000001</v>
      </c>
      <c r="R455" s="226">
        <f>Q455*H455</f>
        <v>1.048</v>
      </c>
      <c r="S455" s="226">
        <v>0</v>
      </c>
      <c r="T455" s="227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28" t="s">
        <v>204</v>
      </c>
      <c r="AT455" s="228" t="s">
        <v>452</v>
      </c>
      <c r="AU455" s="228" t="s">
        <v>89</v>
      </c>
      <c r="AY455" s="16" t="s">
        <v>160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6" t="s">
        <v>87</v>
      </c>
      <c r="BK455" s="229">
        <f>ROUND(I455*H455,2)</f>
        <v>0</v>
      </c>
      <c r="BL455" s="16" t="s">
        <v>182</v>
      </c>
      <c r="BM455" s="228" t="s">
        <v>1352</v>
      </c>
    </row>
    <row r="456" s="2" customFormat="1">
      <c r="A456" s="37"/>
      <c r="B456" s="38"/>
      <c r="C456" s="39"/>
      <c r="D456" s="230" t="s">
        <v>170</v>
      </c>
      <c r="E456" s="39"/>
      <c r="F456" s="231" t="s">
        <v>1351</v>
      </c>
      <c r="G456" s="39"/>
      <c r="H456" s="39"/>
      <c r="I456" s="232"/>
      <c r="J456" s="39"/>
      <c r="K456" s="39"/>
      <c r="L456" s="43"/>
      <c r="M456" s="233"/>
      <c r="N456" s="234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170</v>
      </c>
      <c r="AU456" s="16" t="s">
        <v>89</v>
      </c>
    </row>
    <row r="457" s="2" customFormat="1" ht="24.15" customHeight="1">
      <c r="A457" s="37"/>
      <c r="B457" s="38"/>
      <c r="C457" s="251" t="s">
        <v>1353</v>
      </c>
      <c r="D457" s="251" t="s">
        <v>452</v>
      </c>
      <c r="E457" s="252" t="s">
        <v>1354</v>
      </c>
      <c r="F457" s="253" t="s">
        <v>1355</v>
      </c>
      <c r="G457" s="254" t="s">
        <v>281</v>
      </c>
      <c r="H457" s="255">
        <v>5</v>
      </c>
      <c r="I457" s="256"/>
      <c r="J457" s="257">
        <f>ROUND(I457*H457,2)</f>
        <v>0</v>
      </c>
      <c r="K457" s="253" t="s">
        <v>167</v>
      </c>
      <c r="L457" s="258"/>
      <c r="M457" s="259" t="s">
        <v>1</v>
      </c>
      <c r="N457" s="260" t="s">
        <v>44</v>
      </c>
      <c r="O457" s="90"/>
      <c r="P457" s="226">
        <f>O457*H457</f>
        <v>0</v>
      </c>
      <c r="Q457" s="226">
        <v>0.56999999999999995</v>
      </c>
      <c r="R457" s="226">
        <f>Q457*H457</f>
        <v>2.8499999999999996</v>
      </c>
      <c r="S457" s="226">
        <v>0</v>
      </c>
      <c r="T457" s="227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28" t="s">
        <v>204</v>
      </c>
      <c r="AT457" s="228" t="s">
        <v>452</v>
      </c>
      <c r="AU457" s="228" t="s">
        <v>89</v>
      </c>
      <c r="AY457" s="16" t="s">
        <v>160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6" t="s">
        <v>87</v>
      </c>
      <c r="BK457" s="229">
        <f>ROUND(I457*H457,2)</f>
        <v>0</v>
      </c>
      <c r="BL457" s="16" t="s">
        <v>182</v>
      </c>
      <c r="BM457" s="228" t="s">
        <v>1356</v>
      </c>
    </row>
    <row r="458" s="2" customFormat="1">
      <c r="A458" s="37"/>
      <c r="B458" s="38"/>
      <c r="C458" s="39"/>
      <c r="D458" s="230" t="s">
        <v>170</v>
      </c>
      <c r="E458" s="39"/>
      <c r="F458" s="231" t="s">
        <v>1355</v>
      </c>
      <c r="G458" s="39"/>
      <c r="H458" s="39"/>
      <c r="I458" s="232"/>
      <c r="J458" s="39"/>
      <c r="K458" s="39"/>
      <c r="L458" s="43"/>
      <c r="M458" s="233"/>
      <c r="N458" s="234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170</v>
      </c>
      <c r="AU458" s="16" t="s">
        <v>89</v>
      </c>
    </row>
    <row r="459" s="2" customFormat="1" ht="24.15" customHeight="1">
      <c r="A459" s="37"/>
      <c r="B459" s="38"/>
      <c r="C459" s="251" t="s">
        <v>1357</v>
      </c>
      <c r="D459" s="251" t="s">
        <v>452</v>
      </c>
      <c r="E459" s="252" t="s">
        <v>1358</v>
      </c>
      <c r="F459" s="253" t="s">
        <v>1359</v>
      </c>
      <c r="G459" s="254" t="s">
        <v>281</v>
      </c>
      <c r="H459" s="255">
        <v>10</v>
      </c>
      <c r="I459" s="256"/>
      <c r="J459" s="257">
        <f>ROUND(I459*H459,2)</f>
        <v>0</v>
      </c>
      <c r="K459" s="253" t="s">
        <v>167</v>
      </c>
      <c r="L459" s="258"/>
      <c r="M459" s="259" t="s">
        <v>1</v>
      </c>
      <c r="N459" s="260" t="s">
        <v>44</v>
      </c>
      <c r="O459" s="90"/>
      <c r="P459" s="226">
        <f>O459*H459</f>
        <v>0</v>
      </c>
      <c r="Q459" s="226">
        <v>0.021000000000000001</v>
      </c>
      <c r="R459" s="226">
        <f>Q459*H459</f>
        <v>0.21000000000000002</v>
      </c>
      <c r="S459" s="226">
        <v>0</v>
      </c>
      <c r="T459" s="227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28" t="s">
        <v>204</v>
      </c>
      <c r="AT459" s="228" t="s">
        <v>452</v>
      </c>
      <c r="AU459" s="228" t="s">
        <v>89</v>
      </c>
      <c r="AY459" s="16" t="s">
        <v>160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6" t="s">
        <v>87</v>
      </c>
      <c r="BK459" s="229">
        <f>ROUND(I459*H459,2)</f>
        <v>0</v>
      </c>
      <c r="BL459" s="16" t="s">
        <v>182</v>
      </c>
      <c r="BM459" s="228" t="s">
        <v>1360</v>
      </c>
    </row>
    <row r="460" s="2" customFormat="1">
      <c r="A460" s="37"/>
      <c r="B460" s="38"/>
      <c r="C460" s="39"/>
      <c r="D460" s="230" t="s">
        <v>170</v>
      </c>
      <c r="E460" s="39"/>
      <c r="F460" s="231" t="s">
        <v>1359</v>
      </c>
      <c r="G460" s="39"/>
      <c r="H460" s="39"/>
      <c r="I460" s="232"/>
      <c r="J460" s="39"/>
      <c r="K460" s="39"/>
      <c r="L460" s="43"/>
      <c r="M460" s="233"/>
      <c r="N460" s="234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170</v>
      </c>
      <c r="AU460" s="16" t="s">
        <v>89</v>
      </c>
    </row>
    <row r="461" s="2" customFormat="1" ht="16.5" customHeight="1">
      <c r="A461" s="37"/>
      <c r="B461" s="38"/>
      <c r="C461" s="251" t="s">
        <v>1361</v>
      </c>
      <c r="D461" s="251" t="s">
        <v>452</v>
      </c>
      <c r="E461" s="252" t="s">
        <v>1362</v>
      </c>
      <c r="F461" s="253" t="s">
        <v>1363</v>
      </c>
      <c r="G461" s="254" t="s">
        <v>281</v>
      </c>
      <c r="H461" s="255">
        <v>4</v>
      </c>
      <c r="I461" s="256"/>
      <c r="J461" s="257">
        <f>ROUND(I461*H461,2)</f>
        <v>0</v>
      </c>
      <c r="K461" s="253" t="s">
        <v>167</v>
      </c>
      <c r="L461" s="258"/>
      <c r="M461" s="259" t="s">
        <v>1</v>
      </c>
      <c r="N461" s="260" t="s">
        <v>44</v>
      </c>
      <c r="O461" s="90"/>
      <c r="P461" s="226">
        <f>O461*H461</f>
        <v>0</v>
      </c>
      <c r="Q461" s="226">
        <v>0.52600000000000002</v>
      </c>
      <c r="R461" s="226">
        <f>Q461*H461</f>
        <v>2.1040000000000001</v>
      </c>
      <c r="S461" s="226">
        <v>0</v>
      </c>
      <c r="T461" s="227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8" t="s">
        <v>204</v>
      </c>
      <c r="AT461" s="228" t="s">
        <v>452</v>
      </c>
      <c r="AU461" s="228" t="s">
        <v>89</v>
      </c>
      <c r="AY461" s="16" t="s">
        <v>160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6" t="s">
        <v>87</v>
      </c>
      <c r="BK461" s="229">
        <f>ROUND(I461*H461,2)</f>
        <v>0</v>
      </c>
      <c r="BL461" s="16" t="s">
        <v>182</v>
      </c>
      <c r="BM461" s="228" t="s">
        <v>1364</v>
      </c>
    </row>
    <row r="462" s="2" customFormat="1">
      <c r="A462" s="37"/>
      <c r="B462" s="38"/>
      <c r="C462" s="39"/>
      <c r="D462" s="230" t="s">
        <v>170</v>
      </c>
      <c r="E462" s="39"/>
      <c r="F462" s="231" t="s">
        <v>1363</v>
      </c>
      <c r="G462" s="39"/>
      <c r="H462" s="39"/>
      <c r="I462" s="232"/>
      <c r="J462" s="39"/>
      <c r="K462" s="39"/>
      <c r="L462" s="43"/>
      <c r="M462" s="233"/>
      <c r="N462" s="234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170</v>
      </c>
      <c r="AU462" s="16" t="s">
        <v>89</v>
      </c>
    </row>
    <row r="463" s="2" customFormat="1" ht="24.15" customHeight="1">
      <c r="A463" s="37"/>
      <c r="B463" s="38"/>
      <c r="C463" s="217" t="s">
        <v>1365</v>
      </c>
      <c r="D463" s="217" t="s">
        <v>163</v>
      </c>
      <c r="E463" s="218" t="s">
        <v>1366</v>
      </c>
      <c r="F463" s="219" t="s">
        <v>1367</v>
      </c>
      <c r="G463" s="220" t="s">
        <v>281</v>
      </c>
      <c r="H463" s="221">
        <v>7</v>
      </c>
      <c r="I463" s="222"/>
      <c r="J463" s="223">
        <f>ROUND(I463*H463,2)</f>
        <v>0</v>
      </c>
      <c r="K463" s="219" t="s">
        <v>167</v>
      </c>
      <c r="L463" s="43"/>
      <c r="M463" s="224" t="s">
        <v>1</v>
      </c>
      <c r="N463" s="225" t="s">
        <v>44</v>
      </c>
      <c r="O463" s="90"/>
      <c r="P463" s="226">
        <f>O463*H463</f>
        <v>0</v>
      </c>
      <c r="Q463" s="226">
        <v>0.054460000000000001</v>
      </c>
      <c r="R463" s="226">
        <f>Q463*H463</f>
        <v>0.38122</v>
      </c>
      <c r="S463" s="226">
        <v>0</v>
      </c>
      <c r="T463" s="227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28" t="s">
        <v>182</v>
      </c>
      <c r="AT463" s="228" t="s">
        <v>163</v>
      </c>
      <c r="AU463" s="228" t="s">
        <v>89</v>
      </c>
      <c r="AY463" s="16" t="s">
        <v>160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6" t="s">
        <v>87</v>
      </c>
      <c r="BK463" s="229">
        <f>ROUND(I463*H463,2)</f>
        <v>0</v>
      </c>
      <c r="BL463" s="16" t="s">
        <v>182</v>
      </c>
      <c r="BM463" s="228" t="s">
        <v>1368</v>
      </c>
    </row>
    <row r="464" s="2" customFormat="1">
      <c r="A464" s="37"/>
      <c r="B464" s="38"/>
      <c r="C464" s="39"/>
      <c r="D464" s="230" t="s">
        <v>170</v>
      </c>
      <c r="E464" s="39"/>
      <c r="F464" s="231" t="s">
        <v>1369</v>
      </c>
      <c r="G464" s="39"/>
      <c r="H464" s="39"/>
      <c r="I464" s="232"/>
      <c r="J464" s="39"/>
      <c r="K464" s="39"/>
      <c r="L464" s="43"/>
      <c r="M464" s="233"/>
      <c r="N464" s="234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170</v>
      </c>
      <c r="AU464" s="16" t="s">
        <v>89</v>
      </c>
    </row>
    <row r="465" s="2" customFormat="1" ht="33" customHeight="1">
      <c r="A465" s="37"/>
      <c r="B465" s="38"/>
      <c r="C465" s="217" t="s">
        <v>1370</v>
      </c>
      <c r="D465" s="217" t="s">
        <v>163</v>
      </c>
      <c r="E465" s="218" t="s">
        <v>1371</v>
      </c>
      <c r="F465" s="219" t="s">
        <v>1372</v>
      </c>
      <c r="G465" s="220" t="s">
        <v>281</v>
      </c>
      <c r="H465" s="221">
        <v>7</v>
      </c>
      <c r="I465" s="222"/>
      <c r="J465" s="223">
        <f>ROUND(I465*H465,2)</f>
        <v>0</v>
      </c>
      <c r="K465" s="219" t="s">
        <v>167</v>
      </c>
      <c r="L465" s="43"/>
      <c r="M465" s="224" t="s">
        <v>1</v>
      </c>
      <c r="N465" s="225" t="s">
        <v>44</v>
      </c>
      <c r="O465" s="90"/>
      <c r="P465" s="226">
        <f>O465*H465</f>
        <v>0</v>
      </c>
      <c r="Q465" s="226">
        <v>0.01541</v>
      </c>
      <c r="R465" s="226">
        <f>Q465*H465</f>
        <v>0.10786999999999999</v>
      </c>
      <c r="S465" s="226">
        <v>0</v>
      </c>
      <c r="T465" s="227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28" t="s">
        <v>182</v>
      </c>
      <c r="AT465" s="228" t="s">
        <v>163</v>
      </c>
      <c r="AU465" s="228" t="s">
        <v>89</v>
      </c>
      <c r="AY465" s="16" t="s">
        <v>160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6" t="s">
        <v>87</v>
      </c>
      <c r="BK465" s="229">
        <f>ROUND(I465*H465,2)</f>
        <v>0</v>
      </c>
      <c r="BL465" s="16" t="s">
        <v>182</v>
      </c>
      <c r="BM465" s="228" t="s">
        <v>1373</v>
      </c>
    </row>
    <row r="466" s="2" customFormat="1">
      <c r="A466" s="37"/>
      <c r="B466" s="38"/>
      <c r="C466" s="39"/>
      <c r="D466" s="230" t="s">
        <v>170</v>
      </c>
      <c r="E466" s="39"/>
      <c r="F466" s="231" t="s">
        <v>1374</v>
      </c>
      <c r="G466" s="39"/>
      <c r="H466" s="39"/>
      <c r="I466" s="232"/>
      <c r="J466" s="39"/>
      <c r="K466" s="39"/>
      <c r="L466" s="43"/>
      <c r="M466" s="233"/>
      <c r="N466" s="234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170</v>
      </c>
      <c r="AU466" s="16" t="s">
        <v>89</v>
      </c>
    </row>
    <row r="467" s="2" customFormat="1" ht="24.15" customHeight="1">
      <c r="A467" s="37"/>
      <c r="B467" s="38"/>
      <c r="C467" s="217" t="s">
        <v>1375</v>
      </c>
      <c r="D467" s="217" t="s">
        <v>163</v>
      </c>
      <c r="E467" s="218" t="s">
        <v>1376</v>
      </c>
      <c r="F467" s="219" t="s">
        <v>1377</v>
      </c>
      <c r="G467" s="220" t="s">
        <v>281</v>
      </c>
      <c r="H467" s="221">
        <v>7</v>
      </c>
      <c r="I467" s="222"/>
      <c r="J467" s="223">
        <f>ROUND(I467*H467,2)</f>
        <v>0</v>
      </c>
      <c r="K467" s="219" t="s">
        <v>167</v>
      </c>
      <c r="L467" s="43"/>
      <c r="M467" s="224" t="s">
        <v>1</v>
      </c>
      <c r="N467" s="225" t="s">
        <v>44</v>
      </c>
      <c r="O467" s="90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28" t="s">
        <v>182</v>
      </c>
      <c r="AT467" s="228" t="s">
        <v>163</v>
      </c>
      <c r="AU467" s="228" t="s">
        <v>89</v>
      </c>
      <c r="AY467" s="16" t="s">
        <v>160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6" t="s">
        <v>87</v>
      </c>
      <c r="BK467" s="229">
        <f>ROUND(I467*H467,2)</f>
        <v>0</v>
      </c>
      <c r="BL467" s="16" t="s">
        <v>182</v>
      </c>
      <c r="BM467" s="228" t="s">
        <v>1378</v>
      </c>
    </row>
    <row r="468" s="2" customFormat="1">
      <c r="A468" s="37"/>
      <c r="B468" s="38"/>
      <c r="C468" s="39"/>
      <c r="D468" s="230" t="s">
        <v>170</v>
      </c>
      <c r="E468" s="39"/>
      <c r="F468" s="231" t="s">
        <v>1379</v>
      </c>
      <c r="G468" s="39"/>
      <c r="H468" s="39"/>
      <c r="I468" s="232"/>
      <c r="J468" s="39"/>
      <c r="K468" s="39"/>
      <c r="L468" s="43"/>
      <c r="M468" s="233"/>
      <c r="N468" s="234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170</v>
      </c>
      <c r="AU468" s="16" t="s">
        <v>89</v>
      </c>
    </row>
    <row r="469" s="2" customFormat="1" ht="24.15" customHeight="1">
      <c r="A469" s="37"/>
      <c r="B469" s="38"/>
      <c r="C469" s="217" t="s">
        <v>1380</v>
      </c>
      <c r="D469" s="217" t="s">
        <v>163</v>
      </c>
      <c r="E469" s="218" t="s">
        <v>1381</v>
      </c>
      <c r="F469" s="219" t="s">
        <v>1382</v>
      </c>
      <c r="G469" s="220" t="s">
        <v>281</v>
      </c>
      <c r="H469" s="221">
        <v>7</v>
      </c>
      <c r="I469" s="222"/>
      <c r="J469" s="223">
        <f>ROUND(I469*H469,2)</f>
        <v>0</v>
      </c>
      <c r="K469" s="219" t="s">
        <v>167</v>
      </c>
      <c r="L469" s="43"/>
      <c r="M469" s="224" t="s">
        <v>1</v>
      </c>
      <c r="N469" s="225" t="s">
        <v>44</v>
      </c>
      <c r="O469" s="90"/>
      <c r="P469" s="226">
        <f>O469*H469</f>
        <v>0</v>
      </c>
      <c r="Q469" s="226">
        <v>0.0026800000000000001</v>
      </c>
      <c r="R469" s="226">
        <f>Q469*H469</f>
        <v>0.018759999999999999</v>
      </c>
      <c r="S469" s="226">
        <v>0</v>
      </c>
      <c r="T469" s="227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8" t="s">
        <v>182</v>
      </c>
      <c r="AT469" s="228" t="s">
        <v>163</v>
      </c>
      <c r="AU469" s="228" t="s">
        <v>89</v>
      </c>
      <c r="AY469" s="16" t="s">
        <v>160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6" t="s">
        <v>87</v>
      </c>
      <c r="BK469" s="229">
        <f>ROUND(I469*H469,2)</f>
        <v>0</v>
      </c>
      <c r="BL469" s="16" t="s">
        <v>182</v>
      </c>
      <c r="BM469" s="228" t="s">
        <v>1383</v>
      </c>
    </row>
    <row r="470" s="2" customFormat="1">
      <c r="A470" s="37"/>
      <c r="B470" s="38"/>
      <c r="C470" s="39"/>
      <c r="D470" s="230" t="s">
        <v>170</v>
      </c>
      <c r="E470" s="39"/>
      <c r="F470" s="231" t="s">
        <v>1384</v>
      </c>
      <c r="G470" s="39"/>
      <c r="H470" s="39"/>
      <c r="I470" s="232"/>
      <c r="J470" s="39"/>
      <c r="K470" s="39"/>
      <c r="L470" s="43"/>
      <c r="M470" s="233"/>
      <c r="N470" s="234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170</v>
      </c>
      <c r="AU470" s="16" t="s">
        <v>89</v>
      </c>
    </row>
    <row r="471" s="2" customFormat="1" ht="24.15" customHeight="1">
      <c r="A471" s="37"/>
      <c r="B471" s="38"/>
      <c r="C471" s="217" t="s">
        <v>1385</v>
      </c>
      <c r="D471" s="217" t="s">
        <v>163</v>
      </c>
      <c r="E471" s="218" t="s">
        <v>1386</v>
      </c>
      <c r="F471" s="219" t="s">
        <v>1387</v>
      </c>
      <c r="G471" s="220" t="s">
        <v>281</v>
      </c>
      <c r="H471" s="221">
        <v>2</v>
      </c>
      <c r="I471" s="222"/>
      <c r="J471" s="223">
        <f>ROUND(I471*H471,2)</f>
        <v>0</v>
      </c>
      <c r="K471" s="219" t="s">
        <v>167</v>
      </c>
      <c r="L471" s="43"/>
      <c r="M471" s="224" t="s">
        <v>1</v>
      </c>
      <c r="N471" s="225" t="s">
        <v>44</v>
      </c>
      <c r="O471" s="90"/>
      <c r="P471" s="226">
        <f>O471*H471</f>
        <v>0</v>
      </c>
      <c r="Q471" s="226">
        <v>0.34089999999999998</v>
      </c>
      <c r="R471" s="226">
        <f>Q471*H471</f>
        <v>0.68179999999999996</v>
      </c>
      <c r="S471" s="226">
        <v>0</v>
      </c>
      <c r="T471" s="227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28" t="s">
        <v>182</v>
      </c>
      <c r="AT471" s="228" t="s">
        <v>163</v>
      </c>
      <c r="AU471" s="228" t="s">
        <v>89</v>
      </c>
      <c r="AY471" s="16" t="s">
        <v>160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6" t="s">
        <v>87</v>
      </c>
      <c r="BK471" s="229">
        <f>ROUND(I471*H471,2)</f>
        <v>0</v>
      </c>
      <c r="BL471" s="16" t="s">
        <v>182</v>
      </c>
      <c r="BM471" s="228" t="s">
        <v>1388</v>
      </c>
    </row>
    <row r="472" s="2" customFormat="1">
      <c r="A472" s="37"/>
      <c r="B472" s="38"/>
      <c r="C472" s="39"/>
      <c r="D472" s="230" t="s">
        <v>170</v>
      </c>
      <c r="E472" s="39"/>
      <c r="F472" s="231" t="s">
        <v>1389</v>
      </c>
      <c r="G472" s="39"/>
      <c r="H472" s="39"/>
      <c r="I472" s="232"/>
      <c r="J472" s="39"/>
      <c r="K472" s="39"/>
      <c r="L472" s="43"/>
      <c r="M472" s="233"/>
      <c r="N472" s="234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170</v>
      </c>
      <c r="AU472" s="16" t="s">
        <v>89</v>
      </c>
    </row>
    <row r="473" s="2" customFormat="1">
      <c r="A473" s="37"/>
      <c r="B473" s="38"/>
      <c r="C473" s="39"/>
      <c r="D473" s="230" t="s">
        <v>172</v>
      </c>
      <c r="E473" s="39"/>
      <c r="F473" s="235" t="s">
        <v>1390</v>
      </c>
      <c r="G473" s="39"/>
      <c r="H473" s="39"/>
      <c r="I473" s="232"/>
      <c r="J473" s="39"/>
      <c r="K473" s="39"/>
      <c r="L473" s="43"/>
      <c r="M473" s="233"/>
      <c r="N473" s="234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172</v>
      </c>
      <c r="AU473" s="16" t="s">
        <v>89</v>
      </c>
    </row>
    <row r="474" s="2" customFormat="1" ht="24.15" customHeight="1">
      <c r="A474" s="37"/>
      <c r="B474" s="38"/>
      <c r="C474" s="217" t="s">
        <v>1391</v>
      </c>
      <c r="D474" s="217" t="s">
        <v>163</v>
      </c>
      <c r="E474" s="218" t="s">
        <v>1392</v>
      </c>
      <c r="F474" s="219" t="s">
        <v>1393</v>
      </c>
      <c r="G474" s="220" t="s">
        <v>281</v>
      </c>
      <c r="H474" s="221">
        <v>5</v>
      </c>
      <c r="I474" s="222"/>
      <c r="J474" s="223">
        <f>ROUND(I474*H474,2)</f>
        <v>0</v>
      </c>
      <c r="K474" s="219" t="s">
        <v>167</v>
      </c>
      <c r="L474" s="43"/>
      <c r="M474" s="224" t="s">
        <v>1</v>
      </c>
      <c r="N474" s="225" t="s">
        <v>44</v>
      </c>
      <c r="O474" s="90"/>
      <c r="P474" s="226">
        <f>O474*H474</f>
        <v>0</v>
      </c>
      <c r="Q474" s="226">
        <v>0.21734000000000001</v>
      </c>
      <c r="R474" s="226">
        <f>Q474*H474</f>
        <v>1.0867</v>
      </c>
      <c r="S474" s="226">
        <v>0</v>
      </c>
      <c r="T474" s="227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28" t="s">
        <v>182</v>
      </c>
      <c r="AT474" s="228" t="s">
        <v>163</v>
      </c>
      <c r="AU474" s="228" t="s">
        <v>89</v>
      </c>
      <c r="AY474" s="16" t="s">
        <v>160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6" t="s">
        <v>87</v>
      </c>
      <c r="BK474" s="229">
        <f>ROUND(I474*H474,2)</f>
        <v>0</v>
      </c>
      <c r="BL474" s="16" t="s">
        <v>182</v>
      </c>
      <c r="BM474" s="228" t="s">
        <v>1394</v>
      </c>
    </row>
    <row r="475" s="2" customFormat="1">
      <c r="A475" s="37"/>
      <c r="B475" s="38"/>
      <c r="C475" s="39"/>
      <c r="D475" s="230" t="s">
        <v>170</v>
      </c>
      <c r="E475" s="39"/>
      <c r="F475" s="231" t="s">
        <v>1395</v>
      </c>
      <c r="G475" s="39"/>
      <c r="H475" s="39"/>
      <c r="I475" s="232"/>
      <c r="J475" s="39"/>
      <c r="K475" s="39"/>
      <c r="L475" s="43"/>
      <c r="M475" s="233"/>
      <c r="N475" s="234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170</v>
      </c>
      <c r="AU475" s="16" t="s">
        <v>89</v>
      </c>
    </row>
    <row r="476" s="2" customFormat="1" ht="24.15" customHeight="1">
      <c r="A476" s="37"/>
      <c r="B476" s="38"/>
      <c r="C476" s="251" t="s">
        <v>1396</v>
      </c>
      <c r="D476" s="251" t="s">
        <v>452</v>
      </c>
      <c r="E476" s="252" t="s">
        <v>1397</v>
      </c>
      <c r="F476" s="253" t="s">
        <v>1398</v>
      </c>
      <c r="G476" s="254" t="s">
        <v>281</v>
      </c>
      <c r="H476" s="255">
        <v>5</v>
      </c>
      <c r="I476" s="256"/>
      <c r="J476" s="257">
        <f>ROUND(I476*H476,2)</f>
        <v>0</v>
      </c>
      <c r="K476" s="253" t="s">
        <v>167</v>
      </c>
      <c r="L476" s="258"/>
      <c r="M476" s="259" t="s">
        <v>1</v>
      </c>
      <c r="N476" s="260" t="s">
        <v>44</v>
      </c>
      <c r="O476" s="90"/>
      <c r="P476" s="226">
        <f>O476*H476</f>
        <v>0</v>
      </c>
      <c r="Q476" s="226">
        <v>0.054600000000000003</v>
      </c>
      <c r="R476" s="226">
        <f>Q476*H476</f>
        <v>0.27300000000000002</v>
      </c>
      <c r="S476" s="226">
        <v>0</v>
      </c>
      <c r="T476" s="227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28" t="s">
        <v>204</v>
      </c>
      <c r="AT476" s="228" t="s">
        <v>452</v>
      </c>
      <c r="AU476" s="228" t="s">
        <v>89</v>
      </c>
      <c r="AY476" s="16" t="s">
        <v>160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16" t="s">
        <v>87</v>
      </c>
      <c r="BK476" s="229">
        <f>ROUND(I476*H476,2)</f>
        <v>0</v>
      </c>
      <c r="BL476" s="16" t="s">
        <v>182</v>
      </c>
      <c r="BM476" s="228" t="s">
        <v>1399</v>
      </c>
    </row>
    <row r="477" s="2" customFormat="1">
      <c r="A477" s="37"/>
      <c r="B477" s="38"/>
      <c r="C477" s="39"/>
      <c r="D477" s="230" t="s">
        <v>170</v>
      </c>
      <c r="E477" s="39"/>
      <c r="F477" s="231" t="s">
        <v>1398</v>
      </c>
      <c r="G477" s="39"/>
      <c r="H477" s="39"/>
      <c r="I477" s="232"/>
      <c r="J477" s="39"/>
      <c r="K477" s="39"/>
      <c r="L477" s="43"/>
      <c r="M477" s="233"/>
      <c r="N477" s="234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170</v>
      </c>
      <c r="AU477" s="16" t="s">
        <v>89</v>
      </c>
    </row>
    <row r="478" s="2" customFormat="1">
      <c r="A478" s="37"/>
      <c r="B478" s="38"/>
      <c r="C478" s="39"/>
      <c r="D478" s="230" t="s">
        <v>172</v>
      </c>
      <c r="E478" s="39"/>
      <c r="F478" s="235" t="s">
        <v>1400</v>
      </c>
      <c r="G478" s="39"/>
      <c r="H478" s="39"/>
      <c r="I478" s="232"/>
      <c r="J478" s="39"/>
      <c r="K478" s="39"/>
      <c r="L478" s="43"/>
      <c r="M478" s="233"/>
      <c r="N478" s="234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172</v>
      </c>
      <c r="AU478" s="16" t="s">
        <v>89</v>
      </c>
    </row>
    <row r="479" s="2" customFormat="1" ht="24.15" customHeight="1">
      <c r="A479" s="37"/>
      <c r="B479" s="38"/>
      <c r="C479" s="217" t="s">
        <v>1401</v>
      </c>
      <c r="D479" s="217" t="s">
        <v>163</v>
      </c>
      <c r="E479" s="218" t="s">
        <v>1402</v>
      </c>
      <c r="F479" s="219" t="s">
        <v>1403</v>
      </c>
      <c r="G479" s="220" t="s">
        <v>281</v>
      </c>
      <c r="H479" s="221">
        <v>2</v>
      </c>
      <c r="I479" s="222"/>
      <c r="J479" s="223">
        <f>ROUND(I479*H479,2)</f>
        <v>0</v>
      </c>
      <c r="K479" s="219" t="s">
        <v>167</v>
      </c>
      <c r="L479" s="43"/>
      <c r="M479" s="224" t="s">
        <v>1</v>
      </c>
      <c r="N479" s="225" t="s">
        <v>44</v>
      </c>
      <c r="O479" s="90"/>
      <c r="P479" s="226">
        <f>O479*H479</f>
        <v>0</v>
      </c>
      <c r="Q479" s="226">
        <v>0.21734000000000001</v>
      </c>
      <c r="R479" s="226">
        <f>Q479*H479</f>
        <v>0.43468000000000001</v>
      </c>
      <c r="S479" s="226">
        <v>0</v>
      </c>
      <c r="T479" s="227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28" t="s">
        <v>182</v>
      </c>
      <c r="AT479" s="228" t="s">
        <v>163</v>
      </c>
      <c r="AU479" s="228" t="s">
        <v>89</v>
      </c>
      <c r="AY479" s="16" t="s">
        <v>160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6" t="s">
        <v>87</v>
      </c>
      <c r="BK479" s="229">
        <f>ROUND(I479*H479,2)</f>
        <v>0</v>
      </c>
      <c r="BL479" s="16" t="s">
        <v>182</v>
      </c>
      <c r="BM479" s="228" t="s">
        <v>1404</v>
      </c>
    </row>
    <row r="480" s="2" customFormat="1">
      <c r="A480" s="37"/>
      <c r="B480" s="38"/>
      <c r="C480" s="39"/>
      <c r="D480" s="230" t="s">
        <v>170</v>
      </c>
      <c r="E480" s="39"/>
      <c r="F480" s="231" t="s">
        <v>1403</v>
      </c>
      <c r="G480" s="39"/>
      <c r="H480" s="39"/>
      <c r="I480" s="232"/>
      <c r="J480" s="39"/>
      <c r="K480" s="39"/>
      <c r="L480" s="43"/>
      <c r="M480" s="233"/>
      <c r="N480" s="234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170</v>
      </c>
      <c r="AU480" s="16" t="s">
        <v>89</v>
      </c>
    </row>
    <row r="481" s="2" customFormat="1" ht="16.5" customHeight="1">
      <c r="A481" s="37"/>
      <c r="B481" s="38"/>
      <c r="C481" s="251" t="s">
        <v>1405</v>
      </c>
      <c r="D481" s="251" t="s">
        <v>452</v>
      </c>
      <c r="E481" s="252" t="s">
        <v>1406</v>
      </c>
      <c r="F481" s="253" t="s">
        <v>1407</v>
      </c>
      <c r="G481" s="254" t="s">
        <v>281</v>
      </c>
      <c r="H481" s="255">
        <v>2</v>
      </c>
      <c r="I481" s="256"/>
      <c r="J481" s="257">
        <f>ROUND(I481*H481,2)</f>
        <v>0</v>
      </c>
      <c r="K481" s="253" t="s">
        <v>167</v>
      </c>
      <c r="L481" s="258"/>
      <c r="M481" s="259" t="s">
        <v>1</v>
      </c>
      <c r="N481" s="260" t="s">
        <v>44</v>
      </c>
      <c r="O481" s="90"/>
      <c r="P481" s="226">
        <f>O481*H481</f>
        <v>0</v>
      </c>
      <c r="Q481" s="226">
        <v>0.050599999999999999</v>
      </c>
      <c r="R481" s="226">
        <f>Q481*H481</f>
        <v>0.1012</v>
      </c>
      <c r="S481" s="226">
        <v>0</v>
      </c>
      <c r="T481" s="227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28" t="s">
        <v>204</v>
      </c>
      <c r="AT481" s="228" t="s">
        <v>452</v>
      </c>
      <c r="AU481" s="228" t="s">
        <v>89</v>
      </c>
      <c r="AY481" s="16" t="s">
        <v>160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6" t="s">
        <v>87</v>
      </c>
      <c r="BK481" s="229">
        <f>ROUND(I481*H481,2)</f>
        <v>0</v>
      </c>
      <c r="BL481" s="16" t="s">
        <v>182</v>
      </c>
      <c r="BM481" s="228" t="s">
        <v>1408</v>
      </c>
    </row>
    <row r="482" s="2" customFormat="1">
      <c r="A482" s="37"/>
      <c r="B482" s="38"/>
      <c r="C482" s="39"/>
      <c r="D482" s="230" t="s">
        <v>170</v>
      </c>
      <c r="E482" s="39"/>
      <c r="F482" s="231" t="s">
        <v>1407</v>
      </c>
      <c r="G482" s="39"/>
      <c r="H482" s="39"/>
      <c r="I482" s="232"/>
      <c r="J482" s="39"/>
      <c r="K482" s="39"/>
      <c r="L482" s="43"/>
      <c r="M482" s="233"/>
      <c r="N482" s="234"/>
      <c r="O482" s="90"/>
      <c r="P482" s="90"/>
      <c r="Q482" s="90"/>
      <c r="R482" s="90"/>
      <c r="S482" s="90"/>
      <c r="T482" s="91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170</v>
      </c>
      <c r="AU482" s="16" t="s">
        <v>89</v>
      </c>
    </row>
    <row r="483" s="2" customFormat="1" ht="24.15" customHeight="1">
      <c r="A483" s="37"/>
      <c r="B483" s="38"/>
      <c r="C483" s="217" t="s">
        <v>1409</v>
      </c>
      <c r="D483" s="217" t="s">
        <v>163</v>
      </c>
      <c r="E483" s="218" t="s">
        <v>1410</v>
      </c>
      <c r="F483" s="219" t="s">
        <v>1411</v>
      </c>
      <c r="G483" s="220" t="s">
        <v>281</v>
      </c>
      <c r="H483" s="221">
        <v>8</v>
      </c>
      <c r="I483" s="222"/>
      <c r="J483" s="223">
        <f>ROUND(I483*H483,2)</f>
        <v>0</v>
      </c>
      <c r="K483" s="219" t="s">
        <v>167</v>
      </c>
      <c r="L483" s="43"/>
      <c r="M483" s="224" t="s">
        <v>1</v>
      </c>
      <c r="N483" s="225" t="s">
        <v>44</v>
      </c>
      <c r="O483" s="90"/>
      <c r="P483" s="226">
        <f>O483*H483</f>
        <v>0</v>
      </c>
      <c r="Q483" s="226">
        <v>0.42080000000000001</v>
      </c>
      <c r="R483" s="226">
        <f>Q483*H483</f>
        <v>3.3664000000000001</v>
      </c>
      <c r="S483" s="226">
        <v>0</v>
      </c>
      <c r="T483" s="227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28" t="s">
        <v>182</v>
      </c>
      <c r="AT483" s="228" t="s">
        <v>163</v>
      </c>
      <c r="AU483" s="228" t="s">
        <v>89</v>
      </c>
      <c r="AY483" s="16" t="s">
        <v>160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6" t="s">
        <v>87</v>
      </c>
      <c r="BK483" s="229">
        <f>ROUND(I483*H483,2)</f>
        <v>0</v>
      </c>
      <c r="BL483" s="16" t="s">
        <v>182</v>
      </c>
      <c r="BM483" s="228" t="s">
        <v>1412</v>
      </c>
    </row>
    <row r="484" s="2" customFormat="1">
      <c r="A484" s="37"/>
      <c r="B484" s="38"/>
      <c r="C484" s="39"/>
      <c r="D484" s="230" t="s">
        <v>170</v>
      </c>
      <c r="E484" s="39"/>
      <c r="F484" s="231" t="s">
        <v>1413</v>
      </c>
      <c r="G484" s="39"/>
      <c r="H484" s="39"/>
      <c r="I484" s="232"/>
      <c r="J484" s="39"/>
      <c r="K484" s="39"/>
      <c r="L484" s="43"/>
      <c r="M484" s="233"/>
      <c r="N484" s="234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170</v>
      </c>
      <c r="AU484" s="16" t="s">
        <v>89</v>
      </c>
    </row>
    <row r="485" s="12" customFormat="1" ht="22.8" customHeight="1">
      <c r="A485" s="12"/>
      <c r="B485" s="201"/>
      <c r="C485" s="202"/>
      <c r="D485" s="203" t="s">
        <v>78</v>
      </c>
      <c r="E485" s="215" t="s">
        <v>212</v>
      </c>
      <c r="F485" s="215" t="s">
        <v>324</v>
      </c>
      <c r="G485" s="202"/>
      <c r="H485" s="202"/>
      <c r="I485" s="205"/>
      <c r="J485" s="216">
        <f>BK485</f>
        <v>0</v>
      </c>
      <c r="K485" s="202"/>
      <c r="L485" s="207"/>
      <c r="M485" s="208"/>
      <c r="N485" s="209"/>
      <c r="O485" s="209"/>
      <c r="P485" s="210">
        <f>SUM(P486:P643)</f>
        <v>0</v>
      </c>
      <c r="Q485" s="209"/>
      <c r="R485" s="210">
        <f>SUM(R486:R643)</f>
        <v>376.44931160000004</v>
      </c>
      <c r="S485" s="209"/>
      <c r="T485" s="211">
        <f>SUM(T486:T643)</f>
        <v>6.4000000000000004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87</v>
      </c>
      <c r="AT485" s="213" t="s">
        <v>78</v>
      </c>
      <c r="AU485" s="213" t="s">
        <v>87</v>
      </c>
      <c r="AY485" s="212" t="s">
        <v>160</v>
      </c>
      <c r="BK485" s="214">
        <f>SUM(BK486:BK643)</f>
        <v>0</v>
      </c>
    </row>
    <row r="486" s="2" customFormat="1" ht="16.5" customHeight="1">
      <c r="A486" s="37"/>
      <c r="B486" s="38"/>
      <c r="C486" s="217" t="s">
        <v>1414</v>
      </c>
      <c r="D486" s="217" t="s">
        <v>163</v>
      </c>
      <c r="E486" s="218" t="s">
        <v>1415</v>
      </c>
      <c r="F486" s="219" t="s">
        <v>1416</v>
      </c>
      <c r="G486" s="220" t="s">
        <v>215</v>
      </c>
      <c r="H486" s="221">
        <v>12</v>
      </c>
      <c r="I486" s="222"/>
      <c r="J486" s="223">
        <f>ROUND(I486*H486,2)</f>
        <v>0</v>
      </c>
      <c r="K486" s="219" t="s">
        <v>167</v>
      </c>
      <c r="L486" s="43"/>
      <c r="M486" s="224" t="s">
        <v>1</v>
      </c>
      <c r="N486" s="225" t="s">
        <v>44</v>
      </c>
      <c r="O486" s="90"/>
      <c r="P486" s="226">
        <f>O486*H486</f>
        <v>0</v>
      </c>
      <c r="Q486" s="226">
        <v>0.040079999999999998</v>
      </c>
      <c r="R486" s="226">
        <f>Q486*H486</f>
        <v>0.48095999999999994</v>
      </c>
      <c r="S486" s="226">
        <v>0</v>
      </c>
      <c r="T486" s="227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28" t="s">
        <v>182</v>
      </c>
      <c r="AT486" s="228" t="s">
        <v>163</v>
      </c>
      <c r="AU486" s="228" t="s">
        <v>89</v>
      </c>
      <c r="AY486" s="16" t="s">
        <v>160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6" t="s">
        <v>87</v>
      </c>
      <c r="BK486" s="229">
        <f>ROUND(I486*H486,2)</f>
        <v>0</v>
      </c>
      <c r="BL486" s="16" t="s">
        <v>182</v>
      </c>
      <c r="BM486" s="228" t="s">
        <v>1417</v>
      </c>
    </row>
    <row r="487" s="2" customFormat="1">
      <c r="A487" s="37"/>
      <c r="B487" s="38"/>
      <c r="C487" s="39"/>
      <c r="D487" s="230" t="s">
        <v>170</v>
      </c>
      <c r="E487" s="39"/>
      <c r="F487" s="231" t="s">
        <v>1416</v>
      </c>
      <c r="G487" s="39"/>
      <c r="H487" s="39"/>
      <c r="I487" s="232"/>
      <c r="J487" s="39"/>
      <c r="K487" s="39"/>
      <c r="L487" s="43"/>
      <c r="M487" s="233"/>
      <c r="N487" s="234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170</v>
      </c>
      <c r="AU487" s="16" t="s">
        <v>89</v>
      </c>
    </row>
    <row r="488" s="13" customFormat="1">
      <c r="A488" s="13"/>
      <c r="B488" s="236"/>
      <c r="C488" s="237"/>
      <c r="D488" s="230" t="s">
        <v>219</v>
      </c>
      <c r="E488" s="238" t="s">
        <v>1</v>
      </c>
      <c r="F488" s="239" t="s">
        <v>1418</v>
      </c>
      <c r="G488" s="237"/>
      <c r="H488" s="240">
        <v>12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219</v>
      </c>
      <c r="AU488" s="246" t="s">
        <v>89</v>
      </c>
      <c r="AV488" s="13" t="s">
        <v>89</v>
      </c>
      <c r="AW488" s="13" t="s">
        <v>36</v>
      </c>
      <c r="AX488" s="13" t="s">
        <v>87</v>
      </c>
      <c r="AY488" s="246" t="s">
        <v>160</v>
      </c>
    </row>
    <row r="489" s="2" customFormat="1" ht="24.15" customHeight="1">
      <c r="A489" s="37"/>
      <c r="B489" s="38"/>
      <c r="C489" s="251" t="s">
        <v>1419</v>
      </c>
      <c r="D489" s="251" t="s">
        <v>452</v>
      </c>
      <c r="E489" s="252" t="s">
        <v>1420</v>
      </c>
      <c r="F489" s="253" t="s">
        <v>1421</v>
      </c>
      <c r="G489" s="254" t="s">
        <v>215</v>
      </c>
      <c r="H489" s="255">
        <v>22.800000000000001</v>
      </c>
      <c r="I489" s="256"/>
      <c r="J489" s="257">
        <f>ROUND(I489*H489,2)</f>
        <v>0</v>
      </c>
      <c r="K489" s="253" t="s">
        <v>1280</v>
      </c>
      <c r="L489" s="258"/>
      <c r="M489" s="259" t="s">
        <v>1</v>
      </c>
      <c r="N489" s="260" t="s">
        <v>44</v>
      </c>
      <c r="O489" s="90"/>
      <c r="P489" s="226">
        <f>O489*H489</f>
        <v>0</v>
      </c>
      <c r="Q489" s="226">
        <v>0.0080199999999999994</v>
      </c>
      <c r="R489" s="226">
        <f>Q489*H489</f>
        <v>0.18285599999999999</v>
      </c>
      <c r="S489" s="226">
        <v>0</v>
      </c>
      <c r="T489" s="227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28" t="s">
        <v>204</v>
      </c>
      <c r="AT489" s="228" t="s">
        <v>452</v>
      </c>
      <c r="AU489" s="228" t="s">
        <v>89</v>
      </c>
      <c r="AY489" s="16" t="s">
        <v>160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6" t="s">
        <v>87</v>
      </c>
      <c r="BK489" s="229">
        <f>ROUND(I489*H489,2)</f>
        <v>0</v>
      </c>
      <c r="BL489" s="16" t="s">
        <v>182</v>
      </c>
      <c r="BM489" s="228" t="s">
        <v>1422</v>
      </c>
    </row>
    <row r="490" s="2" customFormat="1">
      <c r="A490" s="37"/>
      <c r="B490" s="38"/>
      <c r="C490" s="39"/>
      <c r="D490" s="230" t="s">
        <v>170</v>
      </c>
      <c r="E490" s="39"/>
      <c r="F490" s="231" t="s">
        <v>1421</v>
      </c>
      <c r="G490" s="39"/>
      <c r="H490" s="39"/>
      <c r="I490" s="232"/>
      <c r="J490" s="39"/>
      <c r="K490" s="39"/>
      <c r="L490" s="43"/>
      <c r="M490" s="233"/>
      <c r="N490" s="234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170</v>
      </c>
      <c r="AU490" s="16" t="s">
        <v>89</v>
      </c>
    </row>
    <row r="491" s="13" customFormat="1">
      <c r="A491" s="13"/>
      <c r="B491" s="236"/>
      <c r="C491" s="237"/>
      <c r="D491" s="230" t="s">
        <v>219</v>
      </c>
      <c r="E491" s="238" t="s">
        <v>1</v>
      </c>
      <c r="F491" s="239" t="s">
        <v>1423</v>
      </c>
      <c r="G491" s="237"/>
      <c r="H491" s="240">
        <v>22.800000000000001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219</v>
      </c>
      <c r="AU491" s="246" t="s">
        <v>89</v>
      </c>
      <c r="AV491" s="13" t="s">
        <v>89</v>
      </c>
      <c r="AW491" s="13" t="s">
        <v>36</v>
      </c>
      <c r="AX491" s="13" t="s">
        <v>87</v>
      </c>
      <c r="AY491" s="246" t="s">
        <v>160</v>
      </c>
    </row>
    <row r="492" s="2" customFormat="1" ht="24.15" customHeight="1">
      <c r="A492" s="37"/>
      <c r="B492" s="38"/>
      <c r="C492" s="251" t="s">
        <v>1424</v>
      </c>
      <c r="D492" s="251" t="s">
        <v>452</v>
      </c>
      <c r="E492" s="252" t="s">
        <v>1425</v>
      </c>
      <c r="F492" s="253" t="s">
        <v>1426</v>
      </c>
      <c r="G492" s="254" t="s">
        <v>215</v>
      </c>
      <c r="H492" s="255">
        <v>24</v>
      </c>
      <c r="I492" s="256"/>
      <c r="J492" s="257">
        <f>ROUND(I492*H492,2)</f>
        <v>0</v>
      </c>
      <c r="K492" s="253" t="s">
        <v>1280</v>
      </c>
      <c r="L492" s="258"/>
      <c r="M492" s="259" t="s">
        <v>1</v>
      </c>
      <c r="N492" s="260" t="s">
        <v>44</v>
      </c>
      <c r="O492" s="90"/>
      <c r="P492" s="226">
        <f>O492*H492</f>
        <v>0</v>
      </c>
      <c r="Q492" s="226">
        <v>0.0042500000000000003</v>
      </c>
      <c r="R492" s="226">
        <f>Q492*H492</f>
        <v>0.10200000000000001</v>
      </c>
      <c r="S492" s="226">
        <v>0</v>
      </c>
      <c r="T492" s="227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28" t="s">
        <v>204</v>
      </c>
      <c r="AT492" s="228" t="s">
        <v>452</v>
      </c>
      <c r="AU492" s="228" t="s">
        <v>89</v>
      </c>
      <c r="AY492" s="16" t="s">
        <v>160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6" t="s">
        <v>87</v>
      </c>
      <c r="BK492" s="229">
        <f>ROUND(I492*H492,2)</f>
        <v>0</v>
      </c>
      <c r="BL492" s="16" t="s">
        <v>182</v>
      </c>
      <c r="BM492" s="228" t="s">
        <v>1427</v>
      </c>
    </row>
    <row r="493" s="2" customFormat="1">
      <c r="A493" s="37"/>
      <c r="B493" s="38"/>
      <c r="C493" s="39"/>
      <c r="D493" s="230" t="s">
        <v>170</v>
      </c>
      <c r="E493" s="39"/>
      <c r="F493" s="231" t="s">
        <v>1428</v>
      </c>
      <c r="G493" s="39"/>
      <c r="H493" s="39"/>
      <c r="I493" s="232"/>
      <c r="J493" s="39"/>
      <c r="K493" s="39"/>
      <c r="L493" s="43"/>
      <c r="M493" s="233"/>
      <c r="N493" s="234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170</v>
      </c>
      <c r="AU493" s="16" t="s">
        <v>89</v>
      </c>
    </row>
    <row r="494" s="13" customFormat="1">
      <c r="A494" s="13"/>
      <c r="B494" s="236"/>
      <c r="C494" s="237"/>
      <c r="D494" s="230" t="s">
        <v>219</v>
      </c>
      <c r="E494" s="238" t="s">
        <v>1</v>
      </c>
      <c r="F494" s="239" t="s">
        <v>1429</v>
      </c>
      <c r="G494" s="237"/>
      <c r="H494" s="240">
        <v>24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219</v>
      </c>
      <c r="AU494" s="246" t="s">
        <v>89</v>
      </c>
      <c r="AV494" s="13" t="s">
        <v>89</v>
      </c>
      <c r="AW494" s="13" t="s">
        <v>36</v>
      </c>
      <c r="AX494" s="13" t="s">
        <v>87</v>
      </c>
      <c r="AY494" s="246" t="s">
        <v>160</v>
      </c>
    </row>
    <row r="495" s="2" customFormat="1" ht="24.15" customHeight="1">
      <c r="A495" s="37"/>
      <c r="B495" s="38"/>
      <c r="C495" s="217" t="s">
        <v>1430</v>
      </c>
      <c r="D495" s="217" t="s">
        <v>163</v>
      </c>
      <c r="E495" s="218" t="s">
        <v>1431</v>
      </c>
      <c r="F495" s="219" t="s">
        <v>1432</v>
      </c>
      <c r="G495" s="220" t="s">
        <v>281</v>
      </c>
      <c r="H495" s="221">
        <v>3</v>
      </c>
      <c r="I495" s="222"/>
      <c r="J495" s="223">
        <f>ROUND(I495*H495,2)</f>
        <v>0</v>
      </c>
      <c r="K495" s="219" t="s">
        <v>167</v>
      </c>
      <c r="L495" s="43"/>
      <c r="M495" s="224" t="s">
        <v>1</v>
      </c>
      <c r="N495" s="225" t="s">
        <v>44</v>
      </c>
      <c r="O495" s="90"/>
      <c r="P495" s="226">
        <f>O495*H495</f>
        <v>0</v>
      </c>
      <c r="Q495" s="226">
        <v>0.03857</v>
      </c>
      <c r="R495" s="226">
        <f>Q495*H495</f>
        <v>0.11571000000000001</v>
      </c>
      <c r="S495" s="226">
        <v>0</v>
      </c>
      <c r="T495" s="227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28" t="s">
        <v>182</v>
      </c>
      <c r="AT495" s="228" t="s">
        <v>163</v>
      </c>
      <c r="AU495" s="228" t="s">
        <v>89</v>
      </c>
      <c r="AY495" s="16" t="s">
        <v>160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6" t="s">
        <v>87</v>
      </c>
      <c r="BK495" s="229">
        <f>ROUND(I495*H495,2)</f>
        <v>0</v>
      </c>
      <c r="BL495" s="16" t="s">
        <v>182</v>
      </c>
      <c r="BM495" s="228" t="s">
        <v>1433</v>
      </c>
    </row>
    <row r="496" s="2" customFormat="1">
      <c r="A496" s="37"/>
      <c r="B496" s="38"/>
      <c r="C496" s="39"/>
      <c r="D496" s="230" t="s">
        <v>170</v>
      </c>
      <c r="E496" s="39"/>
      <c r="F496" s="231" t="s">
        <v>1434</v>
      </c>
      <c r="G496" s="39"/>
      <c r="H496" s="39"/>
      <c r="I496" s="232"/>
      <c r="J496" s="39"/>
      <c r="K496" s="39"/>
      <c r="L496" s="43"/>
      <c r="M496" s="233"/>
      <c r="N496" s="234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170</v>
      </c>
      <c r="AU496" s="16" t="s">
        <v>89</v>
      </c>
    </row>
    <row r="497" s="2" customFormat="1" ht="24.15" customHeight="1">
      <c r="A497" s="37"/>
      <c r="B497" s="38"/>
      <c r="C497" s="217" t="s">
        <v>1435</v>
      </c>
      <c r="D497" s="217" t="s">
        <v>163</v>
      </c>
      <c r="E497" s="218" t="s">
        <v>1436</v>
      </c>
      <c r="F497" s="219" t="s">
        <v>1437</v>
      </c>
      <c r="G497" s="220" t="s">
        <v>281</v>
      </c>
      <c r="H497" s="221">
        <v>30</v>
      </c>
      <c r="I497" s="222"/>
      <c r="J497" s="223">
        <f>ROUND(I497*H497,2)</f>
        <v>0</v>
      </c>
      <c r="K497" s="219" t="s">
        <v>167</v>
      </c>
      <c r="L497" s="43"/>
      <c r="M497" s="224" t="s">
        <v>1</v>
      </c>
      <c r="N497" s="225" t="s">
        <v>44</v>
      </c>
      <c r="O497" s="90"/>
      <c r="P497" s="226">
        <f>O497*H497</f>
        <v>0</v>
      </c>
      <c r="Q497" s="226">
        <v>0.00069999999999999999</v>
      </c>
      <c r="R497" s="226">
        <f>Q497*H497</f>
        <v>0.021000000000000001</v>
      </c>
      <c r="S497" s="226">
        <v>0</v>
      </c>
      <c r="T497" s="227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28" t="s">
        <v>182</v>
      </c>
      <c r="AT497" s="228" t="s">
        <v>163</v>
      </c>
      <c r="AU497" s="228" t="s">
        <v>89</v>
      </c>
      <c r="AY497" s="16" t="s">
        <v>160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6" t="s">
        <v>87</v>
      </c>
      <c r="BK497" s="229">
        <f>ROUND(I497*H497,2)</f>
        <v>0</v>
      </c>
      <c r="BL497" s="16" t="s">
        <v>182</v>
      </c>
      <c r="BM497" s="228" t="s">
        <v>1438</v>
      </c>
    </row>
    <row r="498" s="2" customFormat="1">
      <c r="A498" s="37"/>
      <c r="B498" s="38"/>
      <c r="C498" s="39"/>
      <c r="D498" s="230" t="s">
        <v>170</v>
      </c>
      <c r="E498" s="39"/>
      <c r="F498" s="231" t="s">
        <v>1439</v>
      </c>
      <c r="G498" s="39"/>
      <c r="H498" s="39"/>
      <c r="I498" s="232"/>
      <c r="J498" s="39"/>
      <c r="K498" s="39"/>
      <c r="L498" s="43"/>
      <c r="M498" s="233"/>
      <c r="N498" s="234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6" t="s">
        <v>170</v>
      </c>
      <c r="AU498" s="16" t="s">
        <v>89</v>
      </c>
    </row>
    <row r="499" s="13" customFormat="1">
      <c r="A499" s="13"/>
      <c r="B499" s="236"/>
      <c r="C499" s="237"/>
      <c r="D499" s="230" t="s">
        <v>219</v>
      </c>
      <c r="E499" s="238" t="s">
        <v>1</v>
      </c>
      <c r="F499" s="239" t="s">
        <v>1440</v>
      </c>
      <c r="G499" s="237"/>
      <c r="H499" s="240">
        <v>3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219</v>
      </c>
      <c r="AU499" s="246" t="s">
        <v>89</v>
      </c>
      <c r="AV499" s="13" t="s">
        <v>89</v>
      </c>
      <c r="AW499" s="13" t="s">
        <v>36</v>
      </c>
      <c r="AX499" s="13" t="s">
        <v>79</v>
      </c>
      <c r="AY499" s="246" t="s">
        <v>160</v>
      </c>
    </row>
    <row r="500" s="13" customFormat="1">
      <c r="A500" s="13"/>
      <c r="B500" s="236"/>
      <c r="C500" s="237"/>
      <c r="D500" s="230" t="s">
        <v>219</v>
      </c>
      <c r="E500" s="238" t="s">
        <v>1</v>
      </c>
      <c r="F500" s="239" t="s">
        <v>1441</v>
      </c>
      <c r="G500" s="237"/>
      <c r="H500" s="240">
        <v>3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219</v>
      </c>
      <c r="AU500" s="246" t="s">
        <v>89</v>
      </c>
      <c r="AV500" s="13" t="s">
        <v>89</v>
      </c>
      <c r="AW500" s="13" t="s">
        <v>36</v>
      </c>
      <c r="AX500" s="13" t="s">
        <v>79</v>
      </c>
      <c r="AY500" s="246" t="s">
        <v>160</v>
      </c>
    </row>
    <row r="501" s="13" customFormat="1">
      <c r="A501" s="13"/>
      <c r="B501" s="236"/>
      <c r="C501" s="237"/>
      <c r="D501" s="230" t="s">
        <v>219</v>
      </c>
      <c r="E501" s="238" t="s">
        <v>1</v>
      </c>
      <c r="F501" s="239" t="s">
        <v>1442</v>
      </c>
      <c r="G501" s="237"/>
      <c r="H501" s="240">
        <v>4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6" t="s">
        <v>219</v>
      </c>
      <c r="AU501" s="246" t="s">
        <v>89</v>
      </c>
      <c r="AV501" s="13" t="s">
        <v>89</v>
      </c>
      <c r="AW501" s="13" t="s">
        <v>36</v>
      </c>
      <c r="AX501" s="13" t="s">
        <v>79</v>
      </c>
      <c r="AY501" s="246" t="s">
        <v>160</v>
      </c>
    </row>
    <row r="502" s="13" customFormat="1">
      <c r="A502" s="13"/>
      <c r="B502" s="236"/>
      <c r="C502" s="237"/>
      <c r="D502" s="230" t="s">
        <v>219</v>
      </c>
      <c r="E502" s="238" t="s">
        <v>1</v>
      </c>
      <c r="F502" s="239" t="s">
        <v>1443</v>
      </c>
      <c r="G502" s="237"/>
      <c r="H502" s="240">
        <v>3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219</v>
      </c>
      <c r="AU502" s="246" t="s">
        <v>89</v>
      </c>
      <c r="AV502" s="13" t="s">
        <v>89</v>
      </c>
      <c r="AW502" s="13" t="s">
        <v>36</v>
      </c>
      <c r="AX502" s="13" t="s">
        <v>79</v>
      </c>
      <c r="AY502" s="246" t="s">
        <v>160</v>
      </c>
    </row>
    <row r="503" s="13" customFormat="1">
      <c r="A503" s="13"/>
      <c r="B503" s="236"/>
      <c r="C503" s="237"/>
      <c r="D503" s="230" t="s">
        <v>219</v>
      </c>
      <c r="E503" s="238" t="s">
        <v>1</v>
      </c>
      <c r="F503" s="239" t="s">
        <v>1444</v>
      </c>
      <c r="G503" s="237"/>
      <c r="H503" s="240">
        <v>6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219</v>
      </c>
      <c r="AU503" s="246" t="s">
        <v>89</v>
      </c>
      <c r="AV503" s="13" t="s">
        <v>89</v>
      </c>
      <c r="AW503" s="13" t="s">
        <v>36</v>
      </c>
      <c r="AX503" s="13" t="s">
        <v>79</v>
      </c>
      <c r="AY503" s="246" t="s">
        <v>160</v>
      </c>
    </row>
    <row r="504" s="13" customFormat="1">
      <c r="A504" s="13"/>
      <c r="B504" s="236"/>
      <c r="C504" s="237"/>
      <c r="D504" s="230" t="s">
        <v>219</v>
      </c>
      <c r="E504" s="238" t="s">
        <v>1</v>
      </c>
      <c r="F504" s="239" t="s">
        <v>1445</v>
      </c>
      <c r="G504" s="237"/>
      <c r="H504" s="240">
        <v>1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219</v>
      </c>
      <c r="AU504" s="246" t="s">
        <v>89</v>
      </c>
      <c r="AV504" s="13" t="s">
        <v>89</v>
      </c>
      <c r="AW504" s="13" t="s">
        <v>36</v>
      </c>
      <c r="AX504" s="13" t="s">
        <v>79</v>
      </c>
      <c r="AY504" s="246" t="s">
        <v>160</v>
      </c>
    </row>
    <row r="505" s="13" customFormat="1">
      <c r="A505" s="13"/>
      <c r="B505" s="236"/>
      <c r="C505" s="237"/>
      <c r="D505" s="230" t="s">
        <v>219</v>
      </c>
      <c r="E505" s="238" t="s">
        <v>1</v>
      </c>
      <c r="F505" s="239" t="s">
        <v>1446</v>
      </c>
      <c r="G505" s="237"/>
      <c r="H505" s="240">
        <v>5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6" t="s">
        <v>219</v>
      </c>
      <c r="AU505" s="246" t="s">
        <v>89</v>
      </c>
      <c r="AV505" s="13" t="s">
        <v>89</v>
      </c>
      <c r="AW505" s="13" t="s">
        <v>36</v>
      </c>
      <c r="AX505" s="13" t="s">
        <v>79</v>
      </c>
      <c r="AY505" s="246" t="s">
        <v>160</v>
      </c>
    </row>
    <row r="506" s="13" customFormat="1">
      <c r="A506" s="13"/>
      <c r="B506" s="236"/>
      <c r="C506" s="237"/>
      <c r="D506" s="230" t="s">
        <v>219</v>
      </c>
      <c r="E506" s="238" t="s">
        <v>1</v>
      </c>
      <c r="F506" s="239" t="s">
        <v>1447</v>
      </c>
      <c r="G506" s="237"/>
      <c r="H506" s="240">
        <v>2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219</v>
      </c>
      <c r="AU506" s="246" t="s">
        <v>89</v>
      </c>
      <c r="AV506" s="13" t="s">
        <v>89</v>
      </c>
      <c r="AW506" s="13" t="s">
        <v>36</v>
      </c>
      <c r="AX506" s="13" t="s">
        <v>79</v>
      </c>
      <c r="AY506" s="246" t="s">
        <v>160</v>
      </c>
    </row>
    <row r="507" s="13" customFormat="1">
      <c r="A507" s="13"/>
      <c r="B507" s="236"/>
      <c r="C507" s="237"/>
      <c r="D507" s="230" t="s">
        <v>219</v>
      </c>
      <c r="E507" s="238" t="s">
        <v>1</v>
      </c>
      <c r="F507" s="239" t="s">
        <v>1448</v>
      </c>
      <c r="G507" s="237"/>
      <c r="H507" s="240">
        <v>1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219</v>
      </c>
      <c r="AU507" s="246" t="s">
        <v>89</v>
      </c>
      <c r="AV507" s="13" t="s">
        <v>89</v>
      </c>
      <c r="AW507" s="13" t="s">
        <v>36</v>
      </c>
      <c r="AX507" s="13" t="s">
        <v>79</v>
      </c>
      <c r="AY507" s="246" t="s">
        <v>160</v>
      </c>
    </row>
    <row r="508" s="13" customFormat="1">
      <c r="A508" s="13"/>
      <c r="B508" s="236"/>
      <c r="C508" s="237"/>
      <c r="D508" s="230" t="s">
        <v>219</v>
      </c>
      <c r="E508" s="238" t="s">
        <v>1</v>
      </c>
      <c r="F508" s="239" t="s">
        <v>1449</v>
      </c>
      <c r="G508" s="237"/>
      <c r="H508" s="240">
        <v>1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219</v>
      </c>
      <c r="AU508" s="246" t="s">
        <v>89</v>
      </c>
      <c r="AV508" s="13" t="s">
        <v>89</v>
      </c>
      <c r="AW508" s="13" t="s">
        <v>36</v>
      </c>
      <c r="AX508" s="13" t="s">
        <v>79</v>
      </c>
      <c r="AY508" s="246" t="s">
        <v>160</v>
      </c>
    </row>
    <row r="509" s="13" customFormat="1">
      <c r="A509" s="13"/>
      <c r="B509" s="236"/>
      <c r="C509" s="237"/>
      <c r="D509" s="230" t="s">
        <v>219</v>
      </c>
      <c r="E509" s="238" t="s">
        <v>1</v>
      </c>
      <c r="F509" s="239" t="s">
        <v>1450</v>
      </c>
      <c r="G509" s="237"/>
      <c r="H509" s="240">
        <v>1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219</v>
      </c>
      <c r="AU509" s="246" t="s">
        <v>89</v>
      </c>
      <c r="AV509" s="13" t="s">
        <v>89</v>
      </c>
      <c r="AW509" s="13" t="s">
        <v>36</v>
      </c>
      <c r="AX509" s="13" t="s">
        <v>79</v>
      </c>
      <c r="AY509" s="246" t="s">
        <v>160</v>
      </c>
    </row>
    <row r="510" s="2" customFormat="1" ht="21.75" customHeight="1">
      <c r="A510" s="37"/>
      <c r="B510" s="38"/>
      <c r="C510" s="251" t="s">
        <v>1451</v>
      </c>
      <c r="D510" s="251" t="s">
        <v>452</v>
      </c>
      <c r="E510" s="252" t="s">
        <v>1452</v>
      </c>
      <c r="F510" s="253" t="s">
        <v>1453</v>
      </c>
      <c r="G510" s="254" t="s">
        <v>281</v>
      </c>
      <c r="H510" s="255">
        <v>1</v>
      </c>
      <c r="I510" s="256"/>
      <c r="J510" s="257">
        <f>ROUND(I510*H510,2)</f>
        <v>0</v>
      </c>
      <c r="K510" s="253" t="s">
        <v>167</v>
      </c>
      <c r="L510" s="258"/>
      <c r="M510" s="259" t="s">
        <v>1</v>
      </c>
      <c r="N510" s="260" t="s">
        <v>44</v>
      </c>
      <c r="O510" s="90"/>
      <c r="P510" s="226">
        <f>O510*H510</f>
        <v>0</v>
      </c>
      <c r="Q510" s="226">
        <v>0.0035999999999999999</v>
      </c>
      <c r="R510" s="226">
        <f>Q510*H510</f>
        <v>0.0035999999999999999</v>
      </c>
      <c r="S510" s="226">
        <v>0</v>
      </c>
      <c r="T510" s="227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28" t="s">
        <v>204</v>
      </c>
      <c r="AT510" s="228" t="s">
        <v>452</v>
      </c>
      <c r="AU510" s="228" t="s">
        <v>89</v>
      </c>
      <c r="AY510" s="16" t="s">
        <v>160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6" t="s">
        <v>87</v>
      </c>
      <c r="BK510" s="229">
        <f>ROUND(I510*H510,2)</f>
        <v>0</v>
      </c>
      <c r="BL510" s="16" t="s">
        <v>182</v>
      </c>
      <c r="BM510" s="228" t="s">
        <v>1454</v>
      </c>
    </row>
    <row r="511" s="2" customFormat="1">
      <c r="A511" s="37"/>
      <c r="B511" s="38"/>
      <c r="C511" s="39"/>
      <c r="D511" s="230" t="s">
        <v>170</v>
      </c>
      <c r="E511" s="39"/>
      <c r="F511" s="231" t="s">
        <v>1453</v>
      </c>
      <c r="G511" s="39"/>
      <c r="H511" s="39"/>
      <c r="I511" s="232"/>
      <c r="J511" s="39"/>
      <c r="K511" s="39"/>
      <c r="L511" s="43"/>
      <c r="M511" s="233"/>
      <c r="N511" s="234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170</v>
      </c>
      <c r="AU511" s="16" t="s">
        <v>89</v>
      </c>
    </row>
    <row r="512" s="2" customFormat="1">
      <c r="A512" s="37"/>
      <c r="B512" s="38"/>
      <c r="C512" s="39"/>
      <c r="D512" s="230" t="s">
        <v>172</v>
      </c>
      <c r="E512" s="39"/>
      <c r="F512" s="235" t="s">
        <v>1455</v>
      </c>
      <c r="G512" s="39"/>
      <c r="H512" s="39"/>
      <c r="I512" s="232"/>
      <c r="J512" s="39"/>
      <c r="K512" s="39"/>
      <c r="L512" s="43"/>
      <c r="M512" s="233"/>
      <c r="N512" s="234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6" t="s">
        <v>172</v>
      </c>
      <c r="AU512" s="16" t="s">
        <v>89</v>
      </c>
    </row>
    <row r="513" s="2" customFormat="1" ht="24.15" customHeight="1">
      <c r="A513" s="37"/>
      <c r="B513" s="38"/>
      <c r="C513" s="251" t="s">
        <v>1456</v>
      </c>
      <c r="D513" s="251" t="s">
        <v>452</v>
      </c>
      <c r="E513" s="252" t="s">
        <v>1457</v>
      </c>
      <c r="F513" s="253" t="s">
        <v>1458</v>
      </c>
      <c r="G513" s="254" t="s">
        <v>281</v>
      </c>
      <c r="H513" s="255">
        <v>8</v>
      </c>
      <c r="I513" s="256"/>
      <c r="J513" s="257">
        <f>ROUND(I513*H513,2)</f>
        <v>0</v>
      </c>
      <c r="K513" s="253" t="s">
        <v>167</v>
      </c>
      <c r="L513" s="258"/>
      <c r="M513" s="259" t="s">
        <v>1</v>
      </c>
      <c r="N513" s="260" t="s">
        <v>44</v>
      </c>
      <c r="O513" s="90"/>
      <c r="P513" s="226">
        <f>O513*H513</f>
        <v>0</v>
      </c>
      <c r="Q513" s="226">
        <v>0.0055999999999999999</v>
      </c>
      <c r="R513" s="226">
        <f>Q513*H513</f>
        <v>0.0448</v>
      </c>
      <c r="S513" s="226">
        <v>0</v>
      </c>
      <c r="T513" s="227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28" t="s">
        <v>204</v>
      </c>
      <c r="AT513" s="228" t="s">
        <v>452</v>
      </c>
      <c r="AU513" s="228" t="s">
        <v>89</v>
      </c>
      <c r="AY513" s="16" t="s">
        <v>160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6" t="s">
        <v>87</v>
      </c>
      <c r="BK513" s="229">
        <f>ROUND(I513*H513,2)</f>
        <v>0</v>
      </c>
      <c r="BL513" s="16" t="s">
        <v>182</v>
      </c>
      <c r="BM513" s="228" t="s">
        <v>1459</v>
      </c>
    </row>
    <row r="514" s="2" customFormat="1">
      <c r="A514" s="37"/>
      <c r="B514" s="38"/>
      <c r="C514" s="39"/>
      <c r="D514" s="230" t="s">
        <v>170</v>
      </c>
      <c r="E514" s="39"/>
      <c r="F514" s="231" t="s">
        <v>1458</v>
      </c>
      <c r="G514" s="39"/>
      <c r="H514" s="39"/>
      <c r="I514" s="232"/>
      <c r="J514" s="39"/>
      <c r="K514" s="39"/>
      <c r="L514" s="43"/>
      <c r="M514" s="233"/>
      <c r="N514" s="234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170</v>
      </c>
      <c r="AU514" s="16" t="s">
        <v>89</v>
      </c>
    </row>
    <row r="515" s="2" customFormat="1" ht="21.75" customHeight="1">
      <c r="A515" s="37"/>
      <c r="B515" s="38"/>
      <c r="C515" s="251" t="s">
        <v>1460</v>
      </c>
      <c r="D515" s="251" t="s">
        <v>452</v>
      </c>
      <c r="E515" s="252" t="s">
        <v>1461</v>
      </c>
      <c r="F515" s="253" t="s">
        <v>1462</v>
      </c>
      <c r="G515" s="254" t="s">
        <v>281</v>
      </c>
      <c r="H515" s="255">
        <v>1</v>
      </c>
      <c r="I515" s="256"/>
      <c r="J515" s="257">
        <f>ROUND(I515*H515,2)</f>
        <v>0</v>
      </c>
      <c r="K515" s="253" t="s">
        <v>167</v>
      </c>
      <c r="L515" s="258"/>
      <c r="M515" s="259" t="s">
        <v>1</v>
      </c>
      <c r="N515" s="260" t="s">
        <v>44</v>
      </c>
      <c r="O515" s="90"/>
      <c r="P515" s="226">
        <f>O515*H515</f>
        <v>0</v>
      </c>
      <c r="Q515" s="226">
        <v>0.0038</v>
      </c>
      <c r="R515" s="226">
        <f>Q515*H515</f>
        <v>0.0038</v>
      </c>
      <c r="S515" s="226">
        <v>0</v>
      </c>
      <c r="T515" s="227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28" t="s">
        <v>814</v>
      </c>
      <c r="AT515" s="228" t="s">
        <v>452</v>
      </c>
      <c r="AU515" s="228" t="s">
        <v>89</v>
      </c>
      <c r="AY515" s="16" t="s">
        <v>160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6" t="s">
        <v>87</v>
      </c>
      <c r="BK515" s="229">
        <f>ROUND(I515*H515,2)</f>
        <v>0</v>
      </c>
      <c r="BL515" s="16" t="s">
        <v>814</v>
      </c>
      <c r="BM515" s="228" t="s">
        <v>1463</v>
      </c>
    </row>
    <row r="516" s="2" customFormat="1">
      <c r="A516" s="37"/>
      <c r="B516" s="38"/>
      <c r="C516" s="39"/>
      <c r="D516" s="230" t="s">
        <v>170</v>
      </c>
      <c r="E516" s="39"/>
      <c r="F516" s="231" t="s">
        <v>1462</v>
      </c>
      <c r="G516" s="39"/>
      <c r="H516" s="39"/>
      <c r="I516" s="232"/>
      <c r="J516" s="39"/>
      <c r="K516" s="39"/>
      <c r="L516" s="43"/>
      <c r="M516" s="233"/>
      <c r="N516" s="234"/>
      <c r="O516" s="90"/>
      <c r="P516" s="90"/>
      <c r="Q516" s="90"/>
      <c r="R516" s="90"/>
      <c r="S516" s="90"/>
      <c r="T516" s="91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16" t="s">
        <v>170</v>
      </c>
      <c r="AU516" s="16" t="s">
        <v>89</v>
      </c>
    </row>
    <row r="517" s="2" customFormat="1">
      <c r="A517" s="37"/>
      <c r="B517" s="38"/>
      <c r="C517" s="39"/>
      <c r="D517" s="230" t="s">
        <v>172</v>
      </c>
      <c r="E517" s="39"/>
      <c r="F517" s="235" t="s">
        <v>1464</v>
      </c>
      <c r="G517" s="39"/>
      <c r="H517" s="39"/>
      <c r="I517" s="232"/>
      <c r="J517" s="39"/>
      <c r="K517" s="39"/>
      <c r="L517" s="43"/>
      <c r="M517" s="233"/>
      <c r="N517" s="234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172</v>
      </c>
      <c r="AU517" s="16" t="s">
        <v>89</v>
      </c>
    </row>
    <row r="518" s="2" customFormat="1" ht="24.15" customHeight="1">
      <c r="A518" s="37"/>
      <c r="B518" s="38"/>
      <c r="C518" s="251" t="s">
        <v>1465</v>
      </c>
      <c r="D518" s="251" t="s">
        <v>452</v>
      </c>
      <c r="E518" s="252" t="s">
        <v>1466</v>
      </c>
      <c r="F518" s="253" t="s">
        <v>1467</v>
      </c>
      <c r="G518" s="254" t="s">
        <v>281</v>
      </c>
      <c r="H518" s="255">
        <v>9</v>
      </c>
      <c r="I518" s="256"/>
      <c r="J518" s="257">
        <f>ROUND(I518*H518,2)</f>
        <v>0</v>
      </c>
      <c r="K518" s="253" t="s">
        <v>167</v>
      </c>
      <c r="L518" s="258"/>
      <c r="M518" s="259" t="s">
        <v>1</v>
      </c>
      <c r="N518" s="260" t="s">
        <v>44</v>
      </c>
      <c r="O518" s="90"/>
      <c r="P518" s="226">
        <f>O518*H518</f>
        <v>0</v>
      </c>
      <c r="Q518" s="226">
        <v>0.0025000000000000001</v>
      </c>
      <c r="R518" s="226">
        <f>Q518*H518</f>
        <v>0.022499999999999999</v>
      </c>
      <c r="S518" s="226">
        <v>0</v>
      </c>
      <c r="T518" s="227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28" t="s">
        <v>204</v>
      </c>
      <c r="AT518" s="228" t="s">
        <v>452</v>
      </c>
      <c r="AU518" s="228" t="s">
        <v>89</v>
      </c>
      <c r="AY518" s="16" t="s">
        <v>160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6" t="s">
        <v>87</v>
      </c>
      <c r="BK518" s="229">
        <f>ROUND(I518*H518,2)</f>
        <v>0</v>
      </c>
      <c r="BL518" s="16" t="s">
        <v>182</v>
      </c>
      <c r="BM518" s="228" t="s">
        <v>1468</v>
      </c>
    </row>
    <row r="519" s="2" customFormat="1">
      <c r="A519" s="37"/>
      <c r="B519" s="38"/>
      <c r="C519" s="39"/>
      <c r="D519" s="230" t="s">
        <v>170</v>
      </c>
      <c r="E519" s="39"/>
      <c r="F519" s="231" t="s">
        <v>1467</v>
      </c>
      <c r="G519" s="39"/>
      <c r="H519" s="39"/>
      <c r="I519" s="232"/>
      <c r="J519" s="39"/>
      <c r="K519" s="39"/>
      <c r="L519" s="43"/>
      <c r="M519" s="233"/>
      <c r="N519" s="234"/>
      <c r="O519" s="90"/>
      <c r="P519" s="90"/>
      <c r="Q519" s="90"/>
      <c r="R519" s="90"/>
      <c r="S519" s="90"/>
      <c r="T519" s="91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6" t="s">
        <v>170</v>
      </c>
      <c r="AU519" s="16" t="s">
        <v>89</v>
      </c>
    </row>
    <row r="520" s="2" customFormat="1" ht="24.15" customHeight="1">
      <c r="A520" s="37"/>
      <c r="B520" s="38"/>
      <c r="C520" s="251" t="s">
        <v>1469</v>
      </c>
      <c r="D520" s="251" t="s">
        <v>452</v>
      </c>
      <c r="E520" s="252" t="s">
        <v>1470</v>
      </c>
      <c r="F520" s="253" t="s">
        <v>1471</v>
      </c>
      <c r="G520" s="254" t="s">
        <v>281</v>
      </c>
      <c r="H520" s="255">
        <v>6</v>
      </c>
      <c r="I520" s="256"/>
      <c r="J520" s="257">
        <f>ROUND(I520*H520,2)</f>
        <v>0</v>
      </c>
      <c r="K520" s="253" t="s">
        <v>167</v>
      </c>
      <c r="L520" s="258"/>
      <c r="M520" s="259" t="s">
        <v>1</v>
      </c>
      <c r="N520" s="260" t="s">
        <v>44</v>
      </c>
      <c r="O520" s="90"/>
      <c r="P520" s="226">
        <f>O520*H520</f>
        <v>0</v>
      </c>
      <c r="Q520" s="226">
        <v>0.0025999999999999999</v>
      </c>
      <c r="R520" s="226">
        <f>Q520*H520</f>
        <v>0.015599999999999999</v>
      </c>
      <c r="S520" s="226">
        <v>0</v>
      </c>
      <c r="T520" s="227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28" t="s">
        <v>204</v>
      </c>
      <c r="AT520" s="228" t="s">
        <v>452</v>
      </c>
      <c r="AU520" s="228" t="s">
        <v>89</v>
      </c>
      <c r="AY520" s="16" t="s">
        <v>160</v>
      </c>
      <c r="BE520" s="229">
        <f>IF(N520="základní",J520,0)</f>
        <v>0</v>
      </c>
      <c r="BF520" s="229">
        <f>IF(N520="snížená",J520,0)</f>
        <v>0</v>
      </c>
      <c r="BG520" s="229">
        <f>IF(N520="zákl. přenesená",J520,0)</f>
        <v>0</v>
      </c>
      <c r="BH520" s="229">
        <f>IF(N520="sníž. přenesená",J520,0)</f>
        <v>0</v>
      </c>
      <c r="BI520" s="229">
        <f>IF(N520="nulová",J520,0)</f>
        <v>0</v>
      </c>
      <c r="BJ520" s="16" t="s">
        <v>87</v>
      </c>
      <c r="BK520" s="229">
        <f>ROUND(I520*H520,2)</f>
        <v>0</v>
      </c>
      <c r="BL520" s="16" t="s">
        <v>182</v>
      </c>
      <c r="BM520" s="228" t="s">
        <v>1472</v>
      </c>
    </row>
    <row r="521" s="2" customFormat="1">
      <c r="A521" s="37"/>
      <c r="B521" s="38"/>
      <c r="C521" s="39"/>
      <c r="D521" s="230" t="s">
        <v>170</v>
      </c>
      <c r="E521" s="39"/>
      <c r="F521" s="231" t="s">
        <v>1471</v>
      </c>
      <c r="G521" s="39"/>
      <c r="H521" s="39"/>
      <c r="I521" s="232"/>
      <c r="J521" s="39"/>
      <c r="K521" s="39"/>
      <c r="L521" s="43"/>
      <c r="M521" s="233"/>
      <c r="N521" s="234"/>
      <c r="O521" s="90"/>
      <c r="P521" s="90"/>
      <c r="Q521" s="90"/>
      <c r="R521" s="90"/>
      <c r="S521" s="90"/>
      <c r="T521" s="91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6" t="s">
        <v>170</v>
      </c>
      <c r="AU521" s="16" t="s">
        <v>89</v>
      </c>
    </row>
    <row r="522" s="2" customFormat="1" ht="24.15" customHeight="1">
      <c r="A522" s="37"/>
      <c r="B522" s="38"/>
      <c r="C522" s="251" t="s">
        <v>1473</v>
      </c>
      <c r="D522" s="251" t="s">
        <v>452</v>
      </c>
      <c r="E522" s="252" t="s">
        <v>1474</v>
      </c>
      <c r="F522" s="253" t="s">
        <v>1475</v>
      </c>
      <c r="G522" s="254" t="s">
        <v>281</v>
      </c>
      <c r="H522" s="255">
        <v>1</v>
      </c>
      <c r="I522" s="256"/>
      <c r="J522" s="257">
        <f>ROUND(I522*H522,2)</f>
        <v>0</v>
      </c>
      <c r="K522" s="253" t="s">
        <v>167</v>
      </c>
      <c r="L522" s="258"/>
      <c r="M522" s="259" t="s">
        <v>1</v>
      </c>
      <c r="N522" s="260" t="s">
        <v>44</v>
      </c>
      <c r="O522" s="90"/>
      <c r="P522" s="226">
        <f>O522*H522</f>
        <v>0</v>
      </c>
      <c r="Q522" s="226">
        <v>0.0155</v>
      </c>
      <c r="R522" s="226">
        <f>Q522*H522</f>
        <v>0.0155</v>
      </c>
      <c r="S522" s="226">
        <v>0</v>
      </c>
      <c r="T522" s="227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28" t="s">
        <v>204</v>
      </c>
      <c r="AT522" s="228" t="s">
        <v>452</v>
      </c>
      <c r="AU522" s="228" t="s">
        <v>89</v>
      </c>
      <c r="AY522" s="16" t="s">
        <v>160</v>
      </c>
      <c r="BE522" s="229">
        <f>IF(N522="základní",J522,0)</f>
        <v>0</v>
      </c>
      <c r="BF522" s="229">
        <f>IF(N522="snížená",J522,0)</f>
        <v>0</v>
      </c>
      <c r="BG522" s="229">
        <f>IF(N522="zákl. přenesená",J522,0)</f>
        <v>0</v>
      </c>
      <c r="BH522" s="229">
        <f>IF(N522="sníž. přenesená",J522,0)</f>
        <v>0</v>
      </c>
      <c r="BI522" s="229">
        <f>IF(N522="nulová",J522,0)</f>
        <v>0</v>
      </c>
      <c r="BJ522" s="16" t="s">
        <v>87</v>
      </c>
      <c r="BK522" s="229">
        <f>ROUND(I522*H522,2)</f>
        <v>0</v>
      </c>
      <c r="BL522" s="16" t="s">
        <v>182</v>
      </c>
      <c r="BM522" s="228" t="s">
        <v>1476</v>
      </c>
    </row>
    <row r="523" s="2" customFormat="1">
      <c r="A523" s="37"/>
      <c r="B523" s="38"/>
      <c r="C523" s="39"/>
      <c r="D523" s="230" t="s">
        <v>170</v>
      </c>
      <c r="E523" s="39"/>
      <c r="F523" s="231" t="s">
        <v>1475</v>
      </c>
      <c r="G523" s="39"/>
      <c r="H523" s="39"/>
      <c r="I523" s="232"/>
      <c r="J523" s="39"/>
      <c r="K523" s="39"/>
      <c r="L523" s="43"/>
      <c r="M523" s="233"/>
      <c r="N523" s="234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6" t="s">
        <v>170</v>
      </c>
      <c r="AU523" s="16" t="s">
        <v>89</v>
      </c>
    </row>
    <row r="524" s="2" customFormat="1" ht="16.5" customHeight="1">
      <c r="A524" s="37"/>
      <c r="B524" s="38"/>
      <c r="C524" s="251" t="s">
        <v>1477</v>
      </c>
      <c r="D524" s="251" t="s">
        <v>452</v>
      </c>
      <c r="E524" s="252" t="s">
        <v>1478</v>
      </c>
      <c r="F524" s="253" t="s">
        <v>1479</v>
      </c>
      <c r="G524" s="254" t="s">
        <v>281</v>
      </c>
      <c r="H524" s="255">
        <v>4</v>
      </c>
      <c r="I524" s="256"/>
      <c r="J524" s="257">
        <f>ROUND(I524*H524,2)</f>
        <v>0</v>
      </c>
      <c r="K524" s="253" t="s">
        <v>167</v>
      </c>
      <c r="L524" s="258"/>
      <c r="M524" s="259" t="s">
        <v>1</v>
      </c>
      <c r="N524" s="260" t="s">
        <v>44</v>
      </c>
      <c r="O524" s="90"/>
      <c r="P524" s="226">
        <f>O524*H524</f>
        <v>0</v>
      </c>
      <c r="Q524" s="226">
        <v>0.0050000000000000001</v>
      </c>
      <c r="R524" s="226">
        <f>Q524*H524</f>
        <v>0.02</v>
      </c>
      <c r="S524" s="226">
        <v>0</v>
      </c>
      <c r="T524" s="227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28" t="s">
        <v>204</v>
      </c>
      <c r="AT524" s="228" t="s">
        <v>452</v>
      </c>
      <c r="AU524" s="228" t="s">
        <v>89</v>
      </c>
      <c r="AY524" s="16" t="s">
        <v>160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6" t="s">
        <v>87</v>
      </c>
      <c r="BK524" s="229">
        <f>ROUND(I524*H524,2)</f>
        <v>0</v>
      </c>
      <c r="BL524" s="16" t="s">
        <v>182</v>
      </c>
      <c r="BM524" s="228" t="s">
        <v>1480</v>
      </c>
    </row>
    <row r="525" s="2" customFormat="1">
      <c r="A525" s="37"/>
      <c r="B525" s="38"/>
      <c r="C525" s="39"/>
      <c r="D525" s="230" t="s">
        <v>170</v>
      </c>
      <c r="E525" s="39"/>
      <c r="F525" s="231" t="s">
        <v>1479</v>
      </c>
      <c r="G525" s="39"/>
      <c r="H525" s="39"/>
      <c r="I525" s="232"/>
      <c r="J525" s="39"/>
      <c r="K525" s="39"/>
      <c r="L525" s="43"/>
      <c r="M525" s="233"/>
      <c r="N525" s="234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170</v>
      </c>
      <c r="AU525" s="16" t="s">
        <v>89</v>
      </c>
    </row>
    <row r="526" s="2" customFormat="1" ht="24.15" customHeight="1">
      <c r="A526" s="37"/>
      <c r="B526" s="38"/>
      <c r="C526" s="217" t="s">
        <v>1481</v>
      </c>
      <c r="D526" s="217" t="s">
        <v>163</v>
      </c>
      <c r="E526" s="218" t="s">
        <v>1482</v>
      </c>
      <c r="F526" s="219" t="s">
        <v>1483</v>
      </c>
      <c r="G526" s="220" t="s">
        <v>281</v>
      </c>
      <c r="H526" s="221">
        <v>3</v>
      </c>
      <c r="I526" s="222"/>
      <c r="J526" s="223">
        <f>ROUND(I526*H526,2)</f>
        <v>0</v>
      </c>
      <c r="K526" s="219" t="s">
        <v>167</v>
      </c>
      <c r="L526" s="43"/>
      <c r="M526" s="224" t="s">
        <v>1</v>
      </c>
      <c r="N526" s="225" t="s">
        <v>44</v>
      </c>
      <c r="O526" s="90"/>
      <c r="P526" s="226">
        <f>O526*H526</f>
        <v>0</v>
      </c>
      <c r="Q526" s="226">
        <v>3.75475</v>
      </c>
      <c r="R526" s="226">
        <f>Q526*H526</f>
        <v>11.264250000000001</v>
      </c>
      <c r="S526" s="226">
        <v>0</v>
      </c>
      <c r="T526" s="227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228" t="s">
        <v>182</v>
      </c>
      <c r="AT526" s="228" t="s">
        <v>163</v>
      </c>
      <c r="AU526" s="228" t="s">
        <v>89</v>
      </c>
      <c r="AY526" s="16" t="s">
        <v>160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16" t="s">
        <v>87</v>
      </c>
      <c r="BK526" s="229">
        <f>ROUND(I526*H526,2)</f>
        <v>0</v>
      </c>
      <c r="BL526" s="16" t="s">
        <v>182</v>
      </c>
      <c r="BM526" s="228" t="s">
        <v>1484</v>
      </c>
    </row>
    <row r="527" s="2" customFormat="1">
      <c r="A527" s="37"/>
      <c r="B527" s="38"/>
      <c r="C527" s="39"/>
      <c r="D527" s="230" t="s">
        <v>170</v>
      </c>
      <c r="E527" s="39"/>
      <c r="F527" s="231" t="s">
        <v>1485</v>
      </c>
      <c r="G527" s="39"/>
      <c r="H527" s="39"/>
      <c r="I527" s="232"/>
      <c r="J527" s="39"/>
      <c r="K527" s="39"/>
      <c r="L527" s="43"/>
      <c r="M527" s="233"/>
      <c r="N527" s="234"/>
      <c r="O527" s="90"/>
      <c r="P527" s="90"/>
      <c r="Q527" s="90"/>
      <c r="R527" s="90"/>
      <c r="S527" s="90"/>
      <c r="T527" s="91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6" t="s">
        <v>170</v>
      </c>
      <c r="AU527" s="16" t="s">
        <v>89</v>
      </c>
    </row>
    <row r="528" s="2" customFormat="1">
      <c r="A528" s="37"/>
      <c r="B528" s="38"/>
      <c r="C528" s="39"/>
      <c r="D528" s="230" t="s">
        <v>172</v>
      </c>
      <c r="E528" s="39"/>
      <c r="F528" s="235" t="s">
        <v>1486</v>
      </c>
      <c r="G528" s="39"/>
      <c r="H528" s="39"/>
      <c r="I528" s="232"/>
      <c r="J528" s="39"/>
      <c r="K528" s="39"/>
      <c r="L528" s="43"/>
      <c r="M528" s="233"/>
      <c r="N528" s="234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172</v>
      </c>
      <c r="AU528" s="16" t="s">
        <v>89</v>
      </c>
    </row>
    <row r="529" s="2" customFormat="1" ht="16.5" customHeight="1">
      <c r="A529" s="37"/>
      <c r="B529" s="38"/>
      <c r="C529" s="251" t="s">
        <v>1487</v>
      </c>
      <c r="D529" s="251" t="s">
        <v>452</v>
      </c>
      <c r="E529" s="252" t="s">
        <v>1488</v>
      </c>
      <c r="F529" s="253" t="s">
        <v>1489</v>
      </c>
      <c r="G529" s="254" t="s">
        <v>281</v>
      </c>
      <c r="H529" s="255">
        <v>3</v>
      </c>
      <c r="I529" s="256"/>
      <c r="J529" s="257">
        <f>ROUND(I529*H529,2)</f>
        <v>0</v>
      </c>
      <c r="K529" s="253" t="s">
        <v>167</v>
      </c>
      <c r="L529" s="258"/>
      <c r="M529" s="259" t="s">
        <v>1</v>
      </c>
      <c r="N529" s="260" t="s">
        <v>44</v>
      </c>
      <c r="O529" s="90"/>
      <c r="P529" s="226">
        <f>O529*H529</f>
        <v>0</v>
      </c>
      <c r="Q529" s="226">
        <v>0.015599999999999999</v>
      </c>
      <c r="R529" s="226">
        <f>Q529*H529</f>
        <v>0.046799999999999994</v>
      </c>
      <c r="S529" s="226">
        <v>0</v>
      </c>
      <c r="T529" s="227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28" t="s">
        <v>204</v>
      </c>
      <c r="AT529" s="228" t="s">
        <v>452</v>
      </c>
      <c r="AU529" s="228" t="s">
        <v>89</v>
      </c>
      <c r="AY529" s="16" t="s">
        <v>160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6" t="s">
        <v>87</v>
      </c>
      <c r="BK529" s="229">
        <f>ROUND(I529*H529,2)</f>
        <v>0</v>
      </c>
      <c r="BL529" s="16" t="s">
        <v>182</v>
      </c>
      <c r="BM529" s="228" t="s">
        <v>1490</v>
      </c>
    </row>
    <row r="530" s="2" customFormat="1">
      <c r="A530" s="37"/>
      <c r="B530" s="38"/>
      <c r="C530" s="39"/>
      <c r="D530" s="230" t="s">
        <v>170</v>
      </c>
      <c r="E530" s="39"/>
      <c r="F530" s="231" t="s">
        <v>1491</v>
      </c>
      <c r="G530" s="39"/>
      <c r="H530" s="39"/>
      <c r="I530" s="232"/>
      <c r="J530" s="39"/>
      <c r="K530" s="39"/>
      <c r="L530" s="43"/>
      <c r="M530" s="233"/>
      <c r="N530" s="234"/>
      <c r="O530" s="90"/>
      <c r="P530" s="90"/>
      <c r="Q530" s="90"/>
      <c r="R530" s="90"/>
      <c r="S530" s="90"/>
      <c r="T530" s="91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16" t="s">
        <v>170</v>
      </c>
      <c r="AU530" s="16" t="s">
        <v>89</v>
      </c>
    </row>
    <row r="531" s="2" customFormat="1" ht="24.15" customHeight="1">
      <c r="A531" s="37"/>
      <c r="B531" s="38"/>
      <c r="C531" s="217" t="s">
        <v>1492</v>
      </c>
      <c r="D531" s="217" t="s">
        <v>163</v>
      </c>
      <c r="E531" s="218" t="s">
        <v>1493</v>
      </c>
      <c r="F531" s="219" t="s">
        <v>1494</v>
      </c>
      <c r="G531" s="220" t="s">
        <v>281</v>
      </c>
      <c r="H531" s="221">
        <v>20</v>
      </c>
      <c r="I531" s="222"/>
      <c r="J531" s="223">
        <f>ROUND(I531*H531,2)</f>
        <v>0</v>
      </c>
      <c r="K531" s="219" t="s">
        <v>167</v>
      </c>
      <c r="L531" s="43"/>
      <c r="M531" s="224" t="s">
        <v>1</v>
      </c>
      <c r="N531" s="225" t="s">
        <v>44</v>
      </c>
      <c r="O531" s="90"/>
      <c r="P531" s="226">
        <f>O531*H531</f>
        <v>0</v>
      </c>
      <c r="Q531" s="226">
        <v>0.11241</v>
      </c>
      <c r="R531" s="226">
        <f>Q531*H531</f>
        <v>2.2481999999999998</v>
      </c>
      <c r="S531" s="226">
        <v>0</v>
      </c>
      <c r="T531" s="227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28" t="s">
        <v>182</v>
      </c>
      <c r="AT531" s="228" t="s">
        <v>163</v>
      </c>
      <c r="AU531" s="228" t="s">
        <v>89</v>
      </c>
      <c r="AY531" s="16" t="s">
        <v>160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6" t="s">
        <v>87</v>
      </c>
      <c r="BK531" s="229">
        <f>ROUND(I531*H531,2)</f>
        <v>0</v>
      </c>
      <c r="BL531" s="16" t="s">
        <v>182</v>
      </c>
      <c r="BM531" s="228" t="s">
        <v>1495</v>
      </c>
    </row>
    <row r="532" s="2" customFormat="1">
      <c r="A532" s="37"/>
      <c r="B532" s="38"/>
      <c r="C532" s="39"/>
      <c r="D532" s="230" t="s">
        <v>170</v>
      </c>
      <c r="E532" s="39"/>
      <c r="F532" s="231" t="s">
        <v>1496</v>
      </c>
      <c r="G532" s="39"/>
      <c r="H532" s="39"/>
      <c r="I532" s="232"/>
      <c r="J532" s="39"/>
      <c r="K532" s="39"/>
      <c r="L532" s="43"/>
      <c r="M532" s="233"/>
      <c r="N532" s="234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170</v>
      </c>
      <c r="AU532" s="16" t="s">
        <v>89</v>
      </c>
    </row>
    <row r="533" s="2" customFormat="1" ht="21.75" customHeight="1">
      <c r="A533" s="37"/>
      <c r="B533" s="38"/>
      <c r="C533" s="251" t="s">
        <v>1497</v>
      </c>
      <c r="D533" s="251" t="s">
        <v>452</v>
      </c>
      <c r="E533" s="252" t="s">
        <v>1498</v>
      </c>
      <c r="F533" s="253" t="s">
        <v>1499</v>
      </c>
      <c r="G533" s="254" t="s">
        <v>281</v>
      </c>
      <c r="H533" s="255">
        <v>20</v>
      </c>
      <c r="I533" s="256"/>
      <c r="J533" s="257">
        <f>ROUND(I533*H533,2)</f>
        <v>0</v>
      </c>
      <c r="K533" s="253" t="s">
        <v>167</v>
      </c>
      <c r="L533" s="258"/>
      <c r="M533" s="259" t="s">
        <v>1</v>
      </c>
      <c r="N533" s="260" t="s">
        <v>44</v>
      </c>
      <c r="O533" s="90"/>
      <c r="P533" s="226">
        <f>O533*H533</f>
        <v>0</v>
      </c>
      <c r="Q533" s="226">
        <v>0.0061000000000000004</v>
      </c>
      <c r="R533" s="226">
        <f>Q533*H533</f>
        <v>0.12200000000000001</v>
      </c>
      <c r="S533" s="226">
        <v>0</v>
      </c>
      <c r="T533" s="227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28" t="s">
        <v>204</v>
      </c>
      <c r="AT533" s="228" t="s">
        <v>452</v>
      </c>
      <c r="AU533" s="228" t="s">
        <v>89</v>
      </c>
      <c r="AY533" s="16" t="s">
        <v>160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16" t="s">
        <v>87</v>
      </c>
      <c r="BK533" s="229">
        <f>ROUND(I533*H533,2)</f>
        <v>0</v>
      </c>
      <c r="BL533" s="16" t="s">
        <v>182</v>
      </c>
      <c r="BM533" s="228" t="s">
        <v>1500</v>
      </c>
    </row>
    <row r="534" s="2" customFormat="1">
      <c r="A534" s="37"/>
      <c r="B534" s="38"/>
      <c r="C534" s="39"/>
      <c r="D534" s="230" t="s">
        <v>170</v>
      </c>
      <c r="E534" s="39"/>
      <c r="F534" s="231" t="s">
        <v>1499</v>
      </c>
      <c r="G534" s="39"/>
      <c r="H534" s="39"/>
      <c r="I534" s="232"/>
      <c r="J534" s="39"/>
      <c r="K534" s="39"/>
      <c r="L534" s="43"/>
      <c r="M534" s="233"/>
      <c r="N534" s="234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170</v>
      </c>
      <c r="AU534" s="16" t="s">
        <v>89</v>
      </c>
    </row>
    <row r="535" s="2" customFormat="1" ht="16.5" customHeight="1">
      <c r="A535" s="37"/>
      <c r="B535" s="38"/>
      <c r="C535" s="251" t="s">
        <v>1501</v>
      </c>
      <c r="D535" s="251" t="s">
        <v>452</v>
      </c>
      <c r="E535" s="252" t="s">
        <v>1502</v>
      </c>
      <c r="F535" s="253" t="s">
        <v>1503</v>
      </c>
      <c r="G535" s="254" t="s">
        <v>281</v>
      </c>
      <c r="H535" s="255">
        <v>20</v>
      </c>
      <c r="I535" s="256"/>
      <c r="J535" s="257">
        <f>ROUND(I535*H535,2)</f>
        <v>0</v>
      </c>
      <c r="K535" s="253" t="s">
        <v>1280</v>
      </c>
      <c r="L535" s="258"/>
      <c r="M535" s="259" t="s">
        <v>1</v>
      </c>
      <c r="N535" s="260" t="s">
        <v>44</v>
      </c>
      <c r="O535" s="90"/>
      <c r="P535" s="226">
        <f>O535*H535</f>
        <v>0</v>
      </c>
      <c r="Q535" s="226">
        <v>0.0030000000000000001</v>
      </c>
      <c r="R535" s="226">
        <f>Q535*H535</f>
        <v>0.059999999999999998</v>
      </c>
      <c r="S535" s="226">
        <v>0</v>
      </c>
      <c r="T535" s="227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28" t="s">
        <v>814</v>
      </c>
      <c r="AT535" s="228" t="s">
        <v>452</v>
      </c>
      <c r="AU535" s="228" t="s">
        <v>89</v>
      </c>
      <c r="AY535" s="16" t="s">
        <v>160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6" t="s">
        <v>87</v>
      </c>
      <c r="BK535" s="229">
        <f>ROUND(I535*H535,2)</f>
        <v>0</v>
      </c>
      <c r="BL535" s="16" t="s">
        <v>814</v>
      </c>
      <c r="BM535" s="228" t="s">
        <v>1504</v>
      </c>
    </row>
    <row r="536" s="2" customFormat="1">
      <c r="A536" s="37"/>
      <c r="B536" s="38"/>
      <c r="C536" s="39"/>
      <c r="D536" s="230" t="s">
        <v>170</v>
      </c>
      <c r="E536" s="39"/>
      <c r="F536" s="231" t="s">
        <v>1505</v>
      </c>
      <c r="G536" s="39"/>
      <c r="H536" s="39"/>
      <c r="I536" s="232"/>
      <c r="J536" s="39"/>
      <c r="K536" s="39"/>
      <c r="L536" s="43"/>
      <c r="M536" s="233"/>
      <c r="N536" s="234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170</v>
      </c>
      <c r="AU536" s="16" t="s">
        <v>89</v>
      </c>
    </row>
    <row r="537" s="2" customFormat="1" ht="16.5" customHeight="1">
      <c r="A537" s="37"/>
      <c r="B537" s="38"/>
      <c r="C537" s="251" t="s">
        <v>1506</v>
      </c>
      <c r="D537" s="251" t="s">
        <v>452</v>
      </c>
      <c r="E537" s="252" t="s">
        <v>1507</v>
      </c>
      <c r="F537" s="253" t="s">
        <v>1508</v>
      </c>
      <c r="G537" s="254" t="s">
        <v>281</v>
      </c>
      <c r="H537" s="255">
        <v>20</v>
      </c>
      <c r="I537" s="256"/>
      <c r="J537" s="257">
        <f>ROUND(I537*H537,2)</f>
        <v>0</v>
      </c>
      <c r="K537" s="253" t="s">
        <v>1280</v>
      </c>
      <c r="L537" s="258"/>
      <c r="M537" s="259" t="s">
        <v>1</v>
      </c>
      <c r="N537" s="260" t="s">
        <v>44</v>
      </c>
      <c r="O537" s="90"/>
      <c r="P537" s="226">
        <f>O537*H537</f>
        <v>0</v>
      </c>
      <c r="Q537" s="226">
        <v>0.00010000000000000001</v>
      </c>
      <c r="R537" s="226">
        <f>Q537*H537</f>
        <v>0.002</v>
      </c>
      <c r="S537" s="226">
        <v>0</v>
      </c>
      <c r="T537" s="227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28" t="s">
        <v>814</v>
      </c>
      <c r="AT537" s="228" t="s">
        <v>452</v>
      </c>
      <c r="AU537" s="228" t="s">
        <v>89</v>
      </c>
      <c r="AY537" s="16" t="s">
        <v>160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16" t="s">
        <v>87</v>
      </c>
      <c r="BK537" s="229">
        <f>ROUND(I537*H537,2)</f>
        <v>0</v>
      </c>
      <c r="BL537" s="16" t="s">
        <v>814</v>
      </c>
      <c r="BM537" s="228" t="s">
        <v>1509</v>
      </c>
    </row>
    <row r="538" s="2" customFormat="1">
      <c r="A538" s="37"/>
      <c r="B538" s="38"/>
      <c r="C538" s="39"/>
      <c r="D538" s="230" t="s">
        <v>170</v>
      </c>
      <c r="E538" s="39"/>
      <c r="F538" s="231" t="s">
        <v>1508</v>
      </c>
      <c r="G538" s="39"/>
      <c r="H538" s="39"/>
      <c r="I538" s="232"/>
      <c r="J538" s="39"/>
      <c r="K538" s="39"/>
      <c r="L538" s="43"/>
      <c r="M538" s="233"/>
      <c r="N538" s="234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170</v>
      </c>
      <c r="AU538" s="16" t="s">
        <v>89</v>
      </c>
    </row>
    <row r="539" s="2" customFormat="1" ht="16.5" customHeight="1">
      <c r="A539" s="37"/>
      <c r="B539" s="38"/>
      <c r="C539" s="251" t="s">
        <v>1510</v>
      </c>
      <c r="D539" s="251" t="s">
        <v>452</v>
      </c>
      <c r="E539" s="252" t="s">
        <v>1511</v>
      </c>
      <c r="F539" s="253" t="s">
        <v>1512</v>
      </c>
      <c r="G539" s="254" t="s">
        <v>281</v>
      </c>
      <c r="H539" s="255">
        <v>40</v>
      </c>
      <c r="I539" s="256"/>
      <c r="J539" s="257">
        <f>ROUND(I539*H539,2)</f>
        <v>0</v>
      </c>
      <c r="K539" s="253" t="s">
        <v>1280</v>
      </c>
      <c r="L539" s="258"/>
      <c r="M539" s="259" t="s">
        <v>1</v>
      </c>
      <c r="N539" s="260" t="s">
        <v>44</v>
      </c>
      <c r="O539" s="90"/>
      <c r="P539" s="226">
        <f>O539*H539</f>
        <v>0</v>
      </c>
      <c r="Q539" s="226">
        <v>0.00035</v>
      </c>
      <c r="R539" s="226">
        <f>Q539*H539</f>
        <v>0.014</v>
      </c>
      <c r="S539" s="226">
        <v>0</v>
      </c>
      <c r="T539" s="227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28" t="s">
        <v>814</v>
      </c>
      <c r="AT539" s="228" t="s">
        <v>452</v>
      </c>
      <c r="AU539" s="228" t="s">
        <v>89</v>
      </c>
      <c r="AY539" s="16" t="s">
        <v>160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6" t="s">
        <v>87</v>
      </c>
      <c r="BK539" s="229">
        <f>ROUND(I539*H539,2)</f>
        <v>0</v>
      </c>
      <c r="BL539" s="16" t="s">
        <v>814</v>
      </c>
      <c r="BM539" s="228" t="s">
        <v>1513</v>
      </c>
    </row>
    <row r="540" s="2" customFormat="1">
      <c r="A540" s="37"/>
      <c r="B540" s="38"/>
      <c r="C540" s="39"/>
      <c r="D540" s="230" t="s">
        <v>170</v>
      </c>
      <c r="E540" s="39"/>
      <c r="F540" s="231" t="s">
        <v>1514</v>
      </c>
      <c r="G540" s="39"/>
      <c r="H540" s="39"/>
      <c r="I540" s="232"/>
      <c r="J540" s="39"/>
      <c r="K540" s="39"/>
      <c r="L540" s="43"/>
      <c r="M540" s="233"/>
      <c r="N540" s="234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6" t="s">
        <v>170</v>
      </c>
      <c r="AU540" s="16" t="s">
        <v>89</v>
      </c>
    </row>
    <row r="541" s="13" customFormat="1">
      <c r="A541" s="13"/>
      <c r="B541" s="236"/>
      <c r="C541" s="237"/>
      <c r="D541" s="230" t="s">
        <v>219</v>
      </c>
      <c r="E541" s="238" t="s">
        <v>1</v>
      </c>
      <c r="F541" s="239" t="s">
        <v>1515</v>
      </c>
      <c r="G541" s="237"/>
      <c r="H541" s="240">
        <v>40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219</v>
      </c>
      <c r="AU541" s="246" t="s">
        <v>89</v>
      </c>
      <c r="AV541" s="13" t="s">
        <v>89</v>
      </c>
      <c r="AW541" s="13" t="s">
        <v>36</v>
      </c>
      <c r="AX541" s="13" t="s">
        <v>79</v>
      </c>
      <c r="AY541" s="246" t="s">
        <v>160</v>
      </c>
    </row>
    <row r="542" s="2" customFormat="1" ht="24.15" customHeight="1">
      <c r="A542" s="37"/>
      <c r="B542" s="38"/>
      <c r="C542" s="217" t="s">
        <v>914</v>
      </c>
      <c r="D542" s="217" t="s">
        <v>163</v>
      </c>
      <c r="E542" s="218" t="s">
        <v>1516</v>
      </c>
      <c r="F542" s="219" t="s">
        <v>1517</v>
      </c>
      <c r="G542" s="220" t="s">
        <v>281</v>
      </c>
      <c r="H542" s="221">
        <v>2</v>
      </c>
      <c r="I542" s="222"/>
      <c r="J542" s="223">
        <f>ROUND(I542*H542,2)</f>
        <v>0</v>
      </c>
      <c r="K542" s="219" t="s">
        <v>1</v>
      </c>
      <c r="L542" s="43"/>
      <c r="M542" s="224" t="s">
        <v>1</v>
      </c>
      <c r="N542" s="225" t="s">
        <v>44</v>
      </c>
      <c r="O542" s="90"/>
      <c r="P542" s="226">
        <f>O542*H542</f>
        <v>0</v>
      </c>
      <c r="Q542" s="226">
        <v>0.11241</v>
      </c>
      <c r="R542" s="226">
        <f>Q542*H542</f>
        <v>0.22481999999999999</v>
      </c>
      <c r="S542" s="226">
        <v>0</v>
      </c>
      <c r="T542" s="227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28" t="s">
        <v>182</v>
      </c>
      <c r="AT542" s="228" t="s">
        <v>163</v>
      </c>
      <c r="AU542" s="228" t="s">
        <v>89</v>
      </c>
      <c r="AY542" s="16" t="s">
        <v>160</v>
      </c>
      <c r="BE542" s="229">
        <f>IF(N542="základní",J542,0)</f>
        <v>0</v>
      </c>
      <c r="BF542" s="229">
        <f>IF(N542="snížená",J542,0)</f>
        <v>0</v>
      </c>
      <c r="BG542" s="229">
        <f>IF(N542="zákl. přenesená",J542,0)</f>
        <v>0</v>
      </c>
      <c r="BH542" s="229">
        <f>IF(N542="sníž. přenesená",J542,0)</f>
        <v>0</v>
      </c>
      <c r="BI542" s="229">
        <f>IF(N542="nulová",J542,0)</f>
        <v>0</v>
      </c>
      <c r="BJ542" s="16" t="s">
        <v>87</v>
      </c>
      <c r="BK542" s="229">
        <f>ROUND(I542*H542,2)</f>
        <v>0</v>
      </c>
      <c r="BL542" s="16" t="s">
        <v>182</v>
      </c>
      <c r="BM542" s="228" t="s">
        <v>1518</v>
      </c>
    </row>
    <row r="543" s="2" customFormat="1">
      <c r="A543" s="37"/>
      <c r="B543" s="38"/>
      <c r="C543" s="39"/>
      <c r="D543" s="230" t="s">
        <v>170</v>
      </c>
      <c r="E543" s="39"/>
      <c r="F543" s="231" t="s">
        <v>1496</v>
      </c>
      <c r="G543" s="39"/>
      <c r="H543" s="39"/>
      <c r="I543" s="232"/>
      <c r="J543" s="39"/>
      <c r="K543" s="39"/>
      <c r="L543" s="43"/>
      <c r="M543" s="233"/>
      <c r="N543" s="234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6" t="s">
        <v>170</v>
      </c>
      <c r="AU543" s="16" t="s">
        <v>89</v>
      </c>
    </row>
    <row r="544" s="2" customFormat="1">
      <c r="A544" s="37"/>
      <c r="B544" s="38"/>
      <c r="C544" s="39"/>
      <c r="D544" s="230" t="s">
        <v>172</v>
      </c>
      <c r="E544" s="39"/>
      <c r="F544" s="235" t="s">
        <v>1519</v>
      </c>
      <c r="G544" s="39"/>
      <c r="H544" s="39"/>
      <c r="I544" s="232"/>
      <c r="J544" s="39"/>
      <c r="K544" s="39"/>
      <c r="L544" s="43"/>
      <c r="M544" s="233"/>
      <c r="N544" s="234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6" t="s">
        <v>172</v>
      </c>
      <c r="AU544" s="16" t="s">
        <v>89</v>
      </c>
    </row>
    <row r="545" s="2" customFormat="1" ht="24.15" customHeight="1">
      <c r="A545" s="37"/>
      <c r="B545" s="38"/>
      <c r="C545" s="217" t="s">
        <v>814</v>
      </c>
      <c r="D545" s="217" t="s">
        <v>163</v>
      </c>
      <c r="E545" s="218" t="s">
        <v>1520</v>
      </c>
      <c r="F545" s="219" t="s">
        <v>1521</v>
      </c>
      <c r="G545" s="220" t="s">
        <v>215</v>
      </c>
      <c r="H545" s="221">
        <v>466.39999999999998</v>
      </c>
      <c r="I545" s="222"/>
      <c r="J545" s="223">
        <f>ROUND(I545*H545,2)</f>
        <v>0</v>
      </c>
      <c r="K545" s="219" t="s">
        <v>167</v>
      </c>
      <c r="L545" s="43"/>
      <c r="M545" s="224" t="s">
        <v>1</v>
      </c>
      <c r="N545" s="225" t="s">
        <v>44</v>
      </c>
      <c r="O545" s="90"/>
      <c r="P545" s="226">
        <f>O545*H545</f>
        <v>0</v>
      </c>
      <c r="Q545" s="226">
        <v>0.00011</v>
      </c>
      <c r="R545" s="226">
        <f>Q545*H545</f>
        <v>0.051304000000000002</v>
      </c>
      <c r="S545" s="226">
        <v>0</v>
      </c>
      <c r="T545" s="227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28" t="s">
        <v>182</v>
      </c>
      <c r="AT545" s="228" t="s">
        <v>163</v>
      </c>
      <c r="AU545" s="228" t="s">
        <v>89</v>
      </c>
      <c r="AY545" s="16" t="s">
        <v>160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6" t="s">
        <v>87</v>
      </c>
      <c r="BK545" s="229">
        <f>ROUND(I545*H545,2)</f>
        <v>0</v>
      </c>
      <c r="BL545" s="16" t="s">
        <v>182</v>
      </c>
      <c r="BM545" s="228" t="s">
        <v>1522</v>
      </c>
    </row>
    <row r="546" s="2" customFormat="1">
      <c r="A546" s="37"/>
      <c r="B546" s="38"/>
      <c r="C546" s="39"/>
      <c r="D546" s="230" t="s">
        <v>170</v>
      </c>
      <c r="E546" s="39"/>
      <c r="F546" s="231" t="s">
        <v>1523</v>
      </c>
      <c r="G546" s="39"/>
      <c r="H546" s="39"/>
      <c r="I546" s="232"/>
      <c r="J546" s="39"/>
      <c r="K546" s="39"/>
      <c r="L546" s="43"/>
      <c r="M546" s="233"/>
      <c r="N546" s="234"/>
      <c r="O546" s="90"/>
      <c r="P546" s="90"/>
      <c r="Q546" s="90"/>
      <c r="R546" s="90"/>
      <c r="S546" s="90"/>
      <c r="T546" s="91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16" t="s">
        <v>170</v>
      </c>
      <c r="AU546" s="16" t="s">
        <v>89</v>
      </c>
    </row>
    <row r="547" s="13" customFormat="1">
      <c r="A547" s="13"/>
      <c r="B547" s="236"/>
      <c r="C547" s="237"/>
      <c r="D547" s="230" t="s">
        <v>219</v>
      </c>
      <c r="E547" s="238" t="s">
        <v>1</v>
      </c>
      <c r="F547" s="239" t="s">
        <v>1524</v>
      </c>
      <c r="G547" s="237"/>
      <c r="H547" s="240">
        <v>466.39999999999998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219</v>
      </c>
      <c r="AU547" s="246" t="s">
        <v>89</v>
      </c>
      <c r="AV547" s="13" t="s">
        <v>89</v>
      </c>
      <c r="AW547" s="13" t="s">
        <v>36</v>
      </c>
      <c r="AX547" s="13" t="s">
        <v>79</v>
      </c>
      <c r="AY547" s="246" t="s">
        <v>160</v>
      </c>
    </row>
    <row r="548" s="2" customFormat="1" ht="24.15" customHeight="1">
      <c r="A548" s="37"/>
      <c r="B548" s="38"/>
      <c r="C548" s="217" t="s">
        <v>1525</v>
      </c>
      <c r="D548" s="217" t="s">
        <v>163</v>
      </c>
      <c r="E548" s="218" t="s">
        <v>1526</v>
      </c>
      <c r="F548" s="219" t="s">
        <v>1527</v>
      </c>
      <c r="G548" s="220" t="s">
        <v>215</v>
      </c>
      <c r="H548" s="221">
        <v>102</v>
      </c>
      <c r="I548" s="222"/>
      <c r="J548" s="223">
        <f>ROUND(I548*H548,2)</f>
        <v>0</v>
      </c>
      <c r="K548" s="219" t="s">
        <v>167</v>
      </c>
      <c r="L548" s="43"/>
      <c r="M548" s="224" t="s">
        <v>1</v>
      </c>
      <c r="N548" s="225" t="s">
        <v>44</v>
      </c>
      <c r="O548" s="90"/>
      <c r="P548" s="226">
        <f>O548*H548</f>
        <v>0</v>
      </c>
      <c r="Q548" s="226">
        <v>4.0000000000000003E-05</v>
      </c>
      <c r="R548" s="226">
        <f>Q548*H548</f>
        <v>0.0040800000000000003</v>
      </c>
      <c r="S548" s="226">
        <v>0</v>
      </c>
      <c r="T548" s="227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28" t="s">
        <v>182</v>
      </c>
      <c r="AT548" s="228" t="s">
        <v>163</v>
      </c>
      <c r="AU548" s="228" t="s">
        <v>89</v>
      </c>
      <c r="AY548" s="16" t="s">
        <v>160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16" t="s">
        <v>87</v>
      </c>
      <c r="BK548" s="229">
        <f>ROUND(I548*H548,2)</f>
        <v>0</v>
      </c>
      <c r="BL548" s="16" t="s">
        <v>182</v>
      </c>
      <c r="BM548" s="228" t="s">
        <v>1528</v>
      </c>
    </row>
    <row r="549" s="2" customFormat="1">
      <c r="A549" s="37"/>
      <c r="B549" s="38"/>
      <c r="C549" s="39"/>
      <c r="D549" s="230" t="s">
        <v>170</v>
      </c>
      <c r="E549" s="39"/>
      <c r="F549" s="231" t="s">
        <v>1529</v>
      </c>
      <c r="G549" s="39"/>
      <c r="H549" s="39"/>
      <c r="I549" s="232"/>
      <c r="J549" s="39"/>
      <c r="K549" s="39"/>
      <c r="L549" s="43"/>
      <c r="M549" s="233"/>
      <c r="N549" s="234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6" t="s">
        <v>170</v>
      </c>
      <c r="AU549" s="16" t="s">
        <v>89</v>
      </c>
    </row>
    <row r="550" s="13" customFormat="1">
      <c r="A550" s="13"/>
      <c r="B550" s="236"/>
      <c r="C550" s="237"/>
      <c r="D550" s="230" t="s">
        <v>219</v>
      </c>
      <c r="E550" s="238" t="s">
        <v>1</v>
      </c>
      <c r="F550" s="239" t="s">
        <v>1530</v>
      </c>
      <c r="G550" s="237"/>
      <c r="H550" s="240">
        <v>102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219</v>
      </c>
      <c r="AU550" s="246" t="s">
        <v>89</v>
      </c>
      <c r="AV550" s="13" t="s">
        <v>89</v>
      </c>
      <c r="AW550" s="13" t="s">
        <v>36</v>
      </c>
      <c r="AX550" s="13" t="s">
        <v>79</v>
      </c>
      <c r="AY550" s="246" t="s">
        <v>160</v>
      </c>
    </row>
    <row r="551" s="2" customFormat="1" ht="24.15" customHeight="1">
      <c r="A551" s="37"/>
      <c r="B551" s="38"/>
      <c r="C551" s="217" t="s">
        <v>1531</v>
      </c>
      <c r="D551" s="217" t="s">
        <v>163</v>
      </c>
      <c r="E551" s="218" t="s">
        <v>1532</v>
      </c>
      <c r="F551" s="219" t="s">
        <v>1533</v>
      </c>
      <c r="G551" s="220" t="s">
        <v>215</v>
      </c>
      <c r="H551" s="221">
        <v>679.5</v>
      </c>
      <c r="I551" s="222"/>
      <c r="J551" s="223">
        <f>ROUND(I551*H551,2)</f>
        <v>0</v>
      </c>
      <c r="K551" s="219" t="s">
        <v>167</v>
      </c>
      <c r="L551" s="43"/>
      <c r="M551" s="224" t="s">
        <v>1</v>
      </c>
      <c r="N551" s="225" t="s">
        <v>44</v>
      </c>
      <c r="O551" s="90"/>
      <c r="P551" s="226">
        <f>O551*H551</f>
        <v>0</v>
      </c>
      <c r="Q551" s="226">
        <v>0.00021000000000000001</v>
      </c>
      <c r="R551" s="226">
        <f>Q551*H551</f>
        <v>0.14269500000000002</v>
      </c>
      <c r="S551" s="226">
        <v>0</v>
      </c>
      <c r="T551" s="227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28" t="s">
        <v>182</v>
      </c>
      <c r="AT551" s="228" t="s">
        <v>163</v>
      </c>
      <c r="AU551" s="228" t="s">
        <v>89</v>
      </c>
      <c r="AY551" s="16" t="s">
        <v>160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6" t="s">
        <v>87</v>
      </c>
      <c r="BK551" s="229">
        <f>ROUND(I551*H551,2)</f>
        <v>0</v>
      </c>
      <c r="BL551" s="16" t="s">
        <v>182</v>
      </c>
      <c r="BM551" s="228" t="s">
        <v>1534</v>
      </c>
    </row>
    <row r="552" s="2" customFormat="1">
      <c r="A552" s="37"/>
      <c r="B552" s="38"/>
      <c r="C552" s="39"/>
      <c r="D552" s="230" t="s">
        <v>170</v>
      </c>
      <c r="E552" s="39"/>
      <c r="F552" s="231" t="s">
        <v>1535</v>
      </c>
      <c r="G552" s="39"/>
      <c r="H552" s="39"/>
      <c r="I552" s="232"/>
      <c r="J552" s="39"/>
      <c r="K552" s="39"/>
      <c r="L552" s="43"/>
      <c r="M552" s="233"/>
      <c r="N552" s="234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6" t="s">
        <v>170</v>
      </c>
      <c r="AU552" s="16" t="s">
        <v>89</v>
      </c>
    </row>
    <row r="553" s="13" customFormat="1">
      <c r="A553" s="13"/>
      <c r="B553" s="236"/>
      <c r="C553" s="237"/>
      <c r="D553" s="230" t="s">
        <v>219</v>
      </c>
      <c r="E553" s="238" t="s">
        <v>1</v>
      </c>
      <c r="F553" s="239" t="s">
        <v>1536</v>
      </c>
      <c r="G553" s="237"/>
      <c r="H553" s="240">
        <v>679.5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219</v>
      </c>
      <c r="AU553" s="246" t="s">
        <v>89</v>
      </c>
      <c r="AV553" s="13" t="s">
        <v>89</v>
      </c>
      <c r="AW553" s="13" t="s">
        <v>36</v>
      </c>
      <c r="AX553" s="13" t="s">
        <v>79</v>
      </c>
      <c r="AY553" s="246" t="s">
        <v>160</v>
      </c>
    </row>
    <row r="554" s="2" customFormat="1" ht="24.15" customHeight="1">
      <c r="A554" s="37"/>
      <c r="B554" s="38"/>
      <c r="C554" s="217" t="s">
        <v>1537</v>
      </c>
      <c r="D554" s="217" t="s">
        <v>163</v>
      </c>
      <c r="E554" s="218" t="s">
        <v>1538</v>
      </c>
      <c r="F554" s="219" t="s">
        <v>1539</v>
      </c>
      <c r="G554" s="220" t="s">
        <v>215</v>
      </c>
      <c r="H554" s="221">
        <v>167.90000000000001</v>
      </c>
      <c r="I554" s="222"/>
      <c r="J554" s="223">
        <f>ROUND(I554*H554,2)</f>
        <v>0</v>
      </c>
      <c r="K554" s="219" t="s">
        <v>167</v>
      </c>
      <c r="L554" s="43"/>
      <c r="M554" s="224" t="s">
        <v>1</v>
      </c>
      <c r="N554" s="225" t="s">
        <v>44</v>
      </c>
      <c r="O554" s="90"/>
      <c r="P554" s="226">
        <f>O554*H554</f>
        <v>0</v>
      </c>
      <c r="Q554" s="226">
        <v>0.00011</v>
      </c>
      <c r="R554" s="226">
        <f>Q554*H554</f>
        <v>0.018469000000000003</v>
      </c>
      <c r="S554" s="226">
        <v>0</v>
      </c>
      <c r="T554" s="227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28" t="s">
        <v>182</v>
      </c>
      <c r="AT554" s="228" t="s">
        <v>163</v>
      </c>
      <c r="AU554" s="228" t="s">
        <v>89</v>
      </c>
      <c r="AY554" s="16" t="s">
        <v>160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6" t="s">
        <v>87</v>
      </c>
      <c r="BK554" s="229">
        <f>ROUND(I554*H554,2)</f>
        <v>0</v>
      </c>
      <c r="BL554" s="16" t="s">
        <v>182</v>
      </c>
      <c r="BM554" s="228" t="s">
        <v>1540</v>
      </c>
    </row>
    <row r="555" s="2" customFormat="1">
      <c r="A555" s="37"/>
      <c r="B555" s="38"/>
      <c r="C555" s="39"/>
      <c r="D555" s="230" t="s">
        <v>170</v>
      </c>
      <c r="E555" s="39"/>
      <c r="F555" s="231" t="s">
        <v>1541</v>
      </c>
      <c r="G555" s="39"/>
      <c r="H555" s="39"/>
      <c r="I555" s="232"/>
      <c r="J555" s="39"/>
      <c r="K555" s="39"/>
      <c r="L555" s="43"/>
      <c r="M555" s="233"/>
      <c r="N555" s="234"/>
      <c r="O555" s="90"/>
      <c r="P555" s="90"/>
      <c r="Q555" s="90"/>
      <c r="R555" s="90"/>
      <c r="S555" s="90"/>
      <c r="T555" s="91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16" t="s">
        <v>170</v>
      </c>
      <c r="AU555" s="16" t="s">
        <v>89</v>
      </c>
    </row>
    <row r="556" s="13" customFormat="1">
      <c r="A556" s="13"/>
      <c r="B556" s="236"/>
      <c r="C556" s="237"/>
      <c r="D556" s="230" t="s">
        <v>219</v>
      </c>
      <c r="E556" s="238" t="s">
        <v>1</v>
      </c>
      <c r="F556" s="239" t="s">
        <v>1542</v>
      </c>
      <c r="G556" s="237"/>
      <c r="H556" s="240">
        <v>118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6" t="s">
        <v>219</v>
      </c>
      <c r="AU556" s="246" t="s">
        <v>89</v>
      </c>
      <c r="AV556" s="13" t="s">
        <v>89</v>
      </c>
      <c r="AW556" s="13" t="s">
        <v>36</v>
      </c>
      <c r="AX556" s="13" t="s">
        <v>79</v>
      </c>
      <c r="AY556" s="246" t="s">
        <v>160</v>
      </c>
    </row>
    <row r="557" s="13" customFormat="1">
      <c r="A557" s="13"/>
      <c r="B557" s="236"/>
      <c r="C557" s="237"/>
      <c r="D557" s="230" t="s">
        <v>219</v>
      </c>
      <c r="E557" s="238" t="s">
        <v>1</v>
      </c>
      <c r="F557" s="239" t="s">
        <v>1543</v>
      </c>
      <c r="G557" s="237"/>
      <c r="H557" s="240">
        <v>49.899999999999999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219</v>
      </c>
      <c r="AU557" s="246" t="s">
        <v>89</v>
      </c>
      <c r="AV557" s="13" t="s">
        <v>89</v>
      </c>
      <c r="AW557" s="13" t="s">
        <v>36</v>
      </c>
      <c r="AX557" s="13" t="s">
        <v>79</v>
      </c>
      <c r="AY557" s="246" t="s">
        <v>160</v>
      </c>
    </row>
    <row r="558" s="2" customFormat="1" ht="24.15" customHeight="1">
      <c r="A558" s="37"/>
      <c r="B558" s="38"/>
      <c r="C558" s="217" t="s">
        <v>1544</v>
      </c>
      <c r="D558" s="217" t="s">
        <v>163</v>
      </c>
      <c r="E558" s="218" t="s">
        <v>1545</v>
      </c>
      <c r="F558" s="219" t="s">
        <v>1546</v>
      </c>
      <c r="G558" s="220" t="s">
        <v>270</v>
      </c>
      <c r="H558" s="221">
        <v>93.200000000000003</v>
      </c>
      <c r="I558" s="222"/>
      <c r="J558" s="223">
        <f>ROUND(I558*H558,2)</f>
        <v>0</v>
      </c>
      <c r="K558" s="219" t="s">
        <v>167</v>
      </c>
      <c r="L558" s="43"/>
      <c r="M558" s="224" t="s">
        <v>1</v>
      </c>
      <c r="N558" s="225" t="s">
        <v>44</v>
      </c>
      <c r="O558" s="90"/>
      <c r="P558" s="226">
        <f>O558*H558</f>
        <v>0</v>
      </c>
      <c r="Q558" s="226">
        <v>0.00084999999999999995</v>
      </c>
      <c r="R558" s="226">
        <f>Q558*H558</f>
        <v>0.079219999999999999</v>
      </c>
      <c r="S558" s="226">
        <v>0</v>
      </c>
      <c r="T558" s="227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28" t="s">
        <v>182</v>
      </c>
      <c r="AT558" s="228" t="s">
        <v>163</v>
      </c>
      <c r="AU558" s="228" t="s">
        <v>89</v>
      </c>
      <c r="AY558" s="16" t="s">
        <v>160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6" t="s">
        <v>87</v>
      </c>
      <c r="BK558" s="229">
        <f>ROUND(I558*H558,2)</f>
        <v>0</v>
      </c>
      <c r="BL558" s="16" t="s">
        <v>182</v>
      </c>
      <c r="BM558" s="228" t="s">
        <v>1547</v>
      </c>
    </row>
    <row r="559" s="2" customFormat="1">
      <c r="A559" s="37"/>
      <c r="B559" s="38"/>
      <c r="C559" s="39"/>
      <c r="D559" s="230" t="s">
        <v>170</v>
      </c>
      <c r="E559" s="39"/>
      <c r="F559" s="231" t="s">
        <v>1548</v>
      </c>
      <c r="G559" s="39"/>
      <c r="H559" s="39"/>
      <c r="I559" s="232"/>
      <c r="J559" s="39"/>
      <c r="K559" s="39"/>
      <c r="L559" s="43"/>
      <c r="M559" s="233"/>
      <c r="N559" s="234"/>
      <c r="O559" s="90"/>
      <c r="P559" s="90"/>
      <c r="Q559" s="90"/>
      <c r="R559" s="90"/>
      <c r="S559" s="90"/>
      <c r="T559" s="91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16" t="s">
        <v>170</v>
      </c>
      <c r="AU559" s="16" t="s">
        <v>89</v>
      </c>
    </row>
    <row r="560" s="13" customFormat="1">
      <c r="A560" s="13"/>
      <c r="B560" s="236"/>
      <c r="C560" s="237"/>
      <c r="D560" s="230" t="s">
        <v>219</v>
      </c>
      <c r="E560" s="238" t="s">
        <v>1</v>
      </c>
      <c r="F560" s="239" t="s">
        <v>1549</v>
      </c>
      <c r="G560" s="237"/>
      <c r="H560" s="240">
        <v>19.199999999999999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219</v>
      </c>
      <c r="AU560" s="246" t="s">
        <v>89</v>
      </c>
      <c r="AV560" s="13" t="s">
        <v>89</v>
      </c>
      <c r="AW560" s="13" t="s">
        <v>36</v>
      </c>
      <c r="AX560" s="13" t="s">
        <v>79</v>
      </c>
      <c r="AY560" s="246" t="s">
        <v>160</v>
      </c>
    </row>
    <row r="561" s="13" customFormat="1">
      <c r="A561" s="13"/>
      <c r="B561" s="236"/>
      <c r="C561" s="237"/>
      <c r="D561" s="230" t="s">
        <v>219</v>
      </c>
      <c r="E561" s="238" t="s">
        <v>1</v>
      </c>
      <c r="F561" s="239" t="s">
        <v>1550</v>
      </c>
      <c r="G561" s="237"/>
      <c r="H561" s="240">
        <v>44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219</v>
      </c>
      <c r="AU561" s="246" t="s">
        <v>89</v>
      </c>
      <c r="AV561" s="13" t="s">
        <v>89</v>
      </c>
      <c r="AW561" s="13" t="s">
        <v>36</v>
      </c>
      <c r="AX561" s="13" t="s">
        <v>79</v>
      </c>
      <c r="AY561" s="246" t="s">
        <v>160</v>
      </c>
    </row>
    <row r="562" s="13" customFormat="1">
      <c r="A562" s="13"/>
      <c r="B562" s="236"/>
      <c r="C562" s="237"/>
      <c r="D562" s="230" t="s">
        <v>219</v>
      </c>
      <c r="E562" s="238" t="s">
        <v>1</v>
      </c>
      <c r="F562" s="239" t="s">
        <v>1551</v>
      </c>
      <c r="G562" s="237"/>
      <c r="H562" s="240">
        <v>30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219</v>
      </c>
      <c r="AU562" s="246" t="s">
        <v>89</v>
      </c>
      <c r="AV562" s="13" t="s">
        <v>89</v>
      </c>
      <c r="AW562" s="13" t="s">
        <v>36</v>
      </c>
      <c r="AX562" s="13" t="s">
        <v>79</v>
      </c>
      <c r="AY562" s="246" t="s">
        <v>160</v>
      </c>
    </row>
    <row r="563" s="2" customFormat="1" ht="24.15" customHeight="1">
      <c r="A563" s="37"/>
      <c r="B563" s="38"/>
      <c r="C563" s="217" t="s">
        <v>1552</v>
      </c>
      <c r="D563" s="217" t="s">
        <v>163</v>
      </c>
      <c r="E563" s="218" t="s">
        <v>1553</v>
      </c>
      <c r="F563" s="219" t="s">
        <v>1554</v>
      </c>
      <c r="G563" s="220" t="s">
        <v>270</v>
      </c>
      <c r="H563" s="221">
        <v>4</v>
      </c>
      <c r="I563" s="222"/>
      <c r="J563" s="223">
        <f>ROUND(I563*H563,2)</f>
        <v>0</v>
      </c>
      <c r="K563" s="219" t="s">
        <v>167</v>
      </c>
      <c r="L563" s="43"/>
      <c r="M563" s="224" t="s">
        <v>1</v>
      </c>
      <c r="N563" s="225" t="s">
        <v>44</v>
      </c>
      <c r="O563" s="90"/>
      <c r="P563" s="226">
        <f>O563*H563</f>
        <v>0</v>
      </c>
      <c r="Q563" s="226">
        <v>0.0014499999999999999</v>
      </c>
      <c r="R563" s="226">
        <f>Q563*H563</f>
        <v>0.0057999999999999996</v>
      </c>
      <c r="S563" s="226">
        <v>0</v>
      </c>
      <c r="T563" s="227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28" t="s">
        <v>182</v>
      </c>
      <c r="AT563" s="228" t="s">
        <v>163</v>
      </c>
      <c r="AU563" s="228" t="s">
        <v>89</v>
      </c>
      <c r="AY563" s="16" t="s">
        <v>160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6" t="s">
        <v>87</v>
      </c>
      <c r="BK563" s="229">
        <f>ROUND(I563*H563,2)</f>
        <v>0</v>
      </c>
      <c r="BL563" s="16" t="s">
        <v>182</v>
      </c>
      <c r="BM563" s="228" t="s">
        <v>1555</v>
      </c>
    </row>
    <row r="564" s="2" customFormat="1">
      <c r="A564" s="37"/>
      <c r="B564" s="38"/>
      <c r="C564" s="39"/>
      <c r="D564" s="230" t="s">
        <v>170</v>
      </c>
      <c r="E564" s="39"/>
      <c r="F564" s="231" t="s">
        <v>1556</v>
      </c>
      <c r="G564" s="39"/>
      <c r="H564" s="39"/>
      <c r="I564" s="232"/>
      <c r="J564" s="39"/>
      <c r="K564" s="39"/>
      <c r="L564" s="43"/>
      <c r="M564" s="233"/>
      <c r="N564" s="234"/>
      <c r="O564" s="90"/>
      <c r="P564" s="90"/>
      <c r="Q564" s="90"/>
      <c r="R564" s="90"/>
      <c r="S564" s="90"/>
      <c r="T564" s="91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6" t="s">
        <v>170</v>
      </c>
      <c r="AU564" s="16" t="s">
        <v>89</v>
      </c>
    </row>
    <row r="565" s="13" customFormat="1">
      <c r="A565" s="13"/>
      <c r="B565" s="236"/>
      <c r="C565" s="237"/>
      <c r="D565" s="230" t="s">
        <v>219</v>
      </c>
      <c r="E565" s="238" t="s">
        <v>1</v>
      </c>
      <c r="F565" s="239" t="s">
        <v>1557</v>
      </c>
      <c r="G565" s="237"/>
      <c r="H565" s="240">
        <v>4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219</v>
      </c>
      <c r="AU565" s="246" t="s">
        <v>89</v>
      </c>
      <c r="AV565" s="13" t="s">
        <v>89</v>
      </c>
      <c r="AW565" s="13" t="s">
        <v>36</v>
      </c>
      <c r="AX565" s="13" t="s">
        <v>79</v>
      </c>
      <c r="AY565" s="246" t="s">
        <v>160</v>
      </c>
    </row>
    <row r="566" s="2" customFormat="1" ht="33" customHeight="1">
      <c r="A566" s="37"/>
      <c r="B566" s="38"/>
      <c r="C566" s="217" t="s">
        <v>1558</v>
      </c>
      <c r="D566" s="217" t="s">
        <v>163</v>
      </c>
      <c r="E566" s="218" t="s">
        <v>1559</v>
      </c>
      <c r="F566" s="219" t="s">
        <v>1560</v>
      </c>
      <c r="G566" s="220" t="s">
        <v>215</v>
      </c>
      <c r="H566" s="221">
        <v>711.73000000000002</v>
      </c>
      <c r="I566" s="222"/>
      <c r="J566" s="223">
        <f>ROUND(I566*H566,2)</f>
        <v>0</v>
      </c>
      <c r="K566" s="219" t="s">
        <v>167</v>
      </c>
      <c r="L566" s="43"/>
      <c r="M566" s="224" t="s">
        <v>1</v>
      </c>
      <c r="N566" s="225" t="s">
        <v>44</v>
      </c>
      <c r="O566" s="90"/>
      <c r="P566" s="226">
        <f>O566*H566</f>
        <v>0</v>
      </c>
      <c r="Q566" s="226">
        <v>0.15540000000000001</v>
      </c>
      <c r="R566" s="226">
        <f>Q566*H566</f>
        <v>110.60284200000001</v>
      </c>
      <c r="S566" s="226">
        <v>0</v>
      </c>
      <c r="T566" s="227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28" t="s">
        <v>182</v>
      </c>
      <c r="AT566" s="228" t="s">
        <v>163</v>
      </c>
      <c r="AU566" s="228" t="s">
        <v>89</v>
      </c>
      <c r="AY566" s="16" t="s">
        <v>160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6" t="s">
        <v>87</v>
      </c>
      <c r="BK566" s="229">
        <f>ROUND(I566*H566,2)</f>
        <v>0</v>
      </c>
      <c r="BL566" s="16" t="s">
        <v>182</v>
      </c>
      <c r="BM566" s="228" t="s">
        <v>1561</v>
      </c>
    </row>
    <row r="567" s="2" customFormat="1">
      <c r="A567" s="37"/>
      <c r="B567" s="38"/>
      <c r="C567" s="39"/>
      <c r="D567" s="230" t="s">
        <v>170</v>
      </c>
      <c r="E567" s="39"/>
      <c r="F567" s="231" t="s">
        <v>1562</v>
      </c>
      <c r="G567" s="39"/>
      <c r="H567" s="39"/>
      <c r="I567" s="232"/>
      <c r="J567" s="39"/>
      <c r="K567" s="39"/>
      <c r="L567" s="43"/>
      <c r="M567" s="233"/>
      <c r="N567" s="234"/>
      <c r="O567" s="90"/>
      <c r="P567" s="90"/>
      <c r="Q567" s="90"/>
      <c r="R567" s="90"/>
      <c r="S567" s="90"/>
      <c r="T567" s="91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16" t="s">
        <v>170</v>
      </c>
      <c r="AU567" s="16" t="s">
        <v>89</v>
      </c>
    </row>
    <row r="568" s="14" customFormat="1">
      <c r="A568" s="14"/>
      <c r="B568" s="264"/>
      <c r="C568" s="265"/>
      <c r="D568" s="230" t="s">
        <v>219</v>
      </c>
      <c r="E568" s="266" t="s">
        <v>1</v>
      </c>
      <c r="F568" s="267" t="s">
        <v>1563</v>
      </c>
      <c r="G568" s="265"/>
      <c r="H568" s="266" t="s">
        <v>1</v>
      </c>
      <c r="I568" s="268"/>
      <c r="J568" s="265"/>
      <c r="K568" s="265"/>
      <c r="L568" s="269"/>
      <c r="M568" s="270"/>
      <c r="N568" s="271"/>
      <c r="O568" s="271"/>
      <c r="P568" s="271"/>
      <c r="Q568" s="271"/>
      <c r="R568" s="271"/>
      <c r="S568" s="271"/>
      <c r="T568" s="27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3" t="s">
        <v>219</v>
      </c>
      <c r="AU568" s="273" t="s">
        <v>89</v>
      </c>
      <c r="AV568" s="14" t="s">
        <v>87</v>
      </c>
      <c r="AW568" s="14" t="s">
        <v>36</v>
      </c>
      <c r="AX568" s="14" t="s">
        <v>79</v>
      </c>
      <c r="AY568" s="273" t="s">
        <v>160</v>
      </c>
    </row>
    <row r="569" s="13" customFormat="1">
      <c r="A569" s="13"/>
      <c r="B569" s="236"/>
      <c r="C569" s="237"/>
      <c r="D569" s="230" t="s">
        <v>219</v>
      </c>
      <c r="E569" s="238" t="s">
        <v>1</v>
      </c>
      <c r="F569" s="239" t="s">
        <v>1564</v>
      </c>
      <c r="G569" s="237"/>
      <c r="H569" s="240">
        <v>383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219</v>
      </c>
      <c r="AU569" s="246" t="s">
        <v>89</v>
      </c>
      <c r="AV569" s="13" t="s">
        <v>89</v>
      </c>
      <c r="AW569" s="13" t="s">
        <v>36</v>
      </c>
      <c r="AX569" s="13" t="s">
        <v>79</v>
      </c>
      <c r="AY569" s="246" t="s">
        <v>160</v>
      </c>
    </row>
    <row r="570" s="14" customFormat="1">
      <c r="A570" s="14"/>
      <c r="B570" s="264"/>
      <c r="C570" s="265"/>
      <c r="D570" s="230" t="s">
        <v>219</v>
      </c>
      <c r="E570" s="266" t="s">
        <v>1</v>
      </c>
      <c r="F570" s="267" t="s">
        <v>1565</v>
      </c>
      <c r="G570" s="265"/>
      <c r="H570" s="266" t="s">
        <v>1</v>
      </c>
      <c r="I570" s="268"/>
      <c r="J570" s="265"/>
      <c r="K570" s="265"/>
      <c r="L570" s="269"/>
      <c r="M570" s="270"/>
      <c r="N570" s="271"/>
      <c r="O570" s="271"/>
      <c r="P570" s="271"/>
      <c r="Q570" s="271"/>
      <c r="R570" s="271"/>
      <c r="S570" s="271"/>
      <c r="T570" s="27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3" t="s">
        <v>219</v>
      </c>
      <c r="AU570" s="273" t="s">
        <v>89</v>
      </c>
      <c r="AV570" s="14" t="s">
        <v>87</v>
      </c>
      <c r="AW570" s="14" t="s">
        <v>36</v>
      </c>
      <c r="AX570" s="14" t="s">
        <v>79</v>
      </c>
      <c r="AY570" s="273" t="s">
        <v>160</v>
      </c>
    </row>
    <row r="571" s="13" customFormat="1">
      <c r="A571" s="13"/>
      <c r="B571" s="236"/>
      <c r="C571" s="237"/>
      <c r="D571" s="230" t="s">
        <v>219</v>
      </c>
      <c r="E571" s="238" t="s">
        <v>1</v>
      </c>
      <c r="F571" s="239" t="s">
        <v>1566</v>
      </c>
      <c r="G571" s="237"/>
      <c r="H571" s="240">
        <v>19.699999999999999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6" t="s">
        <v>219</v>
      </c>
      <c r="AU571" s="246" t="s">
        <v>89</v>
      </c>
      <c r="AV571" s="13" t="s">
        <v>89</v>
      </c>
      <c r="AW571" s="13" t="s">
        <v>36</v>
      </c>
      <c r="AX571" s="13" t="s">
        <v>79</v>
      </c>
      <c r="AY571" s="246" t="s">
        <v>160</v>
      </c>
    </row>
    <row r="572" s="14" customFormat="1">
      <c r="A572" s="14"/>
      <c r="B572" s="264"/>
      <c r="C572" s="265"/>
      <c r="D572" s="230" t="s">
        <v>219</v>
      </c>
      <c r="E572" s="266" t="s">
        <v>1</v>
      </c>
      <c r="F572" s="267" t="s">
        <v>1567</v>
      </c>
      <c r="G572" s="265"/>
      <c r="H572" s="266" t="s">
        <v>1</v>
      </c>
      <c r="I572" s="268"/>
      <c r="J572" s="265"/>
      <c r="K572" s="265"/>
      <c r="L572" s="269"/>
      <c r="M572" s="270"/>
      <c r="N572" s="271"/>
      <c r="O572" s="271"/>
      <c r="P572" s="271"/>
      <c r="Q572" s="271"/>
      <c r="R572" s="271"/>
      <c r="S572" s="271"/>
      <c r="T572" s="27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3" t="s">
        <v>219</v>
      </c>
      <c r="AU572" s="273" t="s">
        <v>89</v>
      </c>
      <c r="AV572" s="14" t="s">
        <v>87</v>
      </c>
      <c r="AW572" s="14" t="s">
        <v>36</v>
      </c>
      <c r="AX572" s="14" t="s">
        <v>79</v>
      </c>
      <c r="AY572" s="273" t="s">
        <v>160</v>
      </c>
    </row>
    <row r="573" s="13" customFormat="1">
      <c r="A573" s="13"/>
      <c r="B573" s="236"/>
      <c r="C573" s="237"/>
      <c r="D573" s="230" t="s">
        <v>219</v>
      </c>
      <c r="E573" s="238" t="s">
        <v>1</v>
      </c>
      <c r="F573" s="239" t="s">
        <v>1568</v>
      </c>
      <c r="G573" s="237"/>
      <c r="H573" s="240">
        <v>9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219</v>
      </c>
      <c r="AU573" s="246" t="s">
        <v>89</v>
      </c>
      <c r="AV573" s="13" t="s">
        <v>89</v>
      </c>
      <c r="AW573" s="13" t="s">
        <v>36</v>
      </c>
      <c r="AX573" s="13" t="s">
        <v>79</v>
      </c>
      <c r="AY573" s="246" t="s">
        <v>160</v>
      </c>
    </row>
    <row r="574" s="14" customFormat="1">
      <c r="A574" s="14"/>
      <c r="B574" s="264"/>
      <c r="C574" s="265"/>
      <c r="D574" s="230" t="s">
        <v>219</v>
      </c>
      <c r="E574" s="266" t="s">
        <v>1</v>
      </c>
      <c r="F574" s="267" t="s">
        <v>1569</v>
      </c>
      <c r="G574" s="265"/>
      <c r="H574" s="266" t="s">
        <v>1</v>
      </c>
      <c r="I574" s="268"/>
      <c r="J574" s="265"/>
      <c r="K574" s="265"/>
      <c r="L574" s="269"/>
      <c r="M574" s="270"/>
      <c r="N574" s="271"/>
      <c r="O574" s="271"/>
      <c r="P574" s="271"/>
      <c r="Q574" s="271"/>
      <c r="R574" s="271"/>
      <c r="S574" s="271"/>
      <c r="T574" s="27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3" t="s">
        <v>219</v>
      </c>
      <c r="AU574" s="273" t="s">
        <v>89</v>
      </c>
      <c r="AV574" s="14" t="s">
        <v>87</v>
      </c>
      <c r="AW574" s="14" t="s">
        <v>36</v>
      </c>
      <c r="AX574" s="14" t="s">
        <v>79</v>
      </c>
      <c r="AY574" s="273" t="s">
        <v>160</v>
      </c>
    </row>
    <row r="575" s="13" customFormat="1">
      <c r="A575" s="13"/>
      <c r="B575" s="236"/>
      <c r="C575" s="237"/>
      <c r="D575" s="230" t="s">
        <v>219</v>
      </c>
      <c r="E575" s="238" t="s">
        <v>1</v>
      </c>
      <c r="F575" s="239" t="s">
        <v>1570</v>
      </c>
      <c r="G575" s="237"/>
      <c r="H575" s="240">
        <v>288.02999999999997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219</v>
      </c>
      <c r="AU575" s="246" t="s">
        <v>89</v>
      </c>
      <c r="AV575" s="13" t="s">
        <v>89</v>
      </c>
      <c r="AW575" s="13" t="s">
        <v>36</v>
      </c>
      <c r="AX575" s="13" t="s">
        <v>79</v>
      </c>
      <c r="AY575" s="246" t="s">
        <v>160</v>
      </c>
    </row>
    <row r="576" s="14" customFormat="1">
      <c r="A576" s="14"/>
      <c r="B576" s="264"/>
      <c r="C576" s="265"/>
      <c r="D576" s="230" t="s">
        <v>219</v>
      </c>
      <c r="E576" s="266" t="s">
        <v>1</v>
      </c>
      <c r="F576" s="267" t="s">
        <v>1571</v>
      </c>
      <c r="G576" s="265"/>
      <c r="H576" s="266" t="s">
        <v>1</v>
      </c>
      <c r="I576" s="268"/>
      <c r="J576" s="265"/>
      <c r="K576" s="265"/>
      <c r="L576" s="269"/>
      <c r="M576" s="270"/>
      <c r="N576" s="271"/>
      <c r="O576" s="271"/>
      <c r="P576" s="271"/>
      <c r="Q576" s="271"/>
      <c r="R576" s="271"/>
      <c r="S576" s="271"/>
      <c r="T576" s="27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3" t="s">
        <v>219</v>
      </c>
      <c r="AU576" s="273" t="s">
        <v>89</v>
      </c>
      <c r="AV576" s="14" t="s">
        <v>87</v>
      </c>
      <c r="AW576" s="14" t="s">
        <v>36</v>
      </c>
      <c r="AX576" s="14" t="s">
        <v>79</v>
      </c>
      <c r="AY576" s="273" t="s">
        <v>160</v>
      </c>
    </row>
    <row r="577" s="13" customFormat="1">
      <c r="A577" s="13"/>
      <c r="B577" s="236"/>
      <c r="C577" s="237"/>
      <c r="D577" s="230" t="s">
        <v>219</v>
      </c>
      <c r="E577" s="238" t="s">
        <v>1</v>
      </c>
      <c r="F577" s="239" t="s">
        <v>192</v>
      </c>
      <c r="G577" s="237"/>
      <c r="H577" s="240">
        <v>6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219</v>
      </c>
      <c r="AU577" s="246" t="s">
        <v>89</v>
      </c>
      <c r="AV577" s="13" t="s">
        <v>89</v>
      </c>
      <c r="AW577" s="13" t="s">
        <v>36</v>
      </c>
      <c r="AX577" s="13" t="s">
        <v>79</v>
      </c>
      <c r="AY577" s="246" t="s">
        <v>160</v>
      </c>
    </row>
    <row r="578" s="14" customFormat="1">
      <c r="A578" s="14"/>
      <c r="B578" s="264"/>
      <c r="C578" s="265"/>
      <c r="D578" s="230" t="s">
        <v>219</v>
      </c>
      <c r="E578" s="266" t="s">
        <v>1</v>
      </c>
      <c r="F578" s="267" t="s">
        <v>1572</v>
      </c>
      <c r="G578" s="265"/>
      <c r="H578" s="266" t="s">
        <v>1</v>
      </c>
      <c r="I578" s="268"/>
      <c r="J578" s="265"/>
      <c r="K578" s="265"/>
      <c r="L578" s="269"/>
      <c r="M578" s="270"/>
      <c r="N578" s="271"/>
      <c r="O578" s="271"/>
      <c r="P578" s="271"/>
      <c r="Q578" s="271"/>
      <c r="R578" s="271"/>
      <c r="S578" s="271"/>
      <c r="T578" s="27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3" t="s">
        <v>219</v>
      </c>
      <c r="AU578" s="273" t="s">
        <v>89</v>
      </c>
      <c r="AV578" s="14" t="s">
        <v>87</v>
      </c>
      <c r="AW578" s="14" t="s">
        <v>36</v>
      </c>
      <c r="AX578" s="14" t="s">
        <v>79</v>
      </c>
      <c r="AY578" s="273" t="s">
        <v>160</v>
      </c>
    </row>
    <row r="579" s="13" customFormat="1">
      <c r="A579" s="13"/>
      <c r="B579" s="236"/>
      <c r="C579" s="237"/>
      <c r="D579" s="230" t="s">
        <v>219</v>
      </c>
      <c r="E579" s="238" t="s">
        <v>1</v>
      </c>
      <c r="F579" s="239" t="s">
        <v>192</v>
      </c>
      <c r="G579" s="237"/>
      <c r="H579" s="240">
        <v>6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6" t="s">
        <v>219</v>
      </c>
      <c r="AU579" s="246" t="s">
        <v>89</v>
      </c>
      <c r="AV579" s="13" t="s">
        <v>89</v>
      </c>
      <c r="AW579" s="13" t="s">
        <v>36</v>
      </c>
      <c r="AX579" s="13" t="s">
        <v>79</v>
      </c>
      <c r="AY579" s="246" t="s">
        <v>160</v>
      </c>
    </row>
    <row r="580" s="2" customFormat="1" ht="16.5" customHeight="1">
      <c r="A580" s="37"/>
      <c r="B580" s="38"/>
      <c r="C580" s="251" t="s">
        <v>1573</v>
      </c>
      <c r="D580" s="251" t="s">
        <v>452</v>
      </c>
      <c r="E580" s="252" t="s">
        <v>1574</v>
      </c>
      <c r="F580" s="253" t="s">
        <v>1575</v>
      </c>
      <c r="G580" s="254" t="s">
        <v>215</v>
      </c>
      <c r="H580" s="255">
        <v>402.89999999999998</v>
      </c>
      <c r="I580" s="256"/>
      <c r="J580" s="257">
        <f>ROUND(I580*H580,2)</f>
        <v>0</v>
      </c>
      <c r="K580" s="253" t="s">
        <v>167</v>
      </c>
      <c r="L580" s="258"/>
      <c r="M580" s="259" t="s">
        <v>1</v>
      </c>
      <c r="N580" s="260" t="s">
        <v>44</v>
      </c>
      <c r="O580" s="90"/>
      <c r="P580" s="226">
        <f>O580*H580</f>
        <v>0</v>
      </c>
      <c r="Q580" s="226">
        <v>0.080000000000000002</v>
      </c>
      <c r="R580" s="226">
        <f>Q580*H580</f>
        <v>32.231999999999999</v>
      </c>
      <c r="S580" s="226">
        <v>0</v>
      </c>
      <c r="T580" s="227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28" t="s">
        <v>204</v>
      </c>
      <c r="AT580" s="228" t="s">
        <v>452</v>
      </c>
      <c r="AU580" s="228" t="s">
        <v>89</v>
      </c>
      <c r="AY580" s="16" t="s">
        <v>160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16" t="s">
        <v>87</v>
      </c>
      <c r="BK580" s="229">
        <f>ROUND(I580*H580,2)</f>
        <v>0</v>
      </c>
      <c r="BL580" s="16" t="s">
        <v>182</v>
      </c>
      <c r="BM580" s="228" t="s">
        <v>1576</v>
      </c>
    </row>
    <row r="581" s="2" customFormat="1">
      <c r="A581" s="37"/>
      <c r="B581" s="38"/>
      <c r="C581" s="39"/>
      <c r="D581" s="230" t="s">
        <v>170</v>
      </c>
      <c r="E581" s="39"/>
      <c r="F581" s="231" t="s">
        <v>1575</v>
      </c>
      <c r="G581" s="39"/>
      <c r="H581" s="39"/>
      <c r="I581" s="232"/>
      <c r="J581" s="39"/>
      <c r="K581" s="39"/>
      <c r="L581" s="43"/>
      <c r="M581" s="233"/>
      <c r="N581" s="234"/>
      <c r="O581" s="90"/>
      <c r="P581" s="90"/>
      <c r="Q581" s="90"/>
      <c r="R581" s="90"/>
      <c r="S581" s="90"/>
      <c r="T581" s="91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16" t="s">
        <v>170</v>
      </c>
      <c r="AU581" s="16" t="s">
        <v>89</v>
      </c>
    </row>
    <row r="582" s="2" customFormat="1">
      <c r="A582" s="37"/>
      <c r="B582" s="38"/>
      <c r="C582" s="39"/>
      <c r="D582" s="230" t="s">
        <v>172</v>
      </c>
      <c r="E582" s="39"/>
      <c r="F582" s="235" t="s">
        <v>1577</v>
      </c>
      <c r="G582" s="39"/>
      <c r="H582" s="39"/>
      <c r="I582" s="232"/>
      <c r="J582" s="39"/>
      <c r="K582" s="39"/>
      <c r="L582" s="43"/>
      <c r="M582" s="233"/>
      <c r="N582" s="234"/>
      <c r="O582" s="90"/>
      <c r="P582" s="90"/>
      <c r="Q582" s="90"/>
      <c r="R582" s="90"/>
      <c r="S582" s="90"/>
      <c r="T582" s="91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16" t="s">
        <v>172</v>
      </c>
      <c r="AU582" s="16" t="s">
        <v>89</v>
      </c>
    </row>
    <row r="583" s="13" customFormat="1">
      <c r="A583" s="13"/>
      <c r="B583" s="236"/>
      <c r="C583" s="237"/>
      <c r="D583" s="230" t="s">
        <v>219</v>
      </c>
      <c r="E583" s="238" t="s">
        <v>1</v>
      </c>
      <c r="F583" s="239" t="s">
        <v>1578</v>
      </c>
      <c r="G583" s="237"/>
      <c r="H583" s="240">
        <v>395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219</v>
      </c>
      <c r="AU583" s="246" t="s">
        <v>89</v>
      </c>
      <c r="AV583" s="13" t="s">
        <v>89</v>
      </c>
      <c r="AW583" s="13" t="s">
        <v>36</v>
      </c>
      <c r="AX583" s="13" t="s">
        <v>79</v>
      </c>
      <c r="AY583" s="246" t="s">
        <v>160</v>
      </c>
    </row>
    <row r="584" s="13" customFormat="1">
      <c r="A584" s="13"/>
      <c r="B584" s="236"/>
      <c r="C584" s="237"/>
      <c r="D584" s="230" t="s">
        <v>219</v>
      </c>
      <c r="E584" s="237"/>
      <c r="F584" s="239" t="s">
        <v>1579</v>
      </c>
      <c r="G584" s="237"/>
      <c r="H584" s="240">
        <v>402.89999999999998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219</v>
      </c>
      <c r="AU584" s="246" t="s">
        <v>89</v>
      </c>
      <c r="AV584" s="13" t="s">
        <v>89</v>
      </c>
      <c r="AW584" s="13" t="s">
        <v>4</v>
      </c>
      <c r="AX584" s="13" t="s">
        <v>87</v>
      </c>
      <c r="AY584" s="246" t="s">
        <v>160</v>
      </c>
    </row>
    <row r="585" s="2" customFormat="1" ht="24.15" customHeight="1">
      <c r="A585" s="37"/>
      <c r="B585" s="38"/>
      <c r="C585" s="251" t="s">
        <v>1580</v>
      </c>
      <c r="D585" s="251" t="s">
        <v>452</v>
      </c>
      <c r="E585" s="252" t="s">
        <v>1581</v>
      </c>
      <c r="F585" s="253" t="s">
        <v>1582</v>
      </c>
      <c r="G585" s="254" t="s">
        <v>215</v>
      </c>
      <c r="H585" s="255">
        <v>19.699999999999999</v>
      </c>
      <c r="I585" s="256"/>
      <c r="J585" s="257">
        <f>ROUND(I585*H585,2)</f>
        <v>0</v>
      </c>
      <c r="K585" s="253" t="s">
        <v>167</v>
      </c>
      <c r="L585" s="258"/>
      <c r="M585" s="259" t="s">
        <v>1</v>
      </c>
      <c r="N585" s="260" t="s">
        <v>44</v>
      </c>
      <c r="O585" s="90"/>
      <c r="P585" s="226">
        <f>O585*H585</f>
        <v>0</v>
      </c>
      <c r="Q585" s="226">
        <v>0.048300000000000003</v>
      </c>
      <c r="R585" s="226">
        <f>Q585*H585</f>
        <v>0.95150999999999997</v>
      </c>
      <c r="S585" s="226">
        <v>0</v>
      </c>
      <c r="T585" s="227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28" t="s">
        <v>204</v>
      </c>
      <c r="AT585" s="228" t="s">
        <v>452</v>
      </c>
      <c r="AU585" s="228" t="s">
        <v>89</v>
      </c>
      <c r="AY585" s="16" t="s">
        <v>160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6" t="s">
        <v>87</v>
      </c>
      <c r="BK585" s="229">
        <f>ROUND(I585*H585,2)</f>
        <v>0</v>
      </c>
      <c r="BL585" s="16" t="s">
        <v>182</v>
      </c>
      <c r="BM585" s="228" t="s">
        <v>1583</v>
      </c>
    </row>
    <row r="586" s="2" customFormat="1">
      <c r="A586" s="37"/>
      <c r="B586" s="38"/>
      <c r="C586" s="39"/>
      <c r="D586" s="230" t="s">
        <v>170</v>
      </c>
      <c r="E586" s="39"/>
      <c r="F586" s="231" t="s">
        <v>1582</v>
      </c>
      <c r="G586" s="39"/>
      <c r="H586" s="39"/>
      <c r="I586" s="232"/>
      <c r="J586" s="39"/>
      <c r="K586" s="39"/>
      <c r="L586" s="43"/>
      <c r="M586" s="233"/>
      <c r="N586" s="234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170</v>
      </c>
      <c r="AU586" s="16" t="s">
        <v>89</v>
      </c>
    </row>
    <row r="587" s="13" customFormat="1">
      <c r="A587" s="13"/>
      <c r="B587" s="236"/>
      <c r="C587" s="237"/>
      <c r="D587" s="230" t="s">
        <v>219</v>
      </c>
      <c r="E587" s="237"/>
      <c r="F587" s="239" t="s">
        <v>1584</v>
      </c>
      <c r="G587" s="237"/>
      <c r="H587" s="240">
        <v>19.699999999999999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219</v>
      </c>
      <c r="AU587" s="246" t="s">
        <v>89</v>
      </c>
      <c r="AV587" s="13" t="s">
        <v>89</v>
      </c>
      <c r="AW587" s="13" t="s">
        <v>4</v>
      </c>
      <c r="AX587" s="13" t="s">
        <v>87</v>
      </c>
      <c r="AY587" s="246" t="s">
        <v>160</v>
      </c>
    </row>
    <row r="588" s="2" customFormat="1" ht="24.15" customHeight="1">
      <c r="A588" s="37"/>
      <c r="B588" s="38"/>
      <c r="C588" s="251" t="s">
        <v>1585</v>
      </c>
      <c r="D588" s="251" t="s">
        <v>452</v>
      </c>
      <c r="E588" s="252" t="s">
        <v>1586</v>
      </c>
      <c r="F588" s="253" t="s">
        <v>1587</v>
      </c>
      <c r="G588" s="254" t="s">
        <v>215</v>
      </c>
      <c r="H588" s="255">
        <v>9</v>
      </c>
      <c r="I588" s="256"/>
      <c r="J588" s="257">
        <f>ROUND(I588*H588,2)</f>
        <v>0</v>
      </c>
      <c r="K588" s="253" t="s">
        <v>167</v>
      </c>
      <c r="L588" s="258"/>
      <c r="M588" s="259" t="s">
        <v>1</v>
      </c>
      <c r="N588" s="260" t="s">
        <v>44</v>
      </c>
      <c r="O588" s="90"/>
      <c r="P588" s="226">
        <f>O588*H588</f>
        <v>0</v>
      </c>
      <c r="Q588" s="226">
        <v>0.065670000000000006</v>
      </c>
      <c r="R588" s="226">
        <f>Q588*H588</f>
        <v>0.59103000000000006</v>
      </c>
      <c r="S588" s="226">
        <v>0</v>
      </c>
      <c r="T588" s="227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28" t="s">
        <v>204</v>
      </c>
      <c r="AT588" s="228" t="s">
        <v>452</v>
      </c>
      <c r="AU588" s="228" t="s">
        <v>89</v>
      </c>
      <c r="AY588" s="16" t="s">
        <v>160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6" t="s">
        <v>87</v>
      </c>
      <c r="BK588" s="229">
        <f>ROUND(I588*H588,2)</f>
        <v>0</v>
      </c>
      <c r="BL588" s="16" t="s">
        <v>182</v>
      </c>
      <c r="BM588" s="228" t="s">
        <v>1588</v>
      </c>
    </row>
    <row r="589" s="2" customFormat="1">
      <c r="A589" s="37"/>
      <c r="B589" s="38"/>
      <c r="C589" s="39"/>
      <c r="D589" s="230" t="s">
        <v>170</v>
      </c>
      <c r="E589" s="39"/>
      <c r="F589" s="231" t="s">
        <v>1587</v>
      </c>
      <c r="G589" s="39"/>
      <c r="H589" s="39"/>
      <c r="I589" s="232"/>
      <c r="J589" s="39"/>
      <c r="K589" s="39"/>
      <c r="L589" s="43"/>
      <c r="M589" s="233"/>
      <c r="N589" s="234"/>
      <c r="O589" s="90"/>
      <c r="P589" s="90"/>
      <c r="Q589" s="90"/>
      <c r="R589" s="90"/>
      <c r="S589" s="90"/>
      <c r="T589" s="91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16" t="s">
        <v>170</v>
      </c>
      <c r="AU589" s="16" t="s">
        <v>89</v>
      </c>
    </row>
    <row r="590" s="13" customFormat="1">
      <c r="A590" s="13"/>
      <c r="B590" s="236"/>
      <c r="C590" s="237"/>
      <c r="D590" s="230" t="s">
        <v>219</v>
      </c>
      <c r="E590" s="237"/>
      <c r="F590" s="239" t="s">
        <v>1589</v>
      </c>
      <c r="G590" s="237"/>
      <c r="H590" s="240">
        <v>9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219</v>
      </c>
      <c r="AU590" s="246" t="s">
        <v>89</v>
      </c>
      <c r="AV590" s="13" t="s">
        <v>89</v>
      </c>
      <c r="AW590" s="13" t="s">
        <v>4</v>
      </c>
      <c r="AX590" s="13" t="s">
        <v>87</v>
      </c>
      <c r="AY590" s="246" t="s">
        <v>160</v>
      </c>
    </row>
    <row r="591" s="2" customFormat="1" ht="16.5" customHeight="1">
      <c r="A591" s="37"/>
      <c r="B591" s="38"/>
      <c r="C591" s="251" t="s">
        <v>1590</v>
      </c>
      <c r="D591" s="251" t="s">
        <v>452</v>
      </c>
      <c r="E591" s="252" t="s">
        <v>1591</v>
      </c>
      <c r="F591" s="253" t="s">
        <v>1592</v>
      </c>
      <c r="G591" s="254" t="s">
        <v>215</v>
      </c>
      <c r="H591" s="255">
        <v>275.43099999999998</v>
      </c>
      <c r="I591" s="256"/>
      <c r="J591" s="257">
        <f>ROUND(I591*H591,2)</f>
        <v>0</v>
      </c>
      <c r="K591" s="253" t="s">
        <v>1</v>
      </c>
      <c r="L591" s="258"/>
      <c r="M591" s="259" t="s">
        <v>1</v>
      </c>
      <c r="N591" s="260" t="s">
        <v>44</v>
      </c>
      <c r="O591" s="90"/>
      <c r="P591" s="226">
        <f>O591*H591</f>
        <v>0</v>
      </c>
      <c r="Q591" s="226">
        <v>0.10199999999999999</v>
      </c>
      <c r="R591" s="226">
        <f>Q591*H591</f>
        <v>28.093961999999998</v>
      </c>
      <c r="S591" s="226">
        <v>0</v>
      </c>
      <c r="T591" s="227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28" t="s">
        <v>204</v>
      </c>
      <c r="AT591" s="228" t="s">
        <v>452</v>
      </c>
      <c r="AU591" s="228" t="s">
        <v>89</v>
      </c>
      <c r="AY591" s="16" t="s">
        <v>160</v>
      </c>
      <c r="BE591" s="229">
        <f>IF(N591="základní",J591,0)</f>
        <v>0</v>
      </c>
      <c r="BF591" s="229">
        <f>IF(N591="snížená",J591,0)</f>
        <v>0</v>
      </c>
      <c r="BG591" s="229">
        <f>IF(N591="zákl. přenesená",J591,0)</f>
        <v>0</v>
      </c>
      <c r="BH591" s="229">
        <f>IF(N591="sníž. přenesená",J591,0)</f>
        <v>0</v>
      </c>
      <c r="BI591" s="229">
        <f>IF(N591="nulová",J591,0)</f>
        <v>0</v>
      </c>
      <c r="BJ591" s="16" t="s">
        <v>87</v>
      </c>
      <c r="BK591" s="229">
        <f>ROUND(I591*H591,2)</f>
        <v>0</v>
      </c>
      <c r="BL591" s="16" t="s">
        <v>182</v>
      </c>
      <c r="BM591" s="228" t="s">
        <v>1593</v>
      </c>
    </row>
    <row r="592" s="2" customFormat="1">
      <c r="A592" s="37"/>
      <c r="B592" s="38"/>
      <c r="C592" s="39"/>
      <c r="D592" s="230" t="s">
        <v>170</v>
      </c>
      <c r="E592" s="39"/>
      <c r="F592" s="231" t="s">
        <v>1594</v>
      </c>
      <c r="G592" s="39"/>
      <c r="H592" s="39"/>
      <c r="I592" s="232"/>
      <c r="J592" s="39"/>
      <c r="K592" s="39"/>
      <c r="L592" s="43"/>
      <c r="M592" s="233"/>
      <c r="N592" s="234"/>
      <c r="O592" s="90"/>
      <c r="P592" s="90"/>
      <c r="Q592" s="90"/>
      <c r="R592" s="90"/>
      <c r="S592" s="90"/>
      <c r="T592" s="91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T592" s="16" t="s">
        <v>170</v>
      </c>
      <c r="AU592" s="16" t="s">
        <v>89</v>
      </c>
    </row>
    <row r="593" s="2" customFormat="1">
      <c r="A593" s="37"/>
      <c r="B593" s="38"/>
      <c r="C593" s="39"/>
      <c r="D593" s="230" t="s">
        <v>172</v>
      </c>
      <c r="E593" s="39"/>
      <c r="F593" s="235" t="s">
        <v>1595</v>
      </c>
      <c r="G593" s="39"/>
      <c r="H593" s="39"/>
      <c r="I593" s="232"/>
      <c r="J593" s="39"/>
      <c r="K593" s="39"/>
      <c r="L593" s="43"/>
      <c r="M593" s="233"/>
      <c r="N593" s="234"/>
      <c r="O593" s="90"/>
      <c r="P593" s="90"/>
      <c r="Q593" s="90"/>
      <c r="R593" s="90"/>
      <c r="S593" s="90"/>
      <c r="T593" s="91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T593" s="16" t="s">
        <v>172</v>
      </c>
      <c r="AU593" s="16" t="s">
        <v>89</v>
      </c>
    </row>
    <row r="594" s="13" customFormat="1">
      <c r="A594" s="13"/>
      <c r="B594" s="236"/>
      <c r="C594" s="237"/>
      <c r="D594" s="230" t="s">
        <v>219</v>
      </c>
      <c r="E594" s="238" t="s">
        <v>1</v>
      </c>
      <c r="F594" s="239" t="s">
        <v>1596</v>
      </c>
      <c r="G594" s="237"/>
      <c r="H594" s="240">
        <v>256.02999999999997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6" t="s">
        <v>219</v>
      </c>
      <c r="AU594" s="246" t="s">
        <v>89</v>
      </c>
      <c r="AV594" s="13" t="s">
        <v>89</v>
      </c>
      <c r="AW594" s="13" t="s">
        <v>36</v>
      </c>
      <c r="AX594" s="13" t="s">
        <v>79</v>
      </c>
      <c r="AY594" s="246" t="s">
        <v>160</v>
      </c>
    </row>
    <row r="595" s="14" customFormat="1">
      <c r="A595" s="14"/>
      <c r="B595" s="264"/>
      <c r="C595" s="265"/>
      <c r="D595" s="230" t="s">
        <v>219</v>
      </c>
      <c r="E595" s="266" t="s">
        <v>1</v>
      </c>
      <c r="F595" s="267" t="s">
        <v>1597</v>
      </c>
      <c r="G595" s="265"/>
      <c r="H595" s="266" t="s">
        <v>1</v>
      </c>
      <c r="I595" s="268"/>
      <c r="J595" s="265"/>
      <c r="K595" s="265"/>
      <c r="L595" s="269"/>
      <c r="M595" s="270"/>
      <c r="N595" s="271"/>
      <c r="O595" s="271"/>
      <c r="P595" s="271"/>
      <c r="Q595" s="271"/>
      <c r="R595" s="271"/>
      <c r="S595" s="271"/>
      <c r="T595" s="27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3" t="s">
        <v>219</v>
      </c>
      <c r="AU595" s="273" t="s">
        <v>89</v>
      </c>
      <c r="AV595" s="14" t="s">
        <v>87</v>
      </c>
      <c r="AW595" s="14" t="s">
        <v>36</v>
      </c>
      <c r="AX595" s="14" t="s">
        <v>79</v>
      </c>
      <c r="AY595" s="273" t="s">
        <v>160</v>
      </c>
    </row>
    <row r="596" s="13" customFormat="1">
      <c r="A596" s="13"/>
      <c r="B596" s="236"/>
      <c r="C596" s="237"/>
      <c r="D596" s="230" t="s">
        <v>219</v>
      </c>
      <c r="E596" s="238" t="s">
        <v>1</v>
      </c>
      <c r="F596" s="239" t="s">
        <v>1598</v>
      </c>
      <c r="G596" s="237"/>
      <c r="H596" s="240">
        <v>14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219</v>
      </c>
      <c r="AU596" s="246" t="s">
        <v>89</v>
      </c>
      <c r="AV596" s="13" t="s">
        <v>89</v>
      </c>
      <c r="AW596" s="13" t="s">
        <v>36</v>
      </c>
      <c r="AX596" s="13" t="s">
        <v>79</v>
      </c>
      <c r="AY596" s="246" t="s">
        <v>160</v>
      </c>
    </row>
    <row r="597" s="13" customFormat="1">
      <c r="A597" s="13"/>
      <c r="B597" s="236"/>
      <c r="C597" s="237"/>
      <c r="D597" s="230" t="s">
        <v>219</v>
      </c>
      <c r="E597" s="237"/>
      <c r="F597" s="239" t="s">
        <v>1599</v>
      </c>
      <c r="G597" s="237"/>
      <c r="H597" s="240">
        <v>275.43099999999998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6" t="s">
        <v>219</v>
      </c>
      <c r="AU597" s="246" t="s">
        <v>89</v>
      </c>
      <c r="AV597" s="13" t="s">
        <v>89</v>
      </c>
      <c r="AW597" s="13" t="s">
        <v>4</v>
      </c>
      <c r="AX597" s="13" t="s">
        <v>87</v>
      </c>
      <c r="AY597" s="246" t="s">
        <v>160</v>
      </c>
    </row>
    <row r="598" s="2" customFormat="1" ht="24.15" customHeight="1">
      <c r="A598" s="37"/>
      <c r="B598" s="38"/>
      <c r="C598" s="217" t="s">
        <v>1600</v>
      </c>
      <c r="D598" s="217" t="s">
        <v>163</v>
      </c>
      <c r="E598" s="218" t="s">
        <v>1601</v>
      </c>
      <c r="F598" s="219" t="s">
        <v>1602</v>
      </c>
      <c r="G598" s="220" t="s">
        <v>215</v>
      </c>
      <c r="H598" s="221">
        <v>104</v>
      </c>
      <c r="I598" s="222"/>
      <c r="J598" s="223">
        <f>ROUND(I598*H598,2)</f>
        <v>0</v>
      </c>
      <c r="K598" s="219" t="s">
        <v>167</v>
      </c>
      <c r="L598" s="43"/>
      <c r="M598" s="224" t="s">
        <v>1</v>
      </c>
      <c r="N598" s="225" t="s">
        <v>44</v>
      </c>
      <c r="O598" s="90"/>
      <c r="P598" s="226">
        <f>O598*H598</f>
        <v>0</v>
      </c>
      <c r="Q598" s="226">
        <v>0.16849</v>
      </c>
      <c r="R598" s="226">
        <f>Q598*H598</f>
        <v>17.522960000000001</v>
      </c>
      <c r="S598" s="226">
        <v>0</v>
      </c>
      <c r="T598" s="227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28" t="s">
        <v>182</v>
      </c>
      <c r="AT598" s="228" t="s">
        <v>163</v>
      </c>
      <c r="AU598" s="228" t="s">
        <v>89</v>
      </c>
      <c r="AY598" s="16" t="s">
        <v>160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16" t="s">
        <v>87</v>
      </c>
      <c r="BK598" s="229">
        <f>ROUND(I598*H598,2)</f>
        <v>0</v>
      </c>
      <c r="BL598" s="16" t="s">
        <v>182</v>
      </c>
      <c r="BM598" s="228" t="s">
        <v>1603</v>
      </c>
    </row>
    <row r="599" s="2" customFormat="1">
      <c r="A599" s="37"/>
      <c r="B599" s="38"/>
      <c r="C599" s="39"/>
      <c r="D599" s="230" t="s">
        <v>170</v>
      </c>
      <c r="E599" s="39"/>
      <c r="F599" s="231" t="s">
        <v>1604</v>
      </c>
      <c r="G599" s="39"/>
      <c r="H599" s="39"/>
      <c r="I599" s="232"/>
      <c r="J599" s="39"/>
      <c r="K599" s="39"/>
      <c r="L599" s="43"/>
      <c r="M599" s="233"/>
      <c r="N599" s="234"/>
      <c r="O599" s="90"/>
      <c r="P599" s="90"/>
      <c r="Q599" s="90"/>
      <c r="R599" s="90"/>
      <c r="S599" s="90"/>
      <c r="T599" s="91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6" t="s">
        <v>170</v>
      </c>
      <c r="AU599" s="16" t="s">
        <v>89</v>
      </c>
    </row>
    <row r="600" s="13" customFormat="1">
      <c r="A600" s="13"/>
      <c r="B600" s="236"/>
      <c r="C600" s="237"/>
      <c r="D600" s="230" t="s">
        <v>219</v>
      </c>
      <c r="E600" s="238" t="s">
        <v>1</v>
      </c>
      <c r="F600" s="239" t="s">
        <v>1605</v>
      </c>
      <c r="G600" s="237"/>
      <c r="H600" s="240">
        <v>104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219</v>
      </c>
      <c r="AU600" s="246" t="s">
        <v>89</v>
      </c>
      <c r="AV600" s="13" t="s">
        <v>89</v>
      </c>
      <c r="AW600" s="13" t="s">
        <v>36</v>
      </c>
      <c r="AX600" s="13" t="s">
        <v>79</v>
      </c>
      <c r="AY600" s="246" t="s">
        <v>160</v>
      </c>
    </row>
    <row r="601" s="2" customFormat="1" ht="24.15" customHeight="1">
      <c r="A601" s="37"/>
      <c r="B601" s="38"/>
      <c r="C601" s="251" t="s">
        <v>1606</v>
      </c>
      <c r="D601" s="251" t="s">
        <v>452</v>
      </c>
      <c r="E601" s="252" t="s">
        <v>1607</v>
      </c>
      <c r="F601" s="253" t="s">
        <v>1608</v>
      </c>
      <c r="G601" s="254" t="s">
        <v>215</v>
      </c>
      <c r="H601" s="255">
        <v>106.08</v>
      </c>
      <c r="I601" s="256"/>
      <c r="J601" s="257">
        <f>ROUND(I601*H601,2)</f>
        <v>0</v>
      </c>
      <c r="K601" s="253" t="s">
        <v>167</v>
      </c>
      <c r="L601" s="258"/>
      <c r="M601" s="259" t="s">
        <v>1</v>
      </c>
      <c r="N601" s="260" t="s">
        <v>44</v>
      </c>
      <c r="O601" s="90"/>
      <c r="P601" s="226">
        <f>O601*H601</f>
        <v>0</v>
      </c>
      <c r="Q601" s="226">
        <v>0.14999999999999999</v>
      </c>
      <c r="R601" s="226">
        <f>Q601*H601</f>
        <v>15.911999999999999</v>
      </c>
      <c r="S601" s="226">
        <v>0</v>
      </c>
      <c r="T601" s="227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28" t="s">
        <v>204</v>
      </c>
      <c r="AT601" s="228" t="s">
        <v>452</v>
      </c>
      <c r="AU601" s="228" t="s">
        <v>89</v>
      </c>
      <c r="AY601" s="16" t="s">
        <v>160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6" t="s">
        <v>87</v>
      </c>
      <c r="BK601" s="229">
        <f>ROUND(I601*H601,2)</f>
        <v>0</v>
      </c>
      <c r="BL601" s="16" t="s">
        <v>182</v>
      </c>
      <c r="BM601" s="228" t="s">
        <v>1609</v>
      </c>
    </row>
    <row r="602" s="2" customFormat="1">
      <c r="A602" s="37"/>
      <c r="B602" s="38"/>
      <c r="C602" s="39"/>
      <c r="D602" s="230" t="s">
        <v>170</v>
      </c>
      <c r="E602" s="39"/>
      <c r="F602" s="231" t="s">
        <v>1610</v>
      </c>
      <c r="G602" s="39"/>
      <c r="H602" s="39"/>
      <c r="I602" s="232"/>
      <c r="J602" s="39"/>
      <c r="K602" s="39"/>
      <c r="L602" s="43"/>
      <c r="M602" s="233"/>
      <c r="N602" s="234"/>
      <c r="O602" s="90"/>
      <c r="P602" s="90"/>
      <c r="Q602" s="90"/>
      <c r="R602" s="90"/>
      <c r="S602" s="90"/>
      <c r="T602" s="91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16" t="s">
        <v>170</v>
      </c>
      <c r="AU602" s="16" t="s">
        <v>89</v>
      </c>
    </row>
    <row r="603" s="13" customFormat="1">
      <c r="A603" s="13"/>
      <c r="B603" s="236"/>
      <c r="C603" s="237"/>
      <c r="D603" s="230" t="s">
        <v>219</v>
      </c>
      <c r="E603" s="238" t="s">
        <v>1</v>
      </c>
      <c r="F603" s="239" t="s">
        <v>1605</v>
      </c>
      <c r="G603" s="237"/>
      <c r="H603" s="240">
        <v>104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6" t="s">
        <v>219</v>
      </c>
      <c r="AU603" s="246" t="s">
        <v>89</v>
      </c>
      <c r="AV603" s="13" t="s">
        <v>89</v>
      </c>
      <c r="AW603" s="13" t="s">
        <v>36</v>
      </c>
      <c r="AX603" s="13" t="s">
        <v>79</v>
      </c>
      <c r="AY603" s="246" t="s">
        <v>160</v>
      </c>
    </row>
    <row r="604" s="13" customFormat="1">
      <c r="A604" s="13"/>
      <c r="B604" s="236"/>
      <c r="C604" s="237"/>
      <c r="D604" s="230" t="s">
        <v>219</v>
      </c>
      <c r="E604" s="237"/>
      <c r="F604" s="239" t="s">
        <v>1611</v>
      </c>
      <c r="G604" s="237"/>
      <c r="H604" s="240">
        <v>106.08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219</v>
      </c>
      <c r="AU604" s="246" t="s">
        <v>89</v>
      </c>
      <c r="AV604" s="13" t="s">
        <v>89</v>
      </c>
      <c r="AW604" s="13" t="s">
        <v>4</v>
      </c>
      <c r="AX604" s="13" t="s">
        <v>87</v>
      </c>
      <c r="AY604" s="246" t="s">
        <v>160</v>
      </c>
    </row>
    <row r="605" s="2" customFormat="1" ht="33" customHeight="1">
      <c r="A605" s="37"/>
      <c r="B605" s="38"/>
      <c r="C605" s="217" t="s">
        <v>1612</v>
      </c>
      <c r="D605" s="217" t="s">
        <v>163</v>
      </c>
      <c r="E605" s="218" t="s">
        <v>1613</v>
      </c>
      <c r="F605" s="219" t="s">
        <v>1614</v>
      </c>
      <c r="G605" s="220" t="s">
        <v>215</v>
      </c>
      <c r="H605" s="221">
        <v>770.29999999999995</v>
      </c>
      <c r="I605" s="222"/>
      <c r="J605" s="223">
        <f>ROUND(I605*H605,2)</f>
        <v>0</v>
      </c>
      <c r="K605" s="219" t="s">
        <v>167</v>
      </c>
      <c r="L605" s="43"/>
      <c r="M605" s="224" t="s">
        <v>1</v>
      </c>
      <c r="N605" s="225" t="s">
        <v>44</v>
      </c>
      <c r="O605" s="90"/>
      <c r="P605" s="226">
        <f>O605*H605</f>
        <v>0</v>
      </c>
      <c r="Q605" s="226">
        <v>0.1295</v>
      </c>
      <c r="R605" s="226">
        <f>Q605*H605</f>
        <v>99.75385</v>
      </c>
      <c r="S605" s="226">
        <v>0</v>
      </c>
      <c r="T605" s="227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28" t="s">
        <v>182</v>
      </c>
      <c r="AT605" s="228" t="s">
        <v>163</v>
      </c>
      <c r="AU605" s="228" t="s">
        <v>89</v>
      </c>
      <c r="AY605" s="16" t="s">
        <v>160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16" t="s">
        <v>87</v>
      </c>
      <c r="BK605" s="229">
        <f>ROUND(I605*H605,2)</f>
        <v>0</v>
      </c>
      <c r="BL605" s="16" t="s">
        <v>182</v>
      </c>
      <c r="BM605" s="228" t="s">
        <v>1615</v>
      </c>
    </row>
    <row r="606" s="2" customFormat="1">
      <c r="A606" s="37"/>
      <c r="B606" s="38"/>
      <c r="C606" s="39"/>
      <c r="D606" s="230" t="s">
        <v>170</v>
      </c>
      <c r="E606" s="39"/>
      <c r="F606" s="231" t="s">
        <v>1616</v>
      </c>
      <c r="G606" s="39"/>
      <c r="H606" s="39"/>
      <c r="I606" s="232"/>
      <c r="J606" s="39"/>
      <c r="K606" s="39"/>
      <c r="L606" s="43"/>
      <c r="M606" s="233"/>
      <c r="N606" s="234"/>
      <c r="O606" s="90"/>
      <c r="P606" s="90"/>
      <c r="Q606" s="90"/>
      <c r="R606" s="90"/>
      <c r="S606" s="90"/>
      <c r="T606" s="91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6" t="s">
        <v>170</v>
      </c>
      <c r="AU606" s="16" t="s">
        <v>89</v>
      </c>
    </row>
    <row r="607" s="13" customFormat="1">
      <c r="A607" s="13"/>
      <c r="B607" s="236"/>
      <c r="C607" s="237"/>
      <c r="D607" s="230" t="s">
        <v>219</v>
      </c>
      <c r="E607" s="238" t="s">
        <v>1</v>
      </c>
      <c r="F607" s="239" t="s">
        <v>1617</v>
      </c>
      <c r="G607" s="237"/>
      <c r="H607" s="240">
        <v>770.29999999999995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6" t="s">
        <v>219</v>
      </c>
      <c r="AU607" s="246" t="s">
        <v>89</v>
      </c>
      <c r="AV607" s="13" t="s">
        <v>89</v>
      </c>
      <c r="AW607" s="13" t="s">
        <v>36</v>
      </c>
      <c r="AX607" s="13" t="s">
        <v>79</v>
      </c>
      <c r="AY607" s="246" t="s">
        <v>160</v>
      </c>
    </row>
    <row r="608" s="2" customFormat="1" ht="16.5" customHeight="1">
      <c r="A608" s="37"/>
      <c r="B608" s="38"/>
      <c r="C608" s="251" t="s">
        <v>1618</v>
      </c>
      <c r="D608" s="251" t="s">
        <v>452</v>
      </c>
      <c r="E608" s="252" t="s">
        <v>1619</v>
      </c>
      <c r="F608" s="253" t="s">
        <v>1620</v>
      </c>
      <c r="G608" s="254" t="s">
        <v>215</v>
      </c>
      <c r="H608" s="255">
        <v>785.70600000000002</v>
      </c>
      <c r="I608" s="256"/>
      <c r="J608" s="257">
        <f>ROUND(I608*H608,2)</f>
        <v>0</v>
      </c>
      <c r="K608" s="253" t="s">
        <v>167</v>
      </c>
      <c r="L608" s="258"/>
      <c r="M608" s="259" t="s">
        <v>1</v>
      </c>
      <c r="N608" s="260" t="s">
        <v>44</v>
      </c>
      <c r="O608" s="90"/>
      <c r="P608" s="226">
        <f>O608*H608</f>
        <v>0</v>
      </c>
      <c r="Q608" s="226">
        <v>0.044999999999999998</v>
      </c>
      <c r="R608" s="226">
        <f>Q608*H608</f>
        <v>35.356769999999997</v>
      </c>
      <c r="S608" s="226">
        <v>0</v>
      </c>
      <c r="T608" s="227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28" t="s">
        <v>204</v>
      </c>
      <c r="AT608" s="228" t="s">
        <v>452</v>
      </c>
      <c r="AU608" s="228" t="s">
        <v>89</v>
      </c>
      <c r="AY608" s="16" t="s">
        <v>160</v>
      </c>
      <c r="BE608" s="229">
        <f>IF(N608="základní",J608,0)</f>
        <v>0</v>
      </c>
      <c r="BF608" s="229">
        <f>IF(N608="snížená",J608,0)</f>
        <v>0</v>
      </c>
      <c r="BG608" s="229">
        <f>IF(N608="zákl. přenesená",J608,0)</f>
        <v>0</v>
      </c>
      <c r="BH608" s="229">
        <f>IF(N608="sníž. přenesená",J608,0)</f>
        <v>0</v>
      </c>
      <c r="BI608" s="229">
        <f>IF(N608="nulová",J608,0)</f>
        <v>0</v>
      </c>
      <c r="BJ608" s="16" t="s">
        <v>87</v>
      </c>
      <c r="BK608" s="229">
        <f>ROUND(I608*H608,2)</f>
        <v>0</v>
      </c>
      <c r="BL608" s="16" t="s">
        <v>182</v>
      </c>
      <c r="BM608" s="228" t="s">
        <v>1621</v>
      </c>
    </row>
    <row r="609" s="2" customFormat="1">
      <c r="A609" s="37"/>
      <c r="B609" s="38"/>
      <c r="C609" s="39"/>
      <c r="D609" s="230" t="s">
        <v>170</v>
      </c>
      <c r="E609" s="39"/>
      <c r="F609" s="231" t="s">
        <v>1620</v>
      </c>
      <c r="G609" s="39"/>
      <c r="H609" s="39"/>
      <c r="I609" s="232"/>
      <c r="J609" s="39"/>
      <c r="K609" s="39"/>
      <c r="L609" s="43"/>
      <c r="M609" s="233"/>
      <c r="N609" s="234"/>
      <c r="O609" s="90"/>
      <c r="P609" s="90"/>
      <c r="Q609" s="90"/>
      <c r="R609" s="90"/>
      <c r="S609" s="90"/>
      <c r="T609" s="91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6" t="s">
        <v>170</v>
      </c>
      <c r="AU609" s="16" t="s">
        <v>89</v>
      </c>
    </row>
    <row r="610" s="13" customFormat="1">
      <c r="A610" s="13"/>
      <c r="B610" s="236"/>
      <c r="C610" s="237"/>
      <c r="D610" s="230" t="s">
        <v>219</v>
      </c>
      <c r="E610" s="238" t="s">
        <v>1</v>
      </c>
      <c r="F610" s="239" t="s">
        <v>1617</v>
      </c>
      <c r="G610" s="237"/>
      <c r="H610" s="240">
        <v>770.29999999999995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219</v>
      </c>
      <c r="AU610" s="246" t="s">
        <v>89</v>
      </c>
      <c r="AV610" s="13" t="s">
        <v>89</v>
      </c>
      <c r="AW610" s="13" t="s">
        <v>36</v>
      </c>
      <c r="AX610" s="13" t="s">
        <v>79</v>
      </c>
      <c r="AY610" s="246" t="s">
        <v>160</v>
      </c>
    </row>
    <row r="611" s="13" customFormat="1">
      <c r="A611" s="13"/>
      <c r="B611" s="236"/>
      <c r="C611" s="237"/>
      <c r="D611" s="230" t="s">
        <v>219</v>
      </c>
      <c r="E611" s="237"/>
      <c r="F611" s="239" t="s">
        <v>1622</v>
      </c>
      <c r="G611" s="237"/>
      <c r="H611" s="240">
        <v>785.70600000000002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6" t="s">
        <v>219</v>
      </c>
      <c r="AU611" s="246" t="s">
        <v>89</v>
      </c>
      <c r="AV611" s="13" t="s">
        <v>89</v>
      </c>
      <c r="AW611" s="13" t="s">
        <v>4</v>
      </c>
      <c r="AX611" s="13" t="s">
        <v>87</v>
      </c>
      <c r="AY611" s="246" t="s">
        <v>160</v>
      </c>
    </row>
    <row r="612" s="2" customFormat="1" ht="24.15" customHeight="1">
      <c r="A612" s="37"/>
      <c r="B612" s="38"/>
      <c r="C612" s="217" t="s">
        <v>1623</v>
      </c>
      <c r="D612" s="217" t="s">
        <v>163</v>
      </c>
      <c r="E612" s="218" t="s">
        <v>1624</v>
      </c>
      <c r="F612" s="219" t="s">
        <v>1625</v>
      </c>
      <c r="G612" s="220" t="s">
        <v>215</v>
      </c>
      <c r="H612" s="221">
        <v>6</v>
      </c>
      <c r="I612" s="222"/>
      <c r="J612" s="223">
        <f>ROUND(I612*H612,2)</f>
        <v>0</v>
      </c>
      <c r="K612" s="219" t="s">
        <v>167</v>
      </c>
      <c r="L612" s="43"/>
      <c r="M612" s="224" t="s">
        <v>1</v>
      </c>
      <c r="N612" s="225" t="s">
        <v>44</v>
      </c>
      <c r="O612" s="90"/>
      <c r="P612" s="226">
        <f>O612*H612</f>
        <v>0</v>
      </c>
      <c r="Q612" s="226">
        <v>0.34612999999999999</v>
      </c>
      <c r="R612" s="226">
        <f>Q612*H612</f>
        <v>2.0767799999999998</v>
      </c>
      <c r="S612" s="226">
        <v>0</v>
      </c>
      <c r="T612" s="227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28" t="s">
        <v>182</v>
      </c>
      <c r="AT612" s="228" t="s">
        <v>163</v>
      </c>
      <c r="AU612" s="228" t="s">
        <v>89</v>
      </c>
      <c r="AY612" s="16" t="s">
        <v>160</v>
      </c>
      <c r="BE612" s="229">
        <f>IF(N612="základní",J612,0)</f>
        <v>0</v>
      </c>
      <c r="BF612" s="229">
        <f>IF(N612="snížená",J612,0)</f>
        <v>0</v>
      </c>
      <c r="BG612" s="229">
        <f>IF(N612="zákl. přenesená",J612,0)</f>
        <v>0</v>
      </c>
      <c r="BH612" s="229">
        <f>IF(N612="sníž. přenesená",J612,0)</f>
        <v>0</v>
      </c>
      <c r="BI612" s="229">
        <f>IF(N612="nulová",J612,0)</f>
        <v>0</v>
      </c>
      <c r="BJ612" s="16" t="s">
        <v>87</v>
      </c>
      <c r="BK612" s="229">
        <f>ROUND(I612*H612,2)</f>
        <v>0</v>
      </c>
      <c r="BL612" s="16" t="s">
        <v>182</v>
      </c>
      <c r="BM612" s="228" t="s">
        <v>1626</v>
      </c>
    </row>
    <row r="613" s="2" customFormat="1">
      <c r="A613" s="37"/>
      <c r="B613" s="38"/>
      <c r="C613" s="39"/>
      <c r="D613" s="230" t="s">
        <v>170</v>
      </c>
      <c r="E613" s="39"/>
      <c r="F613" s="231" t="s">
        <v>1627</v>
      </c>
      <c r="G613" s="39"/>
      <c r="H613" s="39"/>
      <c r="I613" s="232"/>
      <c r="J613" s="39"/>
      <c r="K613" s="39"/>
      <c r="L613" s="43"/>
      <c r="M613" s="233"/>
      <c r="N613" s="234"/>
      <c r="O613" s="90"/>
      <c r="P613" s="90"/>
      <c r="Q613" s="90"/>
      <c r="R613" s="90"/>
      <c r="S613" s="90"/>
      <c r="T613" s="91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16" t="s">
        <v>170</v>
      </c>
      <c r="AU613" s="16" t="s">
        <v>89</v>
      </c>
    </row>
    <row r="614" s="2" customFormat="1" ht="16.5" customHeight="1">
      <c r="A614" s="37"/>
      <c r="B614" s="38"/>
      <c r="C614" s="251" t="s">
        <v>1628</v>
      </c>
      <c r="D614" s="251" t="s">
        <v>452</v>
      </c>
      <c r="E614" s="252" t="s">
        <v>1629</v>
      </c>
      <c r="F614" s="253" t="s">
        <v>1630</v>
      </c>
      <c r="G614" s="254" t="s">
        <v>215</v>
      </c>
      <c r="H614" s="255">
        <v>2.04</v>
      </c>
      <c r="I614" s="256"/>
      <c r="J614" s="257">
        <f>ROUND(I614*H614,2)</f>
        <v>0</v>
      </c>
      <c r="K614" s="253" t="s">
        <v>167</v>
      </c>
      <c r="L614" s="258"/>
      <c r="M614" s="259" t="s">
        <v>1</v>
      </c>
      <c r="N614" s="260" t="s">
        <v>44</v>
      </c>
      <c r="O614" s="90"/>
      <c r="P614" s="226">
        <f>O614*H614</f>
        <v>0</v>
      </c>
      <c r="Q614" s="226">
        <v>0.14999999999999999</v>
      </c>
      <c r="R614" s="226">
        <f>Q614*H614</f>
        <v>0.30599999999999999</v>
      </c>
      <c r="S614" s="226">
        <v>0</v>
      </c>
      <c r="T614" s="227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28" t="s">
        <v>204</v>
      </c>
      <c r="AT614" s="228" t="s">
        <v>452</v>
      </c>
      <c r="AU614" s="228" t="s">
        <v>89</v>
      </c>
      <c r="AY614" s="16" t="s">
        <v>160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16" t="s">
        <v>87</v>
      </c>
      <c r="BK614" s="229">
        <f>ROUND(I614*H614,2)</f>
        <v>0</v>
      </c>
      <c r="BL614" s="16" t="s">
        <v>182</v>
      </c>
      <c r="BM614" s="228" t="s">
        <v>1631</v>
      </c>
    </row>
    <row r="615" s="2" customFormat="1">
      <c r="A615" s="37"/>
      <c r="B615" s="38"/>
      <c r="C615" s="39"/>
      <c r="D615" s="230" t="s">
        <v>170</v>
      </c>
      <c r="E615" s="39"/>
      <c r="F615" s="231" t="s">
        <v>1630</v>
      </c>
      <c r="G615" s="39"/>
      <c r="H615" s="39"/>
      <c r="I615" s="232"/>
      <c r="J615" s="39"/>
      <c r="K615" s="39"/>
      <c r="L615" s="43"/>
      <c r="M615" s="233"/>
      <c r="N615" s="234"/>
      <c r="O615" s="90"/>
      <c r="P615" s="90"/>
      <c r="Q615" s="90"/>
      <c r="R615" s="90"/>
      <c r="S615" s="90"/>
      <c r="T615" s="91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16" t="s">
        <v>170</v>
      </c>
      <c r="AU615" s="16" t="s">
        <v>89</v>
      </c>
    </row>
    <row r="616" s="13" customFormat="1">
      <c r="A616" s="13"/>
      <c r="B616" s="236"/>
      <c r="C616" s="237"/>
      <c r="D616" s="230" t="s">
        <v>219</v>
      </c>
      <c r="E616" s="237"/>
      <c r="F616" s="239" t="s">
        <v>1632</v>
      </c>
      <c r="G616" s="237"/>
      <c r="H616" s="240">
        <v>2.04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219</v>
      </c>
      <c r="AU616" s="246" t="s">
        <v>89</v>
      </c>
      <c r="AV616" s="13" t="s">
        <v>89</v>
      </c>
      <c r="AW616" s="13" t="s">
        <v>4</v>
      </c>
      <c r="AX616" s="13" t="s">
        <v>87</v>
      </c>
      <c r="AY616" s="246" t="s">
        <v>160</v>
      </c>
    </row>
    <row r="617" s="2" customFormat="1" ht="16.5" customHeight="1">
      <c r="A617" s="37"/>
      <c r="B617" s="38"/>
      <c r="C617" s="251" t="s">
        <v>1633</v>
      </c>
      <c r="D617" s="251" t="s">
        <v>452</v>
      </c>
      <c r="E617" s="252" t="s">
        <v>1634</v>
      </c>
      <c r="F617" s="253" t="s">
        <v>1635</v>
      </c>
      <c r="G617" s="254" t="s">
        <v>215</v>
      </c>
      <c r="H617" s="255">
        <v>2.04</v>
      </c>
      <c r="I617" s="256"/>
      <c r="J617" s="257">
        <f>ROUND(I617*H617,2)</f>
        <v>0</v>
      </c>
      <c r="K617" s="253" t="s">
        <v>1</v>
      </c>
      <c r="L617" s="258"/>
      <c r="M617" s="259" t="s">
        <v>1</v>
      </c>
      <c r="N617" s="260" t="s">
        <v>44</v>
      </c>
      <c r="O617" s="90"/>
      <c r="P617" s="226">
        <f>O617*H617</f>
        <v>0</v>
      </c>
      <c r="Q617" s="226">
        <v>0.14999999999999999</v>
      </c>
      <c r="R617" s="226">
        <f>Q617*H617</f>
        <v>0.30599999999999999</v>
      </c>
      <c r="S617" s="226">
        <v>0</v>
      </c>
      <c r="T617" s="227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28" t="s">
        <v>204</v>
      </c>
      <c r="AT617" s="228" t="s">
        <v>452</v>
      </c>
      <c r="AU617" s="228" t="s">
        <v>89</v>
      </c>
      <c r="AY617" s="16" t="s">
        <v>160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16" t="s">
        <v>87</v>
      </c>
      <c r="BK617" s="229">
        <f>ROUND(I617*H617,2)</f>
        <v>0</v>
      </c>
      <c r="BL617" s="16" t="s">
        <v>182</v>
      </c>
      <c r="BM617" s="228" t="s">
        <v>1636</v>
      </c>
    </row>
    <row r="618" s="2" customFormat="1">
      <c r="A618" s="37"/>
      <c r="B618" s="38"/>
      <c r="C618" s="39"/>
      <c r="D618" s="230" t="s">
        <v>170</v>
      </c>
      <c r="E618" s="39"/>
      <c r="F618" s="231" t="s">
        <v>1630</v>
      </c>
      <c r="G618" s="39"/>
      <c r="H618" s="39"/>
      <c r="I618" s="232"/>
      <c r="J618" s="39"/>
      <c r="K618" s="39"/>
      <c r="L618" s="43"/>
      <c r="M618" s="233"/>
      <c r="N618" s="234"/>
      <c r="O618" s="90"/>
      <c r="P618" s="90"/>
      <c r="Q618" s="90"/>
      <c r="R618" s="90"/>
      <c r="S618" s="90"/>
      <c r="T618" s="91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6" t="s">
        <v>170</v>
      </c>
      <c r="AU618" s="16" t="s">
        <v>89</v>
      </c>
    </row>
    <row r="619" s="13" customFormat="1">
      <c r="A619" s="13"/>
      <c r="B619" s="236"/>
      <c r="C619" s="237"/>
      <c r="D619" s="230" t="s">
        <v>219</v>
      </c>
      <c r="E619" s="237"/>
      <c r="F619" s="239" t="s">
        <v>1632</v>
      </c>
      <c r="G619" s="237"/>
      <c r="H619" s="240">
        <v>2.04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6" t="s">
        <v>219</v>
      </c>
      <c r="AU619" s="246" t="s">
        <v>89</v>
      </c>
      <c r="AV619" s="13" t="s">
        <v>89</v>
      </c>
      <c r="AW619" s="13" t="s">
        <v>4</v>
      </c>
      <c r="AX619" s="13" t="s">
        <v>87</v>
      </c>
      <c r="AY619" s="246" t="s">
        <v>160</v>
      </c>
    </row>
    <row r="620" s="2" customFormat="1" ht="16.5" customHeight="1">
      <c r="A620" s="37"/>
      <c r="B620" s="38"/>
      <c r="C620" s="251" t="s">
        <v>1637</v>
      </c>
      <c r="D620" s="251" t="s">
        <v>452</v>
      </c>
      <c r="E620" s="252" t="s">
        <v>1638</v>
      </c>
      <c r="F620" s="253" t="s">
        <v>1639</v>
      </c>
      <c r="G620" s="254" t="s">
        <v>215</v>
      </c>
      <c r="H620" s="255">
        <v>2.04</v>
      </c>
      <c r="I620" s="256"/>
      <c r="J620" s="257">
        <f>ROUND(I620*H620,2)</f>
        <v>0</v>
      </c>
      <c r="K620" s="253" t="s">
        <v>1</v>
      </c>
      <c r="L620" s="258"/>
      <c r="M620" s="259" t="s">
        <v>1</v>
      </c>
      <c r="N620" s="260" t="s">
        <v>44</v>
      </c>
      <c r="O620" s="90"/>
      <c r="P620" s="226">
        <f>O620*H620</f>
        <v>0</v>
      </c>
      <c r="Q620" s="226">
        <v>0.14999999999999999</v>
      </c>
      <c r="R620" s="226">
        <f>Q620*H620</f>
        <v>0.30599999999999999</v>
      </c>
      <c r="S620" s="226">
        <v>0</v>
      </c>
      <c r="T620" s="227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28" t="s">
        <v>204</v>
      </c>
      <c r="AT620" s="228" t="s">
        <v>452</v>
      </c>
      <c r="AU620" s="228" t="s">
        <v>89</v>
      </c>
      <c r="AY620" s="16" t="s">
        <v>160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16" t="s">
        <v>87</v>
      </c>
      <c r="BK620" s="229">
        <f>ROUND(I620*H620,2)</f>
        <v>0</v>
      </c>
      <c r="BL620" s="16" t="s">
        <v>182</v>
      </c>
      <c r="BM620" s="228" t="s">
        <v>1640</v>
      </c>
    </row>
    <row r="621" s="2" customFormat="1">
      <c r="A621" s="37"/>
      <c r="B621" s="38"/>
      <c r="C621" s="39"/>
      <c r="D621" s="230" t="s">
        <v>170</v>
      </c>
      <c r="E621" s="39"/>
      <c r="F621" s="231" t="s">
        <v>1630</v>
      </c>
      <c r="G621" s="39"/>
      <c r="H621" s="39"/>
      <c r="I621" s="232"/>
      <c r="J621" s="39"/>
      <c r="K621" s="39"/>
      <c r="L621" s="43"/>
      <c r="M621" s="233"/>
      <c r="N621" s="234"/>
      <c r="O621" s="90"/>
      <c r="P621" s="90"/>
      <c r="Q621" s="90"/>
      <c r="R621" s="90"/>
      <c r="S621" s="90"/>
      <c r="T621" s="91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T621" s="16" t="s">
        <v>170</v>
      </c>
      <c r="AU621" s="16" t="s">
        <v>89</v>
      </c>
    </row>
    <row r="622" s="13" customFormat="1">
      <c r="A622" s="13"/>
      <c r="B622" s="236"/>
      <c r="C622" s="237"/>
      <c r="D622" s="230" t="s">
        <v>219</v>
      </c>
      <c r="E622" s="237"/>
      <c r="F622" s="239" t="s">
        <v>1632</v>
      </c>
      <c r="G622" s="237"/>
      <c r="H622" s="240">
        <v>2.04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219</v>
      </c>
      <c r="AU622" s="246" t="s">
        <v>89</v>
      </c>
      <c r="AV622" s="13" t="s">
        <v>89</v>
      </c>
      <c r="AW622" s="13" t="s">
        <v>4</v>
      </c>
      <c r="AX622" s="13" t="s">
        <v>87</v>
      </c>
      <c r="AY622" s="246" t="s">
        <v>160</v>
      </c>
    </row>
    <row r="623" s="2" customFormat="1" ht="21.75" customHeight="1">
      <c r="A623" s="37"/>
      <c r="B623" s="38"/>
      <c r="C623" s="217" t="s">
        <v>1641</v>
      </c>
      <c r="D623" s="217" t="s">
        <v>163</v>
      </c>
      <c r="E623" s="218" t="s">
        <v>1642</v>
      </c>
      <c r="F623" s="219" t="s">
        <v>1643</v>
      </c>
      <c r="G623" s="220" t="s">
        <v>270</v>
      </c>
      <c r="H623" s="221">
        <v>4968</v>
      </c>
      <c r="I623" s="222"/>
      <c r="J623" s="223">
        <f>ROUND(I623*H623,2)</f>
        <v>0</v>
      </c>
      <c r="K623" s="219" t="s">
        <v>167</v>
      </c>
      <c r="L623" s="43"/>
      <c r="M623" s="224" t="s">
        <v>1</v>
      </c>
      <c r="N623" s="225" t="s">
        <v>44</v>
      </c>
      <c r="O623" s="90"/>
      <c r="P623" s="226">
        <f>O623*H623</f>
        <v>0</v>
      </c>
      <c r="Q623" s="226">
        <v>0.00036999999999999999</v>
      </c>
      <c r="R623" s="226">
        <f>Q623*H623</f>
        <v>1.83816</v>
      </c>
      <c r="S623" s="226">
        <v>0</v>
      </c>
      <c r="T623" s="227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28" t="s">
        <v>182</v>
      </c>
      <c r="AT623" s="228" t="s">
        <v>163</v>
      </c>
      <c r="AU623" s="228" t="s">
        <v>89</v>
      </c>
      <c r="AY623" s="16" t="s">
        <v>160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6" t="s">
        <v>87</v>
      </c>
      <c r="BK623" s="229">
        <f>ROUND(I623*H623,2)</f>
        <v>0</v>
      </c>
      <c r="BL623" s="16" t="s">
        <v>182</v>
      </c>
      <c r="BM623" s="228" t="s">
        <v>1644</v>
      </c>
    </row>
    <row r="624" s="2" customFormat="1">
      <c r="A624" s="37"/>
      <c r="B624" s="38"/>
      <c r="C624" s="39"/>
      <c r="D624" s="230" t="s">
        <v>170</v>
      </c>
      <c r="E624" s="39"/>
      <c r="F624" s="231" t="s">
        <v>1645</v>
      </c>
      <c r="G624" s="39"/>
      <c r="H624" s="39"/>
      <c r="I624" s="232"/>
      <c r="J624" s="39"/>
      <c r="K624" s="39"/>
      <c r="L624" s="43"/>
      <c r="M624" s="233"/>
      <c r="N624" s="234"/>
      <c r="O624" s="90"/>
      <c r="P624" s="90"/>
      <c r="Q624" s="90"/>
      <c r="R624" s="90"/>
      <c r="S624" s="90"/>
      <c r="T624" s="91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16" t="s">
        <v>170</v>
      </c>
      <c r="AU624" s="16" t="s">
        <v>89</v>
      </c>
    </row>
    <row r="625" s="2" customFormat="1">
      <c r="A625" s="37"/>
      <c r="B625" s="38"/>
      <c r="C625" s="39"/>
      <c r="D625" s="230" t="s">
        <v>172</v>
      </c>
      <c r="E625" s="39"/>
      <c r="F625" s="235" t="s">
        <v>1646</v>
      </c>
      <c r="G625" s="39"/>
      <c r="H625" s="39"/>
      <c r="I625" s="232"/>
      <c r="J625" s="39"/>
      <c r="K625" s="39"/>
      <c r="L625" s="43"/>
      <c r="M625" s="233"/>
      <c r="N625" s="234"/>
      <c r="O625" s="90"/>
      <c r="P625" s="90"/>
      <c r="Q625" s="90"/>
      <c r="R625" s="90"/>
      <c r="S625" s="90"/>
      <c r="T625" s="91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T625" s="16" t="s">
        <v>172</v>
      </c>
      <c r="AU625" s="16" t="s">
        <v>89</v>
      </c>
    </row>
    <row r="626" s="13" customFormat="1">
      <c r="A626" s="13"/>
      <c r="B626" s="236"/>
      <c r="C626" s="237"/>
      <c r="D626" s="230" t="s">
        <v>219</v>
      </c>
      <c r="E626" s="238" t="s">
        <v>1</v>
      </c>
      <c r="F626" s="239" t="s">
        <v>1647</v>
      </c>
      <c r="G626" s="237"/>
      <c r="H626" s="240">
        <v>4968</v>
      </c>
      <c r="I626" s="241"/>
      <c r="J626" s="237"/>
      <c r="K626" s="237"/>
      <c r="L626" s="242"/>
      <c r="M626" s="243"/>
      <c r="N626" s="244"/>
      <c r="O626" s="244"/>
      <c r="P626" s="244"/>
      <c r="Q626" s="244"/>
      <c r="R626" s="244"/>
      <c r="S626" s="244"/>
      <c r="T626" s="24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6" t="s">
        <v>219</v>
      </c>
      <c r="AU626" s="246" t="s">
        <v>89</v>
      </c>
      <c r="AV626" s="13" t="s">
        <v>89</v>
      </c>
      <c r="AW626" s="13" t="s">
        <v>36</v>
      </c>
      <c r="AX626" s="13" t="s">
        <v>79</v>
      </c>
      <c r="AY626" s="246" t="s">
        <v>160</v>
      </c>
    </row>
    <row r="627" s="2" customFormat="1" ht="33" customHeight="1">
      <c r="A627" s="37"/>
      <c r="B627" s="38"/>
      <c r="C627" s="217" t="s">
        <v>1648</v>
      </c>
      <c r="D627" s="217" t="s">
        <v>163</v>
      </c>
      <c r="E627" s="218" t="s">
        <v>1649</v>
      </c>
      <c r="F627" s="219" t="s">
        <v>1650</v>
      </c>
      <c r="G627" s="220" t="s">
        <v>215</v>
      </c>
      <c r="H627" s="221">
        <v>76.299999999999997</v>
      </c>
      <c r="I627" s="222"/>
      <c r="J627" s="223">
        <f>ROUND(I627*H627,2)</f>
        <v>0</v>
      </c>
      <c r="K627" s="219" t="s">
        <v>167</v>
      </c>
      <c r="L627" s="43"/>
      <c r="M627" s="224" t="s">
        <v>1</v>
      </c>
      <c r="N627" s="225" t="s">
        <v>44</v>
      </c>
      <c r="O627" s="90"/>
      <c r="P627" s="226">
        <f>O627*H627</f>
        <v>0</v>
      </c>
      <c r="Q627" s="226">
        <v>0.00060999999999999997</v>
      </c>
      <c r="R627" s="226">
        <f>Q627*H627</f>
        <v>0.046542999999999994</v>
      </c>
      <c r="S627" s="226">
        <v>0</v>
      </c>
      <c r="T627" s="227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228" t="s">
        <v>182</v>
      </c>
      <c r="AT627" s="228" t="s">
        <v>163</v>
      </c>
      <c r="AU627" s="228" t="s">
        <v>89</v>
      </c>
      <c r="AY627" s="16" t="s">
        <v>160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6" t="s">
        <v>87</v>
      </c>
      <c r="BK627" s="229">
        <f>ROUND(I627*H627,2)</f>
        <v>0</v>
      </c>
      <c r="BL627" s="16" t="s">
        <v>182</v>
      </c>
      <c r="BM627" s="228" t="s">
        <v>1651</v>
      </c>
    </row>
    <row r="628" s="2" customFormat="1">
      <c r="A628" s="37"/>
      <c r="B628" s="38"/>
      <c r="C628" s="39"/>
      <c r="D628" s="230" t="s">
        <v>170</v>
      </c>
      <c r="E628" s="39"/>
      <c r="F628" s="231" t="s">
        <v>1652</v>
      </c>
      <c r="G628" s="39"/>
      <c r="H628" s="39"/>
      <c r="I628" s="232"/>
      <c r="J628" s="39"/>
      <c r="K628" s="39"/>
      <c r="L628" s="43"/>
      <c r="M628" s="233"/>
      <c r="N628" s="234"/>
      <c r="O628" s="90"/>
      <c r="P628" s="90"/>
      <c r="Q628" s="90"/>
      <c r="R628" s="90"/>
      <c r="S628" s="90"/>
      <c r="T628" s="91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T628" s="16" t="s">
        <v>170</v>
      </c>
      <c r="AU628" s="16" t="s">
        <v>89</v>
      </c>
    </row>
    <row r="629" s="2" customFormat="1" ht="21.75" customHeight="1">
      <c r="A629" s="37"/>
      <c r="B629" s="38"/>
      <c r="C629" s="217" t="s">
        <v>1653</v>
      </c>
      <c r="D629" s="217" t="s">
        <v>163</v>
      </c>
      <c r="E629" s="218" t="s">
        <v>1654</v>
      </c>
      <c r="F629" s="219" t="s">
        <v>1655</v>
      </c>
      <c r="G629" s="220" t="s">
        <v>215</v>
      </c>
      <c r="H629" s="221">
        <v>76.299999999999997</v>
      </c>
      <c r="I629" s="222"/>
      <c r="J629" s="223">
        <f>ROUND(I629*H629,2)</f>
        <v>0</v>
      </c>
      <c r="K629" s="219" t="s">
        <v>167</v>
      </c>
      <c r="L629" s="43"/>
      <c r="M629" s="224" t="s">
        <v>1</v>
      </c>
      <c r="N629" s="225" t="s">
        <v>44</v>
      </c>
      <c r="O629" s="90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28" t="s">
        <v>182</v>
      </c>
      <c r="AT629" s="228" t="s">
        <v>163</v>
      </c>
      <c r="AU629" s="228" t="s">
        <v>89</v>
      </c>
      <c r="AY629" s="16" t="s">
        <v>160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6" t="s">
        <v>87</v>
      </c>
      <c r="BK629" s="229">
        <f>ROUND(I629*H629,2)</f>
        <v>0</v>
      </c>
      <c r="BL629" s="16" t="s">
        <v>182</v>
      </c>
      <c r="BM629" s="228" t="s">
        <v>1656</v>
      </c>
    </row>
    <row r="630" s="2" customFormat="1">
      <c r="A630" s="37"/>
      <c r="B630" s="38"/>
      <c r="C630" s="39"/>
      <c r="D630" s="230" t="s">
        <v>170</v>
      </c>
      <c r="E630" s="39"/>
      <c r="F630" s="231" t="s">
        <v>1657</v>
      </c>
      <c r="G630" s="39"/>
      <c r="H630" s="39"/>
      <c r="I630" s="232"/>
      <c r="J630" s="39"/>
      <c r="K630" s="39"/>
      <c r="L630" s="43"/>
      <c r="M630" s="233"/>
      <c r="N630" s="234"/>
      <c r="O630" s="90"/>
      <c r="P630" s="90"/>
      <c r="Q630" s="90"/>
      <c r="R630" s="90"/>
      <c r="S630" s="90"/>
      <c r="T630" s="91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16" t="s">
        <v>170</v>
      </c>
      <c r="AU630" s="16" t="s">
        <v>89</v>
      </c>
    </row>
    <row r="631" s="13" customFormat="1">
      <c r="A631" s="13"/>
      <c r="B631" s="236"/>
      <c r="C631" s="237"/>
      <c r="D631" s="230" t="s">
        <v>219</v>
      </c>
      <c r="E631" s="238" t="s">
        <v>1</v>
      </c>
      <c r="F631" s="239" t="s">
        <v>1658</v>
      </c>
      <c r="G631" s="237"/>
      <c r="H631" s="240">
        <v>76.299999999999997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6" t="s">
        <v>219</v>
      </c>
      <c r="AU631" s="246" t="s">
        <v>89</v>
      </c>
      <c r="AV631" s="13" t="s">
        <v>89</v>
      </c>
      <c r="AW631" s="13" t="s">
        <v>36</v>
      </c>
      <c r="AX631" s="13" t="s">
        <v>79</v>
      </c>
      <c r="AY631" s="246" t="s">
        <v>160</v>
      </c>
    </row>
    <row r="632" s="2" customFormat="1" ht="24.15" customHeight="1">
      <c r="A632" s="37"/>
      <c r="B632" s="38"/>
      <c r="C632" s="217" t="s">
        <v>1659</v>
      </c>
      <c r="D632" s="217" t="s">
        <v>163</v>
      </c>
      <c r="E632" s="218" t="s">
        <v>1660</v>
      </c>
      <c r="F632" s="219" t="s">
        <v>1661</v>
      </c>
      <c r="G632" s="220" t="s">
        <v>270</v>
      </c>
      <c r="H632" s="221">
        <v>104.12000000000001</v>
      </c>
      <c r="I632" s="222"/>
      <c r="J632" s="223">
        <f>ROUND(I632*H632,2)</f>
        <v>0</v>
      </c>
      <c r="K632" s="219" t="s">
        <v>167</v>
      </c>
      <c r="L632" s="43"/>
      <c r="M632" s="224" t="s">
        <v>1</v>
      </c>
      <c r="N632" s="225" t="s">
        <v>44</v>
      </c>
      <c r="O632" s="90"/>
      <c r="P632" s="226">
        <f>O632*H632</f>
        <v>0</v>
      </c>
      <c r="Q632" s="226">
        <v>0.014030000000000001</v>
      </c>
      <c r="R632" s="226">
        <f>Q632*H632</f>
        <v>1.4608036000000002</v>
      </c>
      <c r="S632" s="226">
        <v>0</v>
      </c>
      <c r="T632" s="227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28" t="s">
        <v>182</v>
      </c>
      <c r="AT632" s="228" t="s">
        <v>163</v>
      </c>
      <c r="AU632" s="228" t="s">
        <v>89</v>
      </c>
      <c r="AY632" s="16" t="s">
        <v>160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16" t="s">
        <v>87</v>
      </c>
      <c r="BK632" s="229">
        <f>ROUND(I632*H632,2)</f>
        <v>0</v>
      </c>
      <c r="BL632" s="16" t="s">
        <v>182</v>
      </c>
      <c r="BM632" s="228" t="s">
        <v>1662</v>
      </c>
    </row>
    <row r="633" s="2" customFormat="1">
      <c r="A633" s="37"/>
      <c r="B633" s="38"/>
      <c r="C633" s="39"/>
      <c r="D633" s="230" t="s">
        <v>170</v>
      </c>
      <c r="E633" s="39"/>
      <c r="F633" s="231" t="s">
        <v>1663</v>
      </c>
      <c r="G633" s="39"/>
      <c r="H633" s="39"/>
      <c r="I633" s="232"/>
      <c r="J633" s="39"/>
      <c r="K633" s="39"/>
      <c r="L633" s="43"/>
      <c r="M633" s="233"/>
      <c r="N633" s="234"/>
      <c r="O633" s="90"/>
      <c r="P633" s="90"/>
      <c r="Q633" s="90"/>
      <c r="R633" s="90"/>
      <c r="S633" s="90"/>
      <c r="T633" s="91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16" t="s">
        <v>170</v>
      </c>
      <c r="AU633" s="16" t="s">
        <v>89</v>
      </c>
    </row>
    <row r="634" s="13" customFormat="1">
      <c r="A634" s="13"/>
      <c r="B634" s="236"/>
      <c r="C634" s="237"/>
      <c r="D634" s="230" t="s">
        <v>219</v>
      </c>
      <c r="E634" s="238" t="s">
        <v>1</v>
      </c>
      <c r="F634" s="239" t="s">
        <v>1664</v>
      </c>
      <c r="G634" s="237"/>
      <c r="H634" s="240">
        <v>104.12000000000001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6" t="s">
        <v>219</v>
      </c>
      <c r="AU634" s="246" t="s">
        <v>89</v>
      </c>
      <c r="AV634" s="13" t="s">
        <v>89</v>
      </c>
      <c r="AW634" s="13" t="s">
        <v>36</v>
      </c>
      <c r="AX634" s="13" t="s">
        <v>79</v>
      </c>
      <c r="AY634" s="246" t="s">
        <v>160</v>
      </c>
    </row>
    <row r="635" s="2" customFormat="1" ht="24.15" customHeight="1">
      <c r="A635" s="37"/>
      <c r="B635" s="38"/>
      <c r="C635" s="217" t="s">
        <v>1665</v>
      </c>
      <c r="D635" s="217" t="s">
        <v>163</v>
      </c>
      <c r="E635" s="218" t="s">
        <v>1666</v>
      </c>
      <c r="F635" s="219" t="s">
        <v>1667</v>
      </c>
      <c r="G635" s="220" t="s">
        <v>215</v>
      </c>
      <c r="H635" s="221">
        <v>30.300000000000001</v>
      </c>
      <c r="I635" s="222"/>
      <c r="J635" s="223">
        <f>ROUND(I635*H635,2)</f>
        <v>0</v>
      </c>
      <c r="K635" s="219" t="s">
        <v>1668</v>
      </c>
      <c r="L635" s="43"/>
      <c r="M635" s="224" t="s">
        <v>1</v>
      </c>
      <c r="N635" s="225" t="s">
        <v>44</v>
      </c>
      <c r="O635" s="90"/>
      <c r="P635" s="226">
        <f>O635*H635</f>
        <v>0</v>
      </c>
      <c r="Q635" s="226">
        <v>0.43819000000000002</v>
      </c>
      <c r="R635" s="226">
        <f>Q635*H635</f>
        <v>13.277157000000001</v>
      </c>
      <c r="S635" s="226">
        <v>0</v>
      </c>
      <c r="T635" s="227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28" t="s">
        <v>182</v>
      </c>
      <c r="AT635" s="228" t="s">
        <v>163</v>
      </c>
      <c r="AU635" s="228" t="s">
        <v>89</v>
      </c>
      <c r="AY635" s="16" t="s">
        <v>160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6" t="s">
        <v>87</v>
      </c>
      <c r="BK635" s="229">
        <f>ROUND(I635*H635,2)</f>
        <v>0</v>
      </c>
      <c r="BL635" s="16" t="s">
        <v>182</v>
      </c>
      <c r="BM635" s="228" t="s">
        <v>1669</v>
      </c>
    </row>
    <row r="636" s="2" customFormat="1">
      <c r="A636" s="37"/>
      <c r="B636" s="38"/>
      <c r="C636" s="39"/>
      <c r="D636" s="230" t="s">
        <v>170</v>
      </c>
      <c r="E636" s="39"/>
      <c r="F636" s="231" t="s">
        <v>1670</v>
      </c>
      <c r="G636" s="39"/>
      <c r="H636" s="39"/>
      <c r="I636" s="232"/>
      <c r="J636" s="39"/>
      <c r="K636" s="39"/>
      <c r="L636" s="43"/>
      <c r="M636" s="233"/>
      <c r="N636" s="234"/>
      <c r="O636" s="90"/>
      <c r="P636" s="90"/>
      <c r="Q636" s="90"/>
      <c r="R636" s="90"/>
      <c r="S636" s="90"/>
      <c r="T636" s="91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6" t="s">
        <v>170</v>
      </c>
      <c r="AU636" s="16" t="s">
        <v>89</v>
      </c>
    </row>
    <row r="637" s="2" customFormat="1">
      <c r="A637" s="37"/>
      <c r="B637" s="38"/>
      <c r="C637" s="39"/>
      <c r="D637" s="230" t="s">
        <v>172</v>
      </c>
      <c r="E637" s="39"/>
      <c r="F637" s="235" t="s">
        <v>1671</v>
      </c>
      <c r="G637" s="39"/>
      <c r="H637" s="39"/>
      <c r="I637" s="232"/>
      <c r="J637" s="39"/>
      <c r="K637" s="39"/>
      <c r="L637" s="43"/>
      <c r="M637" s="233"/>
      <c r="N637" s="234"/>
      <c r="O637" s="90"/>
      <c r="P637" s="90"/>
      <c r="Q637" s="90"/>
      <c r="R637" s="90"/>
      <c r="S637" s="90"/>
      <c r="T637" s="91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16" t="s">
        <v>172</v>
      </c>
      <c r="AU637" s="16" t="s">
        <v>89</v>
      </c>
    </row>
    <row r="638" s="13" customFormat="1">
      <c r="A638" s="13"/>
      <c r="B638" s="236"/>
      <c r="C638" s="237"/>
      <c r="D638" s="230" t="s">
        <v>219</v>
      </c>
      <c r="E638" s="238" t="s">
        <v>1</v>
      </c>
      <c r="F638" s="239" t="s">
        <v>1672</v>
      </c>
      <c r="G638" s="237"/>
      <c r="H638" s="240">
        <v>30.300000000000001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6" t="s">
        <v>219</v>
      </c>
      <c r="AU638" s="246" t="s">
        <v>89</v>
      </c>
      <c r="AV638" s="13" t="s">
        <v>89</v>
      </c>
      <c r="AW638" s="13" t="s">
        <v>36</v>
      </c>
      <c r="AX638" s="13" t="s">
        <v>79</v>
      </c>
      <c r="AY638" s="246" t="s">
        <v>160</v>
      </c>
    </row>
    <row r="639" s="2" customFormat="1" ht="16.5" customHeight="1">
      <c r="A639" s="37"/>
      <c r="B639" s="38"/>
      <c r="C639" s="251" t="s">
        <v>1673</v>
      </c>
      <c r="D639" s="251" t="s">
        <v>452</v>
      </c>
      <c r="E639" s="252" t="s">
        <v>1674</v>
      </c>
      <c r="F639" s="253" t="s">
        <v>1675</v>
      </c>
      <c r="G639" s="254" t="s">
        <v>215</v>
      </c>
      <c r="H639" s="255">
        <v>30.300000000000001</v>
      </c>
      <c r="I639" s="256"/>
      <c r="J639" s="257">
        <f>ROUND(I639*H639,2)</f>
        <v>0</v>
      </c>
      <c r="K639" s="253" t="s">
        <v>1</v>
      </c>
      <c r="L639" s="258"/>
      <c r="M639" s="259" t="s">
        <v>1</v>
      </c>
      <c r="N639" s="260" t="s">
        <v>44</v>
      </c>
      <c r="O639" s="90"/>
      <c r="P639" s="226">
        <f>O639*H639</f>
        <v>0</v>
      </c>
      <c r="Q639" s="226">
        <v>0.0166</v>
      </c>
      <c r="R639" s="226">
        <f>Q639*H639</f>
        <v>0.50297999999999998</v>
      </c>
      <c r="S639" s="226">
        <v>0</v>
      </c>
      <c r="T639" s="227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228" t="s">
        <v>204</v>
      </c>
      <c r="AT639" s="228" t="s">
        <v>452</v>
      </c>
      <c r="AU639" s="228" t="s">
        <v>89</v>
      </c>
      <c r="AY639" s="16" t="s">
        <v>160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6" t="s">
        <v>87</v>
      </c>
      <c r="BK639" s="229">
        <f>ROUND(I639*H639,2)</f>
        <v>0</v>
      </c>
      <c r="BL639" s="16" t="s">
        <v>182</v>
      </c>
      <c r="BM639" s="228" t="s">
        <v>1676</v>
      </c>
    </row>
    <row r="640" s="2" customFormat="1">
      <c r="A640" s="37"/>
      <c r="B640" s="38"/>
      <c r="C640" s="39"/>
      <c r="D640" s="230" t="s">
        <v>170</v>
      </c>
      <c r="E640" s="39"/>
      <c r="F640" s="231" t="s">
        <v>1670</v>
      </c>
      <c r="G640" s="39"/>
      <c r="H640" s="39"/>
      <c r="I640" s="232"/>
      <c r="J640" s="39"/>
      <c r="K640" s="39"/>
      <c r="L640" s="43"/>
      <c r="M640" s="233"/>
      <c r="N640" s="234"/>
      <c r="O640" s="90"/>
      <c r="P640" s="90"/>
      <c r="Q640" s="90"/>
      <c r="R640" s="90"/>
      <c r="S640" s="90"/>
      <c r="T640" s="91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16" t="s">
        <v>170</v>
      </c>
      <c r="AU640" s="16" t="s">
        <v>89</v>
      </c>
    </row>
    <row r="641" s="2" customFormat="1">
      <c r="A641" s="37"/>
      <c r="B641" s="38"/>
      <c r="C641" s="39"/>
      <c r="D641" s="230" t="s">
        <v>172</v>
      </c>
      <c r="E641" s="39"/>
      <c r="F641" s="235" t="s">
        <v>1677</v>
      </c>
      <c r="G641" s="39"/>
      <c r="H641" s="39"/>
      <c r="I641" s="232"/>
      <c r="J641" s="39"/>
      <c r="K641" s="39"/>
      <c r="L641" s="43"/>
      <c r="M641" s="233"/>
      <c r="N641" s="234"/>
      <c r="O641" s="90"/>
      <c r="P641" s="90"/>
      <c r="Q641" s="90"/>
      <c r="R641" s="90"/>
      <c r="S641" s="90"/>
      <c r="T641" s="91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T641" s="16" t="s">
        <v>172</v>
      </c>
      <c r="AU641" s="16" t="s">
        <v>89</v>
      </c>
    </row>
    <row r="642" s="2" customFormat="1" ht="24.15" customHeight="1">
      <c r="A642" s="37"/>
      <c r="B642" s="38"/>
      <c r="C642" s="217" t="s">
        <v>1678</v>
      </c>
      <c r="D642" s="217" t="s">
        <v>163</v>
      </c>
      <c r="E642" s="218" t="s">
        <v>1679</v>
      </c>
      <c r="F642" s="219" t="s">
        <v>1680</v>
      </c>
      <c r="G642" s="220" t="s">
        <v>215</v>
      </c>
      <c r="H642" s="221">
        <v>32</v>
      </c>
      <c r="I642" s="222"/>
      <c r="J642" s="223">
        <f>ROUND(I642*H642,2)</f>
        <v>0</v>
      </c>
      <c r="K642" s="219" t="s">
        <v>167</v>
      </c>
      <c r="L642" s="43"/>
      <c r="M642" s="224" t="s">
        <v>1</v>
      </c>
      <c r="N642" s="225" t="s">
        <v>44</v>
      </c>
      <c r="O642" s="90"/>
      <c r="P642" s="226">
        <f>O642*H642</f>
        <v>0</v>
      </c>
      <c r="Q642" s="226">
        <v>0</v>
      </c>
      <c r="R642" s="226">
        <f>Q642*H642</f>
        <v>0</v>
      </c>
      <c r="S642" s="226">
        <v>0.20000000000000001</v>
      </c>
      <c r="T642" s="227">
        <f>S642*H642</f>
        <v>6.4000000000000004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228" t="s">
        <v>182</v>
      </c>
      <c r="AT642" s="228" t="s">
        <v>163</v>
      </c>
      <c r="AU642" s="228" t="s">
        <v>89</v>
      </c>
      <c r="AY642" s="16" t="s">
        <v>160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16" t="s">
        <v>87</v>
      </c>
      <c r="BK642" s="229">
        <f>ROUND(I642*H642,2)</f>
        <v>0</v>
      </c>
      <c r="BL642" s="16" t="s">
        <v>182</v>
      </c>
      <c r="BM642" s="228" t="s">
        <v>1681</v>
      </c>
    </row>
    <row r="643" s="2" customFormat="1">
      <c r="A643" s="37"/>
      <c r="B643" s="38"/>
      <c r="C643" s="39"/>
      <c r="D643" s="230" t="s">
        <v>170</v>
      </c>
      <c r="E643" s="39"/>
      <c r="F643" s="231" t="s">
        <v>1682</v>
      </c>
      <c r="G643" s="39"/>
      <c r="H643" s="39"/>
      <c r="I643" s="232"/>
      <c r="J643" s="39"/>
      <c r="K643" s="39"/>
      <c r="L643" s="43"/>
      <c r="M643" s="233"/>
      <c r="N643" s="234"/>
      <c r="O643" s="90"/>
      <c r="P643" s="90"/>
      <c r="Q643" s="90"/>
      <c r="R643" s="90"/>
      <c r="S643" s="90"/>
      <c r="T643" s="91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16" t="s">
        <v>170</v>
      </c>
      <c r="AU643" s="16" t="s">
        <v>89</v>
      </c>
    </row>
    <row r="644" s="12" customFormat="1" ht="22.8" customHeight="1">
      <c r="A644" s="12"/>
      <c r="B644" s="201"/>
      <c r="C644" s="202"/>
      <c r="D644" s="203" t="s">
        <v>78</v>
      </c>
      <c r="E644" s="215" t="s">
        <v>357</v>
      </c>
      <c r="F644" s="215" t="s">
        <v>358</v>
      </c>
      <c r="G644" s="202"/>
      <c r="H644" s="202"/>
      <c r="I644" s="205"/>
      <c r="J644" s="216">
        <f>BK644</f>
        <v>0</v>
      </c>
      <c r="K644" s="202"/>
      <c r="L644" s="207"/>
      <c r="M644" s="208"/>
      <c r="N644" s="209"/>
      <c r="O644" s="209"/>
      <c r="P644" s="210">
        <f>SUM(P645:P658)</f>
        <v>0</v>
      </c>
      <c r="Q644" s="209"/>
      <c r="R644" s="210">
        <f>SUM(R645:R658)</f>
        <v>0</v>
      </c>
      <c r="S644" s="209"/>
      <c r="T644" s="211">
        <f>SUM(T645:T658)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2" t="s">
        <v>87</v>
      </c>
      <c r="AT644" s="213" t="s">
        <v>78</v>
      </c>
      <c r="AU644" s="213" t="s">
        <v>87</v>
      </c>
      <c r="AY644" s="212" t="s">
        <v>160</v>
      </c>
      <c r="BK644" s="214">
        <f>SUM(BK645:BK658)</f>
        <v>0</v>
      </c>
    </row>
    <row r="645" s="2" customFormat="1" ht="24.15" customHeight="1">
      <c r="A645" s="37"/>
      <c r="B645" s="38"/>
      <c r="C645" s="217" t="s">
        <v>1683</v>
      </c>
      <c r="D645" s="217" t="s">
        <v>163</v>
      </c>
      <c r="E645" s="218" t="s">
        <v>1684</v>
      </c>
      <c r="F645" s="219" t="s">
        <v>1685</v>
      </c>
      <c r="G645" s="220" t="s">
        <v>362</v>
      </c>
      <c r="H645" s="221">
        <v>1090.0260000000001</v>
      </c>
      <c r="I645" s="222"/>
      <c r="J645" s="223">
        <f>ROUND(I645*H645,2)</f>
        <v>0</v>
      </c>
      <c r="K645" s="219" t="s">
        <v>1</v>
      </c>
      <c r="L645" s="43"/>
      <c r="M645" s="224" t="s">
        <v>1</v>
      </c>
      <c r="N645" s="225" t="s">
        <v>44</v>
      </c>
      <c r="O645" s="90"/>
      <c r="P645" s="226">
        <f>O645*H645</f>
        <v>0</v>
      </c>
      <c r="Q645" s="226">
        <v>0</v>
      </c>
      <c r="R645" s="226">
        <f>Q645*H645</f>
        <v>0</v>
      </c>
      <c r="S645" s="226">
        <v>0</v>
      </c>
      <c r="T645" s="227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228" t="s">
        <v>182</v>
      </c>
      <c r="AT645" s="228" t="s">
        <v>163</v>
      </c>
      <c r="AU645" s="228" t="s">
        <v>89</v>
      </c>
      <c r="AY645" s="16" t="s">
        <v>160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16" t="s">
        <v>87</v>
      </c>
      <c r="BK645" s="229">
        <f>ROUND(I645*H645,2)</f>
        <v>0</v>
      </c>
      <c r="BL645" s="16" t="s">
        <v>182</v>
      </c>
      <c r="BM645" s="228" t="s">
        <v>1686</v>
      </c>
    </row>
    <row r="646" s="2" customFormat="1">
      <c r="A646" s="37"/>
      <c r="B646" s="38"/>
      <c r="C646" s="39"/>
      <c r="D646" s="230" t="s">
        <v>172</v>
      </c>
      <c r="E646" s="39"/>
      <c r="F646" s="235" t="s">
        <v>1687</v>
      </c>
      <c r="G646" s="39"/>
      <c r="H646" s="39"/>
      <c r="I646" s="232"/>
      <c r="J646" s="39"/>
      <c r="K646" s="39"/>
      <c r="L646" s="43"/>
      <c r="M646" s="233"/>
      <c r="N646" s="234"/>
      <c r="O646" s="90"/>
      <c r="P646" s="90"/>
      <c r="Q646" s="90"/>
      <c r="R646" s="90"/>
      <c r="S646" s="90"/>
      <c r="T646" s="91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16" t="s">
        <v>172</v>
      </c>
      <c r="AU646" s="16" t="s">
        <v>89</v>
      </c>
    </row>
    <row r="647" s="2" customFormat="1" ht="33" customHeight="1">
      <c r="A647" s="37"/>
      <c r="B647" s="38"/>
      <c r="C647" s="217" t="s">
        <v>1688</v>
      </c>
      <c r="D647" s="217" t="s">
        <v>163</v>
      </c>
      <c r="E647" s="218" t="s">
        <v>360</v>
      </c>
      <c r="F647" s="219" t="s">
        <v>361</v>
      </c>
      <c r="G647" s="220" t="s">
        <v>362</v>
      </c>
      <c r="H647" s="221">
        <v>138.55099999999999</v>
      </c>
      <c r="I647" s="222"/>
      <c r="J647" s="223">
        <f>ROUND(I647*H647,2)</f>
        <v>0</v>
      </c>
      <c r="K647" s="219" t="s">
        <v>167</v>
      </c>
      <c r="L647" s="43"/>
      <c r="M647" s="224" t="s">
        <v>1</v>
      </c>
      <c r="N647" s="225" t="s">
        <v>44</v>
      </c>
      <c r="O647" s="90"/>
      <c r="P647" s="226">
        <f>O647*H647</f>
        <v>0</v>
      </c>
      <c r="Q647" s="226">
        <v>0</v>
      </c>
      <c r="R647" s="226">
        <f>Q647*H647</f>
        <v>0</v>
      </c>
      <c r="S647" s="226">
        <v>0</v>
      </c>
      <c r="T647" s="227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28" t="s">
        <v>182</v>
      </c>
      <c r="AT647" s="228" t="s">
        <v>163</v>
      </c>
      <c r="AU647" s="228" t="s">
        <v>89</v>
      </c>
      <c r="AY647" s="16" t="s">
        <v>160</v>
      </c>
      <c r="BE647" s="229">
        <f>IF(N647="základní",J647,0)</f>
        <v>0</v>
      </c>
      <c r="BF647" s="229">
        <f>IF(N647="snížená",J647,0)</f>
        <v>0</v>
      </c>
      <c r="BG647" s="229">
        <f>IF(N647="zákl. přenesená",J647,0)</f>
        <v>0</v>
      </c>
      <c r="BH647" s="229">
        <f>IF(N647="sníž. přenesená",J647,0)</f>
        <v>0</v>
      </c>
      <c r="BI647" s="229">
        <f>IF(N647="nulová",J647,0)</f>
        <v>0</v>
      </c>
      <c r="BJ647" s="16" t="s">
        <v>87</v>
      </c>
      <c r="BK647" s="229">
        <f>ROUND(I647*H647,2)</f>
        <v>0</v>
      </c>
      <c r="BL647" s="16" t="s">
        <v>182</v>
      </c>
      <c r="BM647" s="228" t="s">
        <v>1689</v>
      </c>
    </row>
    <row r="648" s="2" customFormat="1">
      <c r="A648" s="37"/>
      <c r="B648" s="38"/>
      <c r="C648" s="39"/>
      <c r="D648" s="230" t="s">
        <v>170</v>
      </c>
      <c r="E648" s="39"/>
      <c r="F648" s="231" t="s">
        <v>364</v>
      </c>
      <c r="G648" s="39"/>
      <c r="H648" s="39"/>
      <c r="I648" s="232"/>
      <c r="J648" s="39"/>
      <c r="K648" s="39"/>
      <c r="L648" s="43"/>
      <c r="M648" s="233"/>
      <c r="N648" s="234"/>
      <c r="O648" s="90"/>
      <c r="P648" s="90"/>
      <c r="Q648" s="90"/>
      <c r="R648" s="90"/>
      <c r="S648" s="90"/>
      <c r="T648" s="91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16" t="s">
        <v>170</v>
      </c>
      <c r="AU648" s="16" t="s">
        <v>89</v>
      </c>
    </row>
    <row r="649" s="13" customFormat="1">
      <c r="A649" s="13"/>
      <c r="B649" s="236"/>
      <c r="C649" s="237"/>
      <c r="D649" s="230" t="s">
        <v>219</v>
      </c>
      <c r="E649" s="238" t="s">
        <v>1</v>
      </c>
      <c r="F649" s="239" t="s">
        <v>1690</v>
      </c>
      <c r="G649" s="237"/>
      <c r="H649" s="240">
        <v>138.55099999999999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6" t="s">
        <v>219</v>
      </c>
      <c r="AU649" s="246" t="s">
        <v>89</v>
      </c>
      <c r="AV649" s="13" t="s">
        <v>89</v>
      </c>
      <c r="AW649" s="13" t="s">
        <v>36</v>
      </c>
      <c r="AX649" s="13" t="s">
        <v>79</v>
      </c>
      <c r="AY649" s="246" t="s">
        <v>160</v>
      </c>
    </row>
    <row r="650" s="2" customFormat="1" ht="37.8" customHeight="1">
      <c r="A650" s="37"/>
      <c r="B650" s="38"/>
      <c r="C650" s="217" t="s">
        <v>1691</v>
      </c>
      <c r="D650" s="217" t="s">
        <v>163</v>
      </c>
      <c r="E650" s="218" t="s">
        <v>367</v>
      </c>
      <c r="F650" s="219" t="s">
        <v>368</v>
      </c>
      <c r="G650" s="220" t="s">
        <v>362</v>
      </c>
      <c r="H650" s="221">
        <v>2.04</v>
      </c>
      <c r="I650" s="222"/>
      <c r="J650" s="223">
        <f>ROUND(I650*H650,2)</f>
        <v>0</v>
      </c>
      <c r="K650" s="219" t="s">
        <v>167</v>
      </c>
      <c r="L650" s="43"/>
      <c r="M650" s="224" t="s">
        <v>1</v>
      </c>
      <c r="N650" s="225" t="s">
        <v>44</v>
      </c>
      <c r="O650" s="90"/>
      <c r="P650" s="226">
        <f>O650*H650</f>
        <v>0</v>
      </c>
      <c r="Q650" s="226">
        <v>0</v>
      </c>
      <c r="R650" s="226">
        <f>Q650*H650</f>
        <v>0</v>
      </c>
      <c r="S650" s="226">
        <v>0</v>
      </c>
      <c r="T650" s="227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28" t="s">
        <v>182</v>
      </c>
      <c r="AT650" s="228" t="s">
        <v>163</v>
      </c>
      <c r="AU650" s="228" t="s">
        <v>89</v>
      </c>
      <c r="AY650" s="16" t="s">
        <v>160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6" t="s">
        <v>87</v>
      </c>
      <c r="BK650" s="229">
        <f>ROUND(I650*H650,2)</f>
        <v>0</v>
      </c>
      <c r="BL650" s="16" t="s">
        <v>182</v>
      </c>
      <c r="BM650" s="228" t="s">
        <v>1692</v>
      </c>
    </row>
    <row r="651" s="2" customFormat="1">
      <c r="A651" s="37"/>
      <c r="B651" s="38"/>
      <c r="C651" s="39"/>
      <c r="D651" s="230" t="s">
        <v>170</v>
      </c>
      <c r="E651" s="39"/>
      <c r="F651" s="231" t="s">
        <v>370</v>
      </c>
      <c r="G651" s="39"/>
      <c r="H651" s="39"/>
      <c r="I651" s="232"/>
      <c r="J651" s="39"/>
      <c r="K651" s="39"/>
      <c r="L651" s="43"/>
      <c r="M651" s="233"/>
      <c r="N651" s="234"/>
      <c r="O651" s="90"/>
      <c r="P651" s="90"/>
      <c r="Q651" s="90"/>
      <c r="R651" s="90"/>
      <c r="S651" s="90"/>
      <c r="T651" s="91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T651" s="16" t="s">
        <v>170</v>
      </c>
      <c r="AU651" s="16" t="s">
        <v>89</v>
      </c>
    </row>
    <row r="652" s="13" customFormat="1">
      <c r="A652" s="13"/>
      <c r="B652" s="236"/>
      <c r="C652" s="237"/>
      <c r="D652" s="230" t="s">
        <v>219</v>
      </c>
      <c r="E652" s="238" t="s">
        <v>1</v>
      </c>
      <c r="F652" s="239" t="s">
        <v>1693</v>
      </c>
      <c r="G652" s="237"/>
      <c r="H652" s="240">
        <v>2.04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6" t="s">
        <v>219</v>
      </c>
      <c r="AU652" s="246" t="s">
        <v>89</v>
      </c>
      <c r="AV652" s="13" t="s">
        <v>89</v>
      </c>
      <c r="AW652" s="13" t="s">
        <v>36</v>
      </c>
      <c r="AX652" s="13" t="s">
        <v>79</v>
      </c>
      <c r="AY652" s="246" t="s">
        <v>160</v>
      </c>
    </row>
    <row r="653" s="2" customFormat="1" ht="33" customHeight="1">
      <c r="A653" s="37"/>
      <c r="B653" s="38"/>
      <c r="C653" s="217" t="s">
        <v>1694</v>
      </c>
      <c r="D653" s="217" t="s">
        <v>163</v>
      </c>
      <c r="E653" s="218" t="s">
        <v>1695</v>
      </c>
      <c r="F653" s="219" t="s">
        <v>1696</v>
      </c>
      <c r="G653" s="220" t="s">
        <v>362</v>
      </c>
      <c r="H653" s="221">
        <v>519.36500000000001</v>
      </c>
      <c r="I653" s="222"/>
      <c r="J653" s="223">
        <f>ROUND(I653*H653,2)</f>
        <v>0</v>
      </c>
      <c r="K653" s="219" t="s">
        <v>167</v>
      </c>
      <c r="L653" s="43"/>
      <c r="M653" s="224" t="s">
        <v>1</v>
      </c>
      <c r="N653" s="225" t="s">
        <v>44</v>
      </c>
      <c r="O653" s="90"/>
      <c r="P653" s="226">
        <f>O653*H653</f>
        <v>0</v>
      </c>
      <c r="Q653" s="226">
        <v>0</v>
      </c>
      <c r="R653" s="226">
        <f>Q653*H653</f>
        <v>0</v>
      </c>
      <c r="S653" s="226">
        <v>0</v>
      </c>
      <c r="T653" s="227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28" t="s">
        <v>182</v>
      </c>
      <c r="AT653" s="228" t="s">
        <v>163</v>
      </c>
      <c r="AU653" s="228" t="s">
        <v>89</v>
      </c>
      <c r="AY653" s="16" t="s">
        <v>160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16" t="s">
        <v>87</v>
      </c>
      <c r="BK653" s="229">
        <f>ROUND(I653*H653,2)</f>
        <v>0</v>
      </c>
      <c r="BL653" s="16" t="s">
        <v>182</v>
      </c>
      <c r="BM653" s="228" t="s">
        <v>1697</v>
      </c>
    </row>
    <row r="654" s="2" customFormat="1">
      <c r="A654" s="37"/>
      <c r="B654" s="38"/>
      <c r="C654" s="39"/>
      <c r="D654" s="230" t="s">
        <v>170</v>
      </c>
      <c r="E654" s="39"/>
      <c r="F654" s="231" t="s">
        <v>1698</v>
      </c>
      <c r="G654" s="39"/>
      <c r="H654" s="39"/>
      <c r="I654" s="232"/>
      <c r="J654" s="39"/>
      <c r="K654" s="39"/>
      <c r="L654" s="43"/>
      <c r="M654" s="233"/>
      <c r="N654" s="234"/>
      <c r="O654" s="90"/>
      <c r="P654" s="90"/>
      <c r="Q654" s="90"/>
      <c r="R654" s="90"/>
      <c r="S654" s="90"/>
      <c r="T654" s="91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16" t="s">
        <v>170</v>
      </c>
      <c r="AU654" s="16" t="s">
        <v>89</v>
      </c>
    </row>
    <row r="655" s="13" customFormat="1">
      <c r="A655" s="13"/>
      <c r="B655" s="236"/>
      <c r="C655" s="237"/>
      <c r="D655" s="230" t="s">
        <v>219</v>
      </c>
      <c r="E655" s="238" t="s">
        <v>1</v>
      </c>
      <c r="F655" s="239" t="s">
        <v>1699</v>
      </c>
      <c r="G655" s="237"/>
      <c r="H655" s="240">
        <v>519.36500000000001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6" t="s">
        <v>219</v>
      </c>
      <c r="AU655" s="246" t="s">
        <v>89</v>
      </c>
      <c r="AV655" s="13" t="s">
        <v>89</v>
      </c>
      <c r="AW655" s="13" t="s">
        <v>36</v>
      </c>
      <c r="AX655" s="13" t="s">
        <v>79</v>
      </c>
      <c r="AY655" s="246" t="s">
        <v>160</v>
      </c>
    </row>
    <row r="656" s="2" customFormat="1" ht="24.15" customHeight="1">
      <c r="A656" s="37"/>
      <c r="B656" s="38"/>
      <c r="C656" s="217" t="s">
        <v>1700</v>
      </c>
      <c r="D656" s="217" t="s">
        <v>163</v>
      </c>
      <c r="E656" s="218" t="s">
        <v>1701</v>
      </c>
      <c r="F656" s="219" t="s">
        <v>1702</v>
      </c>
      <c r="G656" s="220" t="s">
        <v>362</v>
      </c>
      <c r="H656" s="221">
        <v>430.06999999999999</v>
      </c>
      <c r="I656" s="222"/>
      <c r="J656" s="223">
        <f>ROUND(I656*H656,2)</f>
        <v>0</v>
      </c>
      <c r="K656" s="219" t="s">
        <v>167</v>
      </c>
      <c r="L656" s="43"/>
      <c r="M656" s="224" t="s">
        <v>1</v>
      </c>
      <c r="N656" s="225" t="s">
        <v>44</v>
      </c>
      <c r="O656" s="90"/>
      <c r="P656" s="226">
        <f>O656*H656</f>
        <v>0</v>
      </c>
      <c r="Q656" s="226">
        <v>0</v>
      </c>
      <c r="R656" s="226">
        <f>Q656*H656</f>
        <v>0</v>
      </c>
      <c r="S656" s="226">
        <v>0</v>
      </c>
      <c r="T656" s="227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28" t="s">
        <v>182</v>
      </c>
      <c r="AT656" s="228" t="s">
        <v>163</v>
      </c>
      <c r="AU656" s="228" t="s">
        <v>89</v>
      </c>
      <c r="AY656" s="16" t="s">
        <v>160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6" t="s">
        <v>87</v>
      </c>
      <c r="BK656" s="229">
        <f>ROUND(I656*H656,2)</f>
        <v>0</v>
      </c>
      <c r="BL656" s="16" t="s">
        <v>182</v>
      </c>
      <c r="BM656" s="228" t="s">
        <v>1703</v>
      </c>
    </row>
    <row r="657" s="2" customFormat="1">
      <c r="A657" s="37"/>
      <c r="B657" s="38"/>
      <c r="C657" s="39"/>
      <c r="D657" s="230" t="s">
        <v>170</v>
      </c>
      <c r="E657" s="39"/>
      <c r="F657" s="231" t="s">
        <v>1704</v>
      </c>
      <c r="G657" s="39"/>
      <c r="H657" s="39"/>
      <c r="I657" s="232"/>
      <c r="J657" s="39"/>
      <c r="K657" s="39"/>
      <c r="L657" s="43"/>
      <c r="M657" s="233"/>
      <c r="N657" s="234"/>
      <c r="O657" s="90"/>
      <c r="P657" s="90"/>
      <c r="Q657" s="90"/>
      <c r="R657" s="90"/>
      <c r="S657" s="90"/>
      <c r="T657" s="91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16" t="s">
        <v>170</v>
      </c>
      <c r="AU657" s="16" t="s">
        <v>89</v>
      </c>
    </row>
    <row r="658" s="13" customFormat="1">
      <c r="A658" s="13"/>
      <c r="B658" s="236"/>
      <c r="C658" s="237"/>
      <c r="D658" s="230" t="s">
        <v>219</v>
      </c>
      <c r="E658" s="238" t="s">
        <v>1</v>
      </c>
      <c r="F658" s="239" t="s">
        <v>1705</v>
      </c>
      <c r="G658" s="237"/>
      <c r="H658" s="240">
        <v>430.06999999999999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6" t="s">
        <v>219</v>
      </c>
      <c r="AU658" s="246" t="s">
        <v>89</v>
      </c>
      <c r="AV658" s="13" t="s">
        <v>89</v>
      </c>
      <c r="AW658" s="13" t="s">
        <v>36</v>
      </c>
      <c r="AX658" s="13" t="s">
        <v>79</v>
      </c>
      <c r="AY658" s="246" t="s">
        <v>160</v>
      </c>
    </row>
    <row r="659" s="12" customFormat="1" ht="25.92" customHeight="1">
      <c r="A659" s="12"/>
      <c r="B659" s="201"/>
      <c r="C659" s="202"/>
      <c r="D659" s="203" t="s">
        <v>78</v>
      </c>
      <c r="E659" s="204" t="s">
        <v>701</v>
      </c>
      <c r="F659" s="204" t="s">
        <v>702</v>
      </c>
      <c r="G659" s="202"/>
      <c r="H659" s="202"/>
      <c r="I659" s="205"/>
      <c r="J659" s="206">
        <f>BK659</f>
        <v>0</v>
      </c>
      <c r="K659" s="202"/>
      <c r="L659" s="207"/>
      <c r="M659" s="208"/>
      <c r="N659" s="209"/>
      <c r="O659" s="209"/>
      <c r="P659" s="210">
        <f>P660</f>
        <v>0</v>
      </c>
      <c r="Q659" s="209"/>
      <c r="R659" s="210">
        <f>R660</f>
        <v>5.0000000000000002E-05</v>
      </c>
      <c r="S659" s="209"/>
      <c r="T659" s="211">
        <f>T660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12" t="s">
        <v>89</v>
      </c>
      <c r="AT659" s="213" t="s">
        <v>78</v>
      </c>
      <c r="AU659" s="213" t="s">
        <v>79</v>
      </c>
      <c r="AY659" s="212" t="s">
        <v>160</v>
      </c>
      <c r="BK659" s="214">
        <f>BK660</f>
        <v>0</v>
      </c>
    </row>
    <row r="660" s="12" customFormat="1" ht="22.8" customHeight="1">
      <c r="A660" s="12"/>
      <c r="B660" s="201"/>
      <c r="C660" s="202"/>
      <c r="D660" s="203" t="s">
        <v>78</v>
      </c>
      <c r="E660" s="215" t="s">
        <v>1706</v>
      </c>
      <c r="F660" s="215" t="s">
        <v>1707</v>
      </c>
      <c r="G660" s="202"/>
      <c r="H660" s="202"/>
      <c r="I660" s="205"/>
      <c r="J660" s="216">
        <f>BK660</f>
        <v>0</v>
      </c>
      <c r="K660" s="202"/>
      <c r="L660" s="207"/>
      <c r="M660" s="208"/>
      <c r="N660" s="209"/>
      <c r="O660" s="209"/>
      <c r="P660" s="210">
        <f>SUM(P661:P663)</f>
        <v>0</v>
      </c>
      <c r="Q660" s="209"/>
      <c r="R660" s="210">
        <f>SUM(R661:R663)</f>
        <v>5.0000000000000002E-05</v>
      </c>
      <c r="S660" s="209"/>
      <c r="T660" s="211">
        <f>SUM(T661:T663)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212" t="s">
        <v>89</v>
      </c>
      <c r="AT660" s="213" t="s">
        <v>78</v>
      </c>
      <c r="AU660" s="213" t="s">
        <v>87</v>
      </c>
      <c r="AY660" s="212" t="s">
        <v>160</v>
      </c>
      <c r="BK660" s="214">
        <f>SUM(BK661:BK663)</f>
        <v>0</v>
      </c>
    </row>
    <row r="661" s="2" customFormat="1" ht="16.5" customHeight="1">
      <c r="A661" s="37"/>
      <c r="B661" s="38"/>
      <c r="C661" s="217" t="s">
        <v>1708</v>
      </c>
      <c r="D661" s="217" t="s">
        <v>163</v>
      </c>
      <c r="E661" s="218" t="s">
        <v>1709</v>
      </c>
      <c r="F661" s="219" t="s">
        <v>1710</v>
      </c>
      <c r="G661" s="220" t="s">
        <v>231</v>
      </c>
      <c r="H661" s="221">
        <v>1</v>
      </c>
      <c r="I661" s="222"/>
      <c r="J661" s="223">
        <f>ROUND(I661*H661,2)</f>
        <v>0</v>
      </c>
      <c r="K661" s="219" t="s">
        <v>1</v>
      </c>
      <c r="L661" s="43"/>
      <c r="M661" s="224" t="s">
        <v>1</v>
      </c>
      <c r="N661" s="225" t="s">
        <v>44</v>
      </c>
      <c r="O661" s="90"/>
      <c r="P661" s="226">
        <f>O661*H661</f>
        <v>0</v>
      </c>
      <c r="Q661" s="226">
        <v>5.0000000000000002E-05</v>
      </c>
      <c r="R661" s="226">
        <f>Q661*H661</f>
        <v>5.0000000000000002E-05</v>
      </c>
      <c r="S661" s="226">
        <v>0</v>
      </c>
      <c r="T661" s="227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228" t="s">
        <v>346</v>
      </c>
      <c r="AT661" s="228" t="s">
        <v>163</v>
      </c>
      <c r="AU661" s="228" t="s">
        <v>89</v>
      </c>
      <c r="AY661" s="16" t="s">
        <v>160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16" t="s">
        <v>87</v>
      </c>
      <c r="BK661" s="229">
        <f>ROUND(I661*H661,2)</f>
        <v>0</v>
      </c>
      <c r="BL661" s="16" t="s">
        <v>346</v>
      </c>
      <c r="BM661" s="228" t="s">
        <v>1711</v>
      </c>
    </row>
    <row r="662" s="2" customFormat="1">
      <c r="A662" s="37"/>
      <c r="B662" s="38"/>
      <c r="C662" s="39"/>
      <c r="D662" s="230" t="s">
        <v>170</v>
      </c>
      <c r="E662" s="39"/>
      <c r="F662" s="231" t="s">
        <v>1712</v>
      </c>
      <c r="G662" s="39"/>
      <c r="H662" s="39"/>
      <c r="I662" s="232"/>
      <c r="J662" s="39"/>
      <c r="K662" s="39"/>
      <c r="L662" s="43"/>
      <c r="M662" s="233"/>
      <c r="N662" s="234"/>
      <c r="O662" s="90"/>
      <c r="P662" s="90"/>
      <c r="Q662" s="90"/>
      <c r="R662" s="90"/>
      <c r="S662" s="90"/>
      <c r="T662" s="91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T662" s="16" t="s">
        <v>170</v>
      </c>
      <c r="AU662" s="16" t="s">
        <v>89</v>
      </c>
    </row>
    <row r="663" s="2" customFormat="1">
      <c r="A663" s="37"/>
      <c r="B663" s="38"/>
      <c r="C663" s="39"/>
      <c r="D663" s="230" t="s">
        <v>172</v>
      </c>
      <c r="E663" s="39"/>
      <c r="F663" s="235" t="s">
        <v>1713</v>
      </c>
      <c r="G663" s="39"/>
      <c r="H663" s="39"/>
      <c r="I663" s="232"/>
      <c r="J663" s="39"/>
      <c r="K663" s="39"/>
      <c r="L663" s="43"/>
      <c r="M663" s="233"/>
      <c r="N663" s="234"/>
      <c r="O663" s="90"/>
      <c r="P663" s="90"/>
      <c r="Q663" s="90"/>
      <c r="R663" s="90"/>
      <c r="S663" s="90"/>
      <c r="T663" s="91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6" t="s">
        <v>172</v>
      </c>
      <c r="AU663" s="16" t="s">
        <v>89</v>
      </c>
    </row>
    <row r="664" s="12" customFormat="1" ht="25.92" customHeight="1">
      <c r="A664" s="12"/>
      <c r="B664" s="201"/>
      <c r="C664" s="202"/>
      <c r="D664" s="203" t="s">
        <v>78</v>
      </c>
      <c r="E664" s="204" t="s">
        <v>452</v>
      </c>
      <c r="F664" s="204" t="s">
        <v>715</v>
      </c>
      <c r="G664" s="202"/>
      <c r="H664" s="202"/>
      <c r="I664" s="205"/>
      <c r="J664" s="206">
        <f>BK664</f>
        <v>0</v>
      </c>
      <c r="K664" s="202"/>
      <c r="L664" s="207"/>
      <c r="M664" s="208"/>
      <c r="N664" s="209"/>
      <c r="O664" s="209"/>
      <c r="P664" s="210">
        <f>P665+P669</f>
        <v>0</v>
      </c>
      <c r="Q664" s="209"/>
      <c r="R664" s="210">
        <f>R665+R669</f>
        <v>0.2772</v>
      </c>
      <c r="S664" s="209"/>
      <c r="T664" s="211">
        <f>T665+T669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12" t="s">
        <v>178</v>
      </c>
      <c r="AT664" s="213" t="s">
        <v>78</v>
      </c>
      <c r="AU664" s="213" t="s">
        <v>79</v>
      </c>
      <c r="AY664" s="212" t="s">
        <v>160</v>
      </c>
      <c r="BK664" s="214">
        <f>BK665+BK669</f>
        <v>0</v>
      </c>
    </row>
    <row r="665" s="12" customFormat="1" ht="22.8" customHeight="1">
      <c r="A665" s="12"/>
      <c r="B665" s="201"/>
      <c r="C665" s="202"/>
      <c r="D665" s="203" t="s">
        <v>78</v>
      </c>
      <c r="E665" s="215" t="s">
        <v>1714</v>
      </c>
      <c r="F665" s="215" t="s">
        <v>1715</v>
      </c>
      <c r="G665" s="202"/>
      <c r="H665" s="202"/>
      <c r="I665" s="205"/>
      <c r="J665" s="216">
        <f>BK665</f>
        <v>0</v>
      </c>
      <c r="K665" s="202"/>
      <c r="L665" s="207"/>
      <c r="M665" s="208"/>
      <c r="N665" s="209"/>
      <c r="O665" s="209"/>
      <c r="P665" s="210">
        <f>SUM(P666:P668)</f>
        <v>0</v>
      </c>
      <c r="Q665" s="209"/>
      <c r="R665" s="210">
        <f>SUM(R666:R668)</f>
        <v>0</v>
      </c>
      <c r="S665" s="209"/>
      <c r="T665" s="211">
        <f>SUM(T666:T668)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12" t="s">
        <v>178</v>
      </c>
      <c r="AT665" s="213" t="s">
        <v>78</v>
      </c>
      <c r="AU665" s="213" t="s">
        <v>87</v>
      </c>
      <c r="AY665" s="212" t="s">
        <v>160</v>
      </c>
      <c r="BK665" s="214">
        <f>SUM(BK666:BK668)</f>
        <v>0</v>
      </c>
    </row>
    <row r="666" s="2" customFormat="1" ht="24.15" customHeight="1">
      <c r="A666" s="37"/>
      <c r="B666" s="38"/>
      <c r="C666" s="217" t="s">
        <v>1716</v>
      </c>
      <c r="D666" s="217" t="s">
        <v>163</v>
      </c>
      <c r="E666" s="218" t="s">
        <v>1717</v>
      </c>
      <c r="F666" s="219" t="s">
        <v>1718</v>
      </c>
      <c r="G666" s="220" t="s">
        <v>166</v>
      </c>
      <c r="H666" s="221">
        <v>3</v>
      </c>
      <c r="I666" s="222"/>
      <c r="J666" s="223">
        <f>ROUND(I666*H666,2)</f>
        <v>0</v>
      </c>
      <c r="K666" s="219" t="s">
        <v>1</v>
      </c>
      <c r="L666" s="43"/>
      <c r="M666" s="224" t="s">
        <v>1</v>
      </c>
      <c r="N666" s="225" t="s">
        <v>44</v>
      </c>
      <c r="O666" s="90"/>
      <c r="P666" s="226">
        <f>O666*H666</f>
        <v>0</v>
      </c>
      <c r="Q666" s="226">
        <v>0</v>
      </c>
      <c r="R666" s="226">
        <f>Q666*H666</f>
        <v>0</v>
      </c>
      <c r="S666" s="226">
        <v>0</v>
      </c>
      <c r="T666" s="227">
        <f>S666*H666</f>
        <v>0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228" t="s">
        <v>705</v>
      </c>
      <c r="AT666" s="228" t="s">
        <v>163</v>
      </c>
      <c r="AU666" s="228" t="s">
        <v>89</v>
      </c>
      <c r="AY666" s="16" t="s">
        <v>160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16" t="s">
        <v>87</v>
      </c>
      <c r="BK666" s="229">
        <f>ROUND(I666*H666,2)</f>
        <v>0</v>
      </c>
      <c r="BL666" s="16" t="s">
        <v>705</v>
      </c>
      <c r="BM666" s="228" t="s">
        <v>1719</v>
      </c>
    </row>
    <row r="667" s="2" customFormat="1">
      <c r="A667" s="37"/>
      <c r="B667" s="38"/>
      <c r="C667" s="39"/>
      <c r="D667" s="230" t="s">
        <v>170</v>
      </c>
      <c r="E667" s="39"/>
      <c r="F667" s="231" t="s">
        <v>1720</v>
      </c>
      <c r="G667" s="39"/>
      <c r="H667" s="39"/>
      <c r="I667" s="232"/>
      <c r="J667" s="39"/>
      <c r="K667" s="39"/>
      <c r="L667" s="43"/>
      <c r="M667" s="233"/>
      <c r="N667" s="234"/>
      <c r="O667" s="90"/>
      <c r="P667" s="90"/>
      <c r="Q667" s="90"/>
      <c r="R667" s="90"/>
      <c r="S667" s="90"/>
      <c r="T667" s="91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T667" s="16" t="s">
        <v>170</v>
      </c>
      <c r="AU667" s="16" t="s">
        <v>89</v>
      </c>
    </row>
    <row r="668" s="2" customFormat="1">
      <c r="A668" s="37"/>
      <c r="B668" s="38"/>
      <c r="C668" s="39"/>
      <c r="D668" s="230" t="s">
        <v>172</v>
      </c>
      <c r="E668" s="39"/>
      <c r="F668" s="235" t="s">
        <v>1721</v>
      </c>
      <c r="G668" s="39"/>
      <c r="H668" s="39"/>
      <c r="I668" s="232"/>
      <c r="J668" s="39"/>
      <c r="K668" s="39"/>
      <c r="L668" s="43"/>
      <c r="M668" s="233"/>
      <c r="N668" s="234"/>
      <c r="O668" s="90"/>
      <c r="P668" s="90"/>
      <c r="Q668" s="90"/>
      <c r="R668" s="90"/>
      <c r="S668" s="90"/>
      <c r="T668" s="91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16" t="s">
        <v>172</v>
      </c>
      <c r="AU668" s="16" t="s">
        <v>89</v>
      </c>
    </row>
    <row r="669" s="12" customFormat="1" ht="22.8" customHeight="1">
      <c r="A669" s="12"/>
      <c r="B669" s="201"/>
      <c r="C669" s="202"/>
      <c r="D669" s="203" t="s">
        <v>78</v>
      </c>
      <c r="E669" s="215" t="s">
        <v>726</v>
      </c>
      <c r="F669" s="215" t="s">
        <v>727</v>
      </c>
      <c r="G669" s="202"/>
      <c r="H669" s="202"/>
      <c r="I669" s="205"/>
      <c r="J669" s="216">
        <f>BK669</f>
        <v>0</v>
      </c>
      <c r="K669" s="202"/>
      <c r="L669" s="207"/>
      <c r="M669" s="208"/>
      <c r="N669" s="209"/>
      <c r="O669" s="209"/>
      <c r="P669" s="210">
        <f>SUM(P670:P675)</f>
        <v>0</v>
      </c>
      <c r="Q669" s="209"/>
      <c r="R669" s="210">
        <f>SUM(R670:R675)</f>
        <v>0.2772</v>
      </c>
      <c r="S669" s="209"/>
      <c r="T669" s="211">
        <f>SUM(T670:T675)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2" t="s">
        <v>178</v>
      </c>
      <c r="AT669" s="213" t="s">
        <v>78</v>
      </c>
      <c r="AU669" s="213" t="s">
        <v>87</v>
      </c>
      <c r="AY669" s="212" t="s">
        <v>160</v>
      </c>
      <c r="BK669" s="214">
        <f>SUM(BK670:BK675)</f>
        <v>0</v>
      </c>
    </row>
    <row r="670" s="2" customFormat="1" ht="33" customHeight="1">
      <c r="A670" s="37"/>
      <c r="B670" s="38"/>
      <c r="C670" s="217" t="s">
        <v>1722</v>
      </c>
      <c r="D670" s="217" t="s">
        <v>163</v>
      </c>
      <c r="E670" s="218" t="s">
        <v>1723</v>
      </c>
      <c r="F670" s="219" t="s">
        <v>1724</v>
      </c>
      <c r="G670" s="220" t="s">
        <v>215</v>
      </c>
      <c r="H670" s="221">
        <v>3.5</v>
      </c>
      <c r="I670" s="222"/>
      <c r="J670" s="223">
        <f>ROUND(I670*H670,2)</f>
        <v>0</v>
      </c>
      <c r="K670" s="219" t="s">
        <v>167</v>
      </c>
      <c r="L670" s="43"/>
      <c r="M670" s="224" t="s">
        <v>1</v>
      </c>
      <c r="N670" s="225" t="s">
        <v>44</v>
      </c>
      <c r="O670" s="90"/>
      <c r="P670" s="226">
        <f>O670*H670</f>
        <v>0</v>
      </c>
      <c r="Q670" s="226">
        <v>0</v>
      </c>
      <c r="R670" s="226">
        <f>Q670*H670</f>
        <v>0</v>
      </c>
      <c r="S670" s="226">
        <v>0</v>
      </c>
      <c r="T670" s="227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28" t="s">
        <v>705</v>
      </c>
      <c r="AT670" s="228" t="s">
        <v>163</v>
      </c>
      <c r="AU670" s="228" t="s">
        <v>89</v>
      </c>
      <c r="AY670" s="16" t="s">
        <v>160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6" t="s">
        <v>87</v>
      </c>
      <c r="BK670" s="229">
        <f>ROUND(I670*H670,2)</f>
        <v>0</v>
      </c>
      <c r="BL670" s="16" t="s">
        <v>705</v>
      </c>
      <c r="BM670" s="228" t="s">
        <v>1725</v>
      </c>
    </row>
    <row r="671" s="2" customFormat="1">
      <c r="A671" s="37"/>
      <c r="B671" s="38"/>
      <c r="C671" s="39"/>
      <c r="D671" s="230" t="s">
        <v>170</v>
      </c>
      <c r="E671" s="39"/>
      <c r="F671" s="231" t="s">
        <v>1726</v>
      </c>
      <c r="G671" s="39"/>
      <c r="H671" s="39"/>
      <c r="I671" s="232"/>
      <c r="J671" s="39"/>
      <c r="K671" s="39"/>
      <c r="L671" s="43"/>
      <c r="M671" s="233"/>
      <c r="N671" s="234"/>
      <c r="O671" s="90"/>
      <c r="P671" s="90"/>
      <c r="Q671" s="90"/>
      <c r="R671" s="90"/>
      <c r="S671" s="90"/>
      <c r="T671" s="91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16" t="s">
        <v>170</v>
      </c>
      <c r="AU671" s="16" t="s">
        <v>89</v>
      </c>
    </row>
    <row r="672" s="2" customFormat="1" ht="24.15" customHeight="1">
      <c r="A672" s="37"/>
      <c r="B672" s="38"/>
      <c r="C672" s="251" t="s">
        <v>1727</v>
      </c>
      <c r="D672" s="251" t="s">
        <v>452</v>
      </c>
      <c r="E672" s="252" t="s">
        <v>1728</v>
      </c>
      <c r="F672" s="253" t="s">
        <v>1729</v>
      </c>
      <c r="G672" s="254" t="s">
        <v>215</v>
      </c>
      <c r="H672" s="255">
        <v>3.5</v>
      </c>
      <c r="I672" s="256"/>
      <c r="J672" s="257">
        <f>ROUND(I672*H672,2)</f>
        <v>0</v>
      </c>
      <c r="K672" s="253" t="s">
        <v>167</v>
      </c>
      <c r="L672" s="258"/>
      <c r="M672" s="259" t="s">
        <v>1</v>
      </c>
      <c r="N672" s="260" t="s">
        <v>44</v>
      </c>
      <c r="O672" s="90"/>
      <c r="P672" s="226">
        <f>O672*H672</f>
        <v>0</v>
      </c>
      <c r="Q672" s="226">
        <v>0.059999999999999998</v>
      </c>
      <c r="R672" s="226">
        <f>Q672*H672</f>
        <v>0.20999999999999999</v>
      </c>
      <c r="S672" s="226">
        <v>0</v>
      </c>
      <c r="T672" s="227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228" t="s">
        <v>814</v>
      </c>
      <c r="AT672" s="228" t="s">
        <v>452</v>
      </c>
      <c r="AU672" s="228" t="s">
        <v>89</v>
      </c>
      <c r="AY672" s="16" t="s">
        <v>160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16" t="s">
        <v>87</v>
      </c>
      <c r="BK672" s="229">
        <f>ROUND(I672*H672,2)</f>
        <v>0</v>
      </c>
      <c r="BL672" s="16" t="s">
        <v>814</v>
      </c>
      <c r="BM672" s="228" t="s">
        <v>1730</v>
      </c>
    </row>
    <row r="673" s="2" customFormat="1">
      <c r="A673" s="37"/>
      <c r="B673" s="38"/>
      <c r="C673" s="39"/>
      <c r="D673" s="230" t="s">
        <v>170</v>
      </c>
      <c r="E673" s="39"/>
      <c r="F673" s="231" t="s">
        <v>1729</v>
      </c>
      <c r="G673" s="39"/>
      <c r="H673" s="39"/>
      <c r="I673" s="232"/>
      <c r="J673" s="39"/>
      <c r="K673" s="39"/>
      <c r="L673" s="43"/>
      <c r="M673" s="233"/>
      <c r="N673" s="234"/>
      <c r="O673" s="90"/>
      <c r="P673" s="90"/>
      <c r="Q673" s="90"/>
      <c r="R673" s="90"/>
      <c r="S673" s="90"/>
      <c r="T673" s="91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16" t="s">
        <v>170</v>
      </c>
      <c r="AU673" s="16" t="s">
        <v>89</v>
      </c>
    </row>
    <row r="674" s="2" customFormat="1" ht="21.75" customHeight="1">
      <c r="A674" s="37"/>
      <c r="B674" s="38"/>
      <c r="C674" s="251" t="s">
        <v>1731</v>
      </c>
      <c r="D674" s="251" t="s">
        <v>452</v>
      </c>
      <c r="E674" s="252" t="s">
        <v>1732</v>
      </c>
      <c r="F674" s="253" t="s">
        <v>1733</v>
      </c>
      <c r="G674" s="254" t="s">
        <v>281</v>
      </c>
      <c r="H674" s="255">
        <v>7</v>
      </c>
      <c r="I674" s="256"/>
      <c r="J674" s="257">
        <f>ROUND(I674*H674,2)</f>
        <v>0</v>
      </c>
      <c r="K674" s="253" t="s">
        <v>167</v>
      </c>
      <c r="L674" s="258"/>
      <c r="M674" s="259" t="s">
        <v>1</v>
      </c>
      <c r="N674" s="260" t="s">
        <v>44</v>
      </c>
      <c r="O674" s="90"/>
      <c r="P674" s="226">
        <f>O674*H674</f>
        <v>0</v>
      </c>
      <c r="Q674" s="226">
        <v>0.0095999999999999992</v>
      </c>
      <c r="R674" s="226">
        <f>Q674*H674</f>
        <v>0.067199999999999996</v>
      </c>
      <c r="S674" s="226">
        <v>0</v>
      </c>
      <c r="T674" s="227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28" t="s">
        <v>814</v>
      </c>
      <c r="AT674" s="228" t="s">
        <v>452</v>
      </c>
      <c r="AU674" s="228" t="s">
        <v>89</v>
      </c>
      <c r="AY674" s="16" t="s">
        <v>160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6" t="s">
        <v>87</v>
      </c>
      <c r="BK674" s="229">
        <f>ROUND(I674*H674,2)</f>
        <v>0</v>
      </c>
      <c r="BL674" s="16" t="s">
        <v>814</v>
      </c>
      <c r="BM674" s="228" t="s">
        <v>1734</v>
      </c>
    </row>
    <row r="675" s="2" customFormat="1">
      <c r="A675" s="37"/>
      <c r="B675" s="38"/>
      <c r="C675" s="39"/>
      <c r="D675" s="230" t="s">
        <v>170</v>
      </c>
      <c r="E675" s="39"/>
      <c r="F675" s="231" t="s">
        <v>1733</v>
      </c>
      <c r="G675" s="39"/>
      <c r="H675" s="39"/>
      <c r="I675" s="232"/>
      <c r="J675" s="39"/>
      <c r="K675" s="39"/>
      <c r="L675" s="43"/>
      <c r="M675" s="247"/>
      <c r="N675" s="248"/>
      <c r="O675" s="249"/>
      <c r="P675" s="249"/>
      <c r="Q675" s="249"/>
      <c r="R675" s="249"/>
      <c r="S675" s="249"/>
      <c r="T675" s="250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16" t="s">
        <v>170</v>
      </c>
      <c r="AU675" s="16" t="s">
        <v>89</v>
      </c>
    </row>
    <row r="676" s="2" customFormat="1" ht="6.96" customHeight="1">
      <c r="A676" s="37"/>
      <c r="B676" s="65"/>
      <c r="C676" s="66"/>
      <c r="D676" s="66"/>
      <c r="E676" s="66"/>
      <c r="F676" s="66"/>
      <c r="G676" s="66"/>
      <c r="H676" s="66"/>
      <c r="I676" s="66"/>
      <c r="J676" s="66"/>
      <c r="K676" s="66"/>
      <c r="L676" s="43"/>
      <c r="M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</sheetData>
  <sheetProtection sheet="1" autoFilter="0" formatColumns="0" formatRows="0" objects="1" scenarios="1" spinCount="100000" saltValue="Ys6p0dobRS6Dr0ya2OtnxogKgXXvQZIx7fbTwEqJ3ISoY2fjKGKzm/Rf33gNFNqafRFkX7ptAxjMoVu8Ei6a0Q==" hashValue="QDAxz7JZqoSXIU04HiPEzBGxjpEqFCLSmyje/Y61dg6XJ6C2mDdpHdhMvemuzxiEKT7KN5TaKl6JMTw5rL2uxQ==" algorithmName="SHA-512" password="CC35"/>
  <autoFilter ref="C130:K67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="1" customFormat="1" ht="24.96" customHeight="1">
      <c r="B4" s="19"/>
      <c r="D4" s="137" t="s">
        <v>129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1735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ROUND((SUM(BE126:BE216)),  2)</f>
        <v>0</v>
      </c>
      <c r="G33" s="37"/>
      <c r="H33" s="37"/>
      <c r="I33" s="154">
        <v>0.20999999999999999</v>
      </c>
      <c r="J33" s="153">
        <f>ROUND(((SUM(BE126:BE216))*I33),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45</v>
      </c>
      <c r="F34" s="153">
        <f>ROUND((SUM(BF126:BF216)),  2)</f>
        <v>0</v>
      </c>
      <c r="G34" s="37"/>
      <c r="H34" s="37"/>
      <c r="I34" s="154">
        <v>0.14999999999999999</v>
      </c>
      <c r="J34" s="153">
        <f>ROUND(((SUM(BF126:BF216))*I34),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46</v>
      </c>
      <c r="F35" s="153">
        <f>ROUND((SUM(BG126:BG216)),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47</v>
      </c>
      <c r="F36" s="153">
        <f>ROUND((SUM(BH126:BH216)),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48</v>
      </c>
      <c r="F37" s="153">
        <f>ROUND((SUM(BI126:BI216)),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SO102 - Úprava autobusové zastávky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="9" customFormat="1" ht="24.96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J154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J157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876</v>
      </c>
      <c r="E101" s="187"/>
      <c r="F101" s="187"/>
      <c r="G101" s="187"/>
      <c r="H101" s="187"/>
      <c r="I101" s="187"/>
      <c r="J101" s="188">
        <f>J160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263</v>
      </c>
      <c r="E102" s="187"/>
      <c r="F102" s="187"/>
      <c r="G102" s="187"/>
      <c r="H102" s="187"/>
      <c r="I102" s="187"/>
      <c r="J102" s="188">
        <f>J185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264</v>
      </c>
      <c r="E103" s="187"/>
      <c r="F103" s="187"/>
      <c r="G103" s="187"/>
      <c r="H103" s="187"/>
      <c r="I103" s="187"/>
      <c r="J103" s="188">
        <f>J196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397</v>
      </c>
      <c r="E104" s="187"/>
      <c r="F104" s="187"/>
      <c r="G104" s="187"/>
      <c r="H104" s="187"/>
      <c r="I104" s="187"/>
      <c r="J104" s="188">
        <f>J209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8"/>
      <c r="C105" s="179"/>
      <c r="D105" s="180" t="s">
        <v>398</v>
      </c>
      <c r="E105" s="181"/>
      <c r="F105" s="181"/>
      <c r="G105" s="181"/>
      <c r="H105" s="181"/>
      <c r="I105" s="181"/>
      <c r="J105" s="182">
        <f>J212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4"/>
      <c r="C106" s="185"/>
      <c r="D106" s="186" t="s">
        <v>878</v>
      </c>
      <c r="E106" s="187"/>
      <c r="F106" s="187"/>
      <c r="G106" s="187"/>
      <c r="H106" s="187"/>
      <c r="I106" s="187"/>
      <c r="J106" s="188">
        <f>J213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144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73" t="str">
        <f>E7</f>
        <v>Místní komunikace Jamská - Nákupní park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130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9"/>
      <c r="D118" s="39"/>
      <c r="E118" s="75" t="str">
        <f>E9</f>
        <v>SO102 - Úprava autobusové zastávky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Žďár nad Sázavou</v>
      </c>
      <c r="G120" s="39"/>
      <c r="H120" s="39"/>
      <c r="I120" s="31" t="s">
        <v>22</v>
      </c>
      <c r="J120" s="78" t="str">
        <f>IF(J12="","",J12)</f>
        <v>17. 9. 2021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24</v>
      </c>
      <c r="D122" s="39"/>
      <c r="E122" s="39"/>
      <c r="F122" s="26" t="str">
        <f>E15</f>
        <v>Město Žďár nad Sázavou</v>
      </c>
      <c r="G122" s="39"/>
      <c r="H122" s="39"/>
      <c r="I122" s="31" t="s">
        <v>32</v>
      </c>
      <c r="J122" s="35" t="str">
        <f>E21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30</v>
      </c>
      <c r="D123" s="39"/>
      <c r="E123" s="39"/>
      <c r="F123" s="26" t="str">
        <f>IF(E18="","",E18)</f>
        <v>Vyplň údaj</v>
      </c>
      <c r="G123" s="39"/>
      <c r="H123" s="39"/>
      <c r="I123" s="31" t="s">
        <v>37</v>
      </c>
      <c r="J123" s="35" t="str">
        <f>E24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90"/>
      <c r="B125" s="191"/>
      <c r="C125" s="192" t="s">
        <v>145</v>
      </c>
      <c r="D125" s="193" t="s">
        <v>64</v>
      </c>
      <c r="E125" s="193" t="s">
        <v>60</v>
      </c>
      <c r="F125" s="193" t="s">
        <v>61</v>
      </c>
      <c r="G125" s="193" t="s">
        <v>146</v>
      </c>
      <c r="H125" s="193" t="s">
        <v>147</v>
      </c>
      <c r="I125" s="193" t="s">
        <v>148</v>
      </c>
      <c r="J125" s="193" t="s">
        <v>134</v>
      </c>
      <c r="K125" s="194" t="s">
        <v>149</v>
      </c>
      <c r="L125" s="195"/>
      <c r="M125" s="99" t="s">
        <v>1</v>
      </c>
      <c r="N125" s="100" t="s">
        <v>43</v>
      </c>
      <c r="O125" s="100" t="s">
        <v>150</v>
      </c>
      <c r="P125" s="100" t="s">
        <v>151</v>
      </c>
      <c r="Q125" s="100" t="s">
        <v>152</v>
      </c>
      <c r="R125" s="100" t="s">
        <v>153</v>
      </c>
      <c r="S125" s="100" t="s">
        <v>154</v>
      </c>
      <c r="T125" s="101" t="s">
        <v>155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="2" customFormat="1" ht="22.8" customHeight="1">
      <c r="A126" s="37"/>
      <c r="B126" s="38"/>
      <c r="C126" s="106" t="s">
        <v>156</v>
      </c>
      <c r="D126" s="39"/>
      <c r="E126" s="39"/>
      <c r="F126" s="39"/>
      <c r="G126" s="39"/>
      <c r="H126" s="39"/>
      <c r="I126" s="39"/>
      <c r="J126" s="196">
        <f>BK126</f>
        <v>0</v>
      </c>
      <c r="K126" s="39"/>
      <c r="L126" s="43"/>
      <c r="M126" s="102"/>
      <c r="N126" s="197"/>
      <c r="O126" s="103"/>
      <c r="P126" s="198">
        <f>P127+P212</f>
        <v>0</v>
      </c>
      <c r="Q126" s="103"/>
      <c r="R126" s="198">
        <f>R127+R212</f>
        <v>10.405711050000001</v>
      </c>
      <c r="S126" s="103"/>
      <c r="T126" s="199">
        <f>T127+T212</f>
        <v>11.310499999999999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78</v>
      </c>
      <c r="AU126" s="16" t="s">
        <v>136</v>
      </c>
      <c r="BK126" s="200">
        <f>BK127+BK212</f>
        <v>0</v>
      </c>
    </row>
    <row r="127" s="12" customFormat="1" ht="25.92" customHeight="1">
      <c r="A127" s="12"/>
      <c r="B127" s="201"/>
      <c r="C127" s="202"/>
      <c r="D127" s="203" t="s">
        <v>78</v>
      </c>
      <c r="E127" s="204" t="s">
        <v>265</v>
      </c>
      <c r="F127" s="204" t="s">
        <v>266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P128+P154+P157+P160+P185+P196+P209</f>
        <v>0</v>
      </c>
      <c r="Q127" s="209"/>
      <c r="R127" s="210">
        <f>R128+R154+R157+R160+R185+R196+R209</f>
        <v>10.405661050000001</v>
      </c>
      <c r="S127" s="209"/>
      <c r="T127" s="211">
        <f>T128+T154+T157+T160+T185+T196+T209</f>
        <v>11.310499999999999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87</v>
      </c>
      <c r="AT127" s="213" t="s">
        <v>78</v>
      </c>
      <c r="AU127" s="213" t="s">
        <v>79</v>
      </c>
      <c r="AY127" s="212" t="s">
        <v>160</v>
      </c>
      <c r="BK127" s="214">
        <f>BK128+BK154+BK157+BK160+BK185+BK196+BK209</f>
        <v>0</v>
      </c>
    </row>
    <row r="128" s="12" customFormat="1" ht="22.8" customHeight="1">
      <c r="A128" s="12"/>
      <c r="B128" s="201"/>
      <c r="C128" s="202"/>
      <c r="D128" s="203" t="s">
        <v>78</v>
      </c>
      <c r="E128" s="215" t="s">
        <v>87</v>
      </c>
      <c r="F128" s="215" t="s">
        <v>267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SUM(P129:P153)</f>
        <v>0</v>
      </c>
      <c r="Q128" s="209"/>
      <c r="R128" s="210">
        <f>SUM(R129:R153)</f>
        <v>0</v>
      </c>
      <c r="S128" s="209"/>
      <c r="T128" s="211">
        <f>SUM(T129:T153)</f>
        <v>11.310499999999999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160</v>
      </c>
      <c r="BK128" s="214">
        <f>SUM(BK129:BK153)</f>
        <v>0</v>
      </c>
    </row>
    <row r="129" s="2" customFormat="1" ht="24.15" customHeight="1">
      <c r="A129" s="37"/>
      <c r="B129" s="38"/>
      <c r="C129" s="217" t="s">
        <v>87</v>
      </c>
      <c r="D129" s="217" t="s">
        <v>163</v>
      </c>
      <c r="E129" s="218" t="s">
        <v>1736</v>
      </c>
      <c r="F129" s="219" t="s">
        <v>1737</v>
      </c>
      <c r="G129" s="220" t="s">
        <v>270</v>
      </c>
      <c r="H129" s="221">
        <v>2.5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0.29499999999999998</v>
      </c>
      <c r="T129" s="227">
        <f>S129*H129</f>
        <v>0.73749999999999993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1738</v>
      </c>
    </row>
    <row r="130" s="2" customFormat="1">
      <c r="A130" s="37"/>
      <c r="B130" s="38"/>
      <c r="C130" s="39"/>
      <c r="D130" s="230" t="s">
        <v>170</v>
      </c>
      <c r="E130" s="39"/>
      <c r="F130" s="231" t="s">
        <v>1739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="13" customFormat="1">
      <c r="A131" s="13"/>
      <c r="B131" s="236"/>
      <c r="C131" s="237"/>
      <c r="D131" s="230" t="s">
        <v>219</v>
      </c>
      <c r="E131" s="238" t="s">
        <v>1</v>
      </c>
      <c r="F131" s="239" t="s">
        <v>1740</v>
      </c>
      <c r="G131" s="237"/>
      <c r="H131" s="240">
        <v>2.5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="2" customFormat="1" ht="24.15" customHeight="1">
      <c r="A132" s="37"/>
      <c r="B132" s="38"/>
      <c r="C132" s="217" t="s">
        <v>89</v>
      </c>
      <c r="D132" s="217" t="s">
        <v>163</v>
      </c>
      <c r="E132" s="218" t="s">
        <v>1741</v>
      </c>
      <c r="F132" s="219" t="s">
        <v>1742</v>
      </c>
      <c r="G132" s="220" t="s">
        <v>270</v>
      </c>
      <c r="H132" s="221">
        <v>11.199999999999999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0.29499999999999998</v>
      </c>
      <c r="T132" s="227">
        <f>S132*H132</f>
        <v>3.3039999999999998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182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182</v>
      </c>
      <c r="BM132" s="228" t="s">
        <v>1743</v>
      </c>
    </row>
    <row r="133" s="2" customFormat="1">
      <c r="A133" s="37"/>
      <c r="B133" s="38"/>
      <c r="C133" s="39"/>
      <c r="D133" s="230" t="s">
        <v>170</v>
      </c>
      <c r="E133" s="39"/>
      <c r="F133" s="231" t="s">
        <v>1739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89</v>
      </c>
    </row>
    <row r="134" s="13" customFormat="1">
      <c r="A134" s="13"/>
      <c r="B134" s="236"/>
      <c r="C134" s="237"/>
      <c r="D134" s="230" t="s">
        <v>219</v>
      </c>
      <c r="E134" s="238" t="s">
        <v>1</v>
      </c>
      <c r="F134" s="239" t="s">
        <v>1744</v>
      </c>
      <c r="G134" s="237"/>
      <c r="H134" s="240">
        <v>11.199999999999999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219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160</v>
      </c>
    </row>
    <row r="135" s="2" customFormat="1" ht="24.15" customHeight="1">
      <c r="A135" s="37"/>
      <c r="B135" s="38"/>
      <c r="C135" s="217" t="s">
        <v>178</v>
      </c>
      <c r="D135" s="217" t="s">
        <v>163</v>
      </c>
      <c r="E135" s="218" t="s">
        <v>1745</v>
      </c>
      <c r="F135" s="219" t="s">
        <v>1746</v>
      </c>
      <c r="G135" s="220" t="s">
        <v>270</v>
      </c>
      <c r="H135" s="221">
        <v>5.5999999999999996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0.28999999999999998</v>
      </c>
      <c r="T135" s="227">
        <f>S135*H135</f>
        <v>1.6239999999999999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1747</v>
      </c>
    </row>
    <row r="136" s="2" customFormat="1">
      <c r="A136" s="37"/>
      <c r="B136" s="38"/>
      <c r="C136" s="39"/>
      <c r="D136" s="230" t="s">
        <v>170</v>
      </c>
      <c r="E136" s="39"/>
      <c r="F136" s="231" t="s">
        <v>1748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="2" customFormat="1" ht="24.15" customHeight="1">
      <c r="A137" s="37"/>
      <c r="B137" s="38"/>
      <c r="C137" s="217" t="s">
        <v>182</v>
      </c>
      <c r="D137" s="217" t="s">
        <v>163</v>
      </c>
      <c r="E137" s="218" t="s">
        <v>1749</v>
      </c>
      <c r="F137" s="219" t="s">
        <v>1750</v>
      </c>
      <c r="G137" s="220" t="s">
        <v>270</v>
      </c>
      <c r="H137" s="221">
        <v>5.625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0.22</v>
      </c>
      <c r="T137" s="227">
        <f>S137*H137</f>
        <v>1.2375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1751</v>
      </c>
    </row>
    <row r="138" s="2" customFormat="1">
      <c r="A138" s="37"/>
      <c r="B138" s="38"/>
      <c r="C138" s="39"/>
      <c r="D138" s="230" t="s">
        <v>170</v>
      </c>
      <c r="E138" s="39"/>
      <c r="F138" s="231" t="s">
        <v>1752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="13" customFormat="1">
      <c r="A139" s="13"/>
      <c r="B139" s="236"/>
      <c r="C139" s="237"/>
      <c r="D139" s="230" t="s">
        <v>219</v>
      </c>
      <c r="E139" s="238" t="s">
        <v>1</v>
      </c>
      <c r="F139" s="239" t="s">
        <v>1753</v>
      </c>
      <c r="G139" s="237"/>
      <c r="H139" s="240">
        <v>3.75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="13" customFormat="1">
      <c r="A140" s="13"/>
      <c r="B140" s="236"/>
      <c r="C140" s="237"/>
      <c r="D140" s="230" t="s">
        <v>219</v>
      </c>
      <c r="E140" s="238" t="s">
        <v>1</v>
      </c>
      <c r="F140" s="239" t="s">
        <v>1754</v>
      </c>
      <c r="G140" s="237"/>
      <c r="H140" s="240">
        <v>1.875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219</v>
      </c>
      <c r="AU140" s="246" t="s">
        <v>89</v>
      </c>
      <c r="AV140" s="13" t="s">
        <v>89</v>
      </c>
      <c r="AW140" s="13" t="s">
        <v>36</v>
      </c>
      <c r="AX140" s="13" t="s">
        <v>79</v>
      </c>
      <c r="AY140" s="246" t="s">
        <v>160</v>
      </c>
    </row>
    <row r="141" s="2" customFormat="1" ht="16.5" customHeight="1">
      <c r="A141" s="37"/>
      <c r="B141" s="38"/>
      <c r="C141" s="217" t="s">
        <v>159</v>
      </c>
      <c r="D141" s="217" t="s">
        <v>163</v>
      </c>
      <c r="E141" s="218" t="s">
        <v>907</v>
      </c>
      <c r="F141" s="219" t="s">
        <v>908</v>
      </c>
      <c r="G141" s="220" t="s">
        <v>215</v>
      </c>
      <c r="H141" s="221">
        <v>21.5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0.20499999999999999</v>
      </c>
      <c r="T141" s="227">
        <f>S141*H141</f>
        <v>4.4074999999999998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1755</v>
      </c>
    </row>
    <row r="142" s="2" customFormat="1">
      <c r="A142" s="37"/>
      <c r="B142" s="38"/>
      <c r="C142" s="39"/>
      <c r="D142" s="230" t="s">
        <v>170</v>
      </c>
      <c r="E142" s="39"/>
      <c r="F142" s="231" t="s">
        <v>910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="2" customFormat="1" ht="37.8" customHeight="1">
      <c r="A143" s="37"/>
      <c r="B143" s="38"/>
      <c r="C143" s="217" t="s">
        <v>192</v>
      </c>
      <c r="D143" s="217" t="s">
        <v>163</v>
      </c>
      <c r="E143" s="218" t="s">
        <v>1756</v>
      </c>
      <c r="F143" s="219" t="s">
        <v>1757</v>
      </c>
      <c r="G143" s="220" t="s">
        <v>275</v>
      </c>
      <c r="H143" s="221">
        <v>3.3599999999999999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1758</v>
      </c>
    </row>
    <row r="144" s="2" customFormat="1">
      <c r="A144" s="37"/>
      <c r="B144" s="38"/>
      <c r="C144" s="39"/>
      <c r="D144" s="230" t="s">
        <v>170</v>
      </c>
      <c r="E144" s="39"/>
      <c r="F144" s="231" t="s">
        <v>1759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="13" customFormat="1">
      <c r="A145" s="13"/>
      <c r="B145" s="236"/>
      <c r="C145" s="237"/>
      <c r="D145" s="230" t="s">
        <v>219</v>
      </c>
      <c r="E145" s="238" t="s">
        <v>1</v>
      </c>
      <c r="F145" s="239" t="s">
        <v>1760</v>
      </c>
      <c r="G145" s="237"/>
      <c r="H145" s="240">
        <v>3.3599999999999999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219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160</v>
      </c>
    </row>
    <row r="146" s="2" customFormat="1" ht="33" customHeight="1">
      <c r="A146" s="37"/>
      <c r="B146" s="38"/>
      <c r="C146" s="217" t="s">
        <v>198</v>
      </c>
      <c r="D146" s="217" t="s">
        <v>163</v>
      </c>
      <c r="E146" s="218" t="s">
        <v>302</v>
      </c>
      <c r="F146" s="219" t="s">
        <v>303</v>
      </c>
      <c r="G146" s="220" t="s">
        <v>275</v>
      </c>
      <c r="H146" s="221">
        <v>3.3599999999999999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1761</v>
      </c>
    </row>
    <row r="147" s="2" customFormat="1">
      <c r="A147" s="37"/>
      <c r="B147" s="38"/>
      <c r="C147" s="39"/>
      <c r="D147" s="230" t="s">
        <v>170</v>
      </c>
      <c r="E147" s="39"/>
      <c r="F147" s="231" t="s">
        <v>305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="2" customFormat="1">
      <c r="A148" s="37"/>
      <c r="B148" s="38"/>
      <c r="C148" s="39"/>
      <c r="D148" s="230" t="s">
        <v>172</v>
      </c>
      <c r="E148" s="39"/>
      <c r="F148" s="235" t="s">
        <v>433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172</v>
      </c>
      <c r="AU148" s="16" t="s">
        <v>89</v>
      </c>
    </row>
    <row r="149" s="2" customFormat="1" ht="24.15" customHeight="1">
      <c r="A149" s="37"/>
      <c r="B149" s="38"/>
      <c r="C149" s="217" t="s">
        <v>204</v>
      </c>
      <c r="D149" s="217" t="s">
        <v>163</v>
      </c>
      <c r="E149" s="218" t="s">
        <v>1762</v>
      </c>
      <c r="F149" s="219" t="s">
        <v>1702</v>
      </c>
      <c r="G149" s="220" t="s">
        <v>362</v>
      </c>
      <c r="H149" s="221">
        <v>6.7199999999999998</v>
      </c>
      <c r="I149" s="222"/>
      <c r="J149" s="223">
        <f>ROUND(I149*H149,2)</f>
        <v>0</v>
      </c>
      <c r="K149" s="219" t="s">
        <v>167</v>
      </c>
      <c r="L149" s="43"/>
      <c r="M149" s="224" t="s">
        <v>1</v>
      </c>
      <c r="N149" s="225" t="s">
        <v>44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182</v>
      </c>
      <c r="AT149" s="228" t="s">
        <v>163</v>
      </c>
      <c r="AU149" s="228" t="s">
        <v>89</v>
      </c>
      <c r="AY149" s="16" t="s">
        <v>160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87</v>
      </c>
      <c r="BK149" s="229">
        <f>ROUND(I149*H149,2)</f>
        <v>0</v>
      </c>
      <c r="BL149" s="16" t="s">
        <v>182</v>
      </c>
      <c r="BM149" s="228" t="s">
        <v>1763</v>
      </c>
    </row>
    <row r="150" s="2" customFormat="1">
      <c r="A150" s="37"/>
      <c r="B150" s="38"/>
      <c r="C150" s="39"/>
      <c r="D150" s="230" t="s">
        <v>170</v>
      </c>
      <c r="E150" s="39"/>
      <c r="F150" s="231" t="s">
        <v>1704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89</v>
      </c>
    </row>
    <row r="151" s="13" customFormat="1">
      <c r="A151" s="13"/>
      <c r="B151" s="236"/>
      <c r="C151" s="237"/>
      <c r="D151" s="230" t="s">
        <v>219</v>
      </c>
      <c r="E151" s="237"/>
      <c r="F151" s="239" t="s">
        <v>1764</v>
      </c>
      <c r="G151" s="237"/>
      <c r="H151" s="240">
        <v>6.7199999999999998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4</v>
      </c>
      <c r="AX151" s="13" t="s">
        <v>87</v>
      </c>
      <c r="AY151" s="246" t="s">
        <v>160</v>
      </c>
    </row>
    <row r="152" s="2" customFormat="1" ht="16.5" customHeight="1">
      <c r="A152" s="37"/>
      <c r="B152" s="38"/>
      <c r="C152" s="217" t="s">
        <v>212</v>
      </c>
      <c r="D152" s="217" t="s">
        <v>163</v>
      </c>
      <c r="E152" s="218" t="s">
        <v>1765</v>
      </c>
      <c r="F152" s="219" t="s">
        <v>1766</v>
      </c>
      <c r="G152" s="220" t="s">
        <v>275</v>
      </c>
      <c r="H152" s="221">
        <v>3.3599999999999999</v>
      </c>
      <c r="I152" s="222"/>
      <c r="J152" s="223">
        <f>ROUND(I152*H152,2)</f>
        <v>0</v>
      </c>
      <c r="K152" s="219" t="s">
        <v>167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1767</v>
      </c>
    </row>
    <row r="153" s="2" customFormat="1">
      <c r="A153" s="37"/>
      <c r="B153" s="38"/>
      <c r="C153" s="39"/>
      <c r="D153" s="230" t="s">
        <v>170</v>
      </c>
      <c r="E153" s="39"/>
      <c r="F153" s="231" t="s">
        <v>1768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="12" customFormat="1" ht="22.8" customHeight="1">
      <c r="A154" s="12"/>
      <c r="B154" s="201"/>
      <c r="C154" s="202"/>
      <c r="D154" s="203" t="s">
        <v>78</v>
      </c>
      <c r="E154" s="215" t="s">
        <v>89</v>
      </c>
      <c r="F154" s="215" t="s">
        <v>1024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SUM(P155:P156)</f>
        <v>0</v>
      </c>
      <c r="Q154" s="209"/>
      <c r="R154" s="210">
        <f>SUM(R155:R156)</f>
        <v>0.069080050000000004</v>
      </c>
      <c r="S154" s="209"/>
      <c r="T154" s="21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87</v>
      </c>
      <c r="AT154" s="213" t="s">
        <v>78</v>
      </c>
      <c r="AU154" s="213" t="s">
        <v>87</v>
      </c>
      <c r="AY154" s="212" t="s">
        <v>160</v>
      </c>
      <c r="BK154" s="214">
        <f>SUM(BK155:BK156)</f>
        <v>0</v>
      </c>
    </row>
    <row r="155" s="2" customFormat="1" ht="16.5" customHeight="1">
      <c r="A155" s="37"/>
      <c r="B155" s="38"/>
      <c r="C155" s="217" t="s">
        <v>221</v>
      </c>
      <c r="D155" s="217" t="s">
        <v>163</v>
      </c>
      <c r="E155" s="218" t="s">
        <v>1769</v>
      </c>
      <c r="F155" s="219" t="s">
        <v>1770</v>
      </c>
      <c r="G155" s="220" t="s">
        <v>362</v>
      </c>
      <c r="H155" s="221">
        <v>0.065000000000000002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1.06277</v>
      </c>
      <c r="R155" s="226">
        <f>Q155*H155</f>
        <v>0.069080050000000004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182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182</v>
      </c>
      <c r="BM155" s="228" t="s">
        <v>1771</v>
      </c>
    </row>
    <row r="156" s="2" customFormat="1">
      <c r="A156" s="37"/>
      <c r="B156" s="38"/>
      <c r="C156" s="39"/>
      <c r="D156" s="230" t="s">
        <v>170</v>
      </c>
      <c r="E156" s="39"/>
      <c r="F156" s="231" t="s">
        <v>1772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="12" customFormat="1" ht="22.8" customHeight="1">
      <c r="A157" s="12"/>
      <c r="B157" s="201"/>
      <c r="C157" s="202"/>
      <c r="D157" s="203" t="s">
        <v>78</v>
      </c>
      <c r="E157" s="215" t="s">
        <v>182</v>
      </c>
      <c r="F157" s="215" t="s">
        <v>473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SUM(P158:P159)</f>
        <v>0</v>
      </c>
      <c r="Q157" s="209"/>
      <c r="R157" s="210">
        <f>SUM(R158:R159)</f>
        <v>0</v>
      </c>
      <c r="S157" s="209"/>
      <c r="T157" s="211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87</v>
      </c>
      <c r="AT157" s="213" t="s">
        <v>78</v>
      </c>
      <c r="AU157" s="213" t="s">
        <v>87</v>
      </c>
      <c r="AY157" s="212" t="s">
        <v>160</v>
      </c>
      <c r="BK157" s="214">
        <f>SUM(BK158:BK159)</f>
        <v>0</v>
      </c>
    </row>
    <row r="158" s="2" customFormat="1" ht="24.15" customHeight="1">
      <c r="A158" s="37"/>
      <c r="B158" s="38"/>
      <c r="C158" s="217" t="s">
        <v>228</v>
      </c>
      <c r="D158" s="217" t="s">
        <v>163</v>
      </c>
      <c r="E158" s="218" t="s">
        <v>1773</v>
      </c>
      <c r="F158" s="219" t="s">
        <v>1774</v>
      </c>
      <c r="G158" s="220" t="s">
        <v>270</v>
      </c>
      <c r="H158" s="221">
        <v>8.0999999999999996</v>
      </c>
      <c r="I158" s="222"/>
      <c r="J158" s="223">
        <f>ROUND(I158*H158,2)</f>
        <v>0</v>
      </c>
      <c r="K158" s="219" t="s">
        <v>167</v>
      </c>
      <c r="L158" s="43"/>
      <c r="M158" s="224" t="s">
        <v>1</v>
      </c>
      <c r="N158" s="225" t="s">
        <v>44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182</v>
      </c>
      <c r="AT158" s="228" t="s">
        <v>163</v>
      </c>
      <c r="AU158" s="228" t="s">
        <v>89</v>
      </c>
      <c r="AY158" s="16" t="s">
        <v>160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87</v>
      </c>
      <c r="BK158" s="229">
        <f>ROUND(I158*H158,2)</f>
        <v>0</v>
      </c>
      <c r="BL158" s="16" t="s">
        <v>182</v>
      </c>
      <c r="BM158" s="228" t="s">
        <v>1775</v>
      </c>
    </row>
    <row r="159" s="2" customFormat="1">
      <c r="A159" s="37"/>
      <c r="B159" s="38"/>
      <c r="C159" s="39"/>
      <c r="D159" s="230" t="s">
        <v>170</v>
      </c>
      <c r="E159" s="39"/>
      <c r="F159" s="231" t="s">
        <v>1776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89</v>
      </c>
    </row>
    <row r="160" s="12" customFormat="1" ht="22.8" customHeight="1">
      <c r="A160" s="12"/>
      <c r="B160" s="201"/>
      <c r="C160" s="202"/>
      <c r="D160" s="203" t="s">
        <v>78</v>
      </c>
      <c r="E160" s="215" t="s">
        <v>159</v>
      </c>
      <c r="F160" s="215" t="s">
        <v>1109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SUM(P161:P184)</f>
        <v>0</v>
      </c>
      <c r="Q160" s="209"/>
      <c r="R160" s="210">
        <f>SUM(R161:R184)</f>
        <v>4.7625060000000001</v>
      </c>
      <c r="S160" s="209"/>
      <c r="T160" s="211">
        <f>SUM(T161:T184)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87</v>
      </c>
      <c r="AT160" s="213" t="s">
        <v>78</v>
      </c>
      <c r="AU160" s="213" t="s">
        <v>87</v>
      </c>
      <c r="AY160" s="212" t="s">
        <v>160</v>
      </c>
      <c r="BK160" s="214">
        <f>SUM(BK161:BK184)</f>
        <v>0</v>
      </c>
    </row>
    <row r="161" s="2" customFormat="1" ht="24.15" customHeight="1">
      <c r="A161" s="37"/>
      <c r="B161" s="38"/>
      <c r="C161" s="217" t="s">
        <v>234</v>
      </c>
      <c r="D161" s="217" t="s">
        <v>163</v>
      </c>
      <c r="E161" s="218" t="s">
        <v>1777</v>
      </c>
      <c r="F161" s="219" t="s">
        <v>1778</v>
      </c>
      <c r="G161" s="220" t="s">
        <v>270</v>
      </c>
      <c r="H161" s="221">
        <v>5.5999999999999996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1779</v>
      </c>
    </row>
    <row r="162" s="2" customFormat="1">
      <c r="A162" s="37"/>
      <c r="B162" s="38"/>
      <c r="C162" s="39"/>
      <c r="D162" s="230" t="s">
        <v>170</v>
      </c>
      <c r="E162" s="39"/>
      <c r="F162" s="231" t="s">
        <v>1780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="2" customFormat="1" ht="16.5" customHeight="1">
      <c r="A163" s="37"/>
      <c r="B163" s="38"/>
      <c r="C163" s="217" t="s">
        <v>241</v>
      </c>
      <c r="D163" s="217" t="s">
        <v>163</v>
      </c>
      <c r="E163" s="218" t="s">
        <v>1132</v>
      </c>
      <c r="F163" s="219" t="s">
        <v>1133</v>
      </c>
      <c r="G163" s="220" t="s">
        <v>270</v>
      </c>
      <c r="H163" s="221">
        <v>11.199999999999999</v>
      </c>
      <c r="I163" s="222"/>
      <c r="J163" s="223">
        <f>ROUND(I163*H163,2)</f>
        <v>0</v>
      </c>
      <c r="K163" s="219" t="s">
        <v>167</v>
      </c>
      <c r="L163" s="43"/>
      <c r="M163" s="224" t="s">
        <v>1</v>
      </c>
      <c r="N163" s="225" t="s">
        <v>44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182</v>
      </c>
      <c r="AT163" s="228" t="s">
        <v>163</v>
      </c>
      <c r="AU163" s="228" t="s">
        <v>89</v>
      </c>
      <c r="AY163" s="16" t="s">
        <v>160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87</v>
      </c>
      <c r="BK163" s="229">
        <f>ROUND(I163*H163,2)</f>
        <v>0</v>
      </c>
      <c r="BL163" s="16" t="s">
        <v>182</v>
      </c>
      <c r="BM163" s="228" t="s">
        <v>1781</v>
      </c>
    </row>
    <row r="164" s="2" customFormat="1">
      <c r="A164" s="37"/>
      <c r="B164" s="38"/>
      <c r="C164" s="39"/>
      <c r="D164" s="230" t="s">
        <v>170</v>
      </c>
      <c r="E164" s="39"/>
      <c r="F164" s="231" t="s">
        <v>1135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89</v>
      </c>
    </row>
    <row r="165" s="2" customFormat="1" ht="33" customHeight="1">
      <c r="A165" s="37"/>
      <c r="B165" s="38"/>
      <c r="C165" s="217" t="s">
        <v>247</v>
      </c>
      <c r="D165" s="217" t="s">
        <v>163</v>
      </c>
      <c r="E165" s="218" t="s">
        <v>1782</v>
      </c>
      <c r="F165" s="219" t="s">
        <v>1783</v>
      </c>
      <c r="G165" s="220" t="s">
        <v>270</v>
      </c>
      <c r="H165" s="221">
        <v>3.75</v>
      </c>
      <c r="I165" s="222"/>
      <c r="J165" s="223">
        <f>ROUND(I165*H165,2)</f>
        <v>0</v>
      </c>
      <c r="K165" s="219" t="s">
        <v>167</v>
      </c>
      <c r="L165" s="43"/>
      <c r="M165" s="224" t="s">
        <v>1</v>
      </c>
      <c r="N165" s="225" t="s">
        <v>44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182</v>
      </c>
      <c r="AT165" s="228" t="s">
        <v>163</v>
      </c>
      <c r="AU165" s="228" t="s">
        <v>89</v>
      </c>
      <c r="AY165" s="16" t="s">
        <v>160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87</v>
      </c>
      <c r="BK165" s="229">
        <f>ROUND(I165*H165,2)</f>
        <v>0</v>
      </c>
      <c r="BL165" s="16" t="s">
        <v>182</v>
      </c>
      <c r="BM165" s="228" t="s">
        <v>1784</v>
      </c>
    </row>
    <row r="166" s="2" customFormat="1">
      <c r="A166" s="37"/>
      <c r="B166" s="38"/>
      <c r="C166" s="39"/>
      <c r="D166" s="230" t="s">
        <v>170</v>
      </c>
      <c r="E166" s="39"/>
      <c r="F166" s="231" t="s">
        <v>1785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89</v>
      </c>
    </row>
    <row r="167" s="2" customFormat="1" ht="21.75" customHeight="1">
      <c r="A167" s="37"/>
      <c r="B167" s="38"/>
      <c r="C167" s="217" t="s">
        <v>8</v>
      </c>
      <c r="D167" s="217" t="s">
        <v>163</v>
      </c>
      <c r="E167" s="218" t="s">
        <v>1786</v>
      </c>
      <c r="F167" s="219" t="s">
        <v>1787</v>
      </c>
      <c r="G167" s="220" t="s">
        <v>270</v>
      </c>
      <c r="H167" s="221">
        <v>3.75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1788</v>
      </c>
    </row>
    <row r="168" s="2" customFormat="1">
      <c r="A168" s="37"/>
      <c r="B168" s="38"/>
      <c r="C168" s="39"/>
      <c r="D168" s="230" t="s">
        <v>170</v>
      </c>
      <c r="E168" s="39"/>
      <c r="F168" s="231" t="s">
        <v>1789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="2" customFormat="1" ht="33" customHeight="1">
      <c r="A169" s="37"/>
      <c r="B169" s="38"/>
      <c r="C169" s="217" t="s">
        <v>346</v>
      </c>
      <c r="D169" s="217" t="s">
        <v>163</v>
      </c>
      <c r="E169" s="218" t="s">
        <v>1790</v>
      </c>
      <c r="F169" s="219" t="s">
        <v>1791</v>
      </c>
      <c r="G169" s="220" t="s">
        <v>270</v>
      </c>
      <c r="H169" s="221">
        <v>3.75</v>
      </c>
      <c r="I169" s="222"/>
      <c r="J169" s="223">
        <f>ROUND(I169*H169,2)</f>
        <v>0</v>
      </c>
      <c r="K169" s="219" t="s">
        <v>167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1792</v>
      </c>
    </row>
    <row r="170" s="2" customFormat="1">
      <c r="A170" s="37"/>
      <c r="B170" s="38"/>
      <c r="C170" s="39"/>
      <c r="D170" s="230" t="s">
        <v>170</v>
      </c>
      <c r="E170" s="39"/>
      <c r="F170" s="231" t="s">
        <v>1793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="2" customFormat="1" ht="16.5" customHeight="1">
      <c r="A171" s="37"/>
      <c r="B171" s="38"/>
      <c r="C171" s="217" t="s">
        <v>351</v>
      </c>
      <c r="D171" s="217" t="s">
        <v>163</v>
      </c>
      <c r="E171" s="218" t="s">
        <v>1794</v>
      </c>
      <c r="F171" s="219" t="s">
        <v>1795</v>
      </c>
      <c r="G171" s="220" t="s">
        <v>270</v>
      </c>
      <c r="H171" s="221">
        <v>5.5999999999999996</v>
      </c>
      <c r="I171" s="222"/>
      <c r="J171" s="223">
        <f>ROUND(I171*H171,2)</f>
        <v>0</v>
      </c>
      <c r="K171" s="219" t="s">
        <v>1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1796</v>
      </c>
    </row>
    <row r="172" s="2" customFormat="1">
      <c r="A172" s="37"/>
      <c r="B172" s="38"/>
      <c r="C172" s="39"/>
      <c r="D172" s="230" t="s">
        <v>170</v>
      </c>
      <c r="E172" s="39"/>
      <c r="F172" s="231" t="s">
        <v>1797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="2" customFormat="1">
      <c r="A173" s="37"/>
      <c r="B173" s="38"/>
      <c r="C173" s="39"/>
      <c r="D173" s="230" t="s">
        <v>172</v>
      </c>
      <c r="E173" s="39"/>
      <c r="F173" s="235" t="s">
        <v>1798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89</v>
      </c>
    </row>
    <row r="174" s="2" customFormat="1" ht="24.15" customHeight="1">
      <c r="A174" s="37"/>
      <c r="B174" s="38"/>
      <c r="C174" s="217" t="s">
        <v>359</v>
      </c>
      <c r="D174" s="217" t="s">
        <v>163</v>
      </c>
      <c r="E174" s="218" t="s">
        <v>1799</v>
      </c>
      <c r="F174" s="219" t="s">
        <v>1800</v>
      </c>
      <c r="G174" s="220" t="s">
        <v>270</v>
      </c>
      <c r="H174" s="221">
        <v>11.199999999999999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0.084250000000000005</v>
      </c>
      <c r="R174" s="226">
        <f>Q174*H174</f>
        <v>0.94359999999999999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1801</v>
      </c>
    </row>
    <row r="175" s="2" customFormat="1">
      <c r="A175" s="37"/>
      <c r="B175" s="38"/>
      <c r="C175" s="39"/>
      <c r="D175" s="230" t="s">
        <v>170</v>
      </c>
      <c r="E175" s="39"/>
      <c r="F175" s="231" t="s">
        <v>1802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="13" customFormat="1">
      <c r="A176" s="13"/>
      <c r="B176" s="236"/>
      <c r="C176" s="237"/>
      <c r="D176" s="230" t="s">
        <v>219</v>
      </c>
      <c r="E176" s="238" t="s">
        <v>1</v>
      </c>
      <c r="F176" s="239" t="s">
        <v>1803</v>
      </c>
      <c r="G176" s="237"/>
      <c r="H176" s="240">
        <v>11.199999999999999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="2" customFormat="1" ht="21.75" customHeight="1">
      <c r="A177" s="37"/>
      <c r="B177" s="38"/>
      <c r="C177" s="251" t="s">
        <v>366</v>
      </c>
      <c r="D177" s="251" t="s">
        <v>452</v>
      </c>
      <c r="E177" s="252" t="s">
        <v>1804</v>
      </c>
      <c r="F177" s="253" t="s">
        <v>1805</v>
      </c>
      <c r="G177" s="254" t="s">
        <v>270</v>
      </c>
      <c r="H177" s="255">
        <v>11.536</v>
      </c>
      <c r="I177" s="256"/>
      <c r="J177" s="257">
        <f>ROUND(I177*H177,2)</f>
        <v>0</v>
      </c>
      <c r="K177" s="253" t="s">
        <v>167</v>
      </c>
      <c r="L177" s="258"/>
      <c r="M177" s="259" t="s">
        <v>1</v>
      </c>
      <c r="N177" s="260" t="s">
        <v>44</v>
      </c>
      <c r="O177" s="90"/>
      <c r="P177" s="226">
        <f>O177*H177</f>
        <v>0</v>
      </c>
      <c r="Q177" s="226">
        <v>0.13100000000000001</v>
      </c>
      <c r="R177" s="226">
        <f>Q177*H177</f>
        <v>1.5112160000000001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204</v>
      </c>
      <c r="AT177" s="228" t="s">
        <v>452</v>
      </c>
      <c r="AU177" s="228" t="s">
        <v>89</v>
      </c>
      <c r="AY177" s="16" t="s">
        <v>160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87</v>
      </c>
      <c r="BK177" s="229">
        <f>ROUND(I177*H177,2)</f>
        <v>0</v>
      </c>
      <c r="BL177" s="16" t="s">
        <v>182</v>
      </c>
      <c r="BM177" s="228" t="s">
        <v>1806</v>
      </c>
    </row>
    <row r="178" s="2" customFormat="1">
      <c r="A178" s="37"/>
      <c r="B178" s="38"/>
      <c r="C178" s="39"/>
      <c r="D178" s="230" t="s">
        <v>170</v>
      </c>
      <c r="E178" s="39"/>
      <c r="F178" s="231" t="s">
        <v>1805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89</v>
      </c>
    </row>
    <row r="179" s="13" customFormat="1">
      <c r="A179" s="13"/>
      <c r="B179" s="236"/>
      <c r="C179" s="237"/>
      <c r="D179" s="230" t="s">
        <v>219</v>
      </c>
      <c r="E179" s="237"/>
      <c r="F179" s="239" t="s">
        <v>1807</v>
      </c>
      <c r="G179" s="237"/>
      <c r="H179" s="240">
        <v>11.536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219</v>
      </c>
      <c r="AU179" s="246" t="s">
        <v>89</v>
      </c>
      <c r="AV179" s="13" t="s">
        <v>89</v>
      </c>
      <c r="AW179" s="13" t="s">
        <v>4</v>
      </c>
      <c r="AX179" s="13" t="s">
        <v>87</v>
      </c>
      <c r="AY179" s="246" t="s">
        <v>160</v>
      </c>
    </row>
    <row r="180" s="2" customFormat="1" ht="21.75" customHeight="1">
      <c r="A180" s="37"/>
      <c r="B180" s="38"/>
      <c r="C180" s="251" t="s">
        <v>372</v>
      </c>
      <c r="D180" s="251" t="s">
        <v>452</v>
      </c>
      <c r="E180" s="252" t="s">
        <v>1260</v>
      </c>
      <c r="F180" s="253" t="s">
        <v>1261</v>
      </c>
      <c r="G180" s="254" t="s">
        <v>270</v>
      </c>
      <c r="H180" s="255">
        <v>8.343</v>
      </c>
      <c r="I180" s="256"/>
      <c r="J180" s="257">
        <f>ROUND(I180*H180,2)</f>
        <v>0</v>
      </c>
      <c r="K180" s="253" t="s">
        <v>167</v>
      </c>
      <c r="L180" s="258"/>
      <c r="M180" s="259" t="s">
        <v>1</v>
      </c>
      <c r="N180" s="260" t="s">
        <v>44</v>
      </c>
      <c r="O180" s="90"/>
      <c r="P180" s="226">
        <f>O180*H180</f>
        <v>0</v>
      </c>
      <c r="Q180" s="226">
        <v>0.17599999999999999</v>
      </c>
      <c r="R180" s="226">
        <f>Q180*H180</f>
        <v>1.4683679999999999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204</v>
      </c>
      <c r="AT180" s="228" t="s">
        <v>452</v>
      </c>
      <c r="AU180" s="228" t="s">
        <v>89</v>
      </c>
      <c r="AY180" s="16" t="s">
        <v>160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87</v>
      </c>
      <c r="BK180" s="229">
        <f>ROUND(I180*H180,2)</f>
        <v>0</v>
      </c>
      <c r="BL180" s="16" t="s">
        <v>182</v>
      </c>
      <c r="BM180" s="228" t="s">
        <v>1808</v>
      </c>
    </row>
    <row r="181" s="2" customFormat="1">
      <c r="A181" s="37"/>
      <c r="B181" s="38"/>
      <c r="C181" s="39"/>
      <c r="D181" s="230" t="s">
        <v>170</v>
      </c>
      <c r="E181" s="39"/>
      <c r="F181" s="231" t="s">
        <v>1261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89</v>
      </c>
    </row>
    <row r="182" s="13" customFormat="1">
      <c r="A182" s="13"/>
      <c r="B182" s="236"/>
      <c r="C182" s="237"/>
      <c r="D182" s="230" t="s">
        <v>219</v>
      </c>
      <c r="E182" s="237"/>
      <c r="F182" s="239" t="s">
        <v>1809</v>
      </c>
      <c r="G182" s="237"/>
      <c r="H182" s="240">
        <v>8.343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4</v>
      </c>
      <c r="AX182" s="13" t="s">
        <v>87</v>
      </c>
      <c r="AY182" s="246" t="s">
        <v>160</v>
      </c>
    </row>
    <row r="183" s="2" customFormat="1" ht="24.15" customHeight="1">
      <c r="A183" s="37"/>
      <c r="B183" s="38"/>
      <c r="C183" s="217" t="s">
        <v>7</v>
      </c>
      <c r="D183" s="217" t="s">
        <v>163</v>
      </c>
      <c r="E183" s="218" t="s">
        <v>1810</v>
      </c>
      <c r="F183" s="219" t="s">
        <v>1811</v>
      </c>
      <c r="G183" s="220" t="s">
        <v>270</v>
      </c>
      <c r="H183" s="221">
        <v>8.0999999999999996</v>
      </c>
      <c r="I183" s="222"/>
      <c r="J183" s="223">
        <f>ROUND(I183*H183,2)</f>
        <v>0</v>
      </c>
      <c r="K183" s="219" t="s">
        <v>167</v>
      </c>
      <c r="L183" s="43"/>
      <c r="M183" s="224" t="s">
        <v>1</v>
      </c>
      <c r="N183" s="225" t="s">
        <v>44</v>
      </c>
      <c r="O183" s="90"/>
      <c r="P183" s="226">
        <f>O183*H183</f>
        <v>0</v>
      </c>
      <c r="Q183" s="226">
        <v>0.10362</v>
      </c>
      <c r="R183" s="226">
        <f>Q183*H183</f>
        <v>0.83932200000000001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182</v>
      </c>
      <c r="AT183" s="228" t="s">
        <v>163</v>
      </c>
      <c r="AU183" s="228" t="s">
        <v>89</v>
      </c>
      <c r="AY183" s="16" t="s">
        <v>160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87</v>
      </c>
      <c r="BK183" s="229">
        <f>ROUND(I183*H183,2)</f>
        <v>0</v>
      </c>
      <c r="BL183" s="16" t="s">
        <v>182</v>
      </c>
      <c r="BM183" s="228" t="s">
        <v>1812</v>
      </c>
    </row>
    <row r="184" s="2" customFormat="1">
      <c r="A184" s="37"/>
      <c r="B184" s="38"/>
      <c r="C184" s="39"/>
      <c r="D184" s="230" t="s">
        <v>170</v>
      </c>
      <c r="E184" s="39"/>
      <c r="F184" s="231" t="s">
        <v>1813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89</v>
      </c>
    </row>
    <row r="185" s="12" customFormat="1" ht="22.8" customHeight="1">
      <c r="A185" s="12"/>
      <c r="B185" s="201"/>
      <c r="C185" s="202"/>
      <c r="D185" s="203" t="s">
        <v>78</v>
      </c>
      <c r="E185" s="215" t="s">
        <v>212</v>
      </c>
      <c r="F185" s="215" t="s">
        <v>324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SUM(P186:P195)</f>
        <v>0</v>
      </c>
      <c r="Q185" s="209"/>
      <c r="R185" s="210">
        <f>SUM(R186:R195)</f>
        <v>5.5740750000000006</v>
      </c>
      <c r="S185" s="209"/>
      <c r="T185" s="211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87</v>
      </c>
      <c r="AT185" s="213" t="s">
        <v>78</v>
      </c>
      <c r="AU185" s="213" t="s">
        <v>87</v>
      </c>
      <c r="AY185" s="212" t="s">
        <v>160</v>
      </c>
      <c r="BK185" s="214">
        <f>SUM(BK186:BK195)</f>
        <v>0</v>
      </c>
    </row>
    <row r="186" s="2" customFormat="1" ht="33" customHeight="1">
      <c r="A186" s="37"/>
      <c r="B186" s="38"/>
      <c r="C186" s="217" t="s">
        <v>382</v>
      </c>
      <c r="D186" s="217" t="s">
        <v>163</v>
      </c>
      <c r="E186" s="218" t="s">
        <v>1559</v>
      </c>
      <c r="F186" s="219" t="s">
        <v>1560</v>
      </c>
      <c r="G186" s="220" t="s">
        <v>215</v>
      </c>
      <c r="H186" s="221">
        <v>23.5</v>
      </c>
      <c r="I186" s="222"/>
      <c r="J186" s="223">
        <f>ROUND(I186*H186,2)</f>
        <v>0</v>
      </c>
      <c r="K186" s="219" t="s">
        <v>167</v>
      </c>
      <c r="L186" s="43"/>
      <c r="M186" s="224" t="s">
        <v>1</v>
      </c>
      <c r="N186" s="225" t="s">
        <v>44</v>
      </c>
      <c r="O186" s="90"/>
      <c r="P186" s="226">
        <f>O186*H186</f>
        <v>0</v>
      </c>
      <c r="Q186" s="226">
        <v>0.15540000000000001</v>
      </c>
      <c r="R186" s="226">
        <f>Q186*H186</f>
        <v>3.6519000000000004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182</v>
      </c>
      <c r="AT186" s="228" t="s">
        <v>163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1814</v>
      </c>
    </row>
    <row r="187" s="2" customFormat="1">
      <c r="A187" s="37"/>
      <c r="B187" s="38"/>
      <c r="C187" s="39"/>
      <c r="D187" s="230" t="s">
        <v>170</v>
      </c>
      <c r="E187" s="39"/>
      <c r="F187" s="231" t="s">
        <v>1562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="13" customFormat="1">
      <c r="A188" s="13"/>
      <c r="B188" s="236"/>
      <c r="C188" s="237"/>
      <c r="D188" s="230" t="s">
        <v>219</v>
      </c>
      <c r="E188" s="238" t="s">
        <v>1</v>
      </c>
      <c r="F188" s="239" t="s">
        <v>1815</v>
      </c>
      <c r="G188" s="237"/>
      <c r="H188" s="240">
        <v>23.5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="2" customFormat="1" ht="16.5" customHeight="1">
      <c r="A189" s="37"/>
      <c r="B189" s="38"/>
      <c r="C189" s="251" t="s">
        <v>388</v>
      </c>
      <c r="D189" s="251" t="s">
        <v>452</v>
      </c>
      <c r="E189" s="252" t="s">
        <v>1574</v>
      </c>
      <c r="F189" s="253" t="s">
        <v>1575</v>
      </c>
      <c r="G189" s="254" t="s">
        <v>215</v>
      </c>
      <c r="H189" s="255">
        <v>23.969999999999999</v>
      </c>
      <c r="I189" s="256"/>
      <c r="J189" s="257">
        <f>ROUND(I189*H189,2)</f>
        <v>0</v>
      </c>
      <c r="K189" s="253" t="s">
        <v>167</v>
      </c>
      <c r="L189" s="258"/>
      <c r="M189" s="259" t="s">
        <v>1</v>
      </c>
      <c r="N189" s="260" t="s">
        <v>44</v>
      </c>
      <c r="O189" s="90"/>
      <c r="P189" s="226">
        <f>O189*H189</f>
        <v>0</v>
      </c>
      <c r="Q189" s="226">
        <v>0.080000000000000002</v>
      </c>
      <c r="R189" s="226">
        <f>Q189*H189</f>
        <v>1.9176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204</v>
      </c>
      <c r="AT189" s="228" t="s">
        <v>452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1816</v>
      </c>
    </row>
    <row r="190" s="2" customFormat="1">
      <c r="A190" s="37"/>
      <c r="B190" s="38"/>
      <c r="C190" s="39"/>
      <c r="D190" s="230" t="s">
        <v>170</v>
      </c>
      <c r="E190" s="39"/>
      <c r="F190" s="231" t="s">
        <v>1575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="13" customFormat="1">
      <c r="A191" s="13"/>
      <c r="B191" s="236"/>
      <c r="C191" s="237"/>
      <c r="D191" s="230" t="s">
        <v>219</v>
      </c>
      <c r="E191" s="237"/>
      <c r="F191" s="239" t="s">
        <v>1817</v>
      </c>
      <c r="G191" s="237"/>
      <c r="H191" s="240">
        <v>23.969999999999999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219</v>
      </c>
      <c r="AU191" s="246" t="s">
        <v>89</v>
      </c>
      <c r="AV191" s="13" t="s">
        <v>89</v>
      </c>
      <c r="AW191" s="13" t="s">
        <v>4</v>
      </c>
      <c r="AX191" s="13" t="s">
        <v>87</v>
      </c>
      <c r="AY191" s="246" t="s">
        <v>160</v>
      </c>
    </row>
    <row r="192" s="2" customFormat="1" ht="33" customHeight="1">
      <c r="A192" s="37"/>
      <c r="B192" s="38"/>
      <c r="C192" s="217" t="s">
        <v>508</v>
      </c>
      <c r="D192" s="217" t="s">
        <v>163</v>
      </c>
      <c r="E192" s="218" t="s">
        <v>1649</v>
      </c>
      <c r="F192" s="219" t="s">
        <v>1650</v>
      </c>
      <c r="G192" s="220" t="s">
        <v>215</v>
      </c>
      <c r="H192" s="221">
        <v>7.5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0.00060999999999999997</v>
      </c>
      <c r="R192" s="226">
        <f>Q192*H192</f>
        <v>0.0045750000000000001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1818</v>
      </c>
    </row>
    <row r="193" s="2" customFormat="1">
      <c r="A193" s="37"/>
      <c r="B193" s="38"/>
      <c r="C193" s="39"/>
      <c r="D193" s="230" t="s">
        <v>170</v>
      </c>
      <c r="E193" s="39"/>
      <c r="F193" s="231" t="s">
        <v>1652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="2" customFormat="1" ht="21.75" customHeight="1">
      <c r="A194" s="37"/>
      <c r="B194" s="38"/>
      <c r="C194" s="217" t="s">
        <v>513</v>
      </c>
      <c r="D194" s="217" t="s">
        <v>163</v>
      </c>
      <c r="E194" s="218" t="s">
        <v>1654</v>
      </c>
      <c r="F194" s="219" t="s">
        <v>1655</v>
      </c>
      <c r="G194" s="220" t="s">
        <v>215</v>
      </c>
      <c r="H194" s="221">
        <v>7.5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1819</v>
      </c>
    </row>
    <row r="195" s="2" customFormat="1">
      <c r="A195" s="37"/>
      <c r="B195" s="38"/>
      <c r="C195" s="39"/>
      <c r="D195" s="230" t="s">
        <v>170</v>
      </c>
      <c r="E195" s="39"/>
      <c r="F195" s="231" t="s">
        <v>1657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="12" customFormat="1" ht="22.8" customHeight="1">
      <c r="A196" s="12"/>
      <c r="B196" s="201"/>
      <c r="C196" s="202"/>
      <c r="D196" s="203" t="s">
        <v>78</v>
      </c>
      <c r="E196" s="215" t="s">
        <v>357</v>
      </c>
      <c r="F196" s="215" t="s">
        <v>358</v>
      </c>
      <c r="G196" s="202"/>
      <c r="H196" s="202"/>
      <c r="I196" s="205"/>
      <c r="J196" s="216">
        <f>BK196</f>
        <v>0</v>
      </c>
      <c r="K196" s="202"/>
      <c r="L196" s="207"/>
      <c r="M196" s="208"/>
      <c r="N196" s="209"/>
      <c r="O196" s="209"/>
      <c r="P196" s="210">
        <f>SUM(P197:P208)</f>
        <v>0</v>
      </c>
      <c r="Q196" s="209"/>
      <c r="R196" s="210">
        <f>SUM(R197:R208)</f>
        <v>0</v>
      </c>
      <c r="S196" s="209"/>
      <c r="T196" s="211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2" t="s">
        <v>87</v>
      </c>
      <c r="AT196" s="213" t="s">
        <v>78</v>
      </c>
      <c r="AU196" s="213" t="s">
        <v>87</v>
      </c>
      <c r="AY196" s="212" t="s">
        <v>160</v>
      </c>
      <c r="BK196" s="214">
        <f>SUM(BK197:BK208)</f>
        <v>0</v>
      </c>
    </row>
    <row r="197" s="2" customFormat="1" ht="24.15" customHeight="1">
      <c r="A197" s="37"/>
      <c r="B197" s="38"/>
      <c r="C197" s="217" t="s">
        <v>517</v>
      </c>
      <c r="D197" s="217" t="s">
        <v>163</v>
      </c>
      <c r="E197" s="218" t="s">
        <v>686</v>
      </c>
      <c r="F197" s="219" t="s">
        <v>1685</v>
      </c>
      <c r="G197" s="220" t="s">
        <v>362</v>
      </c>
      <c r="H197" s="221">
        <v>11.311</v>
      </c>
      <c r="I197" s="222"/>
      <c r="J197" s="223">
        <f>ROUND(I197*H197,2)</f>
        <v>0</v>
      </c>
      <c r="K197" s="219" t="s">
        <v>1668</v>
      </c>
      <c r="L197" s="43"/>
      <c r="M197" s="224" t="s">
        <v>1</v>
      </c>
      <c r="N197" s="225" t="s">
        <v>44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182</v>
      </c>
      <c r="AT197" s="228" t="s">
        <v>163</v>
      </c>
      <c r="AU197" s="228" t="s">
        <v>89</v>
      </c>
      <c r="AY197" s="16" t="s">
        <v>160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87</v>
      </c>
      <c r="BK197" s="229">
        <f>ROUND(I197*H197,2)</f>
        <v>0</v>
      </c>
      <c r="BL197" s="16" t="s">
        <v>182</v>
      </c>
      <c r="BM197" s="228" t="s">
        <v>1820</v>
      </c>
    </row>
    <row r="198" s="2" customFormat="1">
      <c r="A198" s="37"/>
      <c r="B198" s="38"/>
      <c r="C198" s="39"/>
      <c r="D198" s="230" t="s">
        <v>170</v>
      </c>
      <c r="E198" s="39"/>
      <c r="F198" s="231" t="s">
        <v>1821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89</v>
      </c>
    </row>
    <row r="199" s="2" customFormat="1">
      <c r="A199" s="37"/>
      <c r="B199" s="38"/>
      <c r="C199" s="39"/>
      <c r="D199" s="230" t="s">
        <v>172</v>
      </c>
      <c r="E199" s="39"/>
      <c r="F199" s="235" t="s">
        <v>1687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172</v>
      </c>
      <c r="AU199" s="16" t="s">
        <v>89</v>
      </c>
    </row>
    <row r="200" s="2" customFormat="1" ht="33" customHeight="1">
      <c r="A200" s="37"/>
      <c r="B200" s="38"/>
      <c r="C200" s="217" t="s">
        <v>522</v>
      </c>
      <c r="D200" s="217" t="s">
        <v>163</v>
      </c>
      <c r="E200" s="218" t="s">
        <v>360</v>
      </c>
      <c r="F200" s="219" t="s">
        <v>361</v>
      </c>
      <c r="G200" s="220" t="s">
        <v>362</v>
      </c>
      <c r="H200" s="221">
        <v>8.4499999999999993</v>
      </c>
      <c r="I200" s="222"/>
      <c r="J200" s="223">
        <f>ROUND(I200*H200,2)</f>
        <v>0</v>
      </c>
      <c r="K200" s="219" t="s">
        <v>167</v>
      </c>
      <c r="L200" s="43"/>
      <c r="M200" s="224" t="s">
        <v>1</v>
      </c>
      <c r="N200" s="225" t="s">
        <v>44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182</v>
      </c>
      <c r="AT200" s="228" t="s">
        <v>163</v>
      </c>
      <c r="AU200" s="228" t="s">
        <v>89</v>
      </c>
      <c r="AY200" s="16" t="s">
        <v>160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87</v>
      </c>
      <c r="BK200" s="229">
        <f>ROUND(I200*H200,2)</f>
        <v>0</v>
      </c>
      <c r="BL200" s="16" t="s">
        <v>182</v>
      </c>
      <c r="BM200" s="228" t="s">
        <v>1822</v>
      </c>
    </row>
    <row r="201" s="2" customFormat="1">
      <c r="A201" s="37"/>
      <c r="B201" s="38"/>
      <c r="C201" s="39"/>
      <c r="D201" s="230" t="s">
        <v>170</v>
      </c>
      <c r="E201" s="39"/>
      <c r="F201" s="231" t="s">
        <v>364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89</v>
      </c>
    </row>
    <row r="202" s="13" customFormat="1">
      <c r="A202" s="13"/>
      <c r="B202" s="236"/>
      <c r="C202" s="237"/>
      <c r="D202" s="230" t="s">
        <v>219</v>
      </c>
      <c r="E202" s="238" t="s">
        <v>1</v>
      </c>
      <c r="F202" s="239" t="s">
        <v>1823</v>
      </c>
      <c r="G202" s="237"/>
      <c r="H202" s="240">
        <v>8.4499999999999993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219</v>
      </c>
      <c r="AU202" s="246" t="s">
        <v>89</v>
      </c>
      <c r="AV202" s="13" t="s">
        <v>89</v>
      </c>
      <c r="AW202" s="13" t="s">
        <v>36</v>
      </c>
      <c r="AX202" s="13" t="s">
        <v>79</v>
      </c>
      <c r="AY202" s="246" t="s">
        <v>160</v>
      </c>
    </row>
    <row r="203" s="2" customFormat="1" ht="33" customHeight="1">
      <c r="A203" s="37"/>
      <c r="B203" s="38"/>
      <c r="C203" s="217" t="s">
        <v>527</v>
      </c>
      <c r="D203" s="217" t="s">
        <v>163</v>
      </c>
      <c r="E203" s="218" t="s">
        <v>1695</v>
      </c>
      <c r="F203" s="219" t="s">
        <v>1696</v>
      </c>
      <c r="G203" s="220" t="s">
        <v>362</v>
      </c>
      <c r="H203" s="221">
        <v>1.238</v>
      </c>
      <c r="I203" s="222"/>
      <c r="J203" s="223">
        <f>ROUND(I203*H203,2)</f>
        <v>0</v>
      </c>
      <c r="K203" s="219" t="s">
        <v>167</v>
      </c>
      <c r="L203" s="43"/>
      <c r="M203" s="224" t="s">
        <v>1</v>
      </c>
      <c r="N203" s="225" t="s">
        <v>44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182</v>
      </c>
      <c r="AT203" s="228" t="s">
        <v>163</v>
      </c>
      <c r="AU203" s="228" t="s">
        <v>89</v>
      </c>
      <c r="AY203" s="16" t="s">
        <v>160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87</v>
      </c>
      <c r="BK203" s="229">
        <f>ROUND(I203*H203,2)</f>
        <v>0</v>
      </c>
      <c r="BL203" s="16" t="s">
        <v>182</v>
      </c>
      <c r="BM203" s="228" t="s">
        <v>1824</v>
      </c>
    </row>
    <row r="204" s="2" customFormat="1">
      <c r="A204" s="37"/>
      <c r="B204" s="38"/>
      <c r="C204" s="39"/>
      <c r="D204" s="230" t="s">
        <v>170</v>
      </c>
      <c r="E204" s="39"/>
      <c r="F204" s="231" t="s">
        <v>1698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89</v>
      </c>
    </row>
    <row r="205" s="13" customFormat="1">
      <c r="A205" s="13"/>
      <c r="B205" s="236"/>
      <c r="C205" s="237"/>
      <c r="D205" s="230" t="s">
        <v>219</v>
      </c>
      <c r="E205" s="238" t="s">
        <v>1</v>
      </c>
      <c r="F205" s="239" t="s">
        <v>1825</v>
      </c>
      <c r="G205" s="237"/>
      <c r="H205" s="240">
        <v>1.238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219</v>
      </c>
      <c r="AU205" s="246" t="s">
        <v>89</v>
      </c>
      <c r="AV205" s="13" t="s">
        <v>89</v>
      </c>
      <c r="AW205" s="13" t="s">
        <v>36</v>
      </c>
      <c r="AX205" s="13" t="s">
        <v>79</v>
      </c>
      <c r="AY205" s="246" t="s">
        <v>160</v>
      </c>
    </row>
    <row r="206" s="2" customFormat="1" ht="24.15" customHeight="1">
      <c r="A206" s="37"/>
      <c r="B206" s="38"/>
      <c r="C206" s="217" t="s">
        <v>531</v>
      </c>
      <c r="D206" s="217" t="s">
        <v>163</v>
      </c>
      <c r="E206" s="218" t="s">
        <v>1701</v>
      </c>
      <c r="F206" s="219" t="s">
        <v>1702</v>
      </c>
      <c r="G206" s="220" t="s">
        <v>362</v>
      </c>
      <c r="H206" s="221">
        <v>1.6240000000000001</v>
      </c>
      <c r="I206" s="222"/>
      <c r="J206" s="223">
        <f>ROUND(I206*H206,2)</f>
        <v>0</v>
      </c>
      <c r="K206" s="219" t="s">
        <v>167</v>
      </c>
      <c r="L206" s="43"/>
      <c r="M206" s="224" t="s">
        <v>1</v>
      </c>
      <c r="N206" s="225" t="s">
        <v>44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182</v>
      </c>
      <c r="AT206" s="228" t="s">
        <v>163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1826</v>
      </c>
    </row>
    <row r="207" s="2" customFormat="1">
      <c r="A207" s="37"/>
      <c r="B207" s="38"/>
      <c r="C207" s="39"/>
      <c r="D207" s="230" t="s">
        <v>170</v>
      </c>
      <c r="E207" s="39"/>
      <c r="F207" s="231" t="s">
        <v>1704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="13" customFormat="1">
      <c r="A208" s="13"/>
      <c r="B208" s="236"/>
      <c r="C208" s="237"/>
      <c r="D208" s="230" t="s">
        <v>219</v>
      </c>
      <c r="E208" s="238" t="s">
        <v>1</v>
      </c>
      <c r="F208" s="239" t="s">
        <v>1827</v>
      </c>
      <c r="G208" s="237"/>
      <c r="H208" s="240">
        <v>1.6240000000000001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219</v>
      </c>
      <c r="AU208" s="246" t="s">
        <v>89</v>
      </c>
      <c r="AV208" s="13" t="s">
        <v>89</v>
      </c>
      <c r="AW208" s="13" t="s">
        <v>36</v>
      </c>
      <c r="AX208" s="13" t="s">
        <v>79</v>
      </c>
      <c r="AY208" s="246" t="s">
        <v>160</v>
      </c>
    </row>
    <row r="209" s="12" customFormat="1" ht="22.8" customHeight="1">
      <c r="A209" s="12"/>
      <c r="B209" s="201"/>
      <c r="C209" s="202"/>
      <c r="D209" s="203" t="s">
        <v>78</v>
      </c>
      <c r="E209" s="215" t="s">
        <v>694</v>
      </c>
      <c r="F209" s="215" t="s">
        <v>695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SUM(P210:P211)</f>
        <v>0</v>
      </c>
      <c r="Q209" s="209"/>
      <c r="R209" s="210">
        <f>SUM(R210:R211)</f>
        <v>0</v>
      </c>
      <c r="S209" s="209"/>
      <c r="T209" s="211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2" t="s">
        <v>87</v>
      </c>
      <c r="AT209" s="213" t="s">
        <v>78</v>
      </c>
      <c r="AU209" s="213" t="s">
        <v>87</v>
      </c>
      <c r="AY209" s="212" t="s">
        <v>160</v>
      </c>
      <c r="BK209" s="214">
        <f>SUM(BK210:BK211)</f>
        <v>0</v>
      </c>
    </row>
    <row r="210" s="2" customFormat="1" ht="33" customHeight="1">
      <c r="A210" s="37"/>
      <c r="B210" s="38"/>
      <c r="C210" s="217" t="s">
        <v>536</v>
      </c>
      <c r="D210" s="217" t="s">
        <v>163</v>
      </c>
      <c r="E210" s="218" t="s">
        <v>1828</v>
      </c>
      <c r="F210" s="219" t="s">
        <v>1829</v>
      </c>
      <c r="G210" s="220" t="s">
        <v>362</v>
      </c>
      <c r="H210" s="221">
        <v>10.406000000000001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1830</v>
      </c>
    </row>
    <row r="211" s="2" customFormat="1">
      <c r="A211" s="37"/>
      <c r="B211" s="38"/>
      <c r="C211" s="39"/>
      <c r="D211" s="230" t="s">
        <v>170</v>
      </c>
      <c r="E211" s="39"/>
      <c r="F211" s="231" t="s">
        <v>1831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="12" customFormat="1" ht="25.92" customHeight="1">
      <c r="A212" s="12"/>
      <c r="B212" s="201"/>
      <c r="C212" s="202"/>
      <c r="D212" s="203" t="s">
        <v>78</v>
      </c>
      <c r="E212" s="204" t="s">
        <v>701</v>
      </c>
      <c r="F212" s="204" t="s">
        <v>702</v>
      </c>
      <c r="G212" s="202"/>
      <c r="H212" s="202"/>
      <c r="I212" s="205"/>
      <c r="J212" s="206">
        <f>BK212</f>
        <v>0</v>
      </c>
      <c r="K212" s="202"/>
      <c r="L212" s="207"/>
      <c r="M212" s="208"/>
      <c r="N212" s="209"/>
      <c r="O212" s="209"/>
      <c r="P212" s="210">
        <f>P213</f>
        <v>0</v>
      </c>
      <c r="Q212" s="209"/>
      <c r="R212" s="210">
        <f>R213</f>
        <v>5.0000000000000002E-05</v>
      </c>
      <c r="S212" s="209"/>
      <c r="T212" s="21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89</v>
      </c>
      <c r="AT212" s="213" t="s">
        <v>78</v>
      </c>
      <c r="AU212" s="213" t="s">
        <v>79</v>
      </c>
      <c r="AY212" s="212" t="s">
        <v>160</v>
      </c>
      <c r="BK212" s="214">
        <f>BK213</f>
        <v>0</v>
      </c>
    </row>
    <row r="213" s="12" customFormat="1" ht="22.8" customHeight="1">
      <c r="A213" s="12"/>
      <c r="B213" s="201"/>
      <c r="C213" s="202"/>
      <c r="D213" s="203" t="s">
        <v>78</v>
      </c>
      <c r="E213" s="215" t="s">
        <v>1706</v>
      </c>
      <c r="F213" s="215" t="s">
        <v>1707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SUM(P214:P216)</f>
        <v>0</v>
      </c>
      <c r="Q213" s="209"/>
      <c r="R213" s="210">
        <f>SUM(R214:R216)</f>
        <v>5.0000000000000002E-05</v>
      </c>
      <c r="S213" s="209"/>
      <c r="T213" s="211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89</v>
      </c>
      <c r="AT213" s="213" t="s">
        <v>78</v>
      </c>
      <c r="AU213" s="213" t="s">
        <v>87</v>
      </c>
      <c r="AY213" s="212" t="s">
        <v>160</v>
      </c>
      <c r="BK213" s="214">
        <f>SUM(BK214:BK216)</f>
        <v>0</v>
      </c>
    </row>
    <row r="214" s="2" customFormat="1" ht="16.5" customHeight="1">
      <c r="A214" s="37"/>
      <c r="B214" s="38"/>
      <c r="C214" s="217" t="s">
        <v>541</v>
      </c>
      <c r="D214" s="217" t="s">
        <v>163</v>
      </c>
      <c r="E214" s="218" t="s">
        <v>1709</v>
      </c>
      <c r="F214" s="219" t="s">
        <v>1710</v>
      </c>
      <c r="G214" s="220" t="s">
        <v>231</v>
      </c>
      <c r="H214" s="221">
        <v>1</v>
      </c>
      <c r="I214" s="222"/>
      <c r="J214" s="223">
        <f>ROUND(I214*H214,2)</f>
        <v>0</v>
      </c>
      <c r="K214" s="219" t="s">
        <v>1</v>
      </c>
      <c r="L214" s="43"/>
      <c r="M214" s="224" t="s">
        <v>1</v>
      </c>
      <c r="N214" s="225" t="s">
        <v>44</v>
      </c>
      <c r="O214" s="90"/>
      <c r="P214" s="226">
        <f>O214*H214</f>
        <v>0</v>
      </c>
      <c r="Q214" s="226">
        <v>5.0000000000000002E-05</v>
      </c>
      <c r="R214" s="226">
        <f>Q214*H214</f>
        <v>5.0000000000000002E-05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346</v>
      </c>
      <c r="AT214" s="228" t="s">
        <v>163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346</v>
      </c>
      <c r="BM214" s="228" t="s">
        <v>1832</v>
      </c>
    </row>
    <row r="215" s="2" customFormat="1">
      <c r="A215" s="37"/>
      <c r="B215" s="38"/>
      <c r="C215" s="39"/>
      <c r="D215" s="230" t="s">
        <v>170</v>
      </c>
      <c r="E215" s="39"/>
      <c r="F215" s="231" t="s">
        <v>1712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="2" customFormat="1">
      <c r="A216" s="37"/>
      <c r="B216" s="38"/>
      <c r="C216" s="39"/>
      <c r="D216" s="230" t="s">
        <v>172</v>
      </c>
      <c r="E216" s="39"/>
      <c r="F216" s="235" t="s">
        <v>1713</v>
      </c>
      <c r="G216" s="39"/>
      <c r="H216" s="39"/>
      <c r="I216" s="232"/>
      <c r="J216" s="39"/>
      <c r="K216" s="39"/>
      <c r="L216" s="43"/>
      <c r="M216" s="247"/>
      <c r="N216" s="248"/>
      <c r="O216" s="249"/>
      <c r="P216" s="249"/>
      <c r="Q216" s="249"/>
      <c r="R216" s="249"/>
      <c r="S216" s="249"/>
      <c r="T216" s="250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="2" customFormat="1" ht="6.96" customHeight="1">
      <c r="A217" s="37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sheet="1" autoFilter="0" formatColumns="0" formatRows="0" objects="1" scenarios="1" spinCount="100000" saltValue="JCT2xpCFLfSI4N+uqU+1LBPpMDFUQJOoRmbomtIe37pmq4iaC3FvvZsde19pFWpj086PLcg9MFUJmYZ1hoFV5g==" hashValue="A9CV/0bwfd0HBrZW1WNAeodblg/WKDqGV0xeLAY8MRbKQyN5JvaLrHRNigldA0nv4A+kD1cTnAv6MQvUNHBeKA==" algorithmName="SHA-512" password="CC35"/>
  <autoFilter ref="C125:K21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NOTEBOOK3A\Notebook3</dc:creator>
  <cp:lastModifiedBy>NOTEBOOK3A\Notebook3</cp:lastModifiedBy>
  <dcterms:created xsi:type="dcterms:W3CDTF">2022-05-24T11:29:09Z</dcterms:created>
  <dcterms:modified xsi:type="dcterms:W3CDTF">2022-05-24T11:29:30Z</dcterms:modified>
</cp:coreProperties>
</file>