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Příprava území" sheetId="3" r:id="rId3"/>
    <sheet name="D.1.4.1 - Veřejné osvětlení" sheetId="4" r:id="rId4"/>
    <sheet name="D.1.5 - Přeložka plynovodu" sheetId="5" r:id="rId5"/>
    <sheet name="SO101 - Komunikace" sheetId="6" r:id="rId6"/>
    <sheet name="SO102 - Úprava autobusové..." sheetId="7" r:id="rId7"/>
    <sheet name="SO103 - Oplocení" sheetId="8" r:id="rId8"/>
    <sheet name="SO201 - Protihluková stěna" sheetId="9" r:id="rId9"/>
    <sheet name="SO301 - Přeložka dešťové ..." sheetId="10" r:id="rId10"/>
    <sheet name="SO801 - Sadové úpravy" sheetId="11" r:id="rId11"/>
  </sheets>
  <definedNames>
    <definedName name="_xlnm.Print_Area" localSheetId="0">'Rekapitulace stavby'!$D$4:$AO$76,'Rekapitulace stavby'!$C$82:$AQ$105</definedName>
    <definedName name="_xlnm._FilterDatabase" localSheetId="1" hidden="1">'000 - Vedlejší a ostatní ...'!$C$122:$K$154</definedName>
    <definedName name="_xlnm.Print_Area" localSheetId="1">'000 - Vedlejší a ostatní ...'!$C$4:$J$76,'000 - Vedlejší a ostatní ...'!$C$82:$J$104,'000 - Vedlejší a ostatní ...'!$C$110:$K$154</definedName>
    <definedName name="_xlnm._FilterDatabase" localSheetId="2" hidden="1">'001 - Příprava území'!$C$119:$K$165</definedName>
    <definedName name="_xlnm.Print_Area" localSheetId="2">'001 - Příprava území'!$C$4:$J$76,'001 - Příprava území'!$C$82:$J$101,'001 - Příprava území'!$C$107:$K$165</definedName>
    <definedName name="_xlnm._FilterDatabase" localSheetId="3" hidden="1">'D.1.4.1 - Veřejné osvětlení'!$C$117:$K$121</definedName>
    <definedName name="_xlnm.Print_Area" localSheetId="3">'D.1.4.1 - Veřejné osvětlení'!$C$4:$J$76,'D.1.4.1 - Veřejné osvětlení'!$C$82:$J$99,'D.1.4.1 - Veřejné osvětlení'!$C$105:$K$121</definedName>
    <definedName name="_xlnm._FilterDatabase" localSheetId="4" hidden="1">'D.1.5 - Přeložka plynovodu'!$C$124:$K$213</definedName>
    <definedName name="_xlnm.Print_Area" localSheetId="4">'D.1.5 - Přeložka plynovodu'!$C$4:$J$76,'D.1.5 - Přeložka plynovodu'!$C$82:$J$106,'D.1.5 - Přeložka plynovodu'!$C$112:$K$213</definedName>
    <definedName name="_xlnm._FilterDatabase" localSheetId="5" hidden="1">'SO101 - Komunikace'!$C$131:$K$516</definedName>
    <definedName name="_xlnm.Print_Area" localSheetId="5">'SO101 - Komunikace'!$C$4:$J$76,'SO101 - Komunikace'!$C$82:$J$113,'SO101 - Komunikace'!$C$119:$K$516</definedName>
    <definedName name="_xlnm._FilterDatabase" localSheetId="6" hidden="1">'SO102 - Úprava autobusové...'!$C$125:$K$185</definedName>
    <definedName name="_xlnm.Print_Area" localSheetId="6">'SO102 - Úprava autobusové...'!$C$4:$J$76,'SO102 - Úprava autobusové...'!$C$82:$J$107,'SO102 - Úprava autobusové...'!$C$113:$K$185</definedName>
    <definedName name="_xlnm._FilterDatabase" localSheetId="7" hidden="1">'SO103 - Oplocení'!$C$118:$K$138</definedName>
    <definedName name="_xlnm.Print_Area" localSheetId="7">'SO103 - Oplocení'!$C$4:$J$76,'SO103 - Oplocení'!$C$82:$J$100,'SO103 - Oplocení'!$C$106:$K$138</definedName>
    <definedName name="_xlnm._FilterDatabase" localSheetId="8" hidden="1">'SO201 - Protihluková stěna'!$C$122:$K$179</definedName>
    <definedName name="_xlnm.Print_Area" localSheetId="8">'SO201 - Protihluková stěna'!$C$4:$J$76,'SO201 - Protihluková stěna'!$C$82:$J$104,'SO201 - Protihluková stěna'!$C$110:$K$179</definedName>
    <definedName name="_xlnm._FilterDatabase" localSheetId="9" hidden="1">'SO301 - Přeložka dešťové ...'!$C$123:$K$236</definedName>
    <definedName name="_xlnm.Print_Area" localSheetId="9">'SO301 - Přeložka dešťové ...'!$C$4:$J$76,'SO301 - Přeložka dešťové ...'!$C$82:$J$105,'SO301 - Přeložka dešťové ...'!$C$111:$K$236</definedName>
    <definedName name="_xlnm._FilterDatabase" localSheetId="10" hidden="1">'SO801 - Sadové úpravy'!$C$117:$K$121</definedName>
    <definedName name="_xlnm.Print_Area" localSheetId="10">'SO801 - Sadové úpravy'!$C$4:$J$76,'SO801 - Sadové úpravy'!$C$82:$J$99,'SO801 - Sadové úpravy'!$C$105:$K$121</definedName>
    <definedName name="_xlnm.Print_Titles" localSheetId="0">'Rekapitulace stavby'!$92:$92</definedName>
    <definedName name="_xlnm.Print_Titles" localSheetId="1">'000 - Vedlejší a ostatní ...'!$122:$122</definedName>
    <definedName name="_xlnm.Print_Titles" localSheetId="2">'001 - Příprava území'!$119:$119</definedName>
    <definedName name="_xlnm.Print_Titles" localSheetId="3">'D.1.4.1 - Veřejné osvětlení'!$117:$117</definedName>
    <definedName name="_xlnm.Print_Titles" localSheetId="4">'D.1.5 - Přeložka plynovodu'!$124:$124</definedName>
    <definedName name="_xlnm.Print_Titles" localSheetId="5">'SO101 - Komunikace'!$131:$131</definedName>
    <definedName name="_xlnm.Print_Titles" localSheetId="6">'SO102 - Úprava autobusové...'!$125:$125</definedName>
    <definedName name="_xlnm.Print_Titles" localSheetId="7">'SO103 - Oplocení'!$118:$118</definedName>
    <definedName name="_xlnm.Print_Titles" localSheetId="8">'SO201 - Protihluková stěna'!$122:$122</definedName>
    <definedName name="_xlnm.Print_Titles" localSheetId="9">'SO301 - Přeložka dešťové ...'!$123:$123</definedName>
    <definedName name="_xlnm.Print_Titles" localSheetId="10">'SO801 - Sadové úpravy'!$117:$117</definedName>
  </definedNames>
  <calcPr fullCalcOnLoad="1"/>
</workbook>
</file>

<file path=xl/sharedStrings.xml><?xml version="1.0" encoding="utf-8"?>
<sst xmlns="http://schemas.openxmlformats.org/spreadsheetml/2006/main" count="10020" uniqueCount="1678">
  <si>
    <t>Export Komplet</t>
  </si>
  <si>
    <t/>
  </si>
  <si>
    <t>2.0</t>
  </si>
  <si>
    <t>ZAMOK</t>
  </si>
  <si>
    <t>False</t>
  </si>
  <si>
    <t>{a6a48784-1f3f-4eb4-8efa-0f86b10f4c6d}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</si>
  <si>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</si>
  <si>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</si>
  <si>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</si>
  <si>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</si>
  <si>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</si>
  <si>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</si>
  <si>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</si>
  <si>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</si>
  <si>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2018-000130-1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</si>
  <si>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</si>
  <si>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</si>
  <si>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Místní komunikace Jamská - Nákupní park</t>
  </si>
  <si>
    <t>KSO:</t>
  </si>
  <si>
    <t>CC-CZ:</t>
  </si>
  <si>
    <t>Místo:</t>
  </si>
  <si>
    <t>Žďár nad Sázavou</t>
  </si>
  <si>
    <t>Datum:</t>
  </si>
  <si>
    <t>21. 6. 2022</t>
  </si>
  <si>
    <t>Zadavatel:</t>
  </si>
  <si>
    <t>IČ:</t>
  </si>
  <si>
    <t>00295841</t>
  </si>
  <si>
    <t>Město Žďár nad Sázavou</t>
  </si>
  <si>
    <t>DIČ:</t>
  </si>
  <si>
    <t>CZ00295841</t>
  </si>
  <si>
    <t>Uchazeč:</t>
  </si>
  <si>
    <t>Vyplň údaj</t>
  </si>
  <si>
    <t>Projektant:</t>
  </si>
  <si>
    <t>18198228</t>
  </si>
  <si>
    <t>PROfi Jihlava spol. s r.o.</t>
  </si>
  <si>
    <t>CZ18198228</t>
  </si>
  <si>
    <t>True</t>
  </si>
  <si>
    <t>Zpracovatel:</t>
  </si>
  <si>
    <t>Poznámka:</t>
  </si>
  <si>
    <t>bez objektů 302, 304, přípojky vody a přeložky 1.TLF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</si>
  <si>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</si>
  <si>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</si>
  <si>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</si>
  <si>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</si>
  <si>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</si>
  <si>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</si>
  <si>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</si>
  <si>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</si>
  <si>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</si>
  <si>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</si>
  <si>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</si>
  <si>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</si>
  <si>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</si>
  <si>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</si>
  <si>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</si>
  <si>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</si>
  <si>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</si>
  <si>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</si>
  <si>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</si>
  <si>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</si>
  <si>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</si>
  <si>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</si>
  <si>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</si>
  <si>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</si>
  <si>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</si>
  <si>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</si>
  <si>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</si>
  <si>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</si>
  <si>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</si>
  <si>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</si>
  <si>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</si>
  <si>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</si>
  <si>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</si>
  <si>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</si>
  <si>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</si>
  <si>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</si>
  <si>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</si>
  <si>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</si>
  <si>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</si>
  <si>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</si>
  <si>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</si>
  <si>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</si>
  <si>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</si>
  <si>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</si>
  <si>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</si>
  <si>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</si>
  <si>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</si>
  <si>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STA</t>
  </si>
  <si>
    <t>1</t>
  </si>
  <si>
    <t>{addca8d7-f4a4-4336-9a9c-9977c5fda19b}</t>
  </si>
  <si>
    <t>2</t>
  </si>
  <si>
    <t>001</t>
  </si>
  <si>
    <t>Příprava území</t>
  </si>
  <si>
    <t>{398fa350-fe4f-4c0f-81ac-f8d8466acec7}</t>
  </si>
  <si>
    <t>D.1.4.1</t>
  </si>
  <si>
    <t>Veřejné osvětlení</t>
  </si>
  <si>
    <t>{dfa45600-2455-4499-890b-899f217a170a}</t>
  </si>
  <si>
    <t>D.1.5</t>
  </si>
  <si>
    <t>Přeložka plynovodu</t>
  </si>
  <si>
    <t>{40d7c167-62b5-4283-9d42-981ed2a2b691}</t>
  </si>
  <si>
    <t>SO101</t>
  </si>
  <si>
    <t>Komunikace</t>
  </si>
  <si>
    <t>{7628e430-5802-40d7-91cf-0fd5db85a30c}</t>
  </si>
  <si>
    <t>SO102</t>
  </si>
  <si>
    <t>Úprava autobusové zastávky</t>
  </si>
  <si>
    <t>{360fa915-c919-4952-8921-854e820c9ea6}</t>
  </si>
  <si>
    <t>SO103</t>
  </si>
  <si>
    <t>Oplocení</t>
  </si>
  <si>
    <t>{f12ed475-43fb-42e5-8912-e1ca35699d67}</t>
  </si>
  <si>
    <t>SO201</t>
  </si>
  <si>
    <t>Protihluková stěna</t>
  </si>
  <si>
    <t>{f5324715-f313-43b0-ad2e-4322eea56ed9}</t>
  </si>
  <si>
    <t>SO301</t>
  </si>
  <si>
    <t>Přeložka dešťové kanalizace</t>
  </si>
  <si>
    <t>{c7a98923-85b9-4380-b2d0-143055341fb7}</t>
  </si>
  <si>
    <t>SO801</t>
  </si>
  <si>
    <t>Sadové úpravy</t>
  </si>
  <si>
    <t>{3b0255ed-5999-4352-aecd-43819f553bbc}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</si>
  <si>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</si>
  <si>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</si>
  <si>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</si>
  <si>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</si>
  <si>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</si>
  <si>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</si>
  <si>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</si>
  <si>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</si>
  <si>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</si>
  <si>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</si>
  <si>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</si>
  <si>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</si>
  <si>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</si>
  <si>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</si>
  <si>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</si>
  <si>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</si>
  <si>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</si>
  <si>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</si>
  <si>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</si>
  <si>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</si>
  <si>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</si>
  <si>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</si>
  <si>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</si>
  <si>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</si>
  <si>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</si>
  <si>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</si>
  <si>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</si>
  <si>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</si>
  <si>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</si>
  <si>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</si>
  <si>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</si>
  <si>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</si>
  <si>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</si>
  <si>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</si>
  <si>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</si>
  <si>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</si>
  <si>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Náklady na vytyčení stáv. sítí</t>
  </si>
  <si>
    <t>kpl</t>
  </si>
  <si>
    <t>CS ÚRS 2021 01</t>
  </si>
  <si>
    <t>1024</t>
  </si>
  <si>
    <t>1788210676</t>
  </si>
  <si>
    <t>P</t>
  </si>
  <si>
    <t xml:space="preserve">Poznámka k položce:
Zajištění vytýčení veškerých stávajících inženýrských sítí (včetně úhrady za vytýčení), odpovědnost za jejich neporušení během výstavby a zpětné předání jejich správcům
</t>
  </si>
  <si>
    <t>012303000</t>
  </si>
  <si>
    <t>Náklady na zhotovení geodet. zaměření provedeného díla</t>
  </si>
  <si>
    <t>1728038549</t>
  </si>
  <si>
    <t>Poznámka k položce:
Zhotovení zaměření provedeného díla vč. zaměření sítí pro VaK.</t>
  </si>
  <si>
    <t>3</t>
  </si>
  <si>
    <t>013103000</t>
  </si>
  <si>
    <t>Náklady na provedení geometrického plánu.</t>
  </si>
  <si>
    <t>-1997820994</t>
  </si>
  <si>
    <t>4</t>
  </si>
  <si>
    <t>013254000</t>
  </si>
  <si>
    <t>Dokumentace skutečného provedení stavby</t>
  </si>
  <si>
    <t>1742061138</t>
  </si>
  <si>
    <t>VRN3</t>
  </si>
  <si>
    <t>Zařízení staveniště</t>
  </si>
  <si>
    <t>030001000</t>
  </si>
  <si>
    <t>-1210975143</t>
  </si>
  <si>
    <t xml:space="preserve">Poznámka k položce:
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staveniště.
</t>
  </si>
  <si>
    <t>6</t>
  </si>
  <si>
    <t>032002000</t>
  </si>
  <si>
    <t>Vybavení staveniště</t>
  </si>
  <si>
    <t>1529806628</t>
  </si>
  <si>
    <t>Poznámka k položce: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</si>
  <si>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7</t>
  </si>
  <si>
    <t>034002000</t>
  </si>
  <si>
    <t>Zabezpečení staveniště</t>
  </si>
  <si>
    <t>-1822120590</t>
  </si>
  <si>
    <t>Poznámka k položce:
Náklady na oplocení staveniště a zabezpečení proti vniku nepovolaných osob do prostoru staveniště.</t>
  </si>
  <si>
    <t>8</t>
  </si>
  <si>
    <t>039002000</t>
  </si>
  <si>
    <t>Zrušení zařízení staveniště</t>
  </si>
  <si>
    <t>45472681</t>
  </si>
  <si>
    <t xml:space="preserve">Poznámka k položce:
Náklady na odstranění objektů zařízení staveniště vč. přípojek a jejich odvoz. Náklady na úpravu povrchů po odstranění zařízení staveniště a úklid ploch, na kterých bylo zařízení staveniště provozováno
</t>
  </si>
  <si>
    <t>VRN4</t>
  </si>
  <si>
    <t>Inženýrská činnost</t>
  </si>
  <si>
    <t>9</t>
  </si>
  <si>
    <t>043002001</t>
  </si>
  <si>
    <t>Zaměření kam. před záhozem</t>
  </si>
  <si>
    <t>m</t>
  </si>
  <si>
    <t>2128792709</t>
  </si>
  <si>
    <t>Poznámka k položce:
Kamerová prohlídka kanalizace včetně vyhodnocení a závěrečné zprávy.</t>
  </si>
  <si>
    <t>VV</t>
  </si>
  <si>
    <t>120+77+50</t>
  </si>
  <si>
    <t>10</t>
  </si>
  <si>
    <t>043103000</t>
  </si>
  <si>
    <t>Zkoušky bez rozlišení</t>
  </si>
  <si>
    <t>1136847080</t>
  </si>
  <si>
    <t xml:space="preserve">Poznámka k položce:
náklady na revize, měření a předepsané zkoušky vč. zpracování KZP
kontrolní zkoušky zhutnění zásypu v komunikaci po 50m
</t>
  </si>
  <si>
    <t>VRN6</t>
  </si>
  <si>
    <t>Územní vlivy</t>
  </si>
  <si>
    <t>11</t>
  </si>
  <si>
    <t>061002000.R</t>
  </si>
  <si>
    <t>Přepojení přeložky plynovodu na stávající řad vč. přípojek pracovníky správce plynovodu</t>
  </si>
  <si>
    <t>ks</t>
  </si>
  <si>
    <t>-1252047981</t>
  </si>
  <si>
    <t>VRN7</t>
  </si>
  <si>
    <t>Provozní vlivy</t>
  </si>
  <si>
    <t>12</t>
  </si>
  <si>
    <t>070001000</t>
  </si>
  <si>
    <t>Náklady na zpracování DIO a dočasné dopravní značení</t>
  </si>
  <si>
    <t>-1486693957</t>
  </si>
  <si>
    <t xml:space="preserve">Poznámka k položce:
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-Soustavnou péči zhotovitele o kvalitní přechodné značení 
-Zabezpečení změny dopravního značení
</t>
  </si>
  <si>
    <t>VRN9</t>
  </si>
  <si>
    <t>Ostatní náklady</t>
  </si>
  <si>
    <t>13</t>
  </si>
  <si>
    <t>094002000</t>
  </si>
  <si>
    <t>Oprava komunikace po odstranění stávajících poklopů</t>
  </si>
  <si>
    <t>-1929811788</t>
  </si>
  <si>
    <t>Poznámka k položce:
Položka zahrnuje odstranění stávajícího poklopu vč. nutných konstrukčních vrstev komunikace na rušené kanalizační stoce.Předání poklopu správci kanalizace. Po zabetonování kanalizační stoky doplnění asfaltových vrstev vozovky a zalití spár pružnou asfaltovou zálivkou.</t>
  </si>
  <si>
    <t>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</si>
  <si>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</si>
  <si>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</si>
  <si>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</si>
  <si>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</si>
  <si>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</si>
  <si>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</si>
  <si>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</si>
  <si>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111251102</t>
  </si>
  <si>
    <t>Odstranění křovin a stromů průměru kmene do 100 mm i s kořeny sklonu terénu do 1:5 z celkové plochy přes 100 do 500 m2 strojně</t>
  </si>
  <si>
    <t>m2</t>
  </si>
  <si>
    <t>135374048</t>
  </si>
  <si>
    <t>111251111.R</t>
  </si>
  <si>
    <t>Drcení ořezaných větví D do 100 mm s odvozem do 1 km</t>
  </si>
  <si>
    <t>m3</t>
  </si>
  <si>
    <t>1150537343</t>
  </si>
  <si>
    <t>0,2*72</t>
  </si>
  <si>
    <t>112101102</t>
  </si>
  <si>
    <t>Odstranění stromů listnatých průměru kmene do 500 mm</t>
  </si>
  <si>
    <t>kus</t>
  </si>
  <si>
    <t>357423092</t>
  </si>
  <si>
    <t>Poznámka k položce:
2x průměr 40cm
1x průměr 50cm</t>
  </si>
  <si>
    <t>112211112</t>
  </si>
  <si>
    <t>Spálení pařezu D do 0,5 m</t>
  </si>
  <si>
    <t>335980270</t>
  </si>
  <si>
    <t>112251102</t>
  </si>
  <si>
    <t>Odstranění pařezů D do 500 mm</t>
  </si>
  <si>
    <t>1204581069</t>
  </si>
  <si>
    <t>113151111</t>
  </si>
  <si>
    <t>Rozebrání zpevněných ploch ze silničních dílců</t>
  </si>
  <si>
    <t>-1633702624</t>
  </si>
  <si>
    <t>110*1,5</t>
  </si>
  <si>
    <t>121151123</t>
  </si>
  <si>
    <t>Sejmutí ornice plochy přes 500 m2 tl vrstvy do 200 mm strojně</t>
  </si>
  <si>
    <t>-386069260</t>
  </si>
  <si>
    <t>162751117</t>
  </si>
  <si>
    <t>Vodorovné přemístění výkopku/sypaniny z horniny třídy těžitelnosti I, skupiny 1 až 3 na skládku zhotovitele.</t>
  </si>
  <si>
    <t>1839191059</t>
  </si>
  <si>
    <t>Poznámka k položce:
Vodorovná doprava ornice na mezideponii nebo na pozemky určené ke zúrodnění.</t>
  </si>
  <si>
    <t>7442*0,1</t>
  </si>
  <si>
    <t>167151111</t>
  </si>
  <si>
    <t>Nakládání výkopku z hornin třídy těžitelnosti I, skupiny 1 až 3 přes 100 m3</t>
  </si>
  <si>
    <t>1987312924</t>
  </si>
  <si>
    <t>Poznámka k položce:
Naložení ornice z mezideponie</t>
  </si>
  <si>
    <t>4584*0,1</t>
  </si>
  <si>
    <t>171201201</t>
  </si>
  <si>
    <t>Uložení sypaniny na skládky</t>
  </si>
  <si>
    <t>CS ÚRS 2019 01</t>
  </si>
  <si>
    <t>-2069678760</t>
  </si>
  <si>
    <t>Poznámka k položce:
vč. poplatků za pronájem mezideponie.</t>
  </si>
  <si>
    <t>184818232</t>
  </si>
  <si>
    <t>Ochrana kmene průměru přes 300 do 500 mm bedněním výšky do 2 m</t>
  </si>
  <si>
    <t>1681040389</t>
  </si>
  <si>
    <t>Ostatní konstrukce a práce, bourání</t>
  </si>
  <si>
    <t>911381823</t>
  </si>
  <si>
    <t>Odstranění silničního betonového svodidla délky 4 m výšky 1,0 m</t>
  </si>
  <si>
    <t>721294063</t>
  </si>
  <si>
    <t>4*4</t>
  </si>
  <si>
    <t>960111221</t>
  </si>
  <si>
    <t>Bourání vodních staveb z dílců prefabrikovaných betonových a železobetonových, z vodní hladiny</t>
  </si>
  <si>
    <t>-247179505</t>
  </si>
  <si>
    <t>Poznámka k položce:
Odstranění provizorního přemostění vodního toku na pěší trase.</t>
  </si>
  <si>
    <t>5,5*1*0,5</t>
  </si>
  <si>
    <t>14</t>
  </si>
  <si>
    <t>966008211</t>
  </si>
  <si>
    <t>Bourání odvodňovacího žlabu z betonových příkopových tvárnic š do 500 mm</t>
  </si>
  <si>
    <t>-2027404174</t>
  </si>
  <si>
    <t>30+30+3,5*2</t>
  </si>
  <si>
    <t>966071711</t>
  </si>
  <si>
    <t>Bourání sloupků a vzpěr plotových ocelových do 2,5 m zabetonovaných</t>
  </si>
  <si>
    <t>-1392156082</t>
  </si>
  <si>
    <t>172/3</t>
  </si>
  <si>
    <t>16</t>
  </si>
  <si>
    <t>966071822</t>
  </si>
  <si>
    <t>Rozebrání oplocení z drátěného pletiva se čtvercovými oky výšky do 2,0 m</t>
  </si>
  <si>
    <t>-925480130</t>
  </si>
  <si>
    <t>17</t>
  </si>
  <si>
    <t>981011112(R)</t>
  </si>
  <si>
    <t>Demolice budov dřevěných ostatních oboustranně obitých nebo omítnutých postupným rozebíráním</t>
  </si>
  <si>
    <t>-879418893</t>
  </si>
  <si>
    <t>Poznámka k položce:
Odstranění objektů vybavení zahrádek např. skleník, kůlna apod.</t>
  </si>
  <si>
    <t>997</t>
  </si>
  <si>
    <t>Přesun sutě</t>
  </si>
  <si>
    <t>18</t>
  </si>
  <si>
    <t>997013601</t>
  </si>
  <si>
    <t>Poplatek za uložení na skládce (skládkovné) stavebního odpadu betonového kód odpadu 17 01 01</t>
  </si>
  <si>
    <t>t</t>
  </si>
  <si>
    <t>200083572</t>
  </si>
  <si>
    <t>58,575+10,928+16,75</t>
  </si>
  <si>
    <t>19</t>
  </si>
  <si>
    <t>997013602</t>
  </si>
  <si>
    <t>Poplatek za uložení na skládce (skládkovné) stavebního odpadu železobetonového kód odpadu 17 01 01</t>
  </si>
  <si>
    <t>1736609062</t>
  </si>
  <si>
    <t>6,729</t>
  </si>
  <si>
    <t>20</t>
  </si>
  <si>
    <t>997013631</t>
  </si>
  <si>
    <t>Poplatek za uložení na skládce (skládkovné) stavebního odpadu směsného kód odpadu 17 09 04</t>
  </si>
  <si>
    <t>493599906</t>
  </si>
  <si>
    <t>9,46+4,44</t>
  </si>
  <si>
    <t>997221561</t>
  </si>
  <si>
    <t>Vodorovná doprava suti z kusových materiálů do 1 km</t>
  </si>
  <si>
    <t>-690651568</t>
  </si>
  <si>
    <t>22</t>
  </si>
  <si>
    <t>997221569</t>
  </si>
  <si>
    <t>Příplatek ZKD 1 km u vodorovné dopravy suti z kusových materiálů</t>
  </si>
  <si>
    <t>1098761544</t>
  </si>
  <si>
    <t>107,309*15 'Přepočtené koeficientem množství</t>
  </si>
  <si>
    <t>23</t>
  </si>
  <si>
    <t>997221611</t>
  </si>
  <si>
    <t>Nakládání suti na dopravní prostředky pro vodorovnou dopravu</t>
  </si>
  <si>
    <t>1563781544</t>
  </si>
  <si>
    <t>D.1.4.1 - Veřejné osvětlení</t>
  </si>
  <si>
    <t>M - Práce a dodávky M</t>
  </si>
  <si>
    <t xml:space="preserve">    46-M - Zemní práce při extr.mont.pracích</t>
  </si>
  <si>
    <t>M</t>
  </si>
  <si>
    <t>Práce a dodávky M</t>
  </si>
  <si>
    <t>46-M</t>
  </si>
  <si>
    <t>Zemní práce při extr.mont.pracích</t>
  </si>
  <si>
    <t>460171112(R)</t>
  </si>
  <si>
    <t>D.1.4.1_Veřejné osvětlení - viz. samostatný položkový soupis prací</t>
  </si>
  <si>
    <t>64</t>
  </si>
  <si>
    <t>-755902266</t>
  </si>
  <si>
    <t>D.1.5 - Přeložka plynovodu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</si>
  <si>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</si>
  <si>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</si>
  <si>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</si>
  <si>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</si>
  <si>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 xml:space="preserve">    23-M - Montáže potrubí</t>
  </si>
  <si>
    <t>115101202</t>
  </si>
  <si>
    <t>Čerpání vody na dopravní výšku do 10 m průměrný přítok do 1000 l/min</t>
  </si>
  <si>
    <t>hod</t>
  </si>
  <si>
    <t>1287766329</t>
  </si>
  <si>
    <t>7*24</t>
  </si>
  <si>
    <t>130001101</t>
  </si>
  <si>
    <t>Příplatek za ztížení vykopávky v blízkosti podzemního vedení</t>
  </si>
  <si>
    <t>1224583481</t>
  </si>
  <si>
    <t>116,475*0.5</t>
  </si>
  <si>
    <t>132254204</t>
  </si>
  <si>
    <t>Hloubení zapažených rýh š do 2000 mm v hornině třídy těžitelnosti I, skupiny 3 objem do 500 m3</t>
  </si>
  <si>
    <t>-881692348</t>
  </si>
  <si>
    <t>62,5*1*1+63,5*0,85*1+16*0,85*1</t>
  </si>
  <si>
    <t>151811132</t>
  </si>
  <si>
    <t>Osazení pažicího boxu hl výkopu do 4 m š do 2,5 m</t>
  </si>
  <si>
    <t>237293786</t>
  </si>
  <si>
    <t>62,5*1*2+63,5*1*2+16*1*2</t>
  </si>
  <si>
    <t>151811232</t>
  </si>
  <si>
    <t>Odstranění pažicího boxu hl výkopu do 4 m š do 2,5 m</t>
  </si>
  <si>
    <t>-954360763</t>
  </si>
  <si>
    <t>284</t>
  </si>
  <si>
    <t>2115067794</t>
  </si>
  <si>
    <t>Poznámka k položce:
Odvoz nevhodné zeminy na skládku</t>
  </si>
  <si>
    <t>67,91+13,01</t>
  </si>
  <si>
    <t>1885852790</t>
  </si>
  <si>
    <t>80,92</t>
  </si>
  <si>
    <t>171201211</t>
  </si>
  <si>
    <t>Poplatek za uložení stavebního odpadu - zeminy a kameniva na skládce</t>
  </si>
  <si>
    <t>2062665546</t>
  </si>
  <si>
    <t>80,92*2 'Přepočtené koeficientem množství</t>
  </si>
  <si>
    <t>174151101</t>
  </si>
  <si>
    <t>Zásyp jam, šachet rýh nebo kolem objektů sypaninou se zhutněním</t>
  </si>
  <si>
    <t>1646267233</t>
  </si>
  <si>
    <t>130,075-13,01-67,91</t>
  </si>
  <si>
    <t>175151101</t>
  </si>
  <si>
    <t>Obsypání potrubí strojně sypaninou bez prohození, uloženou do 3 m</t>
  </si>
  <si>
    <t>-1482247082</t>
  </si>
  <si>
    <t>62,5*1*0,6+63,5*0,85*0,45+16*0,85*0,45</t>
  </si>
  <si>
    <t>58337302</t>
  </si>
  <si>
    <t>štěrkopísek frakce 0/16</t>
  </si>
  <si>
    <t>1451382479</t>
  </si>
  <si>
    <t>61,789*2 'Přepočtené koeficientem množství</t>
  </si>
  <si>
    <t>Svislé a kompletní konstrukce</t>
  </si>
  <si>
    <t>369317312(R)</t>
  </si>
  <si>
    <t>Výplň rušeného plynovodu cementopopílkovou suspenzí.</t>
  </si>
  <si>
    <t>762862151</t>
  </si>
  <si>
    <t>Poznámka k položce:
CEM II/B-S 32,5 R</t>
  </si>
  <si>
    <t>60.4*0.196+72*0.049</t>
  </si>
  <si>
    <t>Vodorovné konstrukce</t>
  </si>
  <si>
    <t>451573111</t>
  </si>
  <si>
    <t>Lože pod potrubí otevřený výkop ze štěrkopísku</t>
  </si>
  <si>
    <t>713842949</t>
  </si>
  <si>
    <t>62,5*1*0,1+63,5*0,85*0,1+16*0,85*0,1</t>
  </si>
  <si>
    <t>Trubní vedení</t>
  </si>
  <si>
    <t>850421811(R)</t>
  </si>
  <si>
    <t>Bourání stávajícího potrubí z trub ocelových DN přes 400 do 500</t>
  </si>
  <si>
    <t>-211863735</t>
  </si>
  <si>
    <t>4*2</t>
  </si>
  <si>
    <t>899721112</t>
  </si>
  <si>
    <t>Signalizační vodič DN nad 150 mm na potrubí CYY 6mm2</t>
  </si>
  <si>
    <t>-457420019</t>
  </si>
  <si>
    <t>62,5+63,5+1,6*2+16</t>
  </si>
  <si>
    <t>899722113</t>
  </si>
  <si>
    <t>Krytí potrubí výstražnou fólií z PVC 34cm nápis "PLYN"</t>
  </si>
  <si>
    <t>-360939200</t>
  </si>
  <si>
    <t>126+16</t>
  </si>
  <si>
    <t>997002511.R</t>
  </si>
  <si>
    <t>Vodorovné přemístění suti a vybouraných hmot bez naložení ale se složením a urovnáním na skládku zhotovitele</t>
  </si>
  <si>
    <t>-724423463</t>
  </si>
  <si>
    <t>24</t>
  </si>
  <si>
    <t>997013813(R)</t>
  </si>
  <si>
    <t xml:space="preserve">Poplatek za uložení na skládce (skládkovné) stavebního odpadu z plastických, litinových a ocelových hmot </t>
  </si>
  <si>
    <t>-190411362</t>
  </si>
  <si>
    <t>998</t>
  </si>
  <si>
    <t>Přesun hmot</t>
  </si>
  <si>
    <t>25</t>
  </si>
  <si>
    <t>998272201</t>
  </si>
  <si>
    <t>Přesun hmot pro trubní vedení z ocelových trub svařovaných otevřený výkop</t>
  </si>
  <si>
    <t>943191740</t>
  </si>
  <si>
    <t>23-M</t>
  </si>
  <si>
    <t>Montáže potrubí</t>
  </si>
  <si>
    <t>46</t>
  </si>
  <si>
    <t>230086147</t>
  </si>
  <si>
    <t>Demontáž plastového potrubí dn přes 225 do 315 mm</t>
  </si>
  <si>
    <t>CS ÚRS 2022 01</t>
  </si>
  <si>
    <t>1498341566</t>
  </si>
  <si>
    <t>Poznámka k položce:
Demontáž plastového potrubí dn přes 225 do 315 mm, vč. odvozu, uložení na skládku a polatku za skládku</t>
  </si>
  <si>
    <t>26</t>
  </si>
  <si>
    <t>23020012(R)</t>
  </si>
  <si>
    <t xml:space="preserve">Nasunutí potrubní sekce do chráničky PE100 RC SDR 17,5 dn 315x18,7mm </t>
  </si>
  <si>
    <t>1848401877</t>
  </si>
  <si>
    <t>Poznámka k položce:
montáž vč. dodávky</t>
  </si>
  <si>
    <t>16+12</t>
  </si>
  <si>
    <t>Součet</t>
  </si>
  <si>
    <t>27</t>
  </si>
  <si>
    <t>230200123(R)</t>
  </si>
  <si>
    <t>Nasunutí potrubní sekce do chráničky PE100 RC SDR 17,5 dn 400x23,7mm</t>
  </si>
  <si>
    <t>-275979210</t>
  </si>
  <si>
    <t>28</t>
  </si>
  <si>
    <t>230200312</t>
  </si>
  <si>
    <t>Jednostranné přerušení průtoku plynu 2 balony vloženými pomocí zaváděcích komor v ocelovém potrubí DN do 200 mm</t>
  </si>
  <si>
    <t>1618934608</t>
  </si>
  <si>
    <t>2+1</t>
  </si>
  <si>
    <t>29</t>
  </si>
  <si>
    <t>230200313</t>
  </si>
  <si>
    <t>Jednostranné přerušení průtoku plynu 2 balony vloženými pomocí zaváděcích komor v ocelovém potrubí DN do 300 mm</t>
  </si>
  <si>
    <t>114644618</t>
  </si>
  <si>
    <t>30</t>
  </si>
  <si>
    <t>230205126</t>
  </si>
  <si>
    <t>Montáž potrubí plastového svařovaného na tupo nebo elektrospojkou dn 160 mm en 14,6 mm</t>
  </si>
  <si>
    <t>-1463426509</t>
  </si>
  <si>
    <t>Poznámka k položce:
vč. montáže veškerých nutných tvarovek a armatur.</t>
  </si>
  <si>
    <t>31</t>
  </si>
  <si>
    <t>28613488</t>
  </si>
  <si>
    <t>potrubí plynovodní PE100 SDR 11 návin se signalizační vrstvou 160x14,6mm</t>
  </si>
  <si>
    <t>128</t>
  </si>
  <si>
    <t>261037768</t>
  </si>
  <si>
    <t>Poznámka k položce:
vč. dodávky veškerých nutných tvarovek a armatur.</t>
  </si>
  <si>
    <t>44</t>
  </si>
  <si>
    <t>230205142</t>
  </si>
  <si>
    <t>Montáž potrubí plastového svařovaného na tupo nebo elektrospojkou dn 225 mm en 12,8 mm</t>
  </si>
  <si>
    <t>2083281038</t>
  </si>
  <si>
    <t>45</t>
  </si>
  <si>
    <t>2861347(R)</t>
  </si>
  <si>
    <t>potrubí plynovodní PE100 SDR 17, tyče 12 m, 225x12,8 mm</t>
  </si>
  <si>
    <t>-220431060</t>
  </si>
  <si>
    <t>42</t>
  </si>
  <si>
    <t>230205156</t>
  </si>
  <si>
    <t>Montáž potrubí plastového svařovaného na tupo nebo elektrospojkou dn 315 mm en 18,7mm</t>
  </si>
  <si>
    <t>2123305742</t>
  </si>
  <si>
    <t>Poznámka k položce:
vč. dodání a montáže kluzných objímek 1ks á 1,5m (na konci chráničky vždy po dvou kusech bezprostředně za sebou)  a těsnících manžet na koncích chráničky</t>
  </si>
  <si>
    <t>"chránička PE100 RC SDR 17,5 dn 315x18,7 mm"  12+16</t>
  </si>
  <si>
    <t>43</t>
  </si>
  <si>
    <t>28613473</t>
  </si>
  <si>
    <t>potrubí plynovodní PE100 SDR 17, tyče 12 m, 315x18,7 mm</t>
  </si>
  <si>
    <t>1492117313</t>
  </si>
  <si>
    <t>32</t>
  </si>
  <si>
    <t>230205157</t>
  </si>
  <si>
    <t>Montáž potrubí plastového svařovaného na tupo nebo elektrospojkou dn 315 mm en 28,6 mm</t>
  </si>
  <si>
    <t>1875507984</t>
  </si>
  <si>
    <t>33</t>
  </si>
  <si>
    <t>28613489(R)</t>
  </si>
  <si>
    <t>potrubí plynovodní PE100 SDR 11 návin se signalizační vrstvou 315x28,6mm</t>
  </si>
  <si>
    <t>427721571</t>
  </si>
  <si>
    <t>40</t>
  </si>
  <si>
    <t>230205166</t>
  </si>
  <si>
    <t>Montáž potrubí plastového svařovaného na tupo nebo elektrospojkou dn 400 mm en 23,7 mm</t>
  </si>
  <si>
    <t>1201411535</t>
  </si>
  <si>
    <t>"chránička PE100 RC SDR 17,5 dn 400x23,7 mm"   15</t>
  </si>
  <si>
    <t>41</t>
  </si>
  <si>
    <t>28613473(R)</t>
  </si>
  <si>
    <t>potrubí plynovodní PE100 SDR 17, tyče 12 m, 400x23,7 mm</t>
  </si>
  <si>
    <t>688056031</t>
  </si>
  <si>
    <t>34</t>
  </si>
  <si>
    <t>230220011(R)</t>
  </si>
  <si>
    <t xml:space="preserve">Montáž orientačního sloupku </t>
  </si>
  <si>
    <t>321378877</t>
  </si>
  <si>
    <t>Poznámka k položce:
vč. dodání sloupku poplastovaného barva žlutočerná, popisové tabulky a ukotvení do bet. základové patky.</t>
  </si>
  <si>
    <t>35</t>
  </si>
  <si>
    <t>230220031</t>
  </si>
  <si>
    <t>Montáž čichačky na chráničku PN 38 6724</t>
  </si>
  <si>
    <t>-1212073720</t>
  </si>
  <si>
    <t>4+2</t>
  </si>
  <si>
    <t>36</t>
  </si>
  <si>
    <t>230230035</t>
  </si>
  <si>
    <t>Hlavní tlaková zkouška vzduchem 2,5 MPa DN 150</t>
  </si>
  <si>
    <t>926195058</t>
  </si>
  <si>
    <t>37</t>
  </si>
  <si>
    <t>230230038</t>
  </si>
  <si>
    <t>Hlavní tlaková zkouška vzduchem 2,5 MPa DN 300</t>
  </si>
  <si>
    <t>-84829788</t>
  </si>
  <si>
    <t>62,5+16</t>
  </si>
  <si>
    <t>38</t>
  </si>
  <si>
    <t>230230076</t>
  </si>
  <si>
    <t>Čištění potrubí PN 38 6416 DN 150</t>
  </si>
  <si>
    <t>-1534941971</t>
  </si>
  <si>
    <t>39</t>
  </si>
  <si>
    <t>230230078</t>
  </si>
  <si>
    <t>Čištění potrubí PN 38 6416 DN 300</t>
  </si>
  <si>
    <t>1463636373</t>
  </si>
  <si>
    <t>SO101 - Komunikace</t>
  </si>
  <si>
    <t xml:space="preserve">    2 - Zakládání</t>
  </si>
  <si>
    <t xml:space="preserve">    5 - Komunikace pozemní</t>
  </si>
  <si>
    <t xml:space="preserve">    6 - Úpravy povrchů, podlahy a osazování výplní</t>
  </si>
  <si>
    <t>PSV - Práce a dodávky PSV</t>
  </si>
  <si>
    <t xml:space="preserve">    767 - Konstrukce zámečnické</t>
  </si>
  <si>
    <t xml:space="preserve">    22-M - Montáže technologických zařízení pro dopravní stavby</t>
  </si>
  <si>
    <t>113106144</t>
  </si>
  <si>
    <t>Rozebrání dlažeb ze zámkových dlaždic komunikací pro pěší strojně pl přes 50 m2</t>
  </si>
  <si>
    <t>-794386585</t>
  </si>
  <si>
    <t>57+4*0,4</t>
  </si>
  <si>
    <t>113107222</t>
  </si>
  <si>
    <t>Odstranění podkladu z kameniva drceného tl 200 mm strojně pl přes 200 m2</t>
  </si>
  <si>
    <t>413202497</t>
  </si>
  <si>
    <t>"stávající asfaltové vozovky"144+1282</t>
  </si>
  <si>
    <t>"stávající chodník podél protihlukové stěny" 57</t>
  </si>
  <si>
    <t>113107241</t>
  </si>
  <si>
    <t>Odstranění podkladu živičného tl 50 mm strojně pl přes 200 m2</t>
  </si>
  <si>
    <t>-1568488505</t>
  </si>
  <si>
    <t>Poznámka k položce:
Asfaltový chodník podél ul. Jamská</t>
  </si>
  <si>
    <t>260</t>
  </si>
  <si>
    <t>113154354</t>
  </si>
  <si>
    <t>Frézování živičného podkladu tl 100 mm pruh š 1 m pl do 10000 m2 s překážkami v trase</t>
  </si>
  <si>
    <t>1894795120</t>
  </si>
  <si>
    <t>144+1282</t>
  </si>
  <si>
    <t>113154363</t>
  </si>
  <si>
    <t>Frézování živičného krytu tl 50 mm pruh š 2 m pl do 10000 m2 s překážkami v trase</t>
  </si>
  <si>
    <t>239759081</t>
  </si>
  <si>
    <t>144+3*0,5+1282+30,3*0,5</t>
  </si>
  <si>
    <t>113202111</t>
  </si>
  <si>
    <t>Vytrhání obrub krajníků obrubníků stojatých</t>
  </si>
  <si>
    <t>-1190171092</t>
  </si>
  <si>
    <t>obrubník siniční</t>
  </si>
  <si>
    <t>5+8+127</t>
  </si>
  <si>
    <t xml:space="preserve">krajník </t>
  </si>
  <si>
    <t>127</t>
  </si>
  <si>
    <t>obrubník chodníkový</t>
  </si>
  <si>
    <t>123+125+30</t>
  </si>
  <si>
    <t>115001105</t>
  </si>
  <si>
    <t>Převedení vody potrubím DN do 600</t>
  </si>
  <si>
    <t>1892929087</t>
  </si>
  <si>
    <t>935541396</t>
  </si>
  <si>
    <t>122252206</t>
  </si>
  <si>
    <t>Odkopávky a prokopávky nezapažené pro silnice a dálnice v hornině třídy těžitelnosti I objem do 5000 m3 strojně</t>
  </si>
  <si>
    <t>902970801</t>
  </si>
  <si>
    <t>Poznámka k položce:
Odkopávky pro štěrkový polštář</t>
  </si>
  <si>
    <t>Odkopávky pro štěrkový polštář</t>
  </si>
  <si>
    <t>(2484+200*2)*0,8</t>
  </si>
  <si>
    <t>Odkopávky v místě okružní křižovatky a rozšíření ul. Jamská</t>
  </si>
  <si>
    <t>545*0,55+180*0,55+78*0,55+177*0,5</t>
  </si>
  <si>
    <t>131151100</t>
  </si>
  <si>
    <t>Hloubení jam nezapažených v hornině třídy těžitelnosti I, skupiny 1 a 2 objem do 20 m3 strojně</t>
  </si>
  <si>
    <t>-831303904</t>
  </si>
  <si>
    <t xml:space="preserve">Poznámka k položce:
Vsakovací jáma
</t>
  </si>
  <si>
    <t>(1*1*1)*7</t>
  </si>
  <si>
    <t>132251252</t>
  </si>
  <si>
    <t>Hloubení rýh nezapažených š do 2000 mm v hornině třídy těžitelnosti I, skupiny 3 objem do 50 m3 strojně</t>
  </si>
  <si>
    <t>-1756941355</t>
  </si>
  <si>
    <t>Poznámka k položce:
Připojení uličních vpustí a liniového žlabu.</t>
  </si>
  <si>
    <t>12,5*1*2</t>
  </si>
  <si>
    <t>139951121</t>
  </si>
  <si>
    <t>Bourání kcí v hloubených vykopávkách ze zdiva z betonu prostého strojně</t>
  </si>
  <si>
    <t>-250560030</t>
  </si>
  <si>
    <t>Vybourání kónusů stávajících šachet</t>
  </si>
  <si>
    <t>5*0,25</t>
  </si>
  <si>
    <t>vybourání stávající uliční vpusti</t>
  </si>
  <si>
    <t>1*0,2</t>
  </si>
  <si>
    <t>1517712241</t>
  </si>
  <si>
    <t>7+1,5+4,5+2837.35</t>
  </si>
  <si>
    <t>162751117.1</t>
  </si>
  <si>
    <t>Vodorovné přemístění vhodné zeminy do násypů na stavbu dle dispozic zhotovitele</t>
  </si>
  <si>
    <t>-1785880442</t>
  </si>
  <si>
    <t>Poznámka k položce:
vč. nákupu vhodné zeminy a strukturálního substrátu do násypu.</t>
  </si>
  <si>
    <t>2184.5+1178</t>
  </si>
  <si>
    <t>-815421080</t>
  </si>
  <si>
    <t>171152101</t>
  </si>
  <si>
    <t>Uložení sypaniny z hornin soudržných do násypů zhutněných silnic a dálnic</t>
  </si>
  <si>
    <t>-1082408530</t>
  </si>
  <si>
    <t>Poznámka k položce:
Násyp z vhodné zeminy SW, CW, G-F</t>
  </si>
  <si>
    <t>Komunikace B</t>
  </si>
  <si>
    <t>1275*0,5</t>
  </si>
  <si>
    <t>Komunikace A</t>
  </si>
  <si>
    <t>1547 "viz kubaturní list"</t>
  </si>
  <si>
    <t>171152101(R)</t>
  </si>
  <si>
    <t>Uložení sypaniny ze strukturálního substrátu do násypů pod smíšenou stezku pro chodce a cyklisty</t>
  </si>
  <si>
    <t>1011572328</t>
  </si>
  <si>
    <t>1502 "viz kubaturní list" -216*1*1,5</t>
  </si>
  <si>
    <t>1862943606</t>
  </si>
  <si>
    <t>-2076313623</t>
  </si>
  <si>
    <t>2850,35*2 'Přepočtené koeficientem množství</t>
  </si>
  <si>
    <t>171152121</t>
  </si>
  <si>
    <t>Uložení sypaniny z hornin nesoudržných kamenitých do násypů zhutněných silnic a dálnic</t>
  </si>
  <si>
    <t>1136624479</t>
  </si>
  <si>
    <t>Poznámka k položce:
Vsakovací prostor v místě smíšené stezky pro chodce a cyklisty.</t>
  </si>
  <si>
    <t>1790*0,4+216*1*1,5</t>
  </si>
  <si>
    <t>174251101</t>
  </si>
  <si>
    <t>Zásyp jam, šachet rýh nebo kolem objektů sypaninou bez zhutnění</t>
  </si>
  <si>
    <t>1139067674</t>
  </si>
  <si>
    <t>Poznámka k položce:
Vsakovací jáma</t>
  </si>
  <si>
    <t>vsakovací jáma</t>
  </si>
  <si>
    <t>připojení uličních vpustí a liniového žlabu</t>
  </si>
  <si>
    <t>25-4,5-1,5</t>
  </si>
  <si>
    <t>58343959</t>
  </si>
  <si>
    <t>kamenivo drcené hrubé frakce 32/63</t>
  </si>
  <si>
    <t>1607463884</t>
  </si>
  <si>
    <t>"vsakovací jámy" 7*1,7</t>
  </si>
  <si>
    <t>"vsakovací prostor" 1040*1,7</t>
  </si>
  <si>
    <t>-1156307794</t>
  </si>
  <si>
    <t>Poznámka k položce:
prodloužení průpustků stávajících</t>
  </si>
  <si>
    <t>3*1.4*0.75+4*1.5*1.3</t>
  </si>
  <si>
    <t>58331200</t>
  </si>
  <si>
    <t>štěrkopísek netříděný zásypový</t>
  </si>
  <si>
    <t>1753836800</t>
  </si>
  <si>
    <t>10,95*2 'Přepočtené koeficientem množství</t>
  </si>
  <si>
    <t>175151101.1</t>
  </si>
  <si>
    <t>-1616685105</t>
  </si>
  <si>
    <t>12,5*0.8*0.45</t>
  </si>
  <si>
    <t>507809672</t>
  </si>
  <si>
    <t>1,62*2 'Přepočtené koeficientem množství</t>
  </si>
  <si>
    <t>181252305</t>
  </si>
  <si>
    <t>Úprava pláně pro silnice a dálnice na násypech se zhutněním</t>
  </si>
  <si>
    <t>1878798621</t>
  </si>
  <si>
    <t>4924,4+1112</t>
  </si>
  <si>
    <t>181951111</t>
  </si>
  <si>
    <t>Úprava pláně v hornině třídy těžitelnosti I, skupiny 1 až 3 bez zhutnění strojně</t>
  </si>
  <si>
    <t>-1413539420</t>
  </si>
  <si>
    <t xml:space="preserve">Poznámka k položce:
Terénní úprava v okolí úpravy koryta vodního toku. Příprava pro osázení navrženou zelení dle SO801. </t>
  </si>
  <si>
    <t>182151111</t>
  </si>
  <si>
    <t>Svahování v zářezech v hornině třídy těžitelnosti I, skupiny 1 až 3 strojně</t>
  </si>
  <si>
    <t>238203132</t>
  </si>
  <si>
    <t>Poznámka k položce:
Upravené koryto malého vodního toku.</t>
  </si>
  <si>
    <t>182251101</t>
  </si>
  <si>
    <t>Svahování násypů strojně</t>
  </si>
  <si>
    <t>862006730</t>
  </si>
  <si>
    <t>182351133</t>
  </si>
  <si>
    <t>Rozprostření ornice pl přes 500 m2 ve svahu nad 1:5 tl vrstvy do 200 mm strojně</t>
  </si>
  <si>
    <t>777821977</t>
  </si>
  <si>
    <t>Zakládání</t>
  </si>
  <si>
    <t>212752101</t>
  </si>
  <si>
    <t>Trativod z drenážních trubek korugovaných PE-HD SN 4 perforace 360° včetně lože otevřený výkop DN 100 pro liniové stavby</t>
  </si>
  <si>
    <t>49889031</t>
  </si>
  <si>
    <t>Poznámka k položce:
Propojení revizního dílu s podélnou drenáží ve vsakovacím prostoru</t>
  </si>
  <si>
    <t>28*1</t>
  </si>
  <si>
    <t>212752102</t>
  </si>
  <si>
    <t>Trativod z drenážních trubek korugovaných PE-HD SN 4 perforace 360° včetně lože otevřený výkop DN 150 pro liniové stavby</t>
  </si>
  <si>
    <t>-1563496544</t>
  </si>
  <si>
    <t>216+8+7+7+6,5+7+9+10+216+165</t>
  </si>
  <si>
    <t>213141112</t>
  </si>
  <si>
    <t>Zřízení vrstvy z geotextilie v rovině nebo ve sklonu do 1:5 š do 6 m</t>
  </si>
  <si>
    <t>605829901</t>
  </si>
  <si>
    <t>Poznámka k položce:
Separační geotextýlie CBR min 2,0 KN</t>
  </si>
  <si>
    <t>2484*2+200*0,8*2+200*1+1790</t>
  </si>
  <si>
    <t>69311068</t>
  </si>
  <si>
    <t>geotextilie netkaná separační, ochranná, filtrační, drenážní PP 300g/m2</t>
  </si>
  <si>
    <t>-1632347264</t>
  </si>
  <si>
    <t>6328,69565217391*1,15 'Přepočtené koeficientem množství</t>
  </si>
  <si>
    <t>275311126</t>
  </si>
  <si>
    <t>Základové patky a bloky z betonu prostého C 20/25</t>
  </si>
  <si>
    <t>-1521148934</t>
  </si>
  <si>
    <t>(6*0.5*0.8)*2</t>
  </si>
  <si>
    <t>317322611</t>
  </si>
  <si>
    <t>Římsy nebo žlabové římsy ze ŽB tř. C 30/37</t>
  </si>
  <si>
    <t>1705541031</t>
  </si>
  <si>
    <t>Poznámka k položce:
C30/37 XF4</t>
  </si>
  <si>
    <t>(0.7*0.2*6+0.5*0.2*6)*2</t>
  </si>
  <si>
    <t>317351105</t>
  </si>
  <si>
    <t>Zřízení bednění říms a žlabových říms v do 6 m</t>
  </si>
  <si>
    <t>-1610128543</t>
  </si>
  <si>
    <t>(0.2+0.5+0.2)*12+(0.7*0.5)*4</t>
  </si>
  <si>
    <t>317351106</t>
  </si>
  <si>
    <t>Odstranění bednění říms a žlabových říms v do 6 m</t>
  </si>
  <si>
    <t>-1519611164</t>
  </si>
  <si>
    <t>317361821</t>
  </si>
  <si>
    <t>Výztuž překladů a říms z betonářské oceli 10 505</t>
  </si>
  <si>
    <t>727092630</t>
  </si>
  <si>
    <t>2.88*0.15</t>
  </si>
  <si>
    <t>358325114</t>
  </si>
  <si>
    <t>Bourání stoky kompletní nebo vybourání otvorů z železobetonu plochy do 4 m2</t>
  </si>
  <si>
    <t>1514630491</t>
  </si>
  <si>
    <t>Poznámka k položce:
vybourání bet. čela propustku DN500</t>
  </si>
  <si>
    <t>1,7*0,5*1</t>
  </si>
  <si>
    <t>389121111</t>
  </si>
  <si>
    <t>Osazení dílců rámové konstrukce propustků a podchodů hmotnosti do 5 t</t>
  </si>
  <si>
    <t>1429710818</t>
  </si>
  <si>
    <t>59383451(R)</t>
  </si>
  <si>
    <t>propust rámová 2,44x1,06x1,52m</t>
  </si>
  <si>
    <t>-293431435</t>
  </si>
  <si>
    <t>59383452(R)</t>
  </si>
  <si>
    <t>ŽB rám svahové křídlo rovnoběžné</t>
  </si>
  <si>
    <t>888922398</t>
  </si>
  <si>
    <t>451315134</t>
  </si>
  <si>
    <t>Podkladní nebo výplňová vrstva z betonu C 12/15 tl do 200 mm</t>
  </si>
  <si>
    <t>-736752899</t>
  </si>
  <si>
    <t>19*3,64</t>
  </si>
  <si>
    <t>1885627127</t>
  </si>
  <si>
    <t>12,5*0.8*0.15</t>
  </si>
  <si>
    <t>47</t>
  </si>
  <si>
    <t>451577777(R)</t>
  </si>
  <si>
    <t>Podklad nebo lože pod bet. desky zastávky z kameniva těženého tl do 100 mm</t>
  </si>
  <si>
    <t>-119973039</t>
  </si>
  <si>
    <t>Poznámka k položce:
Podklad pod bet. desky zastávkového zálivu tl. 50mm fr. 2/4</t>
  </si>
  <si>
    <t>48</t>
  </si>
  <si>
    <t>452312131</t>
  </si>
  <si>
    <t>Sedlové lože z betonu prostého tř. C 12/15 otevřený výkop</t>
  </si>
  <si>
    <t>1940954439</t>
  </si>
  <si>
    <t>3*1.4*0.2+4*1.5*0.2</t>
  </si>
  <si>
    <t>49</t>
  </si>
  <si>
    <t>465513127</t>
  </si>
  <si>
    <t>Dlažba z lomového kamene na cementovou maltu s vyspárováním tl 200 mm</t>
  </si>
  <si>
    <t>-499330655</t>
  </si>
  <si>
    <t>Poznámka k položce:
vč. podkladní beton C20/25nXF1 tl. 100mm. Vyspárováno cementovou maltou M25-XF1</t>
  </si>
  <si>
    <t>"odláždění svahů propustků" 27+17+8</t>
  </si>
  <si>
    <t>Komunikace pozemní</t>
  </si>
  <si>
    <t>50</t>
  </si>
  <si>
    <t>561121112</t>
  </si>
  <si>
    <t>Podklad z mechanicky zpevněné zeminy MZ tl 200 mm</t>
  </si>
  <si>
    <t>1489697829</t>
  </si>
  <si>
    <t>Poznámka k položce:
Prstenec OK a dopravní stín</t>
  </si>
  <si>
    <t>164</t>
  </si>
  <si>
    <t>51</t>
  </si>
  <si>
    <t>564761111</t>
  </si>
  <si>
    <t>Podklad z kameniva hrubého drceného vel. 32-63 mm tl 200 mm</t>
  </si>
  <si>
    <t>-194455727</t>
  </si>
  <si>
    <t>Poznámka k položce:
Štěrkový polštář tl. 2x 400mm</t>
  </si>
  <si>
    <t>2484*4</t>
  </si>
  <si>
    <t>52</t>
  </si>
  <si>
    <t>564851111</t>
  </si>
  <si>
    <t>Podklad ze štěrkodrtě ŠD tl 150 mm</t>
  </si>
  <si>
    <t>-610202706</t>
  </si>
  <si>
    <t>Poznámka k položce:
stezka pro pěší a cyklisty
ŠDa 0-63</t>
  </si>
  <si>
    <t>1203</t>
  </si>
  <si>
    <t>53</t>
  </si>
  <si>
    <t>564851111.1</t>
  </si>
  <si>
    <t>-624261957</t>
  </si>
  <si>
    <t>Poznámka k položce:
záliv zastávky pod bet. deskami
ŠDb 0-32</t>
  </si>
  <si>
    <t>49*2</t>
  </si>
  <si>
    <t>54</t>
  </si>
  <si>
    <t>564861111</t>
  </si>
  <si>
    <t>Podklad ze štěrkodrtě ŠD tl 200 mm</t>
  </si>
  <si>
    <t>-1156064189</t>
  </si>
  <si>
    <t>Poznámka k položce:
ŠDb fr. 0-63 mm</t>
  </si>
  <si>
    <t>4163*0,1+4163</t>
  </si>
  <si>
    <t>55</t>
  </si>
  <si>
    <t>564861111.1</t>
  </si>
  <si>
    <t>2014160001</t>
  </si>
  <si>
    <t>Poznámka k položce:
komunikace
ŠDa 0-32</t>
  </si>
  <si>
    <t>4163*0,05+4163</t>
  </si>
  <si>
    <t>56</t>
  </si>
  <si>
    <t>564871111</t>
  </si>
  <si>
    <t>Podklad ze štěrkodrtě ŠD tl 250 mm</t>
  </si>
  <si>
    <t>-1317238170</t>
  </si>
  <si>
    <t xml:space="preserve">Poznámka k položce:
fr. 0-63
</t>
  </si>
  <si>
    <t>57</t>
  </si>
  <si>
    <t>564911511</t>
  </si>
  <si>
    <t>Podklad z R-materiálu tl 50 mm</t>
  </si>
  <si>
    <t>-332950205</t>
  </si>
  <si>
    <t>58</t>
  </si>
  <si>
    <t>565135111</t>
  </si>
  <si>
    <t>Asfaltový beton vrstva podkladní ACP 16+ tl 50 mm š do 3 m</t>
  </si>
  <si>
    <t>-794024479</t>
  </si>
  <si>
    <t>59</t>
  </si>
  <si>
    <t>567122111</t>
  </si>
  <si>
    <t>Podklad ze směsi stmelené cementem SC C 8/10 (KSC I) tl 100 mm</t>
  </si>
  <si>
    <t>-1093639653</t>
  </si>
  <si>
    <t>Poznámka k položce:
chodník a stezka pro pěší a cyklisty</t>
  </si>
  <si>
    <t>60</t>
  </si>
  <si>
    <t>567142111</t>
  </si>
  <si>
    <t>Podklad ze směsi stmelené cementem SC C 8/10 (KSC I) tl 210 mm</t>
  </si>
  <si>
    <t>1173227518</t>
  </si>
  <si>
    <t>Poznámka k položce:
prstenec OK a dopravní stín</t>
  </si>
  <si>
    <t>61</t>
  </si>
  <si>
    <t>569903311</t>
  </si>
  <si>
    <t>Zřízení zemních krajnic se zhutněním</t>
  </si>
  <si>
    <t>-287072366</t>
  </si>
  <si>
    <t>0.2*91</t>
  </si>
  <si>
    <t>62</t>
  </si>
  <si>
    <t>569951133</t>
  </si>
  <si>
    <t>Zpevnění krajnic asfaltovým recyklátem tl 150 mm</t>
  </si>
  <si>
    <t>234308583</t>
  </si>
  <si>
    <t>(59+11+21)*0.5</t>
  </si>
  <si>
    <t>63</t>
  </si>
  <si>
    <t>573111111(R)</t>
  </si>
  <si>
    <t>Postřik živičný infiltrační s posypem z katioaktivní emulze PI-E v množství 0,60 kg/m2</t>
  </si>
  <si>
    <t>-1300044427</t>
  </si>
  <si>
    <t>573231107(R)</t>
  </si>
  <si>
    <t>Postřik živičný spojovací modifikovaný z katioaktivní emulze PS-EP v množství 0,35 kg/m2</t>
  </si>
  <si>
    <t>-780402965</t>
  </si>
  <si>
    <t>4163*2</t>
  </si>
  <si>
    <t>65</t>
  </si>
  <si>
    <t>573452113</t>
  </si>
  <si>
    <t>Dvojitý nátěr ze silniční emulze v množství 2,4 kg/m2 s posypem</t>
  </si>
  <si>
    <t>-373900501</t>
  </si>
  <si>
    <t>66</t>
  </si>
  <si>
    <t>577134141</t>
  </si>
  <si>
    <t>Asfaltový beton vrstva obrusná ACO 11 (ABS) tř. I tl 40 mm š přes 3 m z modifikovaného asfaltu</t>
  </si>
  <si>
    <t>-1336022753</t>
  </si>
  <si>
    <t>4163+"napojení u OC"144+"podél žlabu u HZS" 30,3*0,5+"v místě přechodu u OC" 3*0,5</t>
  </si>
  <si>
    <t>67</t>
  </si>
  <si>
    <t>577155132</t>
  </si>
  <si>
    <t>Asfaltový beton vrstva ložní ACL 16+ tl 60 mm š do 3 m z modifikovaného asfaltu</t>
  </si>
  <si>
    <t>-2063839508</t>
  </si>
  <si>
    <t>68</t>
  </si>
  <si>
    <t>584121108(R)</t>
  </si>
  <si>
    <t>Osazení silničních dílců z ŽB do lože z kameniva těženého tl 40 mm plochy do 15 m2</t>
  </si>
  <si>
    <t>-172233632</t>
  </si>
  <si>
    <t>Poznámka k položce:
Montáž prefabrikovaných zastávkových panelů.</t>
  </si>
  <si>
    <t>5*6+1,92+1,96+3*1,5+2*2,18</t>
  </si>
  <si>
    <t>69</t>
  </si>
  <si>
    <t>59381136(R)</t>
  </si>
  <si>
    <t>základní panel s nástupní hranou 16 cm  420x2950x2150mm</t>
  </si>
  <si>
    <t>3801929</t>
  </si>
  <si>
    <t>70</t>
  </si>
  <si>
    <t>59381009(R)</t>
  </si>
  <si>
    <t>nájezdový panel s nástupní hranou 16 cm 420x2950x2000mm</t>
  </si>
  <si>
    <t>-473844352</t>
  </si>
  <si>
    <t>71</t>
  </si>
  <si>
    <t>59381008(R)</t>
  </si>
  <si>
    <t>výjezdový panel s nástupní hranou 16 cm 420x2950x2150mm</t>
  </si>
  <si>
    <t>-641775090</t>
  </si>
  <si>
    <t>72</t>
  </si>
  <si>
    <t>59381006(R)</t>
  </si>
  <si>
    <t>přechodová deska</t>
  </si>
  <si>
    <t>-676645149</t>
  </si>
  <si>
    <t>73</t>
  </si>
  <si>
    <t>591141111</t>
  </si>
  <si>
    <t>Kladení dlažby z kostek velkých z kamene na MC tl 50 mm</t>
  </si>
  <si>
    <t>-2069273163</t>
  </si>
  <si>
    <t>Poznámka k položce:
Prstenec středu OK dopravní stín. Výplň spár  MC 25 XF4. Lože beton C16/20nXF1.</t>
  </si>
  <si>
    <t>26+138</t>
  </si>
  <si>
    <t>74</t>
  </si>
  <si>
    <t>58381008</t>
  </si>
  <si>
    <t>kostka dlažební žula velká 15/17</t>
  </si>
  <si>
    <t>-1876247413</t>
  </si>
  <si>
    <t>54,04*1,02 'Přepočtené koeficientem množství</t>
  </si>
  <si>
    <t>75</t>
  </si>
  <si>
    <t>591241111</t>
  </si>
  <si>
    <t>Kladení dlažby z kostek drobných z kamene na MC tl 50 mm</t>
  </si>
  <si>
    <t>-1094667069</t>
  </si>
  <si>
    <t>Poznámka k položce:
Dvojřádek kostek 10x10 podél odvodňovacího obruníku. Výplň spár  MC 25 XF4. Lože beton C16/20nXF1.</t>
  </si>
  <si>
    <t>(222,7+65,33-18)*0,2</t>
  </si>
  <si>
    <t>76</t>
  </si>
  <si>
    <t>58381007</t>
  </si>
  <si>
    <t>kostka dlažební žula drobná 8/10</t>
  </si>
  <si>
    <t>-512075710</t>
  </si>
  <si>
    <t>270,03*0,2</t>
  </si>
  <si>
    <t>54,006*1,02 'Přepočtené koeficientem množství</t>
  </si>
  <si>
    <t>77</t>
  </si>
  <si>
    <t>596212213</t>
  </si>
  <si>
    <t>Kladení zámkové dlažby pozemních komunikací tl 80 mm skupiny A pl přes 300 m2</t>
  </si>
  <si>
    <t>1157455752</t>
  </si>
  <si>
    <t>1203+4*0,4</t>
  </si>
  <si>
    <t>78</t>
  </si>
  <si>
    <t>59245020</t>
  </si>
  <si>
    <t>dlažba tvar obdélník betonová 200x100x80mm přírodní</t>
  </si>
  <si>
    <t>794827352</t>
  </si>
  <si>
    <t>1103,84*1,01 'Přepočtené koeficientem množství</t>
  </si>
  <si>
    <t>79</t>
  </si>
  <si>
    <t>59245225(R)</t>
  </si>
  <si>
    <t>dlažba tvar obdélník betonová pro nevidomé 200x200x80mm barevná</t>
  </si>
  <si>
    <t>1559210657</t>
  </si>
  <si>
    <t>"umělá vodící linie" 249*0.2</t>
  </si>
  <si>
    <t>49,8*1,01 'Přepočtené koeficientem množství</t>
  </si>
  <si>
    <t>80</t>
  </si>
  <si>
    <t>59245226</t>
  </si>
  <si>
    <t>dlažba tvar obdélník betonová pro nevidomé 200x100x80mm barevná</t>
  </si>
  <si>
    <t>-151641204</t>
  </si>
  <si>
    <t>"signální a varovné pásy" 49.36+4*0,4</t>
  </si>
  <si>
    <t>Úpravy povrchů, podlahy a osazování výplní</t>
  </si>
  <si>
    <t>81</t>
  </si>
  <si>
    <t>628612201</t>
  </si>
  <si>
    <t>Nátěr zábradlí polyuretanový jednonásobný vrchní</t>
  </si>
  <si>
    <t>CS ÚRS 2017 01</t>
  </si>
  <si>
    <t>-1296605740</t>
  </si>
  <si>
    <t>(0,17*24+0,22*22.8)*2</t>
  </si>
  <si>
    <t>82</t>
  </si>
  <si>
    <t>810441811</t>
  </si>
  <si>
    <t>Bourání stávajícího potrubí z betonu DN přes 400 do 600</t>
  </si>
  <si>
    <t>-516643071</t>
  </si>
  <si>
    <t>"DN500" 1</t>
  </si>
  <si>
    <t>83</t>
  </si>
  <si>
    <t>810491811</t>
  </si>
  <si>
    <t>Bourání stávajícího potrubí z betonu DN přes 800 do 1000</t>
  </si>
  <si>
    <t>462821603</t>
  </si>
  <si>
    <t>"DN1000" 1</t>
  </si>
  <si>
    <t>84</t>
  </si>
  <si>
    <t>812422121</t>
  </si>
  <si>
    <t>Montáž potrubí z trub TBH těsněných pryžovými kroužky otevřený výkop sklon do 20 % DN 500</t>
  </si>
  <si>
    <t>783026018</t>
  </si>
  <si>
    <t>85</t>
  </si>
  <si>
    <t>59223022</t>
  </si>
  <si>
    <t>trouba betonová hrdlová DN 500</t>
  </si>
  <si>
    <t>442033481</t>
  </si>
  <si>
    <t>2*1,01 'Přepočtené koeficientem množství</t>
  </si>
  <si>
    <t>86</t>
  </si>
  <si>
    <t>812492121</t>
  </si>
  <si>
    <t>Montáž potrubí z trub TBH těsněných pryžovými kroužky otevřený výkop sklon do 20 % DN 1000</t>
  </si>
  <si>
    <t>-1386588621</t>
  </si>
  <si>
    <t>87</t>
  </si>
  <si>
    <t>59223015</t>
  </si>
  <si>
    <t>trouba betonová hrdlová DN 1000</t>
  </si>
  <si>
    <t>1597629169</t>
  </si>
  <si>
    <t>4*1,01 'Přepočtené koeficientem množství</t>
  </si>
  <si>
    <t>88</t>
  </si>
  <si>
    <t>817314111(R)</t>
  </si>
  <si>
    <t xml:space="preserve">Zaústění do stávající kanalizace </t>
  </si>
  <si>
    <t>2099825938</t>
  </si>
  <si>
    <t>Poznámka k položce:
Zřízení napojení na stávající kanalizační potrubí (vyříznutí otvoru DN 150, připojení nového potrubí PVC DN150, utěsnění a zapravení)</t>
  </si>
  <si>
    <t>89</t>
  </si>
  <si>
    <t>871315221</t>
  </si>
  <si>
    <t>Kanalizační potrubí z tvrdého PVC jednovrstvé tuhost třídy SN8 DN 160</t>
  </si>
  <si>
    <t>-1711946058</t>
  </si>
  <si>
    <t>4,5+1+4+3</t>
  </si>
  <si>
    <t>90</t>
  </si>
  <si>
    <t>28611175</t>
  </si>
  <si>
    <t>trubka kanalizační PVC DN 160x6000mm SN10</t>
  </si>
  <si>
    <t>-651217877</t>
  </si>
  <si>
    <t>91</t>
  </si>
  <si>
    <t>894411121</t>
  </si>
  <si>
    <t>Zřízení šachet kanalizačních z betonových dílců na potrubí DN nad 200 do 300 dno beton tř. C 25/30</t>
  </si>
  <si>
    <t>1321519924</t>
  </si>
  <si>
    <t>Poznámka k položce:
Zvýšení šachty do úrovně upraveného terénu na stávající stoce osazením betonových dílců</t>
  </si>
  <si>
    <t>92</t>
  </si>
  <si>
    <t>894411131</t>
  </si>
  <si>
    <t>Zřízení šachet kanalizačních z betonových dílců na potrubí DN nad 300 do 400 dno beton tř. C 25/30</t>
  </si>
  <si>
    <t>1829270369</t>
  </si>
  <si>
    <t>93</t>
  </si>
  <si>
    <t>894411151(R)</t>
  </si>
  <si>
    <t>Zřízení šachet kanalizačních z betonových dílců na potrubí DN 1000 dno beton tř. C 25/30</t>
  </si>
  <si>
    <t>-1944145878</t>
  </si>
  <si>
    <t>Poznámka k položce:
Zvýšení šachty do úrovně upraveného terénu na stávající stoce osazením betonových dílců vč. jejich dodání. Upravený terén je cca +1,3m nad stávajícím terénem.</t>
  </si>
  <si>
    <t>94</t>
  </si>
  <si>
    <t>59224066</t>
  </si>
  <si>
    <t>skruž betonová DN 1000x250 PS, 100x25x12cm</t>
  </si>
  <si>
    <t>-99973454</t>
  </si>
  <si>
    <t>95</t>
  </si>
  <si>
    <t>59224056</t>
  </si>
  <si>
    <t>kónus pro kanalizační šachty s kapsovým stupadlem 100/62,5x67x12cm</t>
  </si>
  <si>
    <t>1273813810</t>
  </si>
  <si>
    <t>96</t>
  </si>
  <si>
    <t>59224010</t>
  </si>
  <si>
    <t>prstenec šachtový vyrovnávací betonový 625x100x40mm</t>
  </si>
  <si>
    <t>959329115</t>
  </si>
  <si>
    <t>97</t>
  </si>
  <si>
    <t>59224068</t>
  </si>
  <si>
    <t>skruž betonová DN 1000x500 PS, 100x50x12cm</t>
  </si>
  <si>
    <t>-1284972004</t>
  </si>
  <si>
    <t>98</t>
  </si>
  <si>
    <t>894812112</t>
  </si>
  <si>
    <t>Revizní a čistící šachta z PP šachtové dno DN 315/150 pravý nebo levý přítok</t>
  </si>
  <si>
    <t>1471260813</t>
  </si>
  <si>
    <t>99</t>
  </si>
  <si>
    <t>894812135</t>
  </si>
  <si>
    <t>Revizní a čistící šachta z PP DN 315 šachtová roura korugovaná s hrdlem světlé hloubky 3000 mm</t>
  </si>
  <si>
    <t>-1058713007</t>
  </si>
  <si>
    <t>100</t>
  </si>
  <si>
    <t>894812149</t>
  </si>
  <si>
    <t>Příplatek k rourám revizní a čistící šachty z PP DN 315 za uříznutí šachtové roury</t>
  </si>
  <si>
    <t>1503529273</t>
  </si>
  <si>
    <t>101</t>
  </si>
  <si>
    <t>894812257</t>
  </si>
  <si>
    <t>Revizní a čistící šachta z PP DN 425 poklop plastový pochůzí pro třídu zatížení A15</t>
  </si>
  <si>
    <t>122399936</t>
  </si>
  <si>
    <t>102</t>
  </si>
  <si>
    <t>895941111(R)</t>
  </si>
  <si>
    <t>Zřízení vpusti kanalizační uliční z betonových dílců typ UV-50 normální</t>
  </si>
  <si>
    <t>1297794589</t>
  </si>
  <si>
    <t>Poznámka k položce:
vč. dodání bet. dílců pro sestavení vpusti</t>
  </si>
  <si>
    <t>103</t>
  </si>
  <si>
    <t>899104112</t>
  </si>
  <si>
    <t>Osazení poklopů litinových nebo ocelových včetně rámů pro třídu zatížení D400, E600</t>
  </si>
  <si>
    <t>-2020098793</t>
  </si>
  <si>
    <t>104</t>
  </si>
  <si>
    <t>55241014</t>
  </si>
  <si>
    <t>poklop šachtový třída D400, kruhový rám 785, vstup 600mm, bez ventilace</t>
  </si>
  <si>
    <t>-1715941165</t>
  </si>
  <si>
    <t>Poznámka k položce:
Poklop bude celolitinový samonivelační s rámem z tvárné litiny. Výška rámu 160mm. Víko poklopu bez odvětrání s logem SVK Žďársko třídy D400 s bezpečnostní aretací víka při otevření v 90°.</t>
  </si>
  <si>
    <t>105</t>
  </si>
  <si>
    <t>899204112</t>
  </si>
  <si>
    <t>Osazení mříží litinových včetně rámů a košů na bahno pro třídu zatížení D400, E600</t>
  </si>
  <si>
    <t>-1328532314</t>
  </si>
  <si>
    <t>106</t>
  </si>
  <si>
    <t>55242320</t>
  </si>
  <si>
    <t>mříž vtoková litinová plochá 500x500mm</t>
  </si>
  <si>
    <t>-1537933236</t>
  </si>
  <si>
    <t>107</t>
  </si>
  <si>
    <t>899331111</t>
  </si>
  <si>
    <t>Výšková úprava uličního vstupu nebo vpusti do 200 mm zvýšením poklopu</t>
  </si>
  <si>
    <t>-1374101368</t>
  </si>
  <si>
    <t>108</t>
  </si>
  <si>
    <t>911111111</t>
  </si>
  <si>
    <t>Montáž zábradlí ocelového zabetonovaného</t>
  </si>
  <si>
    <t>-1347600837</t>
  </si>
  <si>
    <t>2*6</t>
  </si>
  <si>
    <t>109</t>
  </si>
  <si>
    <t>140110440</t>
  </si>
  <si>
    <t>trubka ocelová bezešvá hladká jakost 11 353, 70 x 5,0 mm</t>
  </si>
  <si>
    <t>1177107248</t>
  </si>
  <si>
    <t>12+6*1.8</t>
  </si>
  <si>
    <t>110</t>
  </si>
  <si>
    <t>140110320</t>
  </si>
  <si>
    <t>trubka ocelová bezešvá hladká jakost 11 353, 54 x 4 mm</t>
  </si>
  <si>
    <t>-1115939467</t>
  </si>
  <si>
    <t>12*2</t>
  </si>
  <si>
    <t>111</t>
  </si>
  <si>
    <t>912411222</t>
  </si>
  <si>
    <t>Pružný výstražný maják plastový D 600 mm prosvětlený pozinkovaný ostrůvek</t>
  </si>
  <si>
    <t>-300705509</t>
  </si>
  <si>
    <t>112</t>
  </si>
  <si>
    <t>914111111</t>
  </si>
  <si>
    <t>Montáž svislé dopravní značky do velikosti 1 m2 objímkami na sloupek nebo konzolu</t>
  </si>
  <si>
    <t>19791052</t>
  </si>
  <si>
    <t>"C9b" 3</t>
  </si>
  <si>
    <t>"C9a" 3</t>
  </si>
  <si>
    <t>"P4"4</t>
  </si>
  <si>
    <t>"C1"3</t>
  </si>
  <si>
    <t>"IP6"6</t>
  </si>
  <si>
    <t>"IS1b"1</t>
  </si>
  <si>
    <t>"IS2b"5</t>
  </si>
  <si>
    <t>"IS4b"2</t>
  </si>
  <si>
    <t>"IJ4c " 1</t>
  </si>
  <si>
    <t>"IS20" 1</t>
  </si>
  <si>
    <t>"IP19" 1</t>
  </si>
  <si>
    <t>113</t>
  </si>
  <si>
    <t>40445643(R)</t>
  </si>
  <si>
    <t>informativní značky jiné IJ1-IJ3, IJ4c-IJ16 500x700mm</t>
  </si>
  <si>
    <t>2024849385</t>
  </si>
  <si>
    <t>Poznámka k položce:
Svislé označení zastávky veřejné i neveřejné dopravy - rozměr 3000 x 500 mm.
Tabulka s označením hromadné dopravy, tabulka pro umístění jízního řádu.
Nosný sloupek je z eloxovaného hliníku ve stříbrné barvě.
Informační tabulka je z čirého plexiskla, na kterém je polep, celá je osazena do hliníkového rámu.</t>
  </si>
  <si>
    <t>114</t>
  </si>
  <si>
    <t>40445630</t>
  </si>
  <si>
    <t>informativní značky směrové IS1b, IS2b, IS3b, IS4b, IS19b 1100x500mm</t>
  </si>
  <si>
    <t>1305332768</t>
  </si>
  <si>
    <t>115</t>
  </si>
  <si>
    <t>40445637</t>
  </si>
  <si>
    <t>informativní značky směrové IS15a, IS20 700x500mm</t>
  </si>
  <si>
    <t>279687741</t>
  </si>
  <si>
    <t>Poznámka k položce:
IS20</t>
  </si>
  <si>
    <t>116</t>
  </si>
  <si>
    <t>40445620</t>
  </si>
  <si>
    <t>zákazové, příkazové dopravní značky B1-B34, C1-15 700mm</t>
  </si>
  <si>
    <t>-1247880839</t>
  </si>
  <si>
    <t>117</t>
  </si>
  <si>
    <t>40445621</t>
  </si>
  <si>
    <t>informativní značky provozní IP1-IP3, IP4b-IP7, IP10a, b 500x500mm</t>
  </si>
  <si>
    <t>295730527</t>
  </si>
  <si>
    <t>118</t>
  </si>
  <si>
    <t>40445627</t>
  </si>
  <si>
    <t>informativní značky provozní IP14-IP29, IP31 1000x1500mm</t>
  </si>
  <si>
    <t>-1581080647</t>
  </si>
  <si>
    <t>119</t>
  </si>
  <si>
    <t>40445609</t>
  </si>
  <si>
    <t>značky upravující přednost P1, P4 900mm</t>
  </si>
  <si>
    <t>-1790769742</t>
  </si>
  <si>
    <t>120</t>
  </si>
  <si>
    <t>914211112</t>
  </si>
  <si>
    <t>Montáž svislé dopravní značky velkoplošné velikosti do 12 m2</t>
  </si>
  <si>
    <t>-1965129781</t>
  </si>
  <si>
    <t>Poznámka k položce:
vč. montáže a dodávky příhradové konstrukce pro osazení velkoplošné značky</t>
  </si>
  <si>
    <t>121</t>
  </si>
  <si>
    <t>40445635</t>
  </si>
  <si>
    <t>informativní značky směrové IS9b</t>
  </si>
  <si>
    <t>-18380311</t>
  </si>
  <si>
    <t>122</t>
  </si>
  <si>
    <t>914511112</t>
  </si>
  <si>
    <t>Montáž sloupku dopravních značek délky do 3,5 m s betonovým základem a patkou</t>
  </si>
  <si>
    <t>1301472578</t>
  </si>
  <si>
    <t>123</t>
  </si>
  <si>
    <t>40445225</t>
  </si>
  <si>
    <t>sloupek pro dopravní značku Zn D 60mm v 3,5m</t>
  </si>
  <si>
    <t>1270666457</t>
  </si>
  <si>
    <t>124</t>
  </si>
  <si>
    <t>404452400</t>
  </si>
  <si>
    <t>patka hliníková HP 60</t>
  </si>
  <si>
    <t>1824250536</t>
  </si>
  <si>
    <t>125</t>
  </si>
  <si>
    <t>404452530</t>
  </si>
  <si>
    <t>víčko plastové na sloupek 60</t>
  </si>
  <si>
    <t>-1307905890</t>
  </si>
  <si>
    <t>126</t>
  </si>
  <si>
    <t>404452560</t>
  </si>
  <si>
    <t>upínací svorka na sloupek US 60</t>
  </si>
  <si>
    <t>1661276433</t>
  </si>
  <si>
    <t>20*2</t>
  </si>
  <si>
    <t>914511112(R)</t>
  </si>
  <si>
    <t>Přemístění dopravních značek vč. sloupku s betonovým základem a patkou</t>
  </si>
  <si>
    <t>2036543016</t>
  </si>
  <si>
    <t>Poznámka k položce:
Demontáž, uskladnění po dobu stavby a opětovná montáž na nové místo.</t>
  </si>
  <si>
    <t>915111112</t>
  </si>
  <si>
    <t>Vodorovné dopravní značení dělící čáry souvislé š 125 mm retroreflexní bílá barva</t>
  </si>
  <si>
    <t>1229348953</t>
  </si>
  <si>
    <t>"V1a" 43+30+43+9.4+42+68+35+35+50+14+28+43+26</t>
  </si>
  <si>
    <t>129</t>
  </si>
  <si>
    <t>915111122</t>
  </si>
  <si>
    <t>Vodorovné dopravní značení dělící čáry přerušované š 125 mm retroreflexní bílá barva</t>
  </si>
  <si>
    <t>1622061634</t>
  </si>
  <si>
    <t>"V2b (3/1.5/0.125)" 37+30+35</t>
  </si>
  <si>
    <t>130</t>
  </si>
  <si>
    <t>915121112</t>
  </si>
  <si>
    <t>Vodorovné dopravní značení vodící čáry souvislé š 250 mm retroreflexní bílá barva</t>
  </si>
  <si>
    <t>1488693047</t>
  </si>
  <si>
    <t>"V4" 292+42+12+202+131.5</t>
  </si>
  <si>
    <t>131</t>
  </si>
  <si>
    <t>915121122</t>
  </si>
  <si>
    <t>Vodorovné dopravní značení vodící čáry přerušované š 250 mm retroreflexní bílá barva</t>
  </si>
  <si>
    <t>49239772</t>
  </si>
  <si>
    <t>"V4 (0.5/0.5/0.25)" 31+20+10+35+10+12</t>
  </si>
  <si>
    <t>"V2b (1/1.5/0.25)" 9+11+6+7+6.5+10.4</t>
  </si>
  <si>
    <t>132</t>
  </si>
  <si>
    <t>915131112</t>
  </si>
  <si>
    <t>Vodorovné dopravní značení přechody pro chodce, šipky, symboly retroreflexní bílá barva</t>
  </si>
  <si>
    <t>-1386956139</t>
  </si>
  <si>
    <t>"V13" (25+13+13+13)*0.3</t>
  </si>
  <si>
    <t>"V7a" (13+17+17+15+12+14)*0.5</t>
  </si>
  <si>
    <t>"V9" 5*0.5*12</t>
  </si>
  <si>
    <t>133</t>
  </si>
  <si>
    <t>915131116</t>
  </si>
  <si>
    <t>Vodorovné dopravní značení přechody pro chodce, šipky, symboly retroreflexní žlutá barva</t>
  </si>
  <si>
    <t>-2117214177</t>
  </si>
  <si>
    <t>"V11a" 40*0.1</t>
  </si>
  <si>
    <t>134</t>
  </si>
  <si>
    <t>916131213</t>
  </si>
  <si>
    <t>Osazení silničního obrubníku betonového stojatého s boční opěrou do lože z betonu prostého</t>
  </si>
  <si>
    <t>1448727247</t>
  </si>
  <si>
    <t>zvýšený</t>
  </si>
  <si>
    <t>206+63+41+25+24+24</t>
  </si>
  <si>
    <t>snížený</t>
  </si>
  <si>
    <t>6+3+4,7+3+3</t>
  </si>
  <si>
    <t>přechodový</t>
  </si>
  <si>
    <t>3+1+2+1+2</t>
  </si>
  <si>
    <t>Odvodňovací</t>
  </si>
  <si>
    <t>222,7+65,33</t>
  </si>
  <si>
    <t>oblouk R 1</t>
  </si>
  <si>
    <t>oblouk R 0,5</t>
  </si>
  <si>
    <t>135</t>
  </si>
  <si>
    <t>59217031</t>
  </si>
  <si>
    <t>obrubník betonový silniční 1000x150x250mm</t>
  </si>
  <si>
    <t>-1982528313</t>
  </si>
  <si>
    <t>Poznámka k položce:
Přímý - 383 ks
R 1m - 6ks
R0,5m -  6ks</t>
  </si>
  <si>
    <t>383+6+6</t>
  </si>
  <si>
    <t>395*1,02 'Přepočtené koeficientem množství</t>
  </si>
  <si>
    <t>136</t>
  </si>
  <si>
    <t>59217029</t>
  </si>
  <si>
    <t>obrubník betonový silniční nájezdový 1000x150x150mm</t>
  </si>
  <si>
    <t>1484337297</t>
  </si>
  <si>
    <t>19,3137254901961*1,02 'Přepočtené koeficientem množství</t>
  </si>
  <si>
    <t>137</t>
  </si>
  <si>
    <t>59217030</t>
  </si>
  <si>
    <t>obrubník betonový silniční přechodový 1000x150x150-250mm</t>
  </si>
  <si>
    <t>-958117857</t>
  </si>
  <si>
    <t>8,82352941176471*1,02 'Přepočtené koeficientem množství</t>
  </si>
  <si>
    <t>138</t>
  </si>
  <si>
    <t>59217034(R)</t>
  </si>
  <si>
    <t>obrubník polymerbetonový silniční odvodňovací dl. 0,5m</t>
  </si>
  <si>
    <t>1765026773</t>
  </si>
  <si>
    <t>Poznámka k položce:
Obrubník s odvodňovacími otvory.</t>
  </si>
  <si>
    <t>222,7+65,33-28*0,5-18</t>
  </si>
  <si>
    <t>revizní kus</t>
  </si>
  <si>
    <t>28*0,5</t>
  </si>
  <si>
    <t>270,03*1,02 'Přepočtené koeficientem množství</t>
  </si>
  <si>
    <t>139</t>
  </si>
  <si>
    <t>916241113</t>
  </si>
  <si>
    <t>Osazení obrubníku kamenného ležatého s boční opěrou do lože z betonu prostého</t>
  </si>
  <si>
    <t>-1084046043</t>
  </si>
  <si>
    <t>76+28</t>
  </si>
  <si>
    <t>140</t>
  </si>
  <si>
    <t>58380003</t>
  </si>
  <si>
    <t>obrubník kamenný žulový přímý OP2 1000x300x200mm</t>
  </si>
  <si>
    <t>-1642466100</t>
  </si>
  <si>
    <t>104*1,02 'Přepočtené koeficientem množství</t>
  </si>
  <si>
    <t>141</t>
  </si>
  <si>
    <t>916231213</t>
  </si>
  <si>
    <t>Osazení chodníkového obrubníku betonového stojatého s boční opěrou do lože z betonu prostého</t>
  </si>
  <si>
    <t>2109234909</t>
  </si>
  <si>
    <t>251,6+40,5+139,6+57,5+17,8+21,8+2,5+2+2,5+2+2,5+2+30+135+63</t>
  </si>
  <si>
    <t>142</t>
  </si>
  <si>
    <t>59217016</t>
  </si>
  <si>
    <t>obrubník betonový chodníkový 1000x80x250mm</t>
  </si>
  <si>
    <t>2096807152</t>
  </si>
  <si>
    <t>770,3*1,02 'Přepočtené koeficientem množství</t>
  </si>
  <si>
    <t>143</t>
  </si>
  <si>
    <t>916431112</t>
  </si>
  <si>
    <t>Osazení bezbariérového betonového obrubníku do betonového lože tl 150 mm s boční opěrou</t>
  </si>
  <si>
    <t>1266683954</t>
  </si>
  <si>
    <t>144</t>
  </si>
  <si>
    <t>59217040</t>
  </si>
  <si>
    <t>obrubník betonový bezbariérový náběhový</t>
  </si>
  <si>
    <t>2110342278</t>
  </si>
  <si>
    <t>2*1,02 'Přepočtené koeficientem množství</t>
  </si>
  <si>
    <t>145</t>
  </si>
  <si>
    <t>59217040.1(R)</t>
  </si>
  <si>
    <t>obrubník betonový bezbariérový přechodový</t>
  </si>
  <si>
    <t>2145833129</t>
  </si>
  <si>
    <t>146</t>
  </si>
  <si>
    <t>59217040.2(R)</t>
  </si>
  <si>
    <t>obrubník betonový bezbariérový oblouk</t>
  </si>
  <si>
    <t>-1375564088</t>
  </si>
  <si>
    <t>147</t>
  </si>
  <si>
    <t>919721131</t>
  </si>
  <si>
    <t>Geomříž pro stabilizaci podkladu tuhá trojosá z PP</t>
  </si>
  <si>
    <t>737186774</t>
  </si>
  <si>
    <t>Poznámka k položce:
390KN/m</t>
  </si>
  <si>
    <t>2484*2</t>
  </si>
  <si>
    <t>148</t>
  </si>
  <si>
    <t>919732211</t>
  </si>
  <si>
    <t>Styčná spára napojení nového živičného povrchu na stávající za tepla š 15 mm hl 25 mm s prořezáním</t>
  </si>
  <si>
    <t>-972637176</t>
  </si>
  <si>
    <t>149</t>
  </si>
  <si>
    <t>919735112</t>
  </si>
  <si>
    <t>Řezání stávajícího živičného krytu hl do 100 mm</t>
  </si>
  <si>
    <t>-361736598</t>
  </si>
  <si>
    <t>7+7+30,3+32</t>
  </si>
  <si>
    <t>150</t>
  </si>
  <si>
    <t>931996213</t>
  </si>
  <si>
    <t>Krytí hydroizolace mostní konstrukce z desek z pryže volně položených vodorovně nebo svisle</t>
  </si>
  <si>
    <t>1014225523</t>
  </si>
  <si>
    <t>19*(1.52+1.52+2.44)</t>
  </si>
  <si>
    <t>151</t>
  </si>
  <si>
    <t>935113112.R</t>
  </si>
  <si>
    <t>Osazení odvodňovacího žlabu polymerbetonového šířky 400 mm</t>
  </si>
  <si>
    <t>CS ÚRS 2020 01</t>
  </si>
  <si>
    <t>225881052</t>
  </si>
  <si>
    <t>Poznámka k položce:
žlab polymerbetonový monolitický vč. 2x žlabová vpusť.</t>
  </si>
  <si>
    <t>30,3</t>
  </si>
  <si>
    <t>152</t>
  </si>
  <si>
    <t>59227011.R</t>
  </si>
  <si>
    <t>Odvodňovací žlab polymerbetonový šířky 400 mm</t>
  </si>
  <si>
    <t>-1274734737</t>
  </si>
  <si>
    <t>Poznámka k položce:
světlá šířka 300mm, výška 595mm tř. zatížení E600 + 2x žlabová vpusť.
polymerbetonový monolitický</t>
  </si>
  <si>
    <t>153</t>
  </si>
  <si>
    <t>966008222</t>
  </si>
  <si>
    <t>Bourání betonového nebo polymerbetonového odvodňovacího žlabu š přes 200 mm</t>
  </si>
  <si>
    <t>-392767354</t>
  </si>
  <si>
    <t>154</t>
  </si>
  <si>
    <t>997002511(R)</t>
  </si>
  <si>
    <t>Vodorovné přemístění suti a vybouraných hmot bez naložení ale se složením a urovnáním</t>
  </si>
  <si>
    <t>-460238256</t>
  </si>
  <si>
    <t>Poznámka k položce:
Na skládku dle dispozic zhotovitele.</t>
  </si>
  <si>
    <t>155</t>
  </si>
  <si>
    <t>-1151839590</t>
  </si>
  <si>
    <t>15,236+111.725+3,19+0.7+1.3+6,4</t>
  </si>
  <si>
    <t>156</t>
  </si>
  <si>
    <t>-1138240025</t>
  </si>
  <si>
    <t>2.04</t>
  </si>
  <si>
    <t>157</t>
  </si>
  <si>
    <t>997013645</t>
  </si>
  <si>
    <t>Poplatek za uložení na skládce (skládkovné) odpadu asfaltového bez dehtu kód odpadu 17 03 02</t>
  </si>
  <si>
    <t>1423979046</t>
  </si>
  <si>
    <t>327.98+165.905+25.48</t>
  </si>
  <si>
    <t>158</t>
  </si>
  <si>
    <t>997013655</t>
  </si>
  <si>
    <t>Poplatek za uložení na skládce (skládkovné) zeminy a kamení kód odpadu 17 05 04</t>
  </si>
  <si>
    <t>666344921</t>
  </si>
  <si>
    <t>430.07</t>
  </si>
  <si>
    <t>998225111</t>
  </si>
  <si>
    <t>Přesun hmot pro pozemní komunikace s krytem z kamene, monolitickým betonovým nebo živičným</t>
  </si>
  <si>
    <t>-414932698</t>
  </si>
  <si>
    <t>PSV</t>
  </si>
  <si>
    <t>Práce a dodávky PSV</t>
  </si>
  <si>
    <t>767</t>
  </si>
  <si>
    <t>Konstrukce zámečnické</t>
  </si>
  <si>
    <t>159</t>
  </si>
  <si>
    <t>767995116(R)</t>
  </si>
  <si>
    <t>Montáž zastávkového přístřešku.</t>
  </si>
  <si>
    <t>-159181515</t>
  </si>
  <si>
    <t>Poznámka k položce:
montáž vč. dodání přístřešku a veškerého materiálu.
Montovaná ocelová konstrukce z ocelových profilů o rozměru 4152x1805x2536 mm a nátěrem RAL 7016 (antracitová šedá). Střecha z bezpečnostního tvrzeného skla Satinato, výplně z bezpečnostního kaleného skla. Kotvení chemickou kotvou pomocí dvaceti nerezových závitových tyčí M14 délky min. 200 mm do předem vybetonovaných základů 2x 1800/600/600 mm.</t>
  </si>
  <si>
    <t>22-M</t>
  </si>
  <si>
    <t>Montáže technologických zařízení pro dopravní stavby</t>
  </si>
  <si>
    <t>160</t>
  </si>
  <si>
    <t>220960113(R)</t>
  </si>
  <si>
    <t>Montáž dopravního návěstidla VPV ("výjezd požárních vozidel")</t>
  </si>
  <si>
    <t>-1123386257</t>
  </si>
  <si>
    <t>Poznámka k položce:
Montáž dopravního návěstidla VPV ("výjezd požárních vozidel") vč. dodatkové tabulky "E4" na sloupy VO vč. uložení kabelu výstrahy - CYKY-J 5x4/HDPE75 + HDPE110 do rýhy kabelu pro VO. 
Kabel bude vyveden a ukončen v ochrané trubce HDPE před budovou HZS jako příprava propojení s ovládacím pultem uvnitř hasičské stanice. 
Propojení na ovládací pult není součástí PD.</t>
  </si>
  <si>
    <t>161</t>
  </si>
  <si>
    <t>460751111</t>
  </si>
  <si>
    <t>Osazení kabelových kanálů do rýhy z prefabrikovaných betonových žlabů vnější šířky do 20 cm</t>
  </si>
  <si>
    <t>-1961418498</t>
  </si>
  <si>
    <t>162</t>
  </si>
  <si>
    <t>59213011</t>
  </si>
  <si>
    <t>žlab kabelový betonový k ochraně zemního drátovodného vedení 100x23x19cm</t>
  </si>
  <si>
    <t>586968274</t>
  </si>
  <si>
    <t>163</t>
  </si>
  <si>
    <t>59213345</t>
  </si>
  <si>
    <t>poklop kabelového žlabu betonový 500x230x40mm</t>
  </si>
  <si>
    <t>1307189744</t>
  </si>
  <si>
    <t>SO102 - Úprava autobusové zastávky</t>
  </si>
  <si>
    <t>113106187(R)</t>
  </si>
  <si>
    <t>Rozebrání dlažeb vozovek ze zámkové dlažby s ložem z bet. strojně pl do 50 m2</t>
  </si>
  <si>
    <t>-792052984</t>
  </si>
  <si>
    <t>"záliv zastávky" 2,5</t>
  </si>
  <si>
    <t>113106187</t>
  </si>
  <si>
    <t>Rozebrání dlažeb vozovek ze zámkové dlažby s ložem z kameniva strojně pl do 50 m2</t>
  </si>
  <si>
    <t>-1262715546</t>
  </si>
  <si>
    <t>"chodník" 5,6+5,6</t>
  </si>
  <si>
    <t>113107322</t>
  </si>
  <si>
    <t>Odstranění podkladu z kameniva drceného tl 200 mm strojně pl do 50 m2</t>
  </si>
  <si>
    <t>1298739606</t>
  </si>
  <si>
    <t>113107442</t>
  </si>
  <si>
    <t>Odstranění podkladu živičných tl 100 mm při překopech strojně pl do 15 m2</t>
  </si>
  <si>
    <t>-488928031</t>
  </si>
  <si>
    <t>"obrus" 7,5*0,5</t>
  </si>
  <si>
    <t>"podklad" 7,5*0,25</t>
  </si>
  <si>
    <t>-161113022</t>
  </si>
  <si>
    <t>122252203</t>
  </si>
  <si>
    <t>Odkopávky a prokopávky nezapažené pro silnice a dálnice v hornině třídy těžitelnosti I objem do 100 m3 strojně</t>
  </si>
  <si>
    <t>-800635496</t>
  </si>
  <si>
    <t>5,6*0,6</t>
  </si>
  <si>
    <t>-79089778</t>
  </si>
  <si>
    <t>171201221</t>
  </si>
  <si>
    <t>71780809</t>
  </si>
  <si>
    <t>3,36*2 'Přepočtené koeficientem množství</t>
  </si>
  <si>
    <t>171251201</t>
  </si>
  <si>
    <t>Uložení sypaniny na skládky nebo meziskládky</t>
  </si>
  <si>
    <t>2130855001</t>
  </si>
  <si>
    <t>273362021</t>
  </si>
  <si>
    <t>Výztuž základových desek svařovanými sítěmi Kari</t>
  </si>
  <si>
    <t>-1552722496</t>
  </si>
  <si>
    <t>451317777</t>
  </si>
  <si>
    <t>Podklad nebo lože pod dlažbu vodorovný nebo do sklonu 1:5 z betonu prostého tl. 70 mm</t>
  </si>
  <si>
    <t>411255259</t>
  </si>
  <si>
    <t>564770111</t>
  </si>
  <si>
    <t>Podklad z kameniva hrubého drceného vel. 16-32 mm tl 250 mm</t>
  </si>
  <si>
    <t>425695784</t>
  </si>
  <si>
    <t>-1289204815</t>
  </si>
  <si>
    <t>565135101</t>
  </si>
  <si>
    <t>Asfaltový beton vrstva podkladní ACP 16 (obalované kamenivo OKS) tl 50 mm š do 1,5 m</t>
  </si>
  <si>
    <t>1762207926</t>
  </si>
  <si>
    <t>573211111</t>
  </si>
  <si>
    <t>Postřik živičný spojovací z asfaltu v množství 0,60 kg/m2</t>
  </si>
  <si>
    <t>-170619736</t>
  </si>
  <si>
    <t>577144111</t>
  </si>
  <si>
    <t>Asfaltový beton vrstva obrusná ACO 11 (ABS) tř. I tl 50 mm š do 3 m z nemodifikovaného asfaltu</t>
  </si>
  <si>
    <t>-597768435</t>
  </si>
  <si>
    <t>581131115(R)</t>
  </si>
  <si>
    <t>Podklad ze ŽB desky C12/16, tl 200 mm</t>
  </si>
  <si>
    <t>544929412</t>
  </si>
  <si>
    <t>Poznámka k položce:
vč. prořezání dilatačních spár a vyplnění pružnou asf. hmotou</t>
  </si>
  <si>
    <t>596211110</t>
  </si>
  <si>
    <t>Kladení zámkové dlažby komunikací pro pěší tl 60 mm skupiny A pl do 50 m2</t>
  </si>
  <si>
    <t>1326255671</t>
  </si>
  <si>
    <t>5,6+5,6</t>
  </si>
  <si>
    <t>59245018</t>
  </si>
  <si>
    <t>dlažba tvar obdélník betonová 200x100x60mm přírodní</t>
  </si>
  <si>
    <t>-1519189814</t>
  </si>
  <si>
    <t>11,2*1,03 'Přepočtené koeficientem množství</t>
  </si>
  <si>
    <t>-1245573298</t>
  </si>
  <si>
    <t>8,1*1,03 'Přepočtené koeficientem množství</t>
  </si>
  <si>
    <t>596212210</t>
  </si>
  <si>
    <t>Kladení zámkové dlažby pozemních komunikací tl 80 mm skupiny A pl do 50 m2</t>
  </si>
  <si>
    <t>998334816</t>
  </si>
  <si>
    <t>-1090799485</t>
  </si>
  <si>
    <t>19+4,5</t>
  </si>
  <si>
    <t>2076546852</t>
  </si>
  <si>
    <t>23,5*1,02 'Přepočtené koeficientem množství</t>
  </si>
  <si>
    <t>200717110</t>
  </si>
  <si>
    <t>-1992676110</t>
  </si>
  <si>
    <t>-1515827366</t>
  </si>
  <si>
    <t>360249035</t>
  </si>
  <si>
    <t>0,738+3,304+4,408</t>
  </si>
  <si>
    <t>-1548075836</t>
  </si>
  <si>
    <t>1,238</t>
  </si>
  <si>
    <t>1245286760</t>
  </si>
  <si>
    <t>1,624</t>
  </si>
  <si>
    <t>-1944957517</t>
  </si>
  <si>
    <t>-1272233866</t>
  </si>
  <si>
    <t>Poznámka k položce:
montáž bez dodání materiálu.
Montovaná ocelová konstrukce z ocelových profilů o rozměru 4152x1805x2536 mm a nátěrem RAL 7016 (antracitová šedá). Střecha z bezpečnostního tvrzeného skla Satinato, výplně z bezpečnostního kaleného skla. Kotvení chemickou kotvou pomocí dvaceti nerezových závitových tyčí M14 délky min. 200 mm do předem vybetonovaných základů 2x 1800/600/600 mm.</t>
  </si>
  <si>
    <t>SO103 - Oplocení</t>
  </si>
  <si>
    <t>131252502</t>
  </si>
  <si>
    <t>Hloubení jamek do 0,5 m3 v hornině třídy těžitelnosti I, skupiny 1 až 3 strojně</t>
  </si>
  <si>
    <t>-1138480544</t>
  </si>
  <si>
    <t>(0.4*0.4*0.4)*52</t>
  </si>
  <si>
    <t>171251101</t>
  </si>
  <si>
    <t>Uložení sypaniny do násypů nezhutněných strojně</t>
  </si>
  <si>
    <t>641157456</t>
  </si>
  <si>
    <t>Poznámka k položce:
Zásyp jamek sloupků po zabetonování a rozprostření přebytku zeminy v místě výkopu.</t>
  </si>
  <si>
    <t>348401130</t>
  </si>
  <si>
    <t>Montáž oplocení ze strojového pletiva s napínacími dráty výšky do 2,0 m</t>
  </si>
  <si>
    <t>1376673691</t>
  </si>
  <si>
    <t>31327514</t>
  </si>
  <si>
    <t>pletivo drátěné plastifikované se čtvercovými oky 55/2,5mm v 1800mm</t>
  </si>
  <si>
    <t>-1331896995</t>
  </si>
  <si>
    <t>15619200</t>
  </si>
  <si>
    <t>drát poplastovaný kruhový vázací 1,1/1,5mm</t>
  </si>
  <si>
    <t>-1875660304</t>
  </si>
  <si>
    <t>15619210</t>
  </si>
  <si>
    <t>krytka plastová D 38/48mm</t>
  </si>
  <si>
    <t>1321434400</t>
  </si>
  <si>
    <t>338171113</t>
  </si>
  <si>
    <t>Osazování sloupků a vzpěr plotových ocelových v do 2,00 m se zabetonováním</t>
  </si>
  <si>
    <t>1099869798</t>
  </si>
  <si>
    <t>40+12</t>
  </si>
  <si>
    <t>55342185</t>
  </si>
  <si>
    <t>plotový profilovaný sloupek D 60-70mm dl 2,0-2,5m pro svařované pletivo v návinu povrchová úprava Pz a komaxit</t>
  </si>
  <si>
    <t>-1625293947</t>
  </si>
  <si>
    <t>55342270</t>
  </si>
  <si>
    <t>vzpěra plotová 38x1,5mm včetně krytky s uchem 1500mm</t>
  </si>
  <si>
    <t>-864117396</t>
  </si>
  <si>
    <t>348401350</t>
  </si>
  <si>
    <t>Rozvinutí, montáž a napnutí napínacího drátu na oplocení</t>
  </si>
  <si>
    <t>290212189</t>
  </si>
  <si>
    <t>115*3</t>
  </si>
  <si>
    <t>15619100</t>
  </si>
  <si>
    <t>drát poplastovaný kruhový napínací 2,5/3,5mm</t>
  </si>
  <si>
    <t>-1434609542</t>
  </si>
  <si>
    <t>SO201 - Protihluková stěna</t>
  </si>
  <si>
    <t>129951123</t>
  </si>
  <si>
    <t>Bourání zdiva z ŽB nebo předpjatého betonu v odkopávkách nebo prokopávkách strojně</t>
  </si>
  <si>
    <t>2012761039</t>
  </si>
  <si>
    <t>21*0.6*1.2*1.6+21*2*0.5*0.5</t>
  </si>
  <si>
    <t>131251203</t>
  </si>
  <si>
    <t>Hloubení jam zapažených v hornině třídy těžitelnosti I, skupiny 3 objem do 100 m3 strojně</t>
  </si>
  <si>
    <t>267860733</t>
  </si>
  <si>
    <t>10*0.7*1.6*1.2+(2+2+1.2+1.4+1.6+1.4+1.3+1.3+1+0.3)*1.6*1.2</t>
  </si>
  <si>
    <t>151101101</t>
  </si>
  <si>
    <t>Zřízení příložného pažení a rozepření stěn rýh hl do 2 m</t>
  </si>
  <si>
    <t>-1241638360</t>
  </si>
  <si>
    <t>(20.5*1.5*2)+(20*0.5*0.5)</t>
  </si>
  <si>
    <t>151101111</t>
  </si>
  <si>
    <t>Odstranění příložného pažení a rozepření stěn rýh hl do 2 m</t>
  </si>
  <si>
    <t>-1034806879</t>
  </si>
  <si>
    <t>436281270</t>
  </si>
  <si>
    <t>Poznámka k položce:
Přesun zeminy pro násypy na mezideponii</t>
  </si>
  <si>
    <t>-1181688291</t>
  </si>
  <si>
    <t>Poznámka k položce:
Přesun zeminy pro násypy z mezideponie na stavbu.</t>
  </si>
  <si>
    <t>293731546</t>
  </si>
  <si>
    <t>Poznámka k položce:
Naložení  zeminy z mezideponie.</t>
  </si>
  <si>
    <t>171151103</t>
  </si>
  <si>
    <t>Uložení sypaniny z hornin soudržných do násypů zhutněných strojně</t>
  </si>
  <si>
    <t>-2031670159</t>
  </si>
  <si>
    <t>Poznámka k položce:
Vysvahování za opěrnou zdí na původní terén. Bude použita zemina z hloubení pro základy opěrné zdi a část zeminy z objektu SO301 vhodné do násypu mimo aktivní zónu.</t>
  </si>
  <si>
    <t>4*40</t>
  </si>
  <si>
    <t>-319548641</t>
  </si>
  <si>
    <t>-866431574</t>
  </si>
  <si>
    <t>39.36-16.52-2.21</t>
  </si>
  <si>
    <t>275321116</t>
  </si>
  <si>
    <t>Základové patky a bloky ze ŽB C 20/25</t>
  </si>
  <si>
    <t>1265175462</t>
  </si>
  <si>
    <t>Poznámka k položce:
Patka pro ocelový sloup z bet. C20/25-XC2-CI</t>
  </si>
  <si>
    <t>(10*0.6*1.6*1.2)+(20*0.5*0.5)</t>
  </si>
  <si>
    <t>275351121</t>
  </si>
  <si>
    <t>Zřízení bednění základových patek</t>
  </si>
  <si>
    <t>-646081152</t>
  </si>
  <si>
    <t>10*0.6*1.2*2+10*0.6*1.6*2+10.5*0.5*4</t>
  </si>
  <si>
    <t>275351122</t>
  </si>
  <si>
    <t>Odstranění bednění základových patek</t>
  </si>
  <si>
    <t>-1627377550</t>
  </si>
  <si>
    <t>275361116</t>
  </si>
  <si>
    <t>Výztuž základových patek a bloků z betonářské oceli 10 505</t>
  </si>
  <si>
    <t>203471148</t>
  </si>
  <si>
    <t>"viz. schéma výztuže" 0.0707</t>
  </si>
  <si>
    <t>452311131</t>
  </si>
  <si>
    <t>Podkladní desky z betonu prostého tř. C 12/15 otevřený výkop</t>
  </si>
  <si>
    <t>634361971</t>
  </si>
  <si>
    <t>Poznámka k položce:
C12/15 XC0</t>
  </si>
  <si>
    <t>10*1.3*1.7*0.1</t>
  </si>
  <si>
    <t>918222112(R)</t>
  </si>
  <si>
    <t>PHS sloupek ocelový HE-A zakládaný do patky výšky od 1 do 3 m</t>
  </si>
  <si>
    <t>-700357171</t>
  </si>
  <si>
    <t>Poznámka k položce:
vč. dodání a montáže ocelové patky upevněné do bet. základu pomocí chmických kotev.</t>
  </si>
  <si>
    <t>10*3</t>
  </si>
  <si>
    <t>918241203</t>
  </si>
  <si>
    <t>PHS do profilů panel soklový betonový šířky do 4 m výšky do 1 m</t>
  </si>
  <si>
    <t>-321093644</t>
  </si>
  <si>
    <t>32*0.5</t>
  </si>
  <si>
    <t>918251112(R)</t>
  </si>
  <si>
    <t>PHS do profilů s prefabrikovaným soklem tl 110 mm z dřevěné fošny tloušťky 60 mm</t>
  </si>
  <si>
    <t>-399655128</t>
  </si>
  <si>
    <t>Poznámka k položce:
montáž protihlukové stěny vč. dodání materiálu výplně mezi sloupky a dřevěných zarážek ze zadní strany sloupku</t>
  </si>
  <si>
    <t>32*3</t>
  </si>
  <si>
    <t>966006531</t>
  </si>
  <si>
    <t>Odstranění PHS sloupek ocelový zakládaný do patky nebo do piloty</t>
  </si>
  <si>
    <t>1759711241</t>
  </si>
  <si>
    <t>21*3</t>
  </si>
  <si>
    <t>966006641(R)</t>
  </si>
  <si>
    <t>Odstranění PHS do profilů z panelů z dřevěných fošen odrazivých š do 4 m</t>
  </si>
  <si>
    <t>881245485</t>
  </si>
  <si>
    <t>30*3</t>
  </si>
  <si>
    <t>67844377</t>
  </si>
  <si>
    <t>-1457467609</t>
  </si>
  <si>
    <t>954583201</t>
  </si>
  <si>
    <t>57,565*15 'Přepočtené koeficientem množství</t>
  </si>
  <si>
    <t>-1341985230</t>
  </si>
  <si>
    <t>998232131(R)</t>
  </si>
  <si>
    <t>Přesun hmot pro opěrnou zeď z ocel nosníků a dřevěné výplně v do 3 m</t>
  </si>
  <si>
    <t>-1452759105</t>
  </si>
  <si>
    <t>SO301 - Přeložka dešťové kanalizace</t>
  </si>
  <si>
    <t>113107183</t>
  </si>
  <si>
    <t>Odstranění podkladu živičného tl 150 mm strojně pl přes 50 do 200 m2</t>
  </si>
  <si>
    <t>761257038</t>
  </si>
  <si>
    <t>-946160733</t>
  </si>
  <si>
    <t>-53619167</t>
  </si>
  <si>
    <t>132254205</t>
  </si>
  <si>
    <t>Hloubení zapažených rýh š do 2000 mm v hornině třídy těžitelnosti I, skupiny 3 objem do 1000 m3</t>
  </si>
  <si>
    <t>1518209635</t>
  </si>
  <si>
    <t>"odměřeno z podélného profilu" 530*2.15</t>
  </si>
  <si>
    <t>139001101</t>
  </si>
  <si>
    <t>-1690578296</t>
  </si>
  <si>
    <t>1139.5*0.8</t>
  </si>
  <si>
    <t>151811142</t>
  </si>
  <si>
    <t>Osazení pažicího boxu hl výkopu do 6 m š do 2,5 m</t>
  </si>
  <si>
    <t>1389374714</t>
  </si>
  <si>
    <t>530*2</t>
  </si>
  <si>
    <t>151811242</t>
  </si>
  <si>
    <t>Odstranění pažicího boxu hl výkopu do 6 m š do 2,5 m</t>
  </si>
  <si>
    <t>1363719143</t>
  </si>
  <si>
    <t>-489249421</t>
  </si>
  <si>
    <t xml:space="preserve">Poznámka k položce:
Přesun zeminy pro násypy v objektu SO201 na mezideponii </t>
  </si>
  <si>
    <t>77565175</t>
  </si>
  <si>
    <t>Poznámka k položce:
Odvoz nevhodné zeminy na skládku.</t>
  </si>
  <si>
    <t>((52*2.15*1.3)+(78*2.15*1.1))+(52.78+27.95+279.5*0.08)-141,27</t>
  </si>
  <si>
    <t>-1005540121</t>
  </si>
  <si>
    <t>291,63*2 'Přepočtené koeficientem množství</t>
  </si>
  <si>
    <t>333546627</t>
  </si>
  <si>
    <t>291.63+141,27</t>
  </si>
  <si>
    <t>-2103618599</t>
  </si>
  <si>
    <t>Poznámka k položce:
Vhodnou zeminou (SW, GW, G-F)</t>
  </si>
  <si>
    <t>1139.5-((52*2.15*1.3)+(78*2.15*1.1))-(52.78+27.95+279.5*0.08)</t>
  </si>
  <si>
    <t>174191200</t>
  </si>
  <si>
    <t>(52*2.15*1.3)-(52*0.785)-27.04</t>
  </si>
  <si>
    <t>(78*2.15*1.1)-(78*0.503)-25.74</t>
  </si>
  <si>
    <t>-390227230</t>
  </si>
  <si>
    <t>196,976*2 'Přepočtené koeficientem množství</t>
  </si>
  <si>
    <t>181411122</t>
  </si>
  <si>
    <t>Založení lučního trávníku výsevem plochy do 1000 m2 ve svahu do 1:2</t>
  </si>
  <si>
    <t>1509503624</t>
  </si>
  <si>
    <t>127*2</t>
  </si>
  <si>
    <t>00572100</t>
  </si>
  <si>
    <t>osivo jetelotráva intenzivní víceletá</t>
  </si>
  <si>
    <t>kg</t>
  </si>
  <si>
    <t>-1586952208</t>
  </si>
  <si>
    <t>254*0,02 'Přepočtené koeficientem množství</t>
  </si>
  <si>
    <t>451315114</t>
  </si>
  <si>
    <t>Podkladní nebo výplňová vrstva z betonu C 12/15 tl do 100 mm</t>
  </si>
  <si>
    <t>451495598</t>
  </si>
  <si>
    <t>130*2.15</t>
  </si>
  <si>
    <t>451541111</t>
  </si>
  <si>
    <t>Lože pod potrubí otevřený výkop ze štěrkodrtě</t>
  </si>
  <si>
    <t>-1580635230</t>
  </si>
  <si>
    <t>130*2.15*0.1</t>
  </si>
  <si>
    <t>452111121</t>
  </si>
  <si>
    <t>Osazení betonových pražců otevřený výkop pl do 50000 mm2</t>
  </si>
  <si>
    <t>210895799</t>
  </si>
  <si>
    <t>Poznámka k položce:
pod potrubí DN500 vč. dodání bet. pražců</t>
  </si>
  <si>
    <t>452111131</t>
  </si>
  <si>
    <t>Osazení betonových pražců otevřený výkop pl do 75000 mm2</t>
  </si>
  <si>
    <t>-205848565</t>
  </si>
  <si>
    <t>Poznámka k položce:
pod potrubí DN800 vč. dodání bet. pražců</t>
  </si>
  <si>
    <t>452111141</t>
  </si>
  <si>
    <t>Osazení betonových pražců otevřený výkop pl nad 75000 mm2</t>
  </si>
  <si>
    <t>1370644687</t>
  </si>
  <si>
    <t>Poznámka k položce:
pod potrubí DN1000 vč. dodání bet. pražců</t>
  </si>
  <si>
    <t>-2116376376</t>
  </si>
  <si>
    <t>52*1.3*0.4</t>
  </si>
  <si>
    <t>78*1.1*0.3</t>
  </si>
  <si>
    <t>-1533019060</t>
  </si>
  <si>
    <t>362125827</t>
  </si>
  <si>
    <t>Poznámka k položce:
ŠDa fr. 0-32mm</t>
  </si>
  <si>
    <t>720252317</t>
  </si>
  <si>
    <t>-378105029</t>
  </si>
  <si>
    <t>2093933602</t>
  </si>
  <si>
    <t>100*2</t>
  </si>
  <si>
    <t>-1747840505</t>
  </si>
  <si>
    <t>432733674</t>
  </si>
  <si>
    <t>"DN500" 4+2</t>
  </si>
  <si>
    <t>2057039334</t>
  </si>
  <si>
    <t>"DN1000" 3</t>
  </si>
  <si>
    <t>"DN800" 3</t>
  </si>
  <si>
    <t>-1253044282</t>
  </si>
  <si>
    <t>Poznámka k položce:
Přepojení stávajícíh přípojek DN500 na přeloženou stoku. Vč. montáže a dodávky flexi spojek a vyrovnávacích kroužků</t>
  </si>
  <si>
    <t>2*1.2</t>
  </si>
  <si>
    <t>59222025(R)</t>
  </si>
  <si>
    <t>trouba ŽB propojovací s čedičovou výstelkou DN 500</t>
  </si>
  <si>
    <t>-909339082</t>
  </si>
  <si>
    <t>812472121</t>
  </si>
  <si>
    <t>Montáž potrubí z trub TBH těsněných pryžovými kroužky otevřený výkop sklon do 20 % DN 800</t>
  </si>
  <si>
    <t>-1564334903</t>
  </si>
  <si>
    <t>Poznámka k položce:
vč. montáže a dodávky flexi spojek a vyrovnávacích kroužků</t>
  </si>
  <si>
    <t>77+1.2</t>
  </si>
  <si>
    <t>59222007</t>
  </si>
  <si>
    <t>trouba ŽB hrdlová s čedičovou výstelkou DN 800</t>
  </si>
  <si>
    <t>-68493337</t>
  </si>
  <si>
    <t>59222026.1(R)</t>
  </si>
  <si>
    <t>trouba ŽB propojovací s čedičovou výstelkou DN 800</t>
  </si>
  <si>
    <t>550603920</t>
  </si>
  <si>
    <t>2*0.6</t>
  </si>
  <si>
    <t>-1592044357</t>
  </si>
  <si>
    <t>50+2.4</t>
  </si>
  <si>
    <t>59222008</t>
  </si>
  <si>
    <t>trouba ŽB hrdlová s čedičovou výstelkou DN 1000</t>
  </si>
  <si>
    <t>-1479503881</t>
  </si>
  <si>
    <t>59222026(R)</t>
  </si>
  <si>
    <t>trouba ŽB propojovací s čedičovou výstelkou DN 1000</t>
  </si>
  <si>
    <t>-1737227042</t>
  </si>
  <si>
    <t>4*0.6</t>
  </si>
  <si>
    <t>1663077214</t>
  </si>
  <si>
    <t>Poznámka k položce:
Zřízení napojení stávající přípojky PVC DN250 na kanalizační potrubí bet. DN800 (vyvrtání otvoru, připojení nového potrubí, utěsnění a zapravení)</t>
  </si>
  <si>
    <t>892471111</t>
  </si>
  <si>
    <t>Tlaková zkouška vodou potrubí DN 800</t>
  </si>
  <si>
    <t>-1496635991</t>
  </si>
  <si>
    <t>892482111</t>
  </si>
  <si>
    <t>Zabezpečení konců potrubí DN nad 600 do 900 při tlakových zkouškách vodou</t>
  </si>
  <si>
    <t>-817401265</t>
  </si>
  <si>
    <t>892491111</t>
  </si>
  <si>
    <t>Tlaková zkouška vodou potrubí DN 1000</t>
  </si>
  <si>
    <t>479180532</t>
  </si>
  <si>
    <t>892522111</t>
  </si>
  <si>
    <t>Zabezpečení konců potrubí DN nad 900 při tlakových zkouškách vodou</t>
  </si>
  <si>
    <t>18019794</t>
  </si>
  <si>
    <t>894221115</t>
  </si>
  <si>
    <t>Šachty kanalizační z bet se zvýš nároky C 25/30 na stokách kruhových DN 800 nebo 900 dno bet C 25/30</t>
  </si>
  <si>
    <t>239038899</t>
  </si>
  <si>
    <t xml:space="preserve">Poznámka k položce:
vč. dodání veškerých dílců, těsnění, stupadel dle projektové dokumentace.
</t>
  </si>
  <si>
    <t>894221116</t>
  </si>
  <si>
    <t>Šachty kanalizační z bet se zvýš nároky C 25/30 na stokách kruhových DN 1000 dno beton tř. C 25/30</t>
  </si>
  <si>
    <t>149251355</t>
  </si>
  <si>
    <t>55241406</t>
  </si>
  <si>
    <t>poklop šachtový s rámem DN 600 třída D400 s odvětráním</t>
  </si>
  <si>
    <t>1734993765</t>
  </si>
  <si>
    <t>Poznámka k položce:
Poklop z tvárné litiny bez ventilace kruhový těžký (kat. D) se systémem automatického zajištění víka, tlumící vložkou z PE, logem SVK Žďársko a s možností vybavení bezpeč. zámkem proti odcizení.</t>
  </si>
  <si>
    <t>55241406.1</t>
  </si>
  <si>
    <t>poklop šachtový s rámem DN 600 třída E600 s odvětráním</t>
  </si>
  <si>
    <t>61480008</t>
  </si>
  <si>
    <t>Poznámka k položce:
Poklop z tvárné litiny bez ventilace kruhový těžký (kat. E) se systémem automatického zajištění víka, tlumící vložkou z PE, logem SVK Žďársko a s možností vybavení bezpeč. zámkem proti odcizení.</t>
  </si>
  <si>
    <t>491043357</t>
  </si>
  <si>
    <t>787163765</t>
  </si>
  <si>
    <t>1067494060</t>
  </si>
  <si>
    <t>11*1,02 'Přepočtené koeficientem množství</t>
  </si>
  <si>
    <t>919735113</t>
  </si>
  <si>
    <t>Řezání stávajícího živičného krytu hl do 150 mm</t>
  </si>
  <si>
    <t>-1306687962</t>
  </si>
  <si>
    <t>22309699</t>
  </si>
  <si>
    <t>1428435379</t>
  </si>
  <si>
    <t>2.255+7.8</t>
  </si>
  <si>
    <t>-1379789303</t>
  </si>
  <si>
    <t>31.6</t>
  </si>
  <si>
    <t>-169334417</t>
  </si>
  <si>
    <t>998274101</t>
  </si>
  <si>
    <t>Přesun hmot pro trubní vedení z trub betonových otevřený výkop</t>
  </si>
  <si>
    <t>1154328144</t>
  </si>
  <si>
    <t>SO801 - Sadové úpravy</t>
  </si>
  <si>
    <t>119005112(R)</t>
  </si>
  <si>
    <t>SO801_Sadové úpravy - viz. samostatný položkový soupis prací</t>
  </si>
  <si>
    <t>1705814055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</si>
</sst>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2018-000130-1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Místní komunikace Jamská - Nákupní park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Žďár nad Sázavou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21. 6. 2022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Žďár nad Sázavou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PROfi Jihlava spol. s r.o.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PROfi Jihlava spol. s 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ROUND(SUM(AG95:AG104),2)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ROUND(SUM(AS95:AS104),2)</f>
        <v>0</v>
      </c>
      <c r="AT94" s="114">
        <f>ROUND(SUM(AV94:AW94),2)</f>
        <v>0</v>
      </c>
      <c r="AU94" s="115">
        <f>ROUND(SUM(AU95:AU104),5)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ROUND(SUM(AZ95:AZ104),2)</f>
        <v>0</v>
      </c>
      <c r="BA94" s="114">
        <f>ROUND(SUM(BA95:BA104),2)</f>
        <v>0</v>
      </c>
      <c r="BB94" s="114">
        <f>ROUND(SUM(BB95:BB104),2)</f>
        <v>0</v>
      </c>
      <c r="BC94" s="114">
        <f>ROUND(SUM(BC95:BC104),2)</f>
        <v>0</v>
      </c>
      <c r="BD94" s="116">
        <f>ROUND(SUM(BD95:BD104),2)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'000 - Vedlejší a ostatní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'000 - Vedlejší a ostatní ...'!P123</f>
        <v>0</v>
      </c>
      <c r="AV95" s="128">
        <f>'000 - Vedlejší a ostatní ...'!J33</f>
        <v>0</v>
      </c>
      <c r="AW95" s="128">
        <f>'000 - Vedlejší a ostatní ...'!J34</f>
        <v>0</v>
      </c>
      <c r="AX95" s="128">
        <f>'000 - Vedlejší a ostatní ...'!J35</f>
        <v>0</v>
      </c>
      <c r="AY95" s="128">
        <f>'000 - Vedlejší a ostatní ...'!J36</f>
        <v>0</v>
      </c>
      <c r="AZ95" s="128">
        <f>'000 - Vedlejší a ostatní ...'!F33</f>
        <v>0</v>
      </c>
      <c r="BA95" s="128">
        <f>'000 - Vedlejší a ostatní ...'!F34</f>
        <v>0</v>
      </c>
      <c r="BB95" s="128">
        <f>'000 - Vedlejší a ostatní ...'!F35</f>
        <v>0</v>
      </c>
      <c r="BC95" s="128">
        <f>'000 - Vedlejší a ostatní ...'!F36</f>
        <v>0</v>
      </c>
      <c r="BD95" s="130">
        <f>'000 - Vedlejší a ostatní ...'!F37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16.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'001 - Příprava území'!J30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27">
        <v>0</v>
      </c>
      <c r="AT96" s="128">
        <f>ROUND(SUM(AV96:AW96),2)</f>
        <v>0</v>
      </c>
      <c r="AU96" s="129">
        <f>'001 - Příprava území'!P120</f>
        <v>0</v>
      </c>
      <c r="AV96" s="128">
        <f>'001 - Příprava území'!J33</f>
        <v>0</v>
      </c>
      <c r="AW96" s="128">
        <f>'001 - Příprava území'!J34</f>
        <v>0</v>
      </c>
      <c r="AX96" s="128">
        <f>'001 - Příprava území'!J35</f>
        <v>0</v>
      </c>
      <c r="AY96" s="128">
        <f>'001 - Příprava území'!J36</f>
        <v>0</v>
      </c>
      <c r="AZ96" s="128">
        <f>'001 - Příprava území'!F33</f>
        <v>0</v>
      </c>
      <c r="BA96" s="128">
        <f>'001 - Příprava území'!F34</f>
        <v>0</v>
      </c>
      <c r="BB96" s="128">
        <f>'001 - Příprava území'!F35</f>
        <v>0</v>
      </c>
      <c r="BC96" s="128">
        <f>'001 - Příprava území'!F36</f>
        <v>0</v>
      </c>
      <c r="BD96" s="130">
        <f>'001 - Příprava území'!F37</f>
        <v>0</v>
      </c>
      <c r="BE96" s="7"/>
      <c r="BT96" s="131" t="s">
        <v>88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pans="1:91" s="7" customFormat="1" ht="16.5" customHeight="1">
      <c r="A97" s="119" t="s">
        <v>84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'D.1.4.1 - Veřejné osvětlení'!J30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87</v>
      </c>
      <c r="AR97" s="126"/>
      <c r="AS97" s="127">
        <v>0</v>
      </c>
      <c r="AT97" s="128">
        <f>ROUND(SUM(AV97:AW97),2)</f>
        <v>0</v>
      </c>
      <c r="AU97" s="129">
        <f>'D.1.4.1 - Veřejné osvětlení'!P118</f>
        <v>0</v>
      </c>
      <c r="AV97" s="128">
        <f>'D.1.4.1 - Veřejné osvětlení'!J33</f>
        <v>0</v>
      </c>
      <c r="AW97" s="128">
        <f>'D.1.4.1 - Veřejné osvětlení'!J34</f>
        <v>0</v>
      </c>
      <c r="AX97" s="128">
        <f>'D.1.4.1 - Veřejné osvětlení'!J35</f>
        <v>0</v>
      </c>
      <c r="AY97" s="128">
        <f>'D.1.4.1 - Veřejné osvětlení'!J36</f>
        <v>0</v>
      </c>
      <c r="AZ97" s="128">
        <f>'D.1.4.1 - Veřejné osvětlení'!F33</f>
        <v>0</v>
      </c>
      <c r="BA97" s="128">
        <f>'D.1.4.1 - Veřejné osvětlení'!F34</f>
        <v>0</v>
      </c>
      <c r="BB97" s="128">
        <f>'D.1.4.1 - Veřejné osvětlení'!F35</f>
        <v>0</v>
      </c>
      <c r="BC97" s="128">
        <f>'D.1.4.1 - Veřejné osvětlení'!F36</f>
        <v>0</v>
      </c>
      <c r="BD97" s="130">
        <f>'D.1.4.1 - Veřejné osvětlení'!F37</f>
        <v>0</v>
      </c>
      <c r="BE97" s="7"/>
      <c r="BT97" s="131" t="s">
        <v>88</v>
      </c>
      <c r="BV97" s="131" t="s">
        <v>82</v>
      </c>
      <c r="BW97" s="131" t="s">
        <v>96</v>
      </c>
      <c r="BX97" s="131" t="s">
        <v>5</v>
      </c>
      <c r="CL97" s="131" t="s">
        <v>1</v>
      </c>
      <c r="CM97" s="131" t="s">
        <v>90</v>
      </c>
    </row>
    <row r="98" spans="1:91" s="7" customFormat="1" ht="16.5" customHeight="1">
      <c r="A98" s="119" t="s">
        <v>84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'D.1.5 - Přeložka plynovodu'!J30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87</v>
      </c>
      <c r="AR98" s="126"/>
      <c r="AS98" s="127">
        <v>0</v>
      </c>
      <c r="AT98" s="128">
        <f>ROUND(SUM(AV98:AW98),2)</f>
        <v>0</v>
      </c>
      <c r="AU98" s="129">
        <f>'D.1.5 - Přeložka plynovodu'!P125</f>
        <v>0</v>
      </c>
      <c r="AV98" s="128">
        <f>'D.1.5 - Přeložka plynovodu'!J33</f>
        <v>0</v>
      </c>
      <c r="AW98" s="128">
        <f>'D.1.5 - Přeložka plynovodu'!J34</f>
        <v>0</v>
      </c>
      <c r="AX98" s="128">
        <f>'D.1.5 - Přeložka plynovodu'!J35</f>
        <v>0</v>
      </c>
      <c r="AY98" s="128">
        <f>'D.1.5 - Přeložka plynovodu'!J36</f>
        <v>0</v>
      </c>
      <c r="AZ98" s="128">
        <f>'D.1.5 - Přeložka plynovodu'!F33</f>
        <v>0</v>
      </c>
      <c r="BA98" s="128">
        <f>'D.1.5 - Přeložka plynovodu'!F34</f>
        <v>0</v>
      </c>
      <c r="BB98" s="128">
        <f>'D.1.5 - Přeložka plynovodu'!F35</f>
        <v>0</v>
      </c>
      <c r="BC98" s="128">
        <f>'D.1.5 - Přeložka plynovodu'!F36</f>
        <v>0</v>
      </c>
      <c r="BD98" s="130">
        <f>'D.1.5 - Přeložka plynovodu'!F37</f>
        <v>0</v>
      </c>
      <c r="BE98" s="7"/>
      <c r="BT98" s="131" t="s">
        <v>88</v>
      </c>
      <c r="BV98" s="131" t="s">
        <v>82</v>
      </c>
      <c r="BW98" s="131" t="s">
        <v>99</v>
      </c>
      <c r="BX98" s="131" t="s">
        <v>5</v>
      </c>
      <c r="CL98" s="131" t="s">
        <v>1</v>
      </c>
      <c r="CM98" s="131" t="s">
        <v>90</v>
      </c>
    </row>
    <row r="99" spans="1:91" s="7" customFormat="1" ht="16.5" customHeight="1">
      <c r="A99" s="119" t="s">
        <v>84</v>
      </c>
      <c r="B99" s="120"/>
      <c r="C99" s="121"/>
      <c r="D99" s="122" t="s">
        <v>100</v>
      </c>
      <c r="E99" s="122"/>
      <c r="F99" s="122"/>
      <c r="G99" s="122"/>
      <c r="H99" s="122"/>
      <c r="I99" s="123"/>
      <c r="J99" s="122" t="s">
        <v>101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'SO101 - Komunikace'!J30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87</v>
      </c>
      <c r="AR99" s="126"/>
      <c r="AS99" s="127">
        <v>0</v>
      </c>
      <c r="AT99" s="128">
        <f>ROUND(SUM(AV99:AW99),2)</f>
        <v>0</v>
      </c>
      <c r="AU99" s="129">
        <f>'SO101 - Komunikace'!P132</f>
        <v>0</v>
      </c>
      <c r="AV99" s="128">
        <f>'SO101 - Komunikace'!J33</f>
        <v>0</v>
      </c>
      <c r="AW99" s="128">
        <f>'SO101 - Komunikace'!J34</f>
        <v>0</v>
      </c>
      <c r="AX99" s="128">
        <f>'SO101 - Komunikace'!J35</f>
        <v>0</v>
      </c>
      <c r="AY99" s="128">
        <f>'SO101 - Komunikace'!J36</f>
        <v>0</v>
      </c>
      <c r="AZ99" s="128">
        <f>'SO101 - Komunikace'!F33</f>
        <v>0</v>
      </c>
      <c r="BA99" s="128">
        <f>'SO101 - Komunikace'!F34</f>
        <v>0</v>
      </c>
      <c r="BB99" s="128">
        <f>'SO101 - Komunikace'!F35</f>
        <v>0</v>
      </c>
      <c r="BC99" s="128">
        <f>'SO101 - Komunikace'!F36</f>
        <v>0</v>
      </c>
      <c r="BD99" s="130">
        <f>'SO101 - Komunikace'!F37</f>
        <v>0</v>
      </c>
      <c r="BE99" s="7"/>
      <c r="BT99" s="131" t="s">
        <v>88</v>
      </c>
      <c r="BV99" s="131" t="s">
        <v>82</v>
      </c>
      <c r="BW99" s="131" t="s">
        <v>102</v>
      </c>
      <c r="BX99" s="131" t="s">
        <v>5</v>
      </c>
      <c r="CL99" s="131" t="s">
        <v>1</v>
      </c>
      <c r="CM99" s="131" t="s">
        <v>90</v>
      </c>
    </row>
    <row r="100" spans="1:91" s="7" customFormat="1" ht="16.5" customHeight="1">
      <c r="A100" s="119" t="s">
        <v>84</v>
      </c>
      <c r="B100" s="120"/>
      <c r="C100" s="121"/>
      <c r="D100" s="122" t="s">
        <v>103</v>
      </c>
      <c r="E100" s="122"/>
      <c r="F100" s="122"/>
      <c r="G100" s="122"/>
      <c r="H100" s="122"/>
      <c r="I100" s="123"/>
      <c r="J100" s="122" t="s">
        <v>104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'SO102 - Úprava autobusové...'!J30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87</v>
      </c>
      <c r="AR100" s="126"/>
      <c r="AS100" s="127">
        <v>0</v>
      </c>
      <c r="AT100" s="128">
        <f>ROUND(SUM(AV100:AW100),2)</f>
        <v>0</v>
      </c>
      <c r="AU100" s="129">
        <f>'SO102 - Úprava autobusové...'!P126</f>
        <v>0</v>
      </c>
      <c r="AV100" s="128">
        <f>'SO102 - Úprava autobusové...'!J33</f>
        <v>0</v>
      </c>
      <c r="AW100" s="128">
        <f>'SO102 - Úprava autobusové...'!J34</f>
        <v>0</v>
      </c>
      <c r="AX100" s="128">
        <f>'SO102 - Úprava autobusové...'!J35</f>
        <v>0</v>
      </c>
      <c r="AY100" s="128">
        <f>'SO102 - Úprava autobusové...'!J36</f>
        <v>0</v>
      </c>
      <c r="AZ100" s="128">
        <f>'SO102 - Úprava autobusové...'!F33</f>
        <v>0</v>
      </c>
      <c r="BA100" s="128">
        <f>'SO102 - Úprava autobusové...'!F34</f>
        <v>0</v>
      </c>
      <c r="BB100" s="128">
        <f>'SO102 - Úprava autobusové...'!F35</f>
        <v>0</v>
      </c>
      <c r="BC100" s="128">
        <f>'SO102 - Úprava autobusové...'!F36</f>
        <v>0</v>
      </c>
      <c r="BD100" s="130">
        <f>'SO102 - Úprava autobusové...'!F37</f>
        <v>0</v>
      </c>
      <c r="BE100" s="7"/>
      <c r="BT100" s="131" t="s">
        <v>88</v>
      </c>
      <c r="BV100" s="131" t="s">
        <v>82</v>
      </c>
      <c r="BW100" s="131" t="s">
        <v>105</v>
      </c>
      <c r="BX100" s="131" t="s">
        <v>5</v>
      </c>
      <c r="CL100" s="131" t="s">
        <v>1</v>
      </c>
      <c r="CM100" s="131" t="s">
        <v>90</v>
      </c>
    </row>
    <row r="101" spans="1:91" s="7" customFormat="1" ht="16.5" customHeight="1">
      <c r="A101" s="119" t="s">
        <v>84</v>
      </c>
      <c r="B101" s="120"/>
      <c r="C101" s="121"/>
      <c r="D101" s="122" t="s">
        <v>106</v>
      </c>
      <c r="E101" s="122"/>
      <c r="F101" s="122"/>
      <c r="G101" s="122"/>
      <c r="H101" s="122"/>
      <c r="I101" s="123"/>
      <c r="J101" s="122" t="s">
        <v>107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'SO103 - Oplocení'!J30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87</v>
      </c>
      <c r="AR101" s="126"/>
      <c r="AS101" s="127">
        <v>0</v>
      </c>
      <c r="AT101" s="128">
        <f>ROUND(SUM(AV101:AW101),2)</f>
        <v>0</v>
      </c>
      <c r="AU101" s="129">
        <f>'SO103 - Oplocení'!P119</f>
        <v>0</v>
      </c>
      <c r="AV101" s="128">
        <f>'SO103 - Oplocení'!J33</f>
        <v>0</v>
      </c>
      <c r="AW101" s="128">
        <f>'SO103 - Oplocení'!J34</f>
        <v>0</v>
      </c>
      <c r="AX101" s="128">
        <f>'SO103 - Oplocení'!J35</f>
        <v>0</v>
      </c>
      <c r="AY101" s="128">
        <f>'SO103 - Oplocení'!J36</f>
        <v>0</v>
      </c>
      <c r="AZ101" s="128">
        <f>'SO103 - Oplocení'!F33</f>
        <v>0</v>
      </c>
      <c r="BA101" s="128">
        <f>'SO103 - Oplocení'!F34</f>
        <v>0</v>
      </c>
      <c r="BB101" s="128">
        <f>'SO103 - Oplocení'!F35</f>
        <v>0</v>
      </c>
      <c r="BC101" s="128">
        <f>'SO103 - Oplocení'!F36</f>
        <v>0</v>
      </c>
      <c r="BD101" s="130">
        <f>'SO103 - Oplocení'!F37</f>
        <v>0</v>
      </c>
      <c r="BE101" s="7"/>
      <c r="BT101" s="131" t="s">
        <v>88</v>
      </c>
      <c r="BV101" s="131" t="s">
        <v>82</v>
      </c>
      <c r="BW101" s="131" t="s">
        <v>108</v>
      </c>
      <c r="BX101" s="131" t="s">
        <v>5</v>
      </c>
      <c r="CL101" s="131" t="s">
        <v>1</v>
      </c>
      <c r="CM101" s="131" t="s">
        <v>90</v>
      </c>
    </row>
    <row r="102" spans="1:91" s="7" customFormat="1" ht="16.5" customHeight="1">
      <c r="A102" s="119" t="s">
        <v>84</v>
      </c>
      <c r="B102" s="120"/>
      <c r="C102" s="121"/>
      <c r="D102" s="122" t="s">
        <v>109</v>
      </c>
      <c r="E102" s="122"/>
      <c r="F102" s="122"/>
      <c r="G102" s="122"/>
      <c r="H102" s="122"/>
      <c r="I102" s="123"/>
      <c r="J102" s="122" t="s">
        <v>110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'SO201 - Protihluková stěna'!J30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87</v>
      </c>
      <c r="AR102" s="126"/>
      <c r="AS102" s="127">
        <v>0</v>
      </c>
      <c r="AT102" s="128">
        <f>ROUND(SUM(AV102:AW102),2)</f>
        <v>0</v>
      </c>
      <c r="AU102" s="129">
        <f>'SO201 - Protihluková stěna'!P123</f>
        <v>0</v>
      </c>
      <c r="AV102" s="128">
        <f>'SO201 - Protihluková stěna'!J33</f>
        <v>0</v>
      </c>
      <c r="AW102" s="128">
        <f>'SO201 - Protihluková stěna'!J34</f>
        <v>0</v>
      </c>
      <c r="AX102" s="128">
        <f>'SO201 - Protihluková stěna'!J35</f>
        <v>0</v>
      </c>
      <c r="AY102" s="128">
        <f>'SO201 - Protihluková stěna'!J36</f>
        <v>0</v>
      </c>
      <c r="AZ102" s="128">
        <f>'SO201 - Protihluková stěna'!F33</f>
        <v>0</v>
      </c>
      <c r="BA102" s="128">
        <f>'SO201 - Protihluková stěna'!F34</f>
        <v>0</v>
      </c>
      <c r="BB102" s="128">
        <f>'SO201 - Protihluková stěna'!F35</f>
        <v>0</v>
      </c>
      <c r="BC102" s="128">
        <f>'SO201 - Protihluková stěna'!F36</f>
        <v>0</v>
      </c>
      <c r="BD102" s="130">
        <f>'SO201 - Protihluková stěna'!F37</f>
        <v>0</v>
      </c>
      <c r="BE102" s="7"/>
      <c r="BT102" s="131" t="s">
        <v>88</v>
      </c>
      <c r="BV102" s="131" t="s">
        <v>82</v>
      </c>
      <c r="BW102" s="131" t="s">
        <v>111</v>
      </c>
      <c r="BX102" s="131" t="s">
        <v>5</v>
      </c>
      <c r="CL102" s="131" t="s">
        <v>1</v>
      </c>
      <c r="CM102" s="131" t="s">
        <v>90</v>
      </c>
    </row>
    <row r="103" spans="1:91" s="7" customFormat="1" ht="16.5" customHeight="1">
      <c r="A103" s="119" t="s">
        <v>84</v>
      </c>
      <c r="B103" s="120"/>
      <c r="C103" s="121"/>
      <c r="D103" s="122" t="s">
        <v>112</v>
      </c>
      <c r="E103" s="122"/>
      <c r="F103" s="122"/>
      <c r="G103" s="122"/>
      <c r="H103" s="122"/>
      <c r="I103" s="123"/>
      <c r="J103" s="122" t="s">
        <v>113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'SO301 - Přeložka dešťové ...'!J30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87</v>
      </c>
      <c r="AR103" s="126"/>
      <c r="AS103" s="127">
        <v>0</v>
      </c>
      <c r="AT103" s="128">
        <f>ROUND(SUM(AV103:AW103),2)</f>
        <v>0</v>
      </c>
      <c r="AU103" s="129">
        <f>'SO301 - Přeložka dešťové ...'!P124</f>
        <v>0</v>
      </c>
      <c r="AV103" s="128">
        <f>'SO301 - Přeložka dešťové ...'!J33</f>
        <v>0</v>
      </c>
      <c r="AW103" s="128">
        <f>'SO301 - Přeložka dešťové ...'!J34</f>
        <v>0</v>
      </c>
      <c r="AX103" s="128">
        <f>'SO301 - Přeložka dešťové ...'!J35</f>
        <v>0</v>
      </c>
      <c r="AY103" s="128">
        <f>'SO301 - Přeložka dešťové ...'!J36</f>
        <v>0</v>
      </c>
      <c r="AZ103" s="128">
        <f>'SO301 - Přeložka dešťové ...'!F33</f>
        <v>0</v>
      </c>
      <c r="BA103" s="128">
        <f>'SO301 - Přeložka dešťové ...'!F34</f>
        <v>0</v>
      </c>
      <c r="BB103" s="128">
        <f>'SO301 - Přeložka dešťové ...'!F35</f>
        <v>0</v>
      </c>
      <c r="BC103" s="128">
        <f>'SO301 - Přeložka dešťové ...'!F36</f>
        <v>0</v>
      </c>
      <c r="BD103" s="130">
        <f>'SO301 - Přeložka dešťové ...'!F37</f>
        <v>0</v>
      </c>
      <c r="BE103" s="7"/>
      <c r="BT103" s="131" t="s">
        <v>88</v>
      </c>
      <c r="BV103" s="131" t="s">
        <v>82</v>
      </c>
      <c r="BW103" s="131" t="s">
        <v>114</v>
      </c>
      <c r="BX103" s="131" t="s">
        <v>5</v>
      </c>
      <c r="CL103" s="131" t="s">
        <v>1</v>
      </c>
      <c r="CM103" s="131" t="s">
        <v>90</v>
      </c>
    </row>
    <row r="104" spans="1:91" s="7" customFormat="1" ht="16.5" customHeight="1">
      <c r="A104" s="119" t="s">
        <v>84</v>
      </c>
      <c r="B104" s="120"/>
      <c r="C104" s="121"/>
      <c r="D104" s="122" t="s">
        <v>115</v>
      </c>
      <c r="E104" s="122"/>
      <c r="F104" s="122"/>
      <c r="G104" s="122"/>
      <c r="H104" s="122"/>
      <c r="I104" s="123"/>
      <c r="J104" s="122" t="s">
        <v>116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4">
        <f>'SO801 - Sadové úpravy'!J30</f>
        <v>0</v>
      </c>
      <c r="AH104" s="123"/>
      <c r="AI104" s="123"/>
      <c r="AJ104" s="123"/>
      <c r="AK104" s="123"/>
      <c r="AL104" s="123"/>
      <c r="AM104" s="123"/>
      <c r="AN104" s="124">
        <f>SUM(AG104,AT104)</f>
        <v>0</v>
      </c>
      <c r="AO104" s="123"/>
      <c r="AP104" s="123"/>
      <c r="AQ104" s="125" t="s">
        <v>87</v>
      </c>
      <c r="AR104" s="126"/>
      <c r="AS104" s="132">
        <v>0</v>
      </c>
      <c r="AT104" s="133">
        <f>ROUND(SUM(AV104:AW104),2)</f>
        <v>0</v>
      </c>
      <c r="AU104" s="134">
        <f>'SO801 - Sadové úpravy'!P118</f>
        <v>0</v>
      </c>
      <c r="AV104" s="133">
        <f>'SO801 - Sadové úpravy'!J33</f>
        <v>0</v>
      </c>
      <c r="AW104" s="133">
        <f>'SO801 - Sadové úpravy'!J34</f>
        <v>0</v>
      </c>
      <c r="AX104" s="133">
        <f>'SO801 - Sadové úpravy'!J35</f>
        <v>0</v>
      </c>
      <c r="AY104" s="133">
        <f>'SO801 - Sadové úpravy'!J36</f>
        <v>0</v>
      </c>
      <c r="AZ104" s="133">
        <f>'SO801 - Sadové úpravy'!F33</f>
        <v>0</v>
      </c>
      <c r="BA104" s="133">
        <f>'SO801 - Sadové úpravy'!F34</f>
        <v>0</v>
      </c>
      <c r="BB104" s="133">
        <f>'SO801 - Sadové úpravy'!F35</f>
        <v>0</v>
      </c>
      <c r="BC104" s="133">
        <f>'SO801 - Sadové úpravy'!F36</f>
        <v>0</v>
      </c>
      <c r="BD104" s="135">
        <f>'SO801 - Sadové úpravy'!F37</f>
        <v>0</v>
      </c>
      <c r="BE104" s="7"/>
      <c r="BT104" s="131" t="s">
        <v>88</v>
      </c>
      <c r="BV104" s="131" t="s">
        <v>82</v>
      </c>
      <c r="BW104" s="131" t="s">
        <v>117</v>
      </c>
      <c r="BX104" s="131" t="s">
        <v>5</v>
      </c>
      <c r="CL104" s="131" t="s">
        <v>1</v>
      </c>
      <c r="CM104" s="131" t="s">
        <v>90</v>
      </c>
    </row>
    <row r="105" spans="1:57" s="2" customFormat="1" ht="30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44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</sheetData>
  <sheetProtection password="CC35" sheet="1" objects="1" scenarios="1" formatColumns="0" formatRows="0"/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G94:AM94"/>
    <mergeCell ref="AN94:AP94"/>
  </mergeCells>
  <hyperlinks>
    <hyperlink ref="A95" location="'000 - Vedlejší a ostatní ...'!C2" display="/"/>
    <hyperlink ref="A96" location="'001 - Příprava území'!C2" display="/"/>
    <hyperlink ref="A97" location="'D.1.4.1 - Veřejné osvětlení'!C2" display="/"/>
    <hyperlink ref="A98" location="'D.1.5 - Přeložka plynovodu'!C2" display="/"/>
    <hyperlink ref="A99" location="'SO101 - Komunikace'!C2" display="/"/>
    <hyperlink ref="A100" location="'SO102 - Úprava autobusové...'!C2" display="/"/>
    <hyperlink ref="A101" location="'SO103 - Oplocení'!C2" display="/"/>
    <hyperlink ref="A102" location="'SO201 - Protihluková stěna'!C2" display="/"/>
    <hyperlink ref="A103" location="'SO301 - Přeložka dešťové ...'!C2" display="/"/>
    <hyperlink ref="A104" location="'SO801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1520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ROUND((SUM(BE124:BE236)),2)</f>
        <v>0</v>
      </c>
      <c r="G33" s="38"/>
      <c r="H33" s="38"/>
      <c r="I33" s="155">
        <v>0.21</v>
      </c>
      <c r="J33" s="154">
        <f>ROUND(((SUM(BE124:BE236))*I33),2)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ROUND((SUM(BF124:BF236)),2)</f>
        <v>0</v>
      </c>
      <c r="G34" s="38"/>
      <c r="H34" s="38"/>
      <c r="I34" s="155">
        <v>0.15</v>
      </c>
      <c r="J34" s="154">
        <f>ROUND(((SUM(BF124:BF236))*I34),2)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ROUND((SUM(BG124:BG236)),2)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ROUND((SUM(BH124:BH236)),2)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ROUND((SUM(BI124:BI236)),2)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SO301 - Přeložka dešťové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230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353</v>
      </c>
      <c r="E99" s="188"/>
      <c r="F99" s="188"/>
      <c r="G99" s="188"/>
      <c r="H99" s="188"/>
      <c r="I99" s="188"/>
      <c r="J99" s="189">
        <f>J159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539</v>
      </c>
      <c r="E100" s="188"/>
      <c r="F100" s="188"/>
      <c r="G100" s="188"/>
      <c r="H100" s="188"/>
      <c r="I100" s="188"/>
      <c r="J100" s="189">
        <f>J173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354</v>
      </c>
      <c r="E101" s="188"/>
      <c r="F101" s="188"/>
      <c r="G101" s="188"/>
      <c r="H101" s="188"/>
      <c r="I101" s="188"/>
      <c r="J101" s="189">
        <f>J183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232</v>
      </c>
      <c r="E102" s="188"/>
      <c r="F102" s="188"/>
      <c r="G102" s="188"/>
      <c r="H102" s="188"/>
      <c r="I102" s="188"/>
      <c r="J102" s="189">
        <f>J220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233</v>
      </c>
      <c r="E103" s="188"/>
      <c r="F103" s="188"/>
      <c r="G103" s="188"/>
      <c r="H103" s="188"/>
      <c r="I103" s="188"/>
      <c r="J103" s="189">
        <f>J226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355</v>
      </c>
      <c r="E104" s="188"/>
      <c r="F104" s="188"/>
      <c r="G104" s="188"/>
      <c r="H104" s="188"/>
      <c r="I104" s="188"/>
      <c r="J104" s="189">
        <f>J235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4" t="str">
        <f>E7</f>
        <v>Místní komunikace Jamská - Nákupní park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119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SO301 - Přeložka dešťové kanalizace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Žďár nad Sázavou</v>
      </c>
      <c r="G118" s="40"/>
      <c r="H118" s="40"/>
      <c r="I118" s="32" t="s">
        <v>22</v>
      </c>
      <c r="J118" s="79" t="str">
        <f>IF(J12="","",J12)</f>
        <v>21. 6. 2022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24</v>
      </c>
      <c r="D120" s="40"/>
      <c r="E120" s="40"/>
      <c r="F120" s="27" t="str">
        <f>E15</f>
        <v>Město Žďár nad Sázavou</v>
      </c>
      <c r="G120" s="40"/>
      <c r="H120" s="40"/>
      <c r="I120" s="32" t="s">
        <v>32</v>
      </c>
      <c r="J120" s="36" t="str">
        <f>E21</f>
        <v>PROfi Jihlava spol.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30</v>
      </c>
      <c r="D121" s="40"/>
      <c r="E121" s="40"/>
      <c r="F121" s="27" t="str">
        <f>IF(E18="","",E18)</f>
        <v>Vyplň údaj</v>
      </c>
      <c r="G121" s="40"/>
      <c r="H121" s="40"/>
      <c r="I121" s="32" t="s">
        <v>37</v>
      </c>
      <c r="J121" s="36" t="str">
        <f>E24</f>
        <v>PROfi Jihlava spol. s 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134</v>
      </c>
      <c r="D123" s="194" t="s">
        <v>65</v>
      </c>
      <c r="E123" s="194" t="s">
        <v>61</v>
      </c>
      <c r="F123" s="194" t="s">
        <v>62</v>
      </c>
      <c r="G123" s="194" t="s">
        <v>135</v>
      </c>
      <c r="H123" s="194" t="s">
        <v>136</v>
      </c>
      <c r="I123" s="194" t="s">
        <v>137</v>
      </c>
      <c r="J123" s="194" t="s">
        <v>123</v>
      </c>
      <c r="K123" s="195" t="s">
        <v>138</v>
      </c>
      <c r="L123" s="196"/>
      <c r="M123" s="100" t="s">
        <v>1</v>
      </c>
      <c r="N123" s="101" t="s">
        <v>44</v>
      </c>
      <c r="O123" s="101" t="s">
        <v>139</v>
      </c>
      <c r="P123" s="101" t="s">
        <v>140</v>
      </c>
      <c r="Q123" s="101" t="s">
        <v>141</v>
      </c>
      <c r="R123" s="101" t="s">
        <v>142</v>
      </c>
      <c r="S123" s="101" t="s">
        <v>143</v>
      </c>
      <c r="T123" s="102" t="s">
        <v>144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145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</f>
        <v>0</v>
      </c>
      <c r="Q124" s="104"/>
      <c r="R124" s="199">
        <f>R125</f>
        <v>212.30116000000004</v>
      </c>
      <c r="S124" s="104"/>
      <c r="T124" s="200">
        <f>T125</f>
        <v>45.855000000000004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79</v>
      </c>
      <c r="AU124" s="17" t="s">
        <v>125</v>
      </c>
      <c r="BK124" s="201">
        <f>BK125</f>
        <v>0</v>
      </c>
    </row>
    <row r="125" spans="1:63" s="12" customFormat="1" ht="25.9" customHeight="1">
      <c r="A125" s="12"/>
      <c r="B125" s="202"/>
      <c r="C125" s="203"/>
      <c r="D125" s="204" t="s">
        <v>79</v>
      </c>
      <c r="E125" s="205" t="s">
        <v>234</v>
      </c>
      <c r="F125" s="205" t="s">
        <v>235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P126+P159+P173+P183+P220+P226+P235</f>
        <v>0</v>
      </c>
      <c r="Q125" s="210"/>
      <c r="R125" s="211">
        <f>R126+R159+R173+R183+R220+R226+R235</f>
        <v>212.30116000000004</v>
      </c>
      <c r="S125" s="210"/>
      <c r="T125" s="212">
        <f>T126+T159+T173+T183+T220+T226+T235</f>
        <v>45.855000000000004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88</v>
      </c>
      <c r="AT125" s="214" t="s">
        <v>79</v>
      </c>
      <c r="AU125" s="214" t="s">
        <v>80</v>
      </c>
      <c r="AY125" s="213" t="s">
        <v>149</v>
      </c>
      <c r="BK125" s="215">
        <f>BK126+BK159+BK173+BK183+BK220+BK226+BK235</f>
        <v>0</v>
      </c>
    </row>
    <row r="126" spans="1:63" s="12" customFormat="1" ht="22.8" customHeight="1">
      <c r="A126" s="12"/>
      <c r="B126" s="202"/>
      <c r="C126" s="203"/>
      <c r="D126" s="204" t="s">
        <v>79</v>
      </c>
      <c r="E126" s="216" t="s">
        <v>88</v>
      </c>
      <c r="F126" s="216" t="s">
        <v>236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SUM(P127:P158)</f>
        <v>0</v>
      </c>
      <c r="Q126" s="210"/>
      <c r="R126" s="211">
        <f>SUM(R127:R158)</f>
        <v>0.6796</v>
      </c>
      <c r="S126" s="210"/>
      <c r="T126" s="212">
        <f>SUM(T127:T158)</f>
        <v>33.855000000000004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88</v>
      </c>
      <c r="AT126" s="214" t="s">
        <v>79</v>
      </c>
      <c r="AU126" s="214" t="s">
        <v>88</v>
      </c>
      <c r="AY126" s="213" t="s">
        <v>149</v>
      </c>
      <c r="BK126" s="215">
        <f>SUM(BK127:BK158)</f>
        <v>0</v>
      </c>
    </row>
    <row r="127" spans="1:65" s="2" customFormat="1" ht="24.15" customHeight="1">
      <c r="A127" s="38"/>
      <c r="B127" s="39"/>
      <c r="C127" s="218" t="s">
        <v>88</v>
      </c>
      <c r="D127" s="218" t="s">
        <v>152</v>
      </c>
      <c r="E127" s="219" t="s">
        <v>1521</v>
      </c>
      <c r="F127" s="220" t="s">
        <v>1522</v>
      </c>
      <c r="G127" s="221" t="s">
        <v>239</v>
      </c>
      <c r="H127" s="222">
        <v>100</v>
      </c>
      <c r="I127" s="223"/>
      <c r="J127" s="224">
        <f>ROUND(I127*H127,2)</f>
        <v>0</v>
      </c>
      <c r="K127" s="220" t="s">
        <v>156</v>
      </c>
      <c r="L127" s="44"/>
      <c r="M127" s="225" t="s">
        <v>1</v>
      </c>
      <c r="N127" s="226" t="s">
        <v>45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0.316</v>
      </c>
      <c r="T127" s="228">
        <f>S127*H127</f>
        <v>31.6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169</v>
      </c>
      <c r="AT127" s="229" t="s">
        <v>152</v>
      </c>
      <c r="AU127" s="229" t="s">
        <v>90</v>
      </c>
      <c r="AY127" s="17" t="s">
        <v>149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88</v>
      </c>
      <c r="BK127" s="230">
        <f>ROUND(I127*H127,2)</f>
        <v>0</v>
      </c>
      <c r="BL127" s="17" t="s">
        <v>169</v>
      </c>
      <c r="BM127" s="229" t="s">
        <v>1523</v>
      </c>
    </row>
    <row r="128" spans="1:65" s="2" customFormat="1" ht="16.5" customHeight="1">
      <c r="A128" s="38"/>
      <c r="B128" s="39"/>
      <c r="C128" s="218" t="s">
        <v>90</v>
      </c>
      <c r="D128" s="218" t="s">
        <v>152</v>
      </c>
      <c r="E128" s="219" t="s">
        <v>566</v>
      </c>
      <c r="F128" s="220" t="s">
        <v>567</v>
      </c>
      <c r="G128" s="221" t="s">
        <v>198</v>
      </c>
      <c r="H128" s="222">
        <v>11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0.205</v>
      </c>
      <c r="T128" s="228">
        <f>S128*H128</f>
        <v>2.255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169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1524</v>
      </c>
    </row>
    <row r="129" spans="1:65" s="2" customFormat="1" ht="24.15" customHeight="1">
      <c r="A129" s="38"/>
      <c r="B129" s="39"/>
      <c r="C129" s="218" t="s">
        <v>165</v>
      </c>
      <c r="D129" s="218" t="s">
        <v>152</v>
      </c>
      <c r="E129" s="219" t="s">
        <v>357</v>
      </c>
      <c r="F129" s="220" t="s">
        <v>358</v>
      </c>
      <c r="G129" s="221" t="s">
        <v>359</v>
      </c>
      <c r="H129" s="222">
        <v>168</v>
      </c>
      <c r="I129" s="223"/>
      <c r="J129" s="224">
        <f>ROUND(I129*H129,2)</f>
        <v>0</v>
      </c>
      <c r="K129" s="220" t="s">
        <v>156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4E-05</v>
      </c>
      <c r="R129" s="227">
        <f>Q129*H129</f>
        <v>0.00672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169</v>
      </c>
      <c r="AT129" s="229" t="s">
        <v>152</v>
      </c>
      <c r="AU129" s="229" t="s">
        <v>90</v>
      </c>
      <c r="AY129" s="17" t="s">
        <v>149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169</v>
      </c>
      <c r="BM129" s="229" t="s">
        <v>1525</v>
      </c>
    </row>
    <row r="130" spans="1:51" s="13" customFormat="1" ht="12">
      <c r="A130" s="13"/>
      <c r="B130" s="236"/>
      <c r="C130" s="237"/>
      <c r="D130" s="231" t="s">
        <v>201</v>
      </c>
      <c r="E130" s="238" t="s">
        <v>1</v>
      </c>
      <c r="F130" s="239" t="s">
        <v>361</v>
      </c>
      <c r="G130" s="237"/>
      <c r="H130" s="240">
        <v>168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201</v>
      </c>
      <c r="AU130" s="246" t="s">
        <v>90</v>
      </c>
      <c r="AV130" s="13" t="s">
        <v>90</v>
      </c>
      <c r="AW130" s="13" t="s">
        <v>36</v>
      </c>
      <c r="AX130" s="13" t="s">
        <v>80</v>
      </c>
      <c r="AY130" s="246" t="s">
        <v>149</v>
      </c>
    </row>
    <row r="131" spans="1:65" s="2" customFormat="1" ht="33" customHeight="1">
      <c r="A131" s="38"/>
      <c r="B131" s="39"/>
      <c r="C131" s="218" t="s">
        <v>169</v>
      </c>
      <c r="D131" s="218" t="s">
        <v>152</v>
      </c>
      <c r="E131" s="219" t="s">
        <v>1526</v>
      </c>
      <c r="F131" s="220" t="s">
        <v>1527</v>
      </c>
      <c r="G131" s="221" t="s">
        <v>243</v>
      </c>
      <c r="H131" s="222">
        <v>1139.5</v>
      </c>
      <c r="I131" s="223"/>
      <c r="J131" s="224">
        <f>ROUND(I131*H131,2)</f>
        <v>0</v>
      </c>
      <c r="K131" s="220" t="s">
        <v>156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169</v>
      </c>
      <c r="AT131" s="229" t="s">
        <v>152</v>
      </c>
      <c r="AU131" s="229" t="s">
        <v>90</v>
      </c>
      <c r="AY131" s="17" t="s">
        <v>149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169</v>
      </c>
      <c r="BM131" s="229" t="s">
        <v>1528</v>
      </c>
    </row>
    <row r="132" spans="1:51" s="13" customFormat="1" ht="12">
      <c r="A132" s="13"/>
      <c r="B132" s="236"/>
      <c r="C132" s="237"/>
      <c r="D132" s="231" t="s">
        <v>201</v>
      </c>
      <c r="E132" s="238" t="s">
        <v>1</v>
      </c>
      <c r="F132" s="239" t="s">
        <v>1529</v>
      </c>
      <c r="G132" s="237"/>
      <c r="H132" s="240">
        <v>1139.5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201</v>
      </c>
      <c r="AU132" s="246" t="s">
        <v>90</v>
      </c>
      <c r="AV132" s="13" t="s">
        <v>90</v>
      </c>
      <c r="AW132" s="13" t="s">
        <v>36</v>
      </c>
      <c r="AX132" s="13" t="s">
        <v>80</v>
      </c>
      <c r="AY132" s="246" t="s">
        <v>149</v>
      </c>
    </row>
    <row r="133" spans="1:65" s="2" customFormat="1" ht="24.15" customHeight="1">
      <c r="A133" s="38"/>
      <c r="B133" s="39"/>
      <c r="C133" s="218" t="s">
        <v>148</v>
      </c>
      <c r="D133" s="218" t="s">
        <v>152</v>
      </c>
      <c r="E133" s="219" t="s">
        <v>1530</v>
      </c>
      <c r="F133" s="220" t="s">
        <v>363</v>
      </c>
      <c r="G133" s="221" t="s">
        <v>243</v>
      </c>
      <c r="H133" s="222">
        <v>911.6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169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1531</v>
      </c>
    </row>
    <row r="134" spans="1:51" s="13" customFormat="1" ht="12">
      <c r="A134" s="13"/>
      <c r="B134" s="236"/>
      <c r="C134" s="237"/>
      <c r="D134" s="231" t="s">
        <v>201</v>
      </c>
      <c r="E134" s="238" t="s">
        <v>1</v>
      </c>
      <c r="F134" s="239" t="s">
        <v>1532</v>
      </c>
      <c r="G134" s="237"/>
      <c r="H134" s="240">
        <v>911.6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201</v>
      </c>
      <c r="AU134" s="246" t="s">
        <v>90</v>
      </c>
      <c r="AV134" s="13" t="s">
        <v>90</v>
      </c>
      <c r="AW134" s="13" t="s">
        <v>36</v>
      </c>
      <c r="AX134" s="13" t="s">
        <v>80</v>
      </c>
      <c r="AY134" s="246" t="s">
        <v>149</v>
      </c>
    </row>
    <row r="135" spans="1:65" s="2" customFormat="1" ht="21.75" customHeight="1">
      <c r="A135" s="38"/>
      <c r="B135" s="39"/>
      <c r="C135" s="218" t="s">
        <v>178</v>
      </c>
      <c r="D135" s="218" t="s">
        <v>152</v>
      </c>
      <c r="E135" s="219" t="s">
        <v>1533</v>
      </c>
      <c r="F135" s="220" t="s">
        <v>1534</v>
      </c>
      <c r="G135" s="221" t="s">
        <v>239</v>
      </c>
      <c r="H135" s="222">
        <v>1060</v>
      </c>
      <c r="I135" s="223"/>
      <c r="J135" s="224">
        <f>ROUND(I135*H135,2)</f>
        <v>0</v>
      </c>
      <c r="K135" s="220" t="s">
        <v>156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0.00063</v>
      </c>
      <c r="R135" s="227">
        <f>Q135*H135</f>
        <v>0.6678000000000001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169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169</v>
      </c>
      <c r="BM135" s="229" t="s">
        <v>1535</v>
      </c>
    </row>
    <row r="136" spans="1:51" s="13" customFormat="1" ht="12">
      <c r="A136" s="13"/>
      <c r="B136" s="236"/>
      <c r="C136" s="237"/>
      <c r="D136" s="231" t="s">
        <v>201</v>
      </c>
      <c r="E136" s="238" t="s">
        <v>1</v>
      </c>
      <c r="F136" s="239" t="s">
        <v>1536</v>
      </c>
      <c r="G136" s="237"/>
      <c r="H136" s="240">
        <v>1060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201</v>
      </c>
      <c r="AU136" s="246" t="s">
        <v>90</v>
      </c>
      <c r="AV136" s="13" t="s">
        <v>90</v>
      </c>
      <c r="AW136" s="13" t="s">
        <v>36</v>
      </c>
      <c r="AX136" s="13" t="s">
        <v>80</v>
      </c>
      <c r="AY136" s="246" t="s">
        <v>149</v>
      </c>
    </row>
    <row r="137" spans="1:65" s="2" customFormat="1" ht="21.75" customHeight="1">
      <c r="A137" s="38"/>
      <c r="B137" s="39"/>
      <c r="C137" s="218" t="s">
        <v>183</v>
      </c>
      <c r="D137" s="218" t="s">
        <v>152</v>
      </c>
      <c r="E137" s="219" t="s">
        <v>1537</v>
      </c>
      <c r="F137" s="220" t="s">
        <v>1538</v>
      </c>
      <c r="G137" s="221" t="s">
        <v>239</v>
      </c>
      <c r="H137" s="222">
        <v>1060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169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1539</v>
      </c>
    </row>
    <row r="138" spans="1:65" s="2" customFormat="1" ht="33" customHeight="1">
      <c r="A138" s="38"/>
      <c r="B138" s="39"/>
      <c r="C138" s="218" t="s">
        <v>188</v>
      </c>
      <c r="D138" s="218" t="s">
        <v>152</v>
      </c>
      <c r="E138" s="219" t="s">
        <v>264</v>
      </c>
      <c r="F138" s="220" t="s">
        <v>265</v>
      </c>
      <c r="G138" s="221" t="s">
        <v>243</v>
      </c>
      <c r="H138" s="222">
        <v>141.27</v>
      </c>
      <c r="I138" s="223"/>
      <c r="J138" s="224">
        <f>ROUND(I138*H138,2)</f>
        <v>0</v>
      </c>
      <c r="K138" s="220" t="s">
        <v>156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169</v>
      </c>
      <c r="AT138" s="229" t="s">
        <v>152</v>
      </c>
      <c r="AU138" s="229" t="s">
        <v>90</v>
      </c>
      <c r="AY138" s="17" t="s">
        <v>149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169</v>
      </c>
      <c r="BM138" s="229" t="s">
        <v>1540</v>
      </c>
    </row>
    <row r="139" spans="1:47" s="2" customFormat="1" ht="12">
      <c r="A139" s="38"/>
      <c r="B139" s="39"/>
      <c r="C139" s="40"/>
      <c r="D139" s="231" t="s">
        <v>159</v>
      </c>
      <c r="E139" s="40"/>
      <c r="F139" s="232" t="s">
        <v>1541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90</v>
      </c>
    </row>
    <row r="140" spans="1:65" s="2" customFormat="1" ht="33" customHeight="1">
      <c r="A140" s="38"/>
      <c r="B140" s="39"/>
      <c r="C140" s="218" t="s">
        <v>195</v>
      </c>
      <c r="D140" s="218" t="s">
        <v>152</v>
      </c>
      <c r="E140" s="219" t="s">
        <v>606</v>
      </c>
      <c r="F140" s="220" t="s">
        <v>265</v>
      </c>
      <c r="G140" s="221" t="s">
        <v>243</v>
      </c>
      <c r="H140" s="222">
        <v>291.63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169</v>
      </c>
      <c r="AT140" s="229" t="s">
        <v>152</v>
      </c>
      <c r="AU140" s="229" t="s">
        <v>90</v>
      </c>
      <c r="AY140" s="17" t="s">
        <v>149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169</v>
      </c>
      <c r="BM140" s="229" t="s">
        <v>1542</v>
      </c>
    </row>
    <row r="141" spans="1:47" s="2" customFormat="1" ht="12">
      <c r="A141" s="38"/>
      <c r="B141" s="39"/>
      <c r="C141" s="40"/>
      <c r="D141" s="231" t="s">
        <v>159</v>
      </c>
      <c r="E141" s="40"/>
      <c r="F141" s="232" t="s">
        <v>1543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90</v>
      </c>
    </row>
    <row r="142" spans="1:51" s="13" customFormat="1" ht="12">
      <c r="A142" s="13"/>
      <c r="B142" s="236"/>
      <c r="C142" s="237"/>
      <c r="D142" s="231" t="s">
        <v>201</v>
      </c>
      <c r="E142" s="238" t="s">
        <v>1</v>
      </c>
      <c r="F142" s="239" t="s">
        <v>1544</v>
      </c>
      <c r="G142" s="237"/>
      <c r="H142" s="240">
        <v>291.63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201</v>
      </c>
      <c r="AU142" s="246" t="s">
        <v>90</v>
      </c>
      <c r="AV142" s="13" t="s">
        <v>90</v>
      </c>
      <c r="AW142" s="13" t="s">
        <v>36</v>
      </c>
      <c r="AX142" s="13" t="s">
        <v>80</v>
      </c>
      <c r="AY142" s="246" t="s">
        <v>149</v>
      </c>
    </row>
    <row r="143" spans="1:65" s="2" customFormat="1" ht="24.15" customHeight="1">
      <c r="A143" s="38"/>
      <c r="B143" s="39"/>
      <c r="C143" s="218" t="s">
        <v>203</v>
      </c>
      <c r="D143" s="218" t="s">
        <v>152</v>
      </c>
      <c r="E143" s="219" t="s">
        <v>1343</v>
      </c>
      <c r="F143" s="220" t="s">
        <v>1286</v>
      </c>
      <c r="G143" s="221" t="s">
        <v>315</v>
      </c>
      <c r="H143" s="222">
        <v>583.26</v>
      </c>
      <c r="I143" s="223"/>
      <c r="J143" s="224">
        <f>ROUND(I143*H143,2)</f>
        <v>0</v>
      </c>
      <c r="K143" s="220" t="s">
        <v>156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169</v>
      </c>
      <c r="AT143" s="229" t="s">
        <v>152</v>
      </c>
      <c r="AU143" s="229" t="s">
        <v>90</v>
      </c>
      <c r="AY143" s="17" t="s">
        <v>149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169</v>
      </c>
      <c r="BM143" s="229" t="s">
        <v>1545</v>
      </c>
    </row>
    <row r="144" spans="1:51" s="13" customFormat="1" ht="12">
      <c r="A144" s="13"/>
      <c r="B144" s="236"/>
      <c r="C144" s="237"/>
      <c r="D144" s="231" t="s">
        <v>201</v>
      </c>
      <c r="E144" s="237"/>
      <c r="F144" s="239" t="s">
        <v>1546</v>
      </c>
      <c r="G144" s="237"/>
      <c r="H144" s="240">
        <v>583.26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201</v>
      </c>
      <c r="AU144" s="246" t="s">
        <v>90</v>
      </c>
      <c r="AV144" s="13" t="s">
        <v>90</v>
      </c>
      <c r="AW144" s="13" t="s">
        <v>4</v>
      </c>
      <c r="AX144" s="13" t="s">
        <v>88</v>
      </c>
      <c r="AY144" s="246" t="s">
        <v>149</v>
      </c>
    </row>
    <row r="145" spans="1:65" s="2" customFormat="1" ht="16.5" customHeight="1">
      <c r="A145" s="38"/>
      <c r="B145" s="39"/>
      <c r="C145" s="218" t="s">
        <v>210</v>
      </c>
      <c r="D145" s="218" t="s">
        <v>152</v>
      </c>
      <c r="E145" s="219" t="s">
        <v>1346</v>
      </c>
      <c r="F145" s="220" t="s">
        <v>1347</v>
      </c>
      <c r="G145" s="221" t="s">
        <v>243</v>
      </c>
      <c r="H145" s="222">
        <v>432.9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169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169</v>
      </c>
      <c r="BM145" s="229" t="s">
        <v>1547</v>
      </c>
    </row>
    <row r="146" spans="1:51" s="13" customFormat="1" ht="12">
      <c r="A146" s="13"/>
      <c r="B146" s="236"/>
      <c r="C146" s="237"/>
      <c r="D146" s="231" t="s">
        <v>201</v>
      </c>
      <c r="E146" s="238" t="s">
        <v>1</v>
      </c>
      <c r="F146" s="239" t="s">
        <v>1548</v>
      </c>
      <c r="G146" s="237"/>
      <c r="H146" s="240">
        <v>432.9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201</v>
      </c>
      <c r="AU146" s="246" t="s">
        <v>90</v>
      </c>
      <c r="AV146" s="13" t="s">
        <v>90</v>
      </c>
      <c r="AW146" s="13" t="s">
        <v>36</v>
      </c>
      <c r="AX146" s="13" t="s">
        <v>80</v>
      </c>
      <c r="AY146" s="246" t="s">
        <v>149</v>
      </c>
    </row>
    <row r="147" spans="1:65" s="2" customFormat="1" ht="24.15" customHeight="1">
      <c r="A147" s="38"/>
      <c r="B147" s="39"/>
      <c r="C147" s="218" t="s">
        <v>217</v>
      </c>
      <c r="D147" s="218" t="s">
        <v>152</v>
      </c>
      <c r="E147" s="219" t="s">
        <v>387</v>
      </c>
      <c r="F147" s="220" t="s">
        <v>388</v>
      </c>
      <c r="G147" s="221" t="s">
        <v>243</v>
      </c>
      <c r="H147" s="222">
        <v>706.6</v>
      </c>
      <c r="I147" s="223"/>
      <c r="J147" s="224">
        <f>ROUND(I147*H147,2)</f>
        <v>0</v>
      </c>
      <c r="K147" s="220" t="s">
        <v>156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169</v>
      </c>
      <c r="AT147" s="229" t="s">
        <v>152</v>
      </c>
      <c r="AU147" s="229" t="s">
        <v>90</v>
      </c>
      <c r="AY147" s="17" t="s">
        <v>149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169</v>
      </c>
      <c r="BM147" s="229" t="s">
        <v>1549</v>
      </c>
    </row>
    <row r="148" spans="1:47" s="2" customFormat="1" ht="12">
      <c r="A148" s="38"/>
      <c r="B148" s="39"/>
      <c r="C148" s="40"/>
      <c r="D148" s="231" t="s">
        <v>159</v>
      </c>
      <c r="E148" s="40"/>
      <c r="F148" s="232" t="s">
        <v>1550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90</v>
      </c>
    </row>
    <row r="149" spans="1:51" s="13" customFormat="1" ht="12">
      <c r="A149" s="13"/>
      <c r="B149" s="236"/>
      <c r="C149" s="237"/>
      <c r="D149" s="231" t="s">
        <v>201</v>
      </c>
      <c r="E149" s="238" t="s">
        <v>1</v>
      </c>
      <c r="F149" s="239" t="s">
        <v>1551</v>
      </c>
      <c r="G149" s="237"/>
      <c r="H149" s="240">
        <v>706.6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201</v>
      </c>
      <c r="AU149" s="246" t="s">
        <v>90</v>
      </c>
      <c r="AV149" s="13" t="s">
        <v>90</v>
      </c>
      <c r="AW149" s="13" t="s">
        <v>36</v>
      </c>
      <c r="AX149" s="13" t="s">
        <v>80</v>
      </c>
      <c r="AY149" s="246" t="s">
        <v>149</v>
      </c>
    </row>
    <row r="150" spans="1:65" s="2" customFormat="1" ht="24.15" customHeight="1">
      <c r="A150" s="38"/>
      <c r="B150" s="39"/>
      <c r="C150" s="218" t="s">
        <v>224</v>
      </c>
      <c r="D150" s="218" t="s">
        <v>152</v>
      </c>
      <c r="E150" s="219" t="s">
        <v>391</v>
      </c>
      <c r="F150" s="220" t="s">
        <v>392</v>
      </c>
      <c r="G150" s="221" t="s">
        <v>243</v>
      </c>
      <c r="H150" s="222">
        <v>196.976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169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169</v>
      </c>
      <c r="BM150" s="229" t="s">
        <v>1552</v>
      </c>
    </row>
    <row r="151" spans="1:51" s="13" customFormat="1" ht="12">
      <c r="A151" s="13"/>
      <c r="B151" s="236"/>
      <c r="C151" s="237"/>
      <c r="D151" s="231" t="s">
        <v>201</v>
      </c>
      <c r="E151" s="238" t="s">
        <v>1</v>
      </c>
      <c r="F151" s="239" t="s">
        <v>1553</v>
      </c>
      <c r="G151" s="237"/>
      <c r="H151" s="240">
        <v>77.48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201</v>
      </c>
      <c r="AU151" s="246" t="s">
        <v>90</v>
      </c>
      <c r="AV151" s="13" t="s">
        <v>90</v>
      </c>
      <c r="AW151" s="13" t="s">
        <v>36</v>
      </c>
      <c r="AX151" s="13" t="s">
        <v>80</v>
      </c>
      <c r="AY151" s="246" t="s">
        <v>149</v>
      </c>
    </row>
    <row r="152" spans="1:51" s="13" customFormat="1" ht="12">
      <c r="A152" s="13"/>
      <c r="B152" s="236"/>
      <c r="C152" s="237"/>
      <c r="D152" s="231" t="s">
        <v>201</v>
      </c>
      <c r="E152" s="238" t="s">
        <v>1</v>
      </c>
      <c r="F152" s="239" t="s">
        <v>1554</v>
      </c>
      <c r="G152" s="237"/>
      <c r="H152" s="240">
        <v>119.496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201</v>
      </c>
      <c r="AU152" s="246" t="s">
        <v>90</v>
      </c>
      <c r="AV152" s="13" t="s">
        <v>90</v>
      </c>
      <c r="AW152" s="13" t="s">
        <v>36</v>
      </c>
      <c r="AX152" s="13" t="s">
        <v>80</v>
      </c>
      <c r="AY152" s="246" t="s">
        <v>149</v>
      </c>
    </row>
    <row r="153" spans="1:65" s="2" customFormat="1" ht="16.5" customHeight="1">
      <c r="A153" s="38"/>
      <c r="B153" s="39"/>
      <c r="C153" s="255" t="s">
        <v>292</v>
      </c>
      <c r="D153" s="255" t="s">
        <v>343</v>
      </c>
      <c r="E153" s="256" t="s">
        <v>647</v>
      </c>
      <c r="F153" s="257" t="s">
        <v>648</v>
      </c>
      <c r="G153" s="258" t="s">
        <v>315</v>
      </c>
      <c r="H153" s="259">
        <v>393.952</v>
      </c>
      <c r="I153" s="260"/>
      <c r="J153" s="261">
        <f>ROUND(I153*H153,2)</f>
        <v>0</v>
      </c>
      <c r="K153" s="257" t="s">
        <v>156</v>
      </c>
      <c r="L153" s="262"/>
      <c r="M153" s="263" t="s">
        <v>1</v>
      </c>
      <c r="N153" s="264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188</v>
      </c>
      <c r="AT153" s="229" t="s">
        <v>343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169</v>
      </c>
      <c r="BM153" s="229" t="s">
        <v>1555</v>
      </c>
    </row>
    <row r="154" spans="1:51" s="13" customFormat="1" ht="12">
      <c r="A154" s="13"/>
      <c r="B154" s="236"/>
      <c r="C154" s="237"/>
      <c r="D154" s="231" t="s">
        <v>201</v>
      </c>
      <c r="E154" s="237"/>
      <c r="F154" s="239" t="s">
        <v>1556</v>
      </c>
      <c r="G154" s="237"/>
      <c r="H154" s="240">
        <v>393.952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201</v>
      </c>
      <c r="AU154" s="246" t="s">
        <v>90</v>
      </c>
      <c r="AV154" s="13" t="s">
        <v>90</v>
      </c>
      <c r="AW154" s="13" t="s">
        <v>4</v>
      </c>
      <c r="AX154" s="13" t="s">
        <v>88</v>
      </c>
      <c r="AY154" s="246" t="s">
        <v>149</v>
      </c>
    </row>
    <row r="155" spans="1:65" s="2" customFormat="1" ht="24.15" customHeight="1">
      <c r="A155" s="38"/>
      <c r="B155" s="39"/>
      <c r="C155" s="218" t="s">
        <v>8</v>
      </c>
      <c r="D155" s="218" t="s">
        <v>152</v>
      </c>
      <c r="E155" s="219" t="s">
        <v>1557</v>
      </c>
      <c r="F155" s="220" t="s">
        <v>1558</v>
      </c>
      <c r="G155" s="221" t="s">
        <v>239</v>
      </c>
      <c r="H155" s="222">
        <v>254</v>
      </c>
      <c r="I155" s="223"/>
      <c r="J155" s="224">
        <f>ROUND(I155*H155,2)</f>
        <v>0</v>
      </c>
      <c r="K155" s="220" t="s">
        <v>156</v>
      </c>
      <c r="L155" s="44"/>
      <c r="M155" s="225" t="s">
        <v>1</v>
      </c>
      <c r="N155" s="226" t="s">
        <v>45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169</v>
      </c>
      <c r="AT155" s="229" t="s">
        <v>152</v>
      </c>
      <c r="AU155" s="229" t="s">
        <v>90</v>
      </c>
      <c r="AY155" s="17" t="s">
        <v>149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88</v>
      </c>
      <c r="BK155" s="230">
        <f>ROUND(I155*H155,2)</f>
        <v>0</v>
      </c>
      <c r="BL155" s="17" t="s">
        <v>169</v>
      </c>
      <c r="BM155" s="229" t="s">
        <v>1559</v>
      </c>
    </row>
    <row r="156" spans="1:51" s="13" customFormat="1" ht="12">
      <c r="A156" s="13"/>
      <c r="B156" s="236"/>
      <c r="C156" s="237"/>
      <c r="D156" s="231" t="s">
        <v>201</v>
      </c>
      <c r="E156" s="238" t="s">
        <v>1</v>
      </c>
      <c r="F156" s="239" t="s">
        <v>1560</v>
      </c>
      <c r="G156" s="237"/>
      <c r="H156" s="240">
        <v>254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201</v>
      </c>
      <c r="AU156" s="246" t="s">
        <v>90</v>
      </c>
      <c r="AV156" s="13" t="s">
        <v>90</v>
      </c>
      <c r="AW156" s="13" t="s">
        <v>36</v>
      </c>
      <c r="AX156" s="13" t="s">
        <v>80</v>
      </c>
      <c r="AY156" s="246" t="s">
        <v>149</v>
      </c>
    </row>
    <row r="157" spans="1:65" s="2" customFormat="1" ht="16.5" customHeight="1">
      <c r="A157" s="38"/>
      <c r="B157" s="39"/>
      <c r="C157" s="255" t="s">
        <v>301</v>
      </c>
      <c r="D157" s="255" t="s">
        <v>343</v>
      </c>
      <c r="E157" s="256" t="s">
        <v>1561</v>
      </c>
      <c r="F157" s="257" t="s">
        <v>1562</v>
      </c>
      <c r="G157" s="258" t="s">
        <v>1563</v>
      </c>
      <c r="H157" s="259">
        <v>5.08</v>
      </c>
      <c r="I157" s="260"/>
      <c r="J157" s="261">
        <f>ROUND(I157*H157,2)</f>
        <v>0</v>
      </c>
      <c r="K157" s="257" t="s">
        <v>156</v>
      </c>
      <c r="L157" s="262"/>
      <c r="M157" s="263" t="s">
        <v>1</v>
      </c>
      <c r="N157" s="264" t="s">
        <v>45</v>
      </c>
      <c r="O157" s="91"/>
      <c r="P157" s="227">
        <f>O157*H157</f>
        <v>0</v>
      </c>
      <c r="Q157" s="227">
        <v>0.001</v>
      </c>
      <c r="R157" s="227">
        <f>Q157*H157</f>
        <v>0.00508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188</v>
      </c>
      <c r="AT157" s="229" t="s">
        <v>343</v>
      </c>
      <c r="AU157" s="229" t="s">
        <v>90</v>
      </c>
      <c r="AY157" s="17" t="s">
        <v>149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88</v>
      </c>
      <c r="BK157" s="230">
        <f>ROUND(I157*H157,2)</f>
        <v>0</v>
      </c>
      <c r="BL157" s="17" t="s">
        <v>169</v>
      </c>
      <c r="BM157" s="229" t="s">
        <v>1564</v>
      </c>
    </row>
    <row r="158" spans="1:51" s="13" customFormat="1" ht="12">
      <c r="A158" s="13"/>
      <c r="B158" s="236"/>
      <c r="C158" s="237"/>
      <c r="D158" s="231" t="s">
        <v>201</v>
      </c>
      <c r="E158" s="237"/>
      <c r="F158" s="239" t="s">
        <v>1565</v>
      </c>
      <c r="G158" s="237"/>
      <c r="H158" s="240">
        <v>5.08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201</v>
      </c>
      <c r="AU158" s="246" t="s">
        <v>90</v>
      </c>
      <c r="AV158" s="13" t="s">
        <v>90</v>
      </c>
      <c r="AW158" s="13" t="s">
        <v>4</v>
      </c>
      <c r="AX158" s="13" t="s">
        <v>88</v>
      </c>
      <c r="AY158" s="246" t="s">
        <v>149</v>
      </c>
    </row>
    <row r="159" spans="1:63" s="12" customFormat="1" ht="22.8" customHeight="1">
      <c r="A159" s="12"/>
      <c r="B159" s="202"/>
      <c r="C159" s="203"/>
      <c r="D159" s="204" t="s">
        <v>79</v>
      </c>
      <c r="E159" s="216" t="s">
        <v>169</v>
      </c>
      <c r="F159" s="216" t="s">
        <v>405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SUM(P160:P172)</f>
        <v>0</v>
      </c>
      <c r="Q159" s="210"/>
      <c r="R159" s="211">
        <f>SUM(R160:R172)</f>
        <v>0.17985</v>
      </c>
      <c r="S159" s="210"/>
      <c r="T159" s="212">
        <f>SUM(T160:T172)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88</v>
      </c>
      <c r="AT159" s="214" t="s">
        <v>79</v>
      </c>
      <c r="AU159" s="214" t="s">
        <v>88</v>
      </c>
      <c r="AY159" s="213" t="s">
        <v>149</v>
      </c>
      <c r="BK159" s="215">
        <f>SUM(BK160:BK172)</f>
        <v>0</v>
      </c>
    </row>
    <row r="160" spans="1:65" s="2" customFormat="1" ht="24.15" customHeight="1">
      <c r="A160" s="38"/>
      <c r="B160" s="39"/>
      <c r="C160" s="218" t="s">
        <v>305</v>
      </c>
      <c r="D160" s="218" t="s">
        <v>152</v>
      </c>
      <c r="E160" s="219" t="s">
        <v>1566</v>
      </c>
      <c r="F160" s="220" t="s">
        <v>1567</v>
      </c>
      <c r="G160" s="221" t="s">
        <v>239</v>
      </c>
      <c r="H160" s="222">
        <v>279.5</v>
      </c>
      <c r="I160" s="223"/>
      <c r="J160" s="224">
        <f>ROUND(I160*H160,2)</f>
        <v>0</v>
      </c>
      <c r="K160" s="220" t="s">
        <v>156</v>
      </c>
      <c r="L160" s="44"/>
      <c r="M160" s="225" t="s">
        <v>1</v>
      </c>
      <c r="N160" s="226" t="s">
        <v>45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169</v>
      </c>
      <c r="AT160" s="229" t="s">
        <v>152</v>
      </c>
      <c r="AU160" s="229" t="s">
        <v>90</v>
      </c>
      <c r="AY160" s="17" t="s">
        <v>149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88</v>
      </c>
      <c r="BK160" s="230">
        <f>ROUND(I160*H160,2)</f>
        <v>0</v>
      </c>
      <c r="BL160" s="17" t="s">
        <v>169</v>
      </c>
      <c r="BM160" s="229" t="s">
        <v>1568</v>
      </c>
    </row>
    <row r="161" spans="1:51" s="13" customFormat="1" ht="12">
      <c r="A161" s="13"/>
      <c r="B161" s="236"/>
      <c r="C161" s="237"/>
      <c r="D161" s="231" t="s">
        <v>201</v>
      </c>
      <c r="E161" s="238" t="s">
        <v>1</v>
      </c>
      <c r="F161" s="239" t="s">
        <v>1569</v>
      </c>
      <c r="G161" s="237"/>
      <c r="H161" s="240">
        <v>279.5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201</v>
      </c>
      <c r="AU161" s="246" t="s">
        <v>90</v>
      </c>
      <c r="AV161" s="13" t="s">
        <v>90</v>
      </c>
      <c r="AW161" s="13" t="s">
        <v>36</v>
      </c>
      <c r="AX161" s="13" t="s">
        <v>80</v>
      </c>
      <c r="AY161" s="246" t="s">
        <v>149</v>
      </c>
    </row>
    <row r="162" spans="1:65" s="2" customFormat="1" ht="16.5" customHeight="1">
      <c r="A162" s="38"/>
      <c r="B162" s="39"/>
      <c r="C162" s="218" t="s">
        <v>312</v>
      </c>
      <c r="D162" s="218" t="s">
        <v>152</v>
      </c>
      <c r="E162" s="219" t="s">
        <v>1570</v>
      </c>
      <c r="F162" s="220" t="s">
        <v>1571</v>
      </c>
      <c r="G162" s="221" t="s">
        <v>243</v>
      </c>
      <c r="H162" s="222">
        <v>27.95</v>
      </c>
      <c r="I162" s="223"/>
      <c r="J162" s="224">
        <f>ROUND(I162*H162,2)</f>
        <v>0</v>
      </c>
      <c r="K162" s="220" t="s">
        <v>156</v>
      </c>
      <c r="L162" s="44"/>
      <c r="M162" s="225" t="s">
        <v>1</v>
      </c>
      <c r="N162" s="226" t="s">
        <v>45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169</v>
      </c>
      <c r="AT162" s="229" t="s">
        <v>152</v>
      </c>
      <c r="AU162" s="229" t="s">
        <v>90</v>
      </c>
      <c r="AY162" s="17" t="s">
        <v>149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88</v>
      </c>
      <c r="BK162" s="230">
        <f>ROUND(I162*H162,2)</f>
        <v>0</v>
      </c>
      <c r="BL162" s="17" t="s">
        <v>169</v>
      </c>
      <c r="BM162" s="229" t="s">
        <v>1572</v>
      </c>
    </row>
    <row r="163" spans="1:51" s="13" customFormat="1" ht="12">
      <c r="A163" s="13"/>
      <c r="B163" s="236"/>
      <c r="C163" s="237"/>
      <c r="D163" s="231" t="s">
        <v>201</v>
      </c>
      <c r="E163" s="238" t="s">
        <v>1</v>
      </c>
      <c r="F163" s="239" t="s">
        <v>1573</v>
      </c>
      <c r="G163" s="237"/>
      <c r="H163" s="240">
        <v>27.95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201</v>
      </c>
      <c r="AU163" s="246" t="s">
        <v>90</v>
      </c>
      <c r="AV163" s="13" t="s">
        <v>90</v>
      </c>
      <c r="AW163" s="13" t="s">
        <v>36</v>
      </c>
      <c r="AX163" s="13" t="s">
        <v>80</v>
      </c>
      <c r="AY163" s="246" t="s">
        <v>149</v>
      </c>
    </row>
    <row r="164" spans="1:65" s="2" customFormat="1" ht="24.15" customHeight="1">
      <c r="A164" s="38"/>
      <c r="B164" s="39"/>
      <c r="C164" s="218" t="s">
        <v>318</v>
      </c>
      <c r="D164" s="218" t="s">
        <v>152</v>
      </c>
      <c r="E164" s="219" t="s">
        <v>1574</v>
      </c>
      <c r="F164" s="220" t="s">
        <v>1575</v>
      </c>
      <c r="G164" s="221" t="s">
        <v>248</v>
      </c>
      <c r="H164" s="222">
        <v>4</v>
      </c>
      <c r="I164" s="223"/>
      <c r="J164" s="224">
        <f>ROUND(I164*H164,2)</f>
        <v>0</v>
      </c>
      <c r="K164" s="220" t="s">
        <v>156</v>
      </c>
      <c r="L164" s="44"/>
      <c r="M164" s="225" t="s">
        <v>1</v>
      </c>
      <c r="N164" s="226" t="s">
        <v>45</v>
      </c>
      <c r="O164" s="91"/>
      <c r="P164" s="227">
        <f>O164*H164</f>
        <v>0</v>
      </c>
      <c r="Q164" s="227">
        <v>0.00165</v>
      </c>
      <c r="R164" s="227">
        <f>Q164*H164</f>
        <v>0.0066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169</v>
      </c>
      <c r="AT164" s="229" t="s">
        <v>152</v>
      </c>
      <c r="AU164" s="229" t="s">
        <v>90</v>
      </c>
      <c r="AY164" s="17" t="s">
        <v>149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88</v>
      </c>
      <c r="BK164" s="230">
        <f>ROUND(I164*H164,2)</f>
        <v>0</v>
      </c>
      <c r="BL164" s="17" t="s">
        <v>169</v>
      </c>
      <c r="BM164" s="229" t="s">
        <v>1576</v>
      </c>
    </row>
    <row r="165" spans="1:47" s="2" customFormat="1" ht="12">
      <c r="A165" s="38"/>
      <c r="B165" s="39"/>
      <c r="C165" s="40"/>
      <c r="D165" s="231" t="s">
        <v>159</v>
      </c>
      <c r="E165" s="40"/>
      <c r="F165" s="232" t="s">
        <v>1577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159</v>
      </c>
      <c r="AU165" s="17" t="s">
        <v>90</v>
      </c>
    </row>
    <row r="166" spans="1:65" s="2" customFormat="1" ht="24.15" customHeight="1">
      <c r="A166" s="38"/>
      <c r="B166" s="39"/>
      <c r="C166" s="218" t="s">
        <v>323</v>
      </c>
      <c r="D166" s="218" t="s">
        <v>152</v>
      </c>
      <c r="E166" s="219" t="s">
        <v>1578</v>
      </c>
      <c r="F166" s="220" t="s">
        <v>1579</v>
      </c>
      <c r="G166" s="221" t="s">
        <v>248</v>
      </c>
      <c r="H166" s="222">
        <v>63</v>
      </c>
      <c r="I166" s="223"/>
      <c r="J166" s="224">
        <f>ROUND(I166*H166,2)</f>
        <v>0</v>
      </c>
      <c r="K166" s="220" t="s">
        <v>156</v>
      </c>
      <c r="L166" s="44"/>
      <c r="M166" s="225" t="s">
        <v>1</v>
      </c>
      <c r="N166" s="226" t="s">
        <v>45</v>
      </c>
      <c r="O166" s="91"/>
      <c r="P166" s="227">
        <f>O166*H166</f>
        <v>0</v>
      </c>
      <c r="Q166" s="227">
        <v>0.00165</v>
      </c>
      <c r="R166" s="227">
        <f>Q166*H166</f>
        <v>0.10395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169</v>
      </c>
      <c r="AT166" s="229" t="s">
        <v>152</v>
      </c>
      <c r="AU166" s="229" t="s">
        <v>90</v>
      </c>
      <c r="AY166" s="17" t="s">
        <v>149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88</v>
      </c>
      <c r="BK166" s="230">
        <f>ROUND(I166*H166,2)</f>
        <v>0</v>
      </c>
      <c r="BL166" s="17" t="s">
        <v>169</v>
      </c>
      <c r="BM166" s="229" t="s">
        <v>1580</v>
      </c>
    </row>
    <row r="167" spans="1:47" s="2" customFormat="1" ht="12">
      <c r="A167" s="38"/>
      <c r="B167" s="39"/>
      <c r="C167" s="40"/>
      <c r="D167" s="231" t="s">
        <v>159</v>
      </c>
      <c r="E167" s="40"/>
      <c r="F167" s="232" t="s">
        <v>1581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159</v>
      </c>
      <c r="AU167" s="17" t="s">
        <v>90</v>
      </c>
    </row>
    <row r="168" spans="1:65" s="2" customFormat="1" ht="24.15" customHeight="1">
      <c r="A168" s="38"/>
      <c r="B168" s="39"/>
      <c r="C168" s="218" t="s">
        <v>7</v>
      </c>
      <c r="D168" s="218" t="s">
        <v>152</v>
      </c>
      <c r="E168" s="219" t="s">
        <v>1582</v>
      </c>
      <c r="F168" s="220" t="s">
        <v>1583</v>
      </c>
      <c r="G168" s="221" t="s">
        <v>248</v>
      </c>
      <c r="H168" s="222">
        <v>42</v>
      </c>
      <c r="I168" s="223"/>
      <c r="J168" s="224">
        <f>ROUND(I168*H168,2)</f>
        <v>0</v>
      </c>
      <c r="K168" s="220" t="s">
        <v>156</v>
      </c>
      <c r="L168" s="44"/>
      <c r="M168" s="225" t="s">
        <v>1</v>
      </c>
      <c r="N168" s="226" t="s">
        <v>45</v>
      </c>
      <c r="O168" s="91"/>
      <c r="P168" s="227">
        <f>O168*H168</f>
        <v>0</v>
      </c>
      <c r="Q168" s="227">
        <v>0.00165</v>
      </c>
      <c r="R168" s="227">
        <f>Q168*H168</f>
        <v>0.0693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169</v>
      </c>
      <c r="AT168" s="229" t="s">
        <v>152</v>
      </c>
      <c r="AU168" s="229" t="s">
        <v>90</v>
      </c>
      <c r="AY168" s="17" t="s">
        <v>149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88</v>
      </c>
      <c r="BK168" s="230">
        <f>ROUND(I168*H168,2)</f>
        <v>0</v>
      </c>
      <c r="BL168" s="17" t="s">
        <v>169</v>
      </c>
      <c r="BM168" s="229" t="s">
        <v>1584</v>
      </c>
    </row>
    <row r="169" spans="1:47" s="2" customFormat="1" ht="12">
      <c r="A169" s="38"/>
      <c r="B169" s="39"/>
      <c r="C169" s="40"/>
      <c r="D169" s="231" t="s">
        <v>159</v>
      </c>
      <c r="E169" s="40"/>
      <c r="F169" s="232" t="s">
        <v>1585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90</v>
      </c>
    </row>
    <row r="170" spans="1:65" s="2" customFormat="1" ht="24.15" customHeight="1">
      <c r="A170" s="38"/>
      <c r="B170" s="39"/>
      <c r="C170" s="218" t="s">
        <v>331</v>
      </c>
      <c r="D170" s="218" t="s">
        <v>152</v>
      </c>
      <c r="E170" s="219" t="s">
        <v>739</v>
      </c>
      <c r="F170" s="220" t="s">
        <v>740</v>
      </c>
      <c r="G170" s="221" t="s">
        <v>243</v>
      </c>
      <c r="H170" s="222">
        <v>52.78</v>
      </c>
      <c r="I170" s="223"/>
      <c r="J170" s="224">
        <f>ROUND(I170*H170,2)</f>
        <v>0</v>
      </c>
      <c r="K170" s="220" t="s">
        <v>156</v>
      </c>
      <c r="L170" s="44"/>
      <c r="M170" s="225" t="s">
        <v>1</v>
      </c>
      <c r="N170" s="226" t="s">
        <v>45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169</v>
      </c>
      <c r="AT170" s="229" t="s">
        <v>152</v>
      </c>
      <c r="AU170" s="229" t="s">
        <v>90</v>
      </c>
      <c r="AY170" s="17" t="s">
        <v>149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88</v>
      </c>
      <c r="BK170" s="230">
        <f>ROUND(I170*H170,2)</f>
        <v>0</v>
      </c>
      <c r="BL170" s="17" t="s">
        <v>169</v>
      </c>
      <c r="BM170" s="229" t="s">
        <v>1586</v>
      </c>
    </row>
    <row r="171" spans="1:51" s="13" customFormat="1" ht="12">
      <c r="A171" s="13"/>
      <c r="B171" s="236"/>
      <c r="C171" s="237"/>
      <c r="D171" s="231" t="s">
        <v>201</v>
      </c>
      <c r="E171" s="238" t="s">
        <v>1</v>
      </c>
      <c r="F171" s="239" t="s">
        <v>1587</v>
      </c>
      <c r="G171" s="237"/>
      <c r="H171" s="240">
        <v>27.04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201</v>
      </c>
      <c r="AU171" s="246" t="s">
        <v>90</v>
      </c>
      <c r="AV171" s="13" t="s">
        <v>90</v>
      </c>
      <c r="AW171" s="13" t="s">
        <v>36</v>
      </c>
      <c r="AX171" s="13" t="s">
        <v>80</v>
      </c>
      <c r="AY171" s="246" t="s">
        <v>149</v>
      </c>
    </row>
    <row r="172" spans="1:51" s="13" customFormat="1" ht="12">
      <c r="A172" s="13"/>
      <c r="B172" s="236"/>
      <c r="C172" s="237"/>
      <c r="D172" s="231" t="s">
        <v>201</v>
      </c>
      <c r="E172" s="238" t="s">
        <v>1</v>
      </c>
      <c r="F172" s="239" t="s">
        <v>1588</v>
      </c>
      <c r="G172" s="237"/>
      <c r="H172" s="240">
        <v>25.74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201</v>
      </c>
      <c r="AU172" s="246" t="s">
        <v>90</v>
      </c>
      <c r="AV172" s="13" t="s">
        <v>90</v>
      </c>
      <c r="AW172" s="13" t="s">
        <v>36</v>
      </c>
      <c r="AX172" s="13" t="s">
        <v>80</v>
      </c>
      <c r="AY172" s="246" t="s">
        <v>149</v>
      </c>
    </row>
    <row r="173" spans="1:63" s="12" customFormat="1" ht="22.8" customHeight="1">
      <c r="A173" s="12"/>
      <c r="B173" s="202"/>
      <c r="C173" s="203"/>
      <c r="D173" s="204" t="s">
        <v>79</v>
      </c>
      <c r="E173" s="216" t="s">
        <v>148</v>
      </c>
      <c r="F173" s="216" t="s">
        <v>749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SUM(P174:P182)</f>
        <v>0</v>
      </c>
      <c r="Q173" s="210"/>
      <c r="R173" s="211">
        <f>SUM(R174:R182)</f>
        <v>0</v>
      </c>
      <c r="S173" s="210"/>
      <c r="T173" s="212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88</v>
      </c>
      <c r="AT173" s="214" t="s">
        <v>79</v>
      </c>
      <c r="AU173" s="214" t="s">
        <v>88</v>
      </c>
      <c r="AY173" s="213" t="s">
        <v>149</v>
      </c>
      <c r="BK173" s="215">
        <f>SUM(BK174:BK182)</f>
        <v>0</v>
      </c>
    </row>
    <row r="174" spans="1:65" s="2" customFormat="1" ht="16.5" customHeight="1">
      <c r="A174" s="38"/>
      <c r="B174" s="39"/>
      <c r="C174" s="218" t="s">
        <v>336</v>
      </c>
      <c r="D174" s="218" t="s">
        <v>152</v>
      </c>
      <c r="E174" s="219" t="s">
        <v>774</v>
      </c>
      <c r="F174" s="220" t="s">
        <v>775</v>
      </c>
      <c r="G174" s="221" t="s">
        <v>239</v>
      </c>
      <c r="H174" s="222">
        <v>100</v>
      </c>
      <c r="I174" s="223"/>
      <c r="J174" s="224">
        <f>ROUND(I174*H174,2)</f>
        <v>0</v>
      </c>
      <c r="K174" s="220" t="s">
        <v>156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169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169</v>
      </c>
      <c r="BM174" s="229" t="s">
        <v>1589</v>
      </c>
    </row>
    <row r="175" spans="1:47" s="2" customFormat="1" ht="12">
      <c r="A175" s="38"/>
      <c r="B175" s="39"/>
      <c r="C175" s="40"/>
      <c r="D175" s="231" t="s">
        <v>159</v>
      </c>
      <c r="E175" s="40"/>
      <c r="F175" s="232" t="s">
        <v>777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90</v>
      </c>
    </row>
    <row r="176" spans="1:65" s="2" customFormat="1" ht="16.5" customHeight="1">
      <c r="A176" s="38"/>
      <c r="B176" s="39"/>
      <c r="C176" s="218" t="s">
        <v>426</v>
      </c>
      <c r="D176" s="218" t="s">
        <v>152</v>
      </c>
      <c r="E176" s="219" t="s">
        <v>780</v>
      </c>
      <c r="F176" s="220" t="s">
        <v>775</v>
      </c>
      <c r="G176" s="221" t="s">
        <v>239</v>
      </c>
      <c r="H176" s="222">
        <v>100</v>
      </c>
      <c r="I176" s="223"/>
      <c r="J176" s="224">
        <f>ROUND(I176*H176,2)</f>
        <v>0</v>
      </c>
      <c r="K176" s="220" t="s">
        <v>156</v>
      </c>
      <c r="L176" s="44"/>
      <c r="M176" s="225" t="s">
        <v>1</v>
      </c>
      <c r="N176" s="226" t="s">
        <v>45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169</v>
      </c>
      <c r="AT176" s="229" t="s">
        <v>152</v>
      </c>
      <c r="AU176" s="229" t="s">
        <v>90</v>
      </c>
      <c r="AY176" s="17" t="s">
        <v>149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88</v>
      </c>
      <c r="BK176" s="230">
        <f>ROUND(I176*H176,2)</f>
        <v>0</v>
      </c>
      <c r="BL176" s="17" t="s">
        <v>169</v>
      </c>
      <c r="BM176" s="229" t="s">
        <v>1590</v>
      </c>
    </row>
    <row r="177" spans="1:47" s="2" customFormat="1" ht="12">
      <c r="A177" s="38"/>
      <c r="B177" s="39"/>
      <c r="C177" s="40"/>
      <c r="D177" s="231" t="s">
        <v>159</v>
      </c>
      <c r="E177" s="40"/>
      <c r="F177" s="232" t="s">
        <v>1591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90</v>
      </c>
    </row>
    <row r="178" spans="1:65" s="2" customFormat="1" ht="24.15" customHeight="1">
      <c r="A178" s="38"/>
      <c r="B178" s="39"/>
      <c r="C178" s="218" t="s">
        <v>432</v>
      </c>
      <c r="D178" s="218" t="s">
        <v>152</v>
      </c>
      <c r="E178" s="219" t="s">
        <v>794</v>
      </c>
      <c r="F178" s="220" t="s">
        <v>795</v>
      </c>
      <c r="G178" s="221" t="s">
        <v>239</v>
      </c>
      <c r="H178" s="222">
        <v>100</v>
      </c>
      <c r="I178" s="223"/>
      <c r="J178" s="224">
        <f>ROUND(I178*H178,2)</f>
        <v>0</v>
      </c>
      <c r="K178" s="220" t="s">
        <v>156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169</v>
      </c>
      <c r="AT178" s="229" t="s">
        <v>152</v>
      </c>
      <c r="AU178" s="229" t="s">
        <v>90</v>
      </c>
      <c r="AY178" s="17" t="s">
        <v>149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88</v>
      </c>
      <c r="BK178" s="230">
        <f>ROUND(I178*H178,2)</f>
        <v>0</v>
      </c>
      <c r="BL178" s="17" t="s">
        <v>169</v>
      </c>
      <c r="BM178" s="229" t="s">
        <v>1592</v>
      </c>
    </row>
    <row r="179" spans="1:65" s="2" customFormat="1" ht="24.15" customHeight="1">
      <c r="A179" s="38"/>
      <c r="B179" s="39"/>
      <c r="C179" s="218" t="s">
        <v>444</v>
      </c>
      <c r="D179" s="218" t="s">
        <v>152</v>
      </c>
      <c r="E179" s="219" t="s">
        <v>818</v>
      </c>
      <c r="F179" s="220" t="s">
        <v>819</v>
      </c>
      <c r="G179" s="221" t="s">
        <v>239</v>
      </c>
      <c r="H179" s="222">
        <v>100</v>
      </c>
      <c r="I179" s="223"/>
      <c r="J179" s="224">
        <f>ROUND(I179*H179,2)</f>
        <v>0</v>
      </c>
      <c r="K179" s="220" t="s">
        <v>1</v>
      </c>
      <c r="L179" s="44"/>
      <c r="M179" s="225" t="s">
        <v>1</v>
      </c>
      <c r="N179" s="226" t="s">
        <v>45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169</v>
      </c>
      <c r="AT179" s="229" t="s">
        <v>152</v>
      </c>
      <c r="AU179" s="229" t="s">
        <v>90</v>
      </c>
      <c r="AY179" s="17" t="s">
        <v>149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88</v>
      </c>
      <c r="BK179" s="230">
        <f>ROUND(I179*H179,2)</f>
        <v>0</v>
      </c>
      <c r="BL179" s="17" t="s">
        <v>169</v>
      </c>
      <c r="BM179" s="229" t="s">
        <v>1593</v>
      </c>
    </row>
    <row r="180" spans="1:65" s="2" customFormat="1" ht="33" customHeight="1">
      <c r="A180" s="38"/>
      <c r="B180" s="39"/>
      <c r="C180" s="218" t="s">
        <v>451</v>
      </c>
      <c r="D180" s="218" t="s">
        <v>152</v>
      </c>
      <c r="E180" s="219" t="s">
        <v>821</v>
      </c>
      <c r="F180" s="220" t="s">
        <v>822</v>
      </c>
      <c r="G180" s="221" t="s">
        <v>239</v>
      </c>
      <c r="H180" s="222">
        <v>200</v>
      </c>
      <c r="I180" s="223"/>
      <c r="J180" s="224">
        <f>ROUND(I180*H180,2)</f>
        <v>0</v>
      </c>
      <c r="K180" s="220" t="s">
        <v>1</v>
      </c>
      <c r="L180" s="44"/>
      <c r="M180" s="225" t="s">
        <v>1</v>
      </c>
      <c r="N180" s="226" t="s">
        <v>45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169</v>
      </c>
      <c r="AT180" s="229" t="s">
        <v>152</v>
      </c>
      <c r="AU180" s="229" t="s">
        <v>90</v>
      </c>
      <c r="AY180" s="17" t="s">
        <v>149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88</v>
      </c>
      <c r="BK180" s="230">
        <f>ROUND(I180*H180,2)</f>
        <v>0</v>
      </c>
      <c r="BL180" s="17" t="s">
        <v>169</v>
      </c>
      <c r="BM180" s="229" t="s">
        <v>1594</v>
      </c>
    </row>
    <row r="181" spans="1:51" s="13" customFormat="1" ht="12">
      <c r="A181" s="13"/>
      <c r="B181" s="236"/>
      <c r="C181" s="237"/>
      <c r="D181" s="231" t="s">
        <v>201</v>
      </c>
      <c r="E181" s="238" t="s">
        <v>1</v>
      </c>
      <c r="F181" s="239" t="s">
        <v>1595</v>
      </c>
      <c r="G181" s="237"/>
      <c r="H181" s="240">
        <v>200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201</v>
      </c>
      <c r="AU181" s="246" t="s">
        <v>90</v>
      </c>
      <c r="AV181" s="13" t="s">
        <v>90</v>
      </c>
      <c r="AW181" s="13" t="s">
        <v>36</v>
      </c>
      <c r="AX181" s="13" t="s">
        <v>80</v>
      </c>
      <c r="AY181" s="246" t="s">
        <v>149</v>
      </c>
    </row>
    <row r="182" spans="1:65" s="2" customFormat="1" ht="24.15" customHeight="1">
      <c r="A182" s="38"/>
      <c r="B182" s="39"/>
      <c r="C182" s="218" t="s">
        <v>455</v>
      </c>
      <c r="D182" s="218" t="s">
        <v>152</v>
      </c>
      <c r="E182" s="219" t="s">
        <v>835</v>
      </c>
      <c r="F182" s="220" t="s">
        <v>836</v>
      </c>
      <c r="G182" s="221" t="s">
        <v>239</v>
      </c>
      <c r="H182" s="222">
        <v>100</v>
      </c>
      <c r="I182" s="223"/>
      <c r="J182" s="224">
        <f>ROUND(I182*H182,2)</f>
        <v>0</v>
      </c>
      <c r="K182" s="220" t="s">
        <v>156</v>
      </c>
      <c r="L182" s="44"/>
      <c r="M182" s="225" t="s">
        <v>1</v>
      </c>
      <c r="N182" s="226" t="s">
        <v>45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169</v>
      </c>
      <c r="AT182" s="229" t="s">
        <v>152</v>
      </c>
      <c r="AU182" s="229" t="s">
        <v>90</v>
      </c>
      <c r="AY182" s="17" t="s">
        <v>149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88</v>
      </c>
      <c r="BK182" s="230">
        <f>ROUND(I182*H182,2)</f>
        <v>0</v>
      </c>
      <c r="BL182" s="17" t="s">
        <v>169</v>
      </c>
      <c r="BM182" s="229" t="s">
        <v>1596</v>
      </c>
    </row>
    <row r="183" spans="1:63" s="12" customFormat="1" ht="22.8" customHeight="1">
      <c r="A183" s="12"/>
      <c r="B183" s="202"/>
      <c r="C183" s="203"/>
      <c r="D183" s="204" t="s">
        <v>79</v>
      </c>
      <c r="E183" s="216" t="s">
        <v>188</v>
      </c>
      <c r="F183" s="216" t="s">
        <v>410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SUM(P184:P219)</f>
        <v>0</v>
      </c>
      <c r="Q183" s="210"/>
      <c r="R183" s="211">
        <f>SUM(R184:R219)</f>
        <v>208.83471000000003</v>
      </c>
      <c r="S183" s="210"/>
      <c r="T183" s="212">
        <f>SUM(T184:T219)</f>
        <v>12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88</v>
      </c>
      <c r="AT183" s="214" t="s">
        <v>79</v>
      </c>
      <c r="AU183" s="214" t="s">
        <v>88</v>
      </c>
      <c r="AY183" s="213" t="s">
        <v>149</v>
      </c>
      <c r="BK183" s="215">
        <f>SUM(BK184:BK219)</f>
        <v>0</v>
      </c>
    </row>
    <row r="184" spans="1:65" s="2" customFormat="1" ht="24.15" customHeight="1">
      <c r="A184" s="38"/>
      <c r="B184" s="39"/>
      <c r="C184" s="218" t="s">
        <v>460</v>
      </c>
      <c r="D184" s="218" t="s">
        <v>152</v>
      </c>
      <c r="E184" s="219" t="s">
        <v>912</v>
      </c>
      <c r="F184" s="220" t="s">
        <v>913</v>
      </c>
      <c r="G184" s="221" t="s">
        <v>198</v>
      </c>
      <c r="H184" s="222">
        <v>6</v>
      </c>
      <c r="I184" s="223"/>
      <c r="J184" s="224">
        <f>ROUND(I184*H184,2)</f>
        <v>0</v>
      </c>
      <c r="K184" s="220" t="s">
        <v>156</v>
      </c>
      <c r="L184" s="44"/>
      <c r="M184" s="225" t="s">
        <v>1</v>
      </c>
      <c r="N184" s="226" t="s">
        <v>45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0.7</v>
      </c>
      <c r="T184" s="228">
        <f>S184*H184</f>
        <v>4.199999999999999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169</v>
      </c>
      <c r="AT184" s="229" t="s">
        <v>152</v>
      </c>
      <c r="AU184" s="229" t="s">
        <v>90</v>
      </c>
      <c r="AY184" s="17" t="s">
        <v>149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88</v>
      </c>
      <c r="BK184" s="230">
        <f>ROUND(I184*H184,2)</f>
        <v>0</v>
      </c>
      <c r="BL184" s="17" t="s">
        <v>169</v>
      </c>
      <c r="BM184" s="229" t="s">
        <v>1597</v>
      </c>
    </row>
    <row r="185" spans="1:51" s="13" customFormat="1" ht="12">
      <c r="A185" s="13"/>
      <c r="B185" s="236"/>
      <c r="C185" s="237"/>
      <c r="D185" s="231" t="s">
        <v>201</v>
      </c>
      <c r="E185" s="238" t="s">
        <v>1</v>
      </c>
      <c r="F185" s="239" t="s">
        <v>1598</v>
      </c>
      <c r="G185" s="237"/>
      <c r="H185" s="240">
        <v>6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201</v>
      </c>
      <c r="AU185" s="246" t="s">
        <v>90</v>
      </c>
      <c r="AV185" s="13" t="s">
        <v>90</v>
      </c>
      <c r="AW185" s="13" t="s">
        <v>36</v>
      </c>
      <c r="AX185" s="13" t="s">
        <v>80</v>
      </c>
      <c r="AY185" s="246" t="s">
        <v>149</v>
      </c>
    </row>
    <row r="186" spans="1:65" s="2" customFormat="1" ht="24.15" customHeight="1">
      <c r="A186" s="38"/>
      <c r="B186" s="39"/>
      <c r="C186" s="218" t="s">
        <v>464</v>
      </c>
      <c r="D186" s="218" t="s">
        <v>152</v>
      </c>
      <c r="E186" s="219" t="s">
        <v>917</v>
      </c>
      <c r="F186" s="220" t="s">
        <v>918</v>
      </c>
      <c r="G186" s="221" t="s">
        <v>198</v>
      </c>
      <c r="H186" s="222">
        <v>6</v>
      </c>
      <c r="I186" s="223"/>
      <c r="J186" s="224">
        <f>ROUND(I186*H186,2)</f>
        <v>0</v>
      </c>
      <c r="K186" s="220" t="s">
        <v>156</v>
      </c>
      <c r="L186" s="44"/>
      <c r="M186" s="225" t="s">
        <v>1</v>
      </c>
      <c r="N186" s="226" t="s">
        <v>45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1.3</v>
      </c>
      <c r="T186" s="228">
        <f>S186*H186</f>
        <v>7.800000000000001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169</v>
      </c>
      <c r="AT186" s="229" t="s">
        <v>152</v>
      </c>
      <c r="AU186" s="229" t="s">
        <v>90</v>
      </c>
      <c r="AY186" s="17" t="s">
        <v>149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88</v>
      </c>
      <c r="BK186" s="230">
        <f>ROUND(I186*H186,2)</f>
        <v>0</v>
      </c>
      <c r="BL186" s="17" t="s">
        <v>169</v>
      </c>
      <c r="BM186" s="229" t="s">
        <v>1599</v>
      </c>
    </row>
    <row r="187" spans="1:51" s="13" customFormat="1" ht="12">
      <c r="A187" s="13"/>
      <c r="B187" s="236"/>
      <c r="C187" s="237"/>
      <c r="D187" s="231" t="s">
        <v>201</v>
      </c>
      <c r="E187" s="238" t="s">
        <v>1</v>
      </c>
      <c r="F187" s="239" t="s">
        <v>1600</v>
      </c>
      <c r="G187" s="237"/>
      <c r="H187" s="240">
        <v>3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201</v>
      </c>
      <c r="AU187" s="246" t="s">
        <v>90</v>
      </c>
      <c r="AV187" s="13" t="s">
        <v>90</v>
      </c>
      <c r="AW187" s="13" t="s">
        <v>36</v>
      </c>
      <c r="AX187" s="13" t="s">
        <v>80</v>
      </c>
      <c r="AY187" s="246" t="s">
        <v>149</v>
      </c>
    </row>
    <row r="188" spans="1:51" s="13" customFormat="1" ht="12">
      <c r="A188" s="13"/>
      <c r="B188" s="236"/>
      <c r="C188" s="237"/>
      <c r="D188" s="231" t="s">
        <v>201</v>
      </c>
      <c r="E188" s="238" t="s">
        <v>1</v>
      </c>
      <c r="F188" s="239" t="s">
        <v>1601</v>
      </c>
      <c r="G188" s="237"/>
      <c r="H188" s="240">
        <v>3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201</v>
      </c>
      <c r="AU188" s="246" t="s">
        <v>90</v>
      </c>
      <c r="AV188" s="13" t="s">
        <v>90</v>
      </c>
      <c r="AW188" s="13" t="s">
        <v>36</v>
      </c>
      <c r="AX188" s="13" t="s">
        <v>80</v>
      </c>
      <c r="AY188" s="246" t="s">
        <v>149</v>
      </c>
    </row>
    <row r="189" spans="1:65" s="2" customFormat="1" ht="24.15" customHeight="1">
      <c r="A189" s="38"/>
      <c r="B189" s="39"/>
      <c r="C189" s="218" t="s">
        <v>469</v>
      </c>
      <c r="D189" s="218" t="s">
        <v>152</v>
      </c>
      <c r="E189" s="219" t="s">
        <v>922</v>
      </c>
      <c r="F189" s="220" t="s">
        <v>923</v>
      </c>
      <c r="G189" s="221" t="s">
        <v>198</v>
      </c>
      <c r="H189" s="222">
        <v>2.4</v>
      </c>
      <c r="I189" s="223"/>
      <c r="J189" s="224">
        <f>ROUND(I189*H189,2)</f>
        <v>0</v>
      </c>
      <c r="K189" s="220" t="s">
        <v>156</v>
      </c>
      <c r="L189" s="44"/>
      <c r="M189" s="225" t="s">
        <v>1</v>
      </c>
      <c r="N189" s="226" t="s">
        <v>45</v>
      </c>
      <c r="O189" s="91"/>
      <c r="P189" s="227">
        <f>O189*H189</f>
        <v>0</v>
      </c>
      <c r="Q189" s="227">
        <v>1E-05</v>
      </c>
      <c r="R189" s="227">
        <f>Q189*H189</f>
        <v>2.4E-05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169</v>
      </c>
      <c r="AT189" s="229" t="s">
        <v>152</v>
      </c>
      <c r="AU189" s="229" t="s">
        <v>90</v>
      </c>
      <c r="AY189" s="17" t="s">
        <v>149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88</v>
      </c>
      <c r="BK189" s="230">
        <f>ROUND(I189*H189,2)</f>
        <v>0</v>
      </c>
      <c r="BL189" s="17" t="s">
        <v>169</v>
      </c>
      <c r="BM189" s="229" t="s">
        <v>1602</v>
      </c>
    </row>
    <row r="190" spans="1:47" s="2" customFormat="1" ht="12">
      <c r="A190" s="38"/>
      <c r="B190" s="39"/>
      <c r="C190" s="40"/>
      <c r="D190" s="231" t="s">
        <v>159</v>
      </c>
      <c r="E190" s="40"/>
      <c r="F190" s="232" t="s">
        <v>1603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90</v>
      </c>
    </row>
    <row r="191" spans="1:51" s="13" customFormat="1" ht="12">
      <c r="A191" s="13"/>
      <c r="B191" s="236"/>
      <c r="C191" s="237"/>
      <c r="D191" s="231" t="s">
        <v>201</v>
      </c>
      <c r="E191" s="238" t="s">
        <v>1</v>
      </c>
      <c r="F191" s="239" t="s">
        <v>1604</v>
      </c>
      <c r="G191" s="237"/>
      <c r="H191" s="240">
        <v>2.4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201</v>
      </c>
      <c r="AU191" s="246" t="s">
        <v>90</v>
      </c>
      <c r="AV191" s="13" t="s">
        <v>90</v>
      </c>
      <c r="AW191" s="13" t="s">
        <v>36</v>
      </c>
      <c r="AX191" s="13" t="s">
        <v>80</v>
      </c>
      <c r="AY191" s="246" t="s">
        <v>149</v>
      </c>
    </row>
    <row r="192" spans="1:65" s="2" customFormat="1" ht="21.75" customHeight="1">
      <c r="A192" s="38"/>
      <c r="B192" s="39"/>
      <c r="C192" s="255" t="s">
        <v>779</v>
      </c>
      <c r="D192" s="255" t="s">
        <v>343</v>
      </c>
      <c r="E192" s="256" t="s">
        <v>1605</v>
      </c>
      <c r="F192" s="257" t="s">
        <v>1606</v>
      </c>
      <c r="G192" s="258" t="s">
        <v>198</v>
      </c>
      <c r="H192" s="259">
        <v>2.4</v>
      </c>
      <c r="I192" s="260"/>
      <c r="J192" s="261">
        <f>ROUND(I192*H192,2)</f>
        <v>0</v>
      </c>
      <c r="K192" s="257" t="s">
        <v>1</v>
      </c>
      <c r="L192" s="262"/>
      <c r="M192" s="263" t="s">
        <v>1</v>
      </c>
      <c r="N192" s="264" t="s">
        <v>45</v>
      </c>
      <c r="O192" s="91"/>
      <c r="P192" s="227">
        <f>O192*H192</f>
        <v>0</v>
      </c>
      <c r="Q192" s="227">
        <v>0.42</v>
      </c>
      <c r="R192" s="227">
        <f>Q192*H192</f>
        <v>1.008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188</v>
      </c>
      <c r="AT192" s="229" t="s">
        <v>343</v>
      </c>
      <c r="AU192" s="229" t="s">
        <v>90</v>
      </c>
      <c r="AY192" s="17" t="s">
        <v>149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88</v>
      </c>
      <c r="BK192" s="230">
        <f>ROUND(I192*H192,2)</f>
        <v>0</v>
      </c>
      <c r="BL192" s="17" t="s">
        <v>169</v>
      </c>
      <c r="BM192" s="229" t="s">
        <v>1607</v>
      </c>
    </row>
    <row r="193" spans="1:65" s="2" customFormat="1" ht="24.15" customHeight="1">
      <c r="A193" s="38"/>
      <c r="B193" s="39"/>
      <c r="C193" s="218" t="s">
        <v>497</v>
      </c>
      <c r="D193" s="218" t="s">
        <v>152</v>
      </c>
      <c r="E193" s="219" t="s">
        <v>1608</v>
      </c>
      <c r="F193" s="220" t="s">
        <v>1609</v>
      </c>
      <c r="G193" s="221" t="s">
        <v>198</v>
      </c>
      <c r="H193" s="222">
        <v>78.2</v>
      </c>
      <c r="I193" s="223"/>
      <c r="J193" s="224">
        <f>ROUND(I193*H193,2)</f>
        <v>0</v>
      </c>
      <c r="K193" s="220" t="s">
        <v>156</v>
      </c>
      <c r="L193" s="44"/>
      <c r="M193" s="225" t="s">
        <v>1</v>
      </c>
      <c r="N193" s="226" t="s">
        <v>45</v>
      </c>
      <c r="O193" s="91"/>
      <c r="P193" s="227">
        <f>O193*H193</f>
        <v>0</v>
      </c>
      <c r="Q193" s="227">
        <v>2E-05</v>
      </c>
      <c r="R193" s="227">
        <f>Q193*H193</f>
        <v>0.0015640000000000003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169</v>
      </c>
      <c r="AT193" s="229" t="s">
        <v>152</v>
      </c>
      <c r="AU193" s="229" t="s">
        <v>90</v>
      </c>
      <c r="AY193" s="17" t="s">
        <v>149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88</v>
      </c>
      <c r="BK193" s="230">
        <f>ROUND(I193*H193,2)</f>
        <v>0</v>
      </c>
      <c r="BL193" s="17" t="s">
        <v>169</v>
      </c>
      <c r="BM193" s="229" t="s">
        <v>1610</v>
      </c>
    </row>
    <row r="194" spans="1:47" s="2" customFormat="1" ht="12">
      <c r="A194" s="38"/>
      <c r="B194" s="39"/>
      <c r="C194" s="40"/>
      <c r="D194" s="231" t="s">
        <v>159</v>
      </c>
      <c r="E194" s="40"/>
      <c r="F194" s="232" t="s">
        <v>1611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159</v>
      </c>
      <c r="AU194" s="17" t="s">
        <v>90</v>
      </c>
    </row>
    <row r="195" spans="1:51" s="13" customFormat="1" ht="12">
      <c r="A195" s="13"/>
      <c r="B195" s="236"/>
      <c r="C195" s="237"/>
      <c r="D195" s="231" t="s">
        <v>201</v>
      </c>
      <c r="E195" s="238" t="s">
        <v>1</v>
      </c>
      <c r="F195" s="239" t="s">
        <v>1612</v>
      </c>
      <c r="G195" s="237"/>
      <c r="H195" s="240">
        <v>78.2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201</v>
      </c>
      <c r="AU195" s="246" t="s">
        <v>90</v>
      </c>
      <c r="AV195" s="13" t="s">
        <v>90</v>
      </c>
      <c r="AW195" s="13" t="s">
        <v>36</v>
      </c>
      <c r="AX195" s="13" t="s">
        <v>80</v>
      </c>
      <c r="AY195" s="246" t="s">
        <v>149</v>
      </c>
    </row>
    <row r="196" spans="1:65" s="2" customFormat="1" ht="21.75" customHeight="1">
      <c r="A196" s="38"/>
      <c r="B196" s="39"/>
      <c r="C196" s="255" t="s">
        <v>793</v>
      </c>
      <c r="D196" s="255" t="s">
        <v>343</v>
      </c>
      <c r="E196" s="256" t="s">
        <v>1613</v>
      </c>
      <c r="F196" s="257" t="s">
        <v>1614</v>
      </c>
      <c r="G196" s="258" t="s">
        <v>198</v>
      </c>
      <c r="H196" s="259">
        <v>77</v>
      </c>
      <c r="I196" s="260"/>
      <c r="J196" s="261">
        <f>ROUND(I196*H196,2)</f>
        <v>0</v>
      </c>
      <c r="K196" s="257" t="s">
        <v>156</v>
      </c>
      <c r="L196" s="262"/>
      <c r="M196" s="263" t="s">
        <v>1</v>
      </c>
      <c r="N196" s="264" t="s">
        <v>45</v>
      </c>
      <c r="O196" s="91"/>
      <c r="P196" s="227">
        <f>O196*H196</f>
        <v>0</v>
      </c>
      <c r="Q196" s="227">
        <v>0.9376</v>
      </c>
      <c r="R196" s="227">
        <f>Q196*H196</f>
        <v>72.1952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188</v>
      </c>
      <c r="AT196" s="229" t="s">
        <v>343</v>
      </c>
      <c r="AU196" s="229" t="s">
        <v>90</v>
      </c>
      <c r="AY196" s="17" t="s">
        <v>149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88</v>
      </c>
      <c r="BK196" s="230">
        <f>ROUND(I196*H196,2)</f>
        <v>0</v>
      </c>
      <c r="BL196" s="17" t="s">
        <v>169</v>
      </c>
      <c r="BM196" s="229" t="s">
        <v>1615</v>
      </c>
    </row>
    <row r="197" spans="1:65" s="2" customFormat="1" ht="21.75" customHeight="1">
      <c r="A197" s="38"/>
      <c r="B197" s="39"/>
      <c r="C197" s="255" t="s">
        <v>797</v>
      </c>
      <c r="D197" s="255" t="s">
        <v>343</v>
      </c>
      <c r="E197" s="256" t="s">
        <v>1616</v>
      </c>
      <c r="F197" s="257" t="s">
        <v>1617</v>
      </c>
      <c r="G197" s="258" t="s">
        <v>198</v>
      </c>
      <c r="H197" s="259">
        <v>1.2</v>
      </c>
      <c r="I197" s="260"/>
      <c r="J197" s="261">
        <f>ROUND(I197*H197,2)</f>
        <v>0</v>
      </c>
      <c r="K197" s="257" t="s">
        <v>1</v>
      </c>
      <c r="L197" s="262"/>
      <c r="M197" s="263" t="s">
        <v>1</v>
      </c>
      <c r="N197" s="264" t="s">
        <v>45</v>
      </c>
      <c r="O197" s="91"/>
      <c r="P197" s="227">
        <f>O197*H197</f>
        <v>0</v>
      </c>
      <c r="Q197" s="227">
        <v>0.5575</v>
      </c>
      <c r="R197" s="227">
        <f>Q197*H197</f>
        <v>0.6689999999999999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188</v>
      </c>
      <c r="AT197" s="229" t="s">
        <v>343</v>
      </c>
      <c r="AU197" s="229" t="s">
        <v>90</v>
      </c>
      <c r="AY197" s="17" t="s">
        <v>149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88</v>
      </c>
      <c r="BK197" s="230">
        <f>ROUND(I197*H197,2)</f>
        <v>0</v>
      </c>
      <c r="BL197" s="17" t="s">
        <v>169</v>
      </c>
      <c r="BM197" s="229" t="s">
        <v>1618</v>
      </c>
    </row>
    <row r="198" spans="1:51" s="13" customFormat="1" ht="12">
      <c r="A198" s="13"/>
      <c r="B198" s="236"/>
      <c r="C198" s="237"/>
      <c r="D198" s="231" t="s">
        <v>201</v>
      </c>
      <c r="E198" s="238" t="s">
        <v>1</v>
      </c>
      <c r="F198" s="239" t="s">
        <v>1619</v>
      </c>
      <c r="G198" s="237"/>
      <c r="H198" s="240">
        <v>1.2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201</v>
      </c>
      <c r="AU198" s="246" t="s">
        <v>90</v>
      </c>
      <c r="AV198" s="13" t="s">
        <v>90</v>
      </c>
      <c r="AW198" s="13" t="s">
        <v>36</v>
      </c>
      <c r="AX198" s="13" t="s">
        <v>80</v>
      </c>
      <c r="AY198" s="246" t="s">
        <v>149</v>
      </c>
    </row>
    <row r="199" spans="1:65" s="2" customFormat="1" ht="33" customHeight="1">
      <c r="A199" s="38"/>
      <c r="B199" s="39"/>
      <c r="C199" s="218" t="s">
        <v>510</v>
      </c>
      <c r="D199" s="218" t="s">
        <v>152</v>
      </c>
      <c r="E199" s="219" t="s">
        <v>931</v>
      </c>
      <c r="F199" s="220" t="s">
        <v>932</v>
      </c>
      <c r="G199" s="221" t="s">
        <v>198</v>
      </c>
      <c r="H199" s="222">
        <v>52.4</v>
      </c>
      <c r="I199" s="223"/>
      <c r="J199" s="224">
        <f>ROUND(I199*H199,2)</f>
        <v>0</v>
      </c>
      <c r="K199" s="220" t="s">
        <v>156</v>
      </c>
      <c r="L199" s="44"/>
      <c r="M199" s="225" t="s">
        <v>1</v>
      </c>
      <c r="N199" s="226" t="s">
        <v>45</v>
      </c>
      <c r="O199" s="91"/>
      <c r="P199" s="227">
        <f>O199*H199</f>
        <v>0</v>
      </c>
      <c r="Q199" s="227">
        <v>3E-05</v>
      </c>
      <c r="R199" s="227">
        <f>Q199*H199</f>
        <v>0.001572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169</v>
      </c>
      <c r="AT199" s="229" t="s">
        <v>152</v>
      </c>
      <c r="AU199" s="229" t="s">
        <v>90</v>
      </c>
      <c r="AY199" s="17" t="s">
        <v>149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88</v>
      </c>
      <c r="BK199" s="230">
        <f>ROUND(I199*H199,2)</f>
        <v>0</v>
      </c>
      <c r="BL199" s="17" t="s">
        <v>169</v>
      </c>
      <c r="BM199" s="229" t="s">
        <v>1620</v>
      </c>
    </row>
    <row r="200" spans="1:47" s="2" customFormat="1" ht="12">
      <c r="A200" s="38"/>
      <c r="B200" s="39"/>
      <c r="C200" s="40"/>
      <c r="D200" s="231" t="s">
        <v>159</v>
      </c>
      <c r="E200" s="40"/>
      <c r="F200" s="232" t="s">
        <v>1611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159</v>
      </c>
      <c r="AU200" s="17" t="s">
        <v>90</v>
      </c>
    </row>
    <row r="201" spans="1:51" s="13" customFormat="1" ht="12">
      <c r="A201" s="13"/>
      <c r="B201" s="236"/>
      <c r="C201" s="237"/>
      <c r="D201" s="231" t="s">
        <v>201</v>
      </c>
      <c r="E201" s="238" t="s">
        <v>1</v>
      </c>
      <c r="F201" s="239" t="s">
        <v>1621</v>
      </c>
      <c r="G201" s="237"/>
      <c r="H201" s="240">
        <v>52.4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201</v>
      </c>
      <c r="AU201" s="246" t="s">
        <v>90</v>
      </c>
      <c r="AV201" s="13" t="s">
        <v>90</v>
      </c>
      <c r="AW201" s="13" t="s">
        <v>36</v>
      </c>
      <c r="AX201" s="13" t="s">
        <v>80</v>
      </c>
      <c r="AY201" s="246" t="s">
        <v>149</v>
      </c>
    </row>
    <row r="202" spans="1:65" s="2" customFormat="1" ht="21.75" customHeight="1">
      <c r="A202" s="38"/>
      <c r="B202" s="39"/>
      <c r="C202" s="255" t="s">
        <v>789</v>
      </c>
      <c r="D202" s="255" t="s">
        <v>343</v>
      </c>
      <c r="E202" s="256" t="s">
        <v>1622</v>
      </c>
      <c r="F202" s="257" t="s">
        <v>1623</v>
      </c>
      <c r="G202" s="258" t="s">
        <v>198</v>
      </c>
      <c r="H202" s="259">
        <v>50</v>
      </c>
      <c r="I202" s="260"/>
      <c r="J202" s="261">
        <f>ROUND(I202*H202,2)</f>
        <v>0</v>
      </c>
      <c r="K202" s="257" t="s">
        <v>156</v>
      </c>
      <c r="L202" s="262"/>
      <c r="M202" s="263" t="s">
        <v>1</v>
      </c>
      <c r="N202" s="264" t="s">
        <v>45</v>
      </c>
      <c r="O202" s="91"/>
      <c r="P202" s="227">
        <f>O202*H202</f>
        <v>0</v>
      </c>
      <c r="Q202" s="227">
        <v>1.3852</v>
      </c>
      <c r="R202" s="227">
        <f>Q202*H202</f>
        <v>69.26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188</v>
      </c>
      <c r="AT202" s="229" t="s">
        <v>343</v>
      </c>
      <c r="AU202" s="229" t="s">
        <v>90</v>
      </c>
      <c r="AY202" s="17" t="s">
        <v>149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88</v>
      </c>
      <c r="BK202" s="230">
        <f>ROUND(I202*H202,2)</f>
        <v>0</v>
      </c>
      <c r="BL202" s="17" t="s">
        <v>169</v>
      </c>
      <c r="BM202" s="229" t="s">
        <v>1624</v>
      </c>
    </row>
    <row r="203" spans="1:65" s="2" customFormat="1" ht="21.75" customHeight="1">
      <c r="A203" s="38"/>
      <c r="B203" s="39"/>
      <c r="C203" s="255" t="s">
        <v>784</v>
      </c>
      <c r="D203" s="255" t="s">
        <v>343</v>
      </c>
      <c r="E203" s="256" t="s">
        <v>1625</v>
      </c>
      <c r="F203" s="257" t="s">
        <v>1626</v>
      </c>
      <c r="G203" s="258" t="s">
        <v>198</v>
      </c>
      <c r="H203" s="259">
        <v>2.4</v>
      </c>
      <c r="I203" s="260"/>
      <c r="J203" s="261">
        <f>ROUND(I203*H203,2)</f>
        <v>0</v>
      </c>
      <c r="K203" s="257" t="s">
        <v>1</v>
      </c>
      <c r="L203" s="262"/>
      <c r="M203" s="263" t="s">
        <v>1</v>
      </c>
      <c r="N203" s="264" t="s">
        <v>45</v>
      </c>
      <c r="O203" s="91"/>
      <c r="P203" s="227">
        <f>O203*H203</f>
        <v>0</v>
      </c>
      <c r="Q203" s="227">
        <v>0.5575</v>
      </c>
      <c r="R203" s="227">
        <f>Q203*H203</f>
        <v>1.3379999999999999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188</v>
      </c>
      <c r="AT203" s="229" t="s">
        <v>343</v>
      </c>
      <c r="AU203" s="229" t="s">
        <v>90</v>
      </c>
      <c r="AY203" s="17" t="s">
        <v>149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88</v>
      </c>
      <c r="BK203" s="230">
        <f>ROUND(I203*H203,2)</f>
        <v>0</v>
      </c>
      <c r="BL203" s="17" t="s">
        <v>169</v>
      </c>
      <c r="BM203" s="229" t="s">
        <v>1627</v>
      </c>
    </row>
    <row r="204" spans="1:51" s="13" customFormat="1" ht="12">
      <c r="A204" s="13"/>
      <c r="B204" s="236"/>
      <c r="C204" s="237"/>
      <c r="D204" s="231" t="s">
        <v>201</v>
      </c>
      <c r="E204" s="238" t="s">
        <v>1</v>
      </c>
      <c r="F204" s="239" t="s">
        <v>1628</v>
      </c>
      <c r="G204" s="237"/>
      <c r="H204" s="240">
        <v>2.4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201</v>
      </c>
      <c r="AU204" s="246" t="s">
        <v>90</v>
      </c>
      <c r="AV204" s="13" t="s">
        <v>90</v>
      </c>
      <c r="AW204" s="13" t="s">
        <v>36</v>
      </c>
      <c r="AX204" s="13" t="s">
        <v>80</v>
      </c>
      <c r="AY204" s="246" t="s">
        <v>149</v>
      </c>
    </row>
    <row r="205" spans="1:65" s="2" customFormat="1" ht="16.5" customHeight="1">
      <c r="A205" s="38"/>
      <c r="B205" s="39"/>
      <c r="C205" s="218" t="s">
        <v>524</v>
      </c>
      <c r="D205" s="218" t="s">
        <v>152</v>
      </c>
      <c r="E205" s="219" t="s">
        <v>940</v>
      </c>
      <c r="F205" s="220" t="s">
        <v>941</v>
      </c>
      <c r="G205" s="221" t="s">
        <v>248</v>
      </c>
      <c r="H205" s="222">
        <v>1</v>
      </c>
      <c r="I205" s="223"/>
      <c r="J205" s="224">
        <f>ROUND(I205*H205,2)</f>
        <v>0</v>
      </c>
      <c r="K205" s="220" t="s">
        <v>1</v>
      </c>
      <c r="L205" s="44"/>
      <c r="M205" s="225" t="s">
        <v>1</v>
      </c>
      <c r="N205" s="226" t="s">
        <v>45</v>
      </c>
      <c r="O205" s="91"/>
      <c r="P205" s="227">
        <f>O205*H205</f>
        <v>0</v>
      </c>
      <c r="Q205" s="227">
        <v>0.00273</v>
      </c>
      <c r="R205" s="227">
        <f>Q205*H205</f>
        <v>0.00273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169</v>
      </c>
      <c r="AT205" s="229" t="s">
        <v>152</v>
      </c>
      <c r="AU205" s="229" t="s">
        <v>90</v>
      </c>
      <c r="AY205" s="17" t="s">
        <v>149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88</v>
      </c>
      <c r="BK205" s="230">
        <f>ROUND(I205*H205,2)</f>
        <v>0</v>
      </c>
      <c r="BL205" s="17" t="s">
        <v>169</v>
      </c>
      <c r="BM205" s="229" t="s">
        <v>1629</v>
      </c>
    </row>
    <row r="206" spans="1:47" s="2" customFormat="1" ht="12">
      <c r="A206" s="38"/>
      <c r="B206" s="39"/>
      <c r="C206" s="40"/>
      <c r="D206" s="231" t="s">
        <v>159</v>
      </c>
      <c r="E206" s="40"/>
      <c r="F206" s="232" t="s">
        <v>1630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90</v>
      </c>
    </row>
    <row r="207" spans="1:65" s="2" customFormat="1" ht="16.5" customHeight="1">
      <c r="A207" s="38"/>
      <c r="B207" s="39"/>
      <c r="C207" s="218" t="s">
        <v>529</v>
      </c>
      <c r="D207" s="218" t="s">
        <v>152</v>
      </c>
      <c r="E207" s="219" t="s">
        <v>1631</v>
      </c>
      <c r="F207" s="220" t="s">
        <v>1632</v>
      </c>
      <c r="G207" s="221" t="s">
        <v>198</v>
      </c>
      <c r="H207" s="222">
        <v>78</v>
      </c>
      <c r="I207" s="223"/>
      <c r="J207" s="224">
        <f>ROUND(I207*H207,2)</f>
        <v>0</v>
      </c>
      <c r="K207" s="220" t="s">
        <v>156</v>
      </c>
      <c r="L207" s="44"/>
      <c r="M207" s="225" t="s">
        <v>1</v>
      </c>
      <c r="N207" s="226" t="s">
        <v>45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169</v>
      </c>
      <c r="AT207" s="229" t="s">
        <v>152</v>
      </c>
      <c r="AU207" s="229" t="s">
        <v>90</v>
      </c>
      <c r="AY207" s="17" t="s">
        <v>149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88</v>
      </c>
      <c r="BK207" s="230">
        <f>ROUND(I207*H207,2)</f>
        <v>0</v>
      </c>
      <c r="BL207" s="17" t="s">
        <v>169</v>
      </c>
      <c r="BM207" s="229" t="s">
        <v>1633</v>
      </c>
    </row>
    <row r="208" spans="1:65" s="2" customFormat="1" ht="24.15" customHeight="1">
      <c r="A208" s="38"/>
      <c r="B208" s="39"/>
      <c r="C208" s="218" t="s">
        <v>533</v>
      </c>
      <c r="D208" s="218" t="s">
        <v>152</v>
      </c>
      <c r="E208" s="219" t="s">
        <v>1634</v>
      </c>
      <c r="F208" s="220" t="s">
        <v>1635</v>
      </c>
      <c r="G208" s="221" t="s">
        <v>248</v>
      </c>
      <c r="H208" s="222">
        <v>2</v>
      </c>
      <c r="I208" s="223"/>
      <c r="J208" s="224">
        <f>ROUND(I208*H208,2)</f>
        <v>0</v>
      </c>
      <c r="K208" s="220" t="s">
        <v>156</v>
      </c>
      <c r="L208" s="44"/>
      <c r="M208" s="225" t="s">
        <v>1</v>
      </c>
      <c r="N208" s="226" t="s">
        <v>45</v>
      </c>
      <c r="O208" s="91"/>
      <c r="P208" s="227">
        <f>O208*H208</f>
        <v>0</v>
      </c>
      <c r="Q208" s="227">
        <v>0.94164</v>
      </c>
      <c r="R208" s="227">
        <f>Q208*H208</f>
        <v>1.88328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169</v>
      </c>
      <c r="AT208" s="229" t="s">
        <v>152</v>
      </c>
      <c r="AU208" s="229" t="s">
        <v>90</v>
      </c>
      <c r="AY208" s="17" t="s">
        <v>149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88</v>
      </c>
      <c r="BK208" s="230">
        <f>ROUND(I208*H208,2)</f>
        <v>0</v>
      </c>
      <c r="BL208" s="17" t="s">
        <v>169</v>
      </c>
      <c r="BM208" s="229" t="s">
        <v>1636</v>
      </c>
    </row>
    <row r="209" spans="1:65" s="2" customFormat="1" ht="16.5" customHeight="1">
      <c r="A209" s="38"/>
      <c r="B209" s="39"/>
      <c r="C209" s="218" t="s">
        <v>501</v>
      </c>
      <c r="D209" s="218" t="s">
        <v>152</v>
      </c>
      <c r="E209" s="219" t="s">
        <v>1637</v>
      </c>
      <c r="F209" s="220" t="s">
        <v>1638</v>
      </c>
      <c r="G209" s="221" t="s">
        <v>198</v>
      </c>
      <c r="H209" s="222">
        <v>52</v>
      </c>
      <c r="I209" s="223"/>
      <c r="J209" s="224">
        <f>ROUND(I209*H209,2)</f>
        <v>0</v>
      </c>
      <c r="K209" s="220" t="s">
        <v>156</v>
      </c>
      <c r="L209" s="44"/>
      <c r="M209" s="225" t="s">
        <v>1</v>
      </c>
      <c r="N209" s="226" t="s">
        <v>45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169</v>
      </c>
      <c r="AT209" s="229" t="s">
        <v>152</v>
      </c>
      <c r="AU209" s="229" t="s">
        <v>90</v>
      </c>
      <c r="AY209" s="17" t="s">
        <v>149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88</v>
      </c>
      <c r="BK209" s="230">
        <f>ROUND(I209*H209,2)</f>
        <v>0</v>
      </c>
      <c r="BL209" s="17" t="s">
        <v>169</v>
      </c>
      <c r="BM209" s="229" t="s">
        <v>1639</v>
      </c>
    </row>
    <row r="210" spans="1:65" s="2" customFormat="1" ht="24.15" customHeight="1">
      <c r="A210" s="38"/>
      <c r="B210" s="39"/>
      <c r="C210" s="218" t="s">
        <v>506</v>
      </c>
      <c r="D210" s="218" t="s">
        <v>152</v>
      </c>
      <c r="E210" s="219" t="s">
        <v>1640</v>
      </c>
      <c r="F210" s="220" t="s">
        <v>1641</v>
      </c>
      <c r="G210" s="221" t="s">
        <v>248</v>
      </c>
      <c r="H210" s="222">
        <v>2</v>
      </c>
      <c r="I210" s="223"/>
      <c r="J210" s="224">
        <f>ROUND(I210*H210,2)</f>
        <v>0</v>
      </c>
      <c r="K210" s="220" t="s">
        <v>156</v>
      </c>
      <c r="L210" s="44"/>
      <c r="M210" s="225" t="s">
        <v>1</v>
      </c>
      <c r="N210" s="226" t="s">
        <v>45</v>
      </c>
      <c r="O210" s="91"/>
      <c r="P210" s="227">
        <f>O210*H210</f>
        <v>0</v>
      </c>
      <c r="Q210" s="227">
        <v>1.39007</v>
      </c>
      <c r="R210" s="227">
        <f>Q210*H210</f>
        <v>2.78014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169</v>
      </c>
      <c r="AT210" s="229" t="s">
        <v>152</v>
      </c>
      <c r="AU210" s="229" t="s">
        <v>90</v>
      </c>
      <c r="AY210" s="17" t="s">
        <v>149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88</v>
      </c>
      <c r="BK210" s="230">
        <f>ROUND(I210*H210,2)</f>
        <v>0</v>
      </c>
      <c r="BL210" s="17" t="s">
        <v>169</v>
      </c>
      <c r="BM210" s="229" t="s">
        <v>1642</v>
      </c>
    </row>
    <row r="211" spans="1:65" s="2" customFormat="1" ht="33" customHeight="1">
      <c r="A211" s="38"/>
      <c r="B211" s="39"/>
      <c r="C211" s="218" t="s">
        <v>483</v>
      </c>
      <c r="D211" s="218" t="s">
        <v>152</v>
      </c>
      <c r="E211" s="219" t="s">
        <v>1643</v>
      </c>
      <c r="F211" s="220" t="s">
        <v>1644</v>
      </c>
      <c r="G211" s="221" t="s">
        <v>248</v>
      </c>
      <c r="H211" s="222">
        <v>3</v>
      </c>
      <c r="I211" s="223"/>
      <c r="J211" s="224">
        <f>ROUND(I211*H211,2)</f>
        <v>0</v>
      </c>
      <c r="K211" s="220" t="s">
        <v>156</v>
      </c>
      <c r="L211" s="44"/>
      <c r="M211" s="225" t="s">
        <v>1</v>
      </c>
      <c r="N211" s="226" t="s">
        <v>45</v>
      </c>
      <c r="O211" s="91"/>
      <c r="P211" s="227">
        <f>O211*H211</f>
        <v>0</v>
      </c>
      <c r="Q211" s="227">
        <v>10.81936</v>
      </c>
      <c r="R211" s="227">
        <f>Q211*H211</f>
        <v>32.458079999999995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169</v>
      </c>
      <c r="AT211" s="229" t="s">
        <v>152</v>
      </c>
      <c r="AU211" s="229" t="s">
        <v>90</v>
      </c>
      <c r="AY211" s="17" t="s">
        <v>149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88</v>
      </c>
      <c r="BK211" s="230">
        <f>ROUND(I211*H211,2)</f>
        <v>0</v>
      </c>
      <c r="BL211" s="17" t="s">
        <v>169</v>
      </c>
      <c r="BM211" s="229" t="s">
        <v>1645</v>
      </c>
    </row>
    <row r="212" spans="1:47" s="2" customFormat="1" ht="12">
      <c r="A212" s="38"/>
      <c r="B212" s="39"/>
      <c r="C212" s="40"/>
      <c r="D212" s="231" t="s">
        <v>159</v>
      </c>
      <c r="E212" s="40"/>
      <c r="F212" s="232" t="s">
        <v>1646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90</v>
      </c>
    </row>
    <row r="213" spans="1:65" s="2" customFormat="1" ht="33" customHeight="1">
      <c r="A213" s="38"/>
      <c r="B213" s="39"/>
      <c r="C213" s="218" t="s">
        <v>489</v>
      </c>
      <c r="D213" s="218" t="s">
        <v>152</v>
      </c>
      <c r="E213" s="219" t="s">
        <v>1647</v>
      </c>
      <c r="F213" s="220" t="s">
        <v>1648</v>
      </c>
      <c r="G213" s="221" t="s">
        <v>248</v>
      </c>
      <c r="H213" s="222">
        <v>2</v>
      </c>
      <c r="I213" s="223"/>
      <c r="J213" s="224">
        <f>ROUND(I213*H213,2)</f>
        <v>0</v>
      </c>
      <c r="K213" s="220" t="s">
        <v>156</v>
      </c>
      <c r="L213" s="44"/>
      <c r="M213" s="225" t="s">
        <v>1</v>
      </c>
      <c r="N213" s="226" t="s">
        <v>45</v>
      </c>
      <c r="O213" s="91"/>
      <c r="P213" s="227">
        <f>O213*H213</f>
        <v>0</v>
      </c>
      <c r="Q213" s="227">
        <v>12.82271</v>
      </c>
      <c r="R213" s="227">
        <f>Q213*H213</f>
        <v>25.64542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169</v>
      </c>
      <c r="AT213" s="229" t="s">
        <v>152</v>
      </c>
      <c r="AU213" s="229" t="s">
        <v>90</v>
      </c>
      <c r="AY213" s="17" t="s">
        <v>149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88</v>
      </c>
      <c r="BK213" s="230">
        <f>ROUND(I213*H213,2)</f>
        <v>0</v>
      </c>
      <c r="BL213" s="17" t="s">
        <v>169</v>
      </c>
      <c r="BM213" s="229" t="s">
        <v>1649</v>
      </c>
    </row>
    <row r="214" spans="1:47" s="2" customFormat="1" ht="12">
      <c r="A214" s="38"/>
      <c r="B214" s="39"/>
      <c r="C214" s="40"/>
      <c r="D214" s="231" t="s">
        <v>159</v>
      </c>
      <c r="E214" s="40"/>
      <c r="F214" s="232" t="s">
        <v>1646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90</v>
      </c>
    </row>
    <row r="215" spans="1:65" s="2" customFormat="1" ht="24.15" customHeight="1">
      <c r="A215" s="38"/>
      <c r="B215" s="39"/>
      <c r="C215" s="255" t="s">
        <v>475</v>
      </c>
      <c r="D215" s="255" t="s">
        <v>343</v>
      </c>
      <c r="E215" s="256" t="s">
        <v>1650</v>
      </c>
      <c r="F215" s="257" t="s">
        <v>1651</v>
      </c>
      <c r="G215" s="258" t="s">
        <v>248</v>
      </c>
      <c r="H215" s="259">
        <v>4</v>
      </c>
      <c r="I215" s="260"/>
      <c r="J215" s="261">
        <f>ROUND(I215*H215,2)</f>
        <v>0</v>
      </c>
      <c r="K215" s="257" t="s">
        <v>156</v>
      </c>
      <c r="L215" s="262"/>
      <c r="M215" s="263" t="s">
        <v>1</v>
      </c>
      <c r="N215" s="264" t="s">
        <v>45</v>
      </c>
      <c r="O215" s="91"/>
      <c r="P215" s="227">
        <f>O215*H215</f>
        <v>0</v>
      </c>
      <c r="Q215" s="227">
        <v>0.101</v>
      </c>
      <c r="R215" s="227">
        <f>Q215*H215</f>
        <v>0.404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188</v>
      </c>
      <c r="AT215" s="229" t="s">
        <v>343</v>
      </c>
      <c r="AU215" s="229" t="s">
        <v>90</v>
      </c>
      <c r="AY215" s="17" t="s">
        <v>149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88</v>
      </c>
      <c r="BK215" s="230">
        <f>ROUND(I215*H215,2)</f>
        <v>0</v>
      </c>
      <c r="BL215" s="17" t="s">
        <v>169</v>
      </c>
      <c r="BM215" s="229" t="s">
        <v>1652</v>
      </c>
    </row>
    <row r="216" spans="1:47" s="2" customFormat="1" ht="12">
      <c r="A216" s="38"/>
      <c r="B216" s="39"/>
      <c r="C216" s="40"/>
      <c r="D216" s="231" t="s">
        <v>159</v>
      </c>
      <c r="E216" s="40"/>
      <c r="F216" s="232" t="s">
        <v>1653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159</v>
      </c>
      <c r="AU216" s="17" t="s">
        <v>90</v>
      </c>
    </row>
    <row r="217" spans="1:65" s="2" customFormat="1" ht="24.15" customHeight="1">
      <c r="A217" s="38"/>
      <c r="B217" s="39"/>
      <c r="C217" s="255" t="s">
        <v>479</v>
      </c>
      <c r="D217" s="255" t="s">
        <v>343</v>
      </c>
      <c r="E217" s="256" t="s">
        <v>1654</v>
      </c>
      <c r="F217" s="257" t="s">
        <v>1655</v>
      </c>
      <c r="G217" s="258" t="s">
        <v>248</v>
      </c>
      <c r="H217" s="259">
        <v>1</v>
      </c>
      <c r="I217" s="260"/>
      <c r="J217" s="261">
        <f>ROUND(I217*H217,2)</f>
        <v>0</v>
      </c>
      <c r="K217" s="257" t="s">
        <v>1</v>
      </c>
      <c r="L217" s="262"/>
      <c r="M217" s="263" t="s">
        <v>1</v>
      </c>
      <c r="N217" s="264" t="s">
        <v>45</v>
      </c>
      <c r="O217" s="91"/>
      <c r="P217" s="227">
        <f>O217*H217</f>
        <v>0</v>
      </c>
      <c r="Q217" s="227">
        <v>0.101</v>
      </c>
      <c r="R217" s="227">
        <f>Q217*H217</f>
        <v>0.101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188</v>
      </c>
      <c r="AT217" s="229" t="s">
        <v>343</v>
      </c>
      <c r="AU217" s="229" t="s">
        <v>90</v>
      </c>
      <c r="AY217" s="17" t="s">
        <v>149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88</v>
      </c>
      <c r="BK217" s="230">
        <f>ROUND(I217*H217,2)</f>
        <v>0</v>
      </c>
      <c r="BL217" s="17" t="s">
        <v>169</v>
      </c>
      <c r="BM217" s="229" t="s">
        <v>1656</v>
      </c>
    </row>
    <row r="218" spans="1:47" s="2" customFormat="1" ht="12">
      <c r="A218" s="38"/>
      <c r="B218" s="39"/>
      <c r="C218" s="40"/>
      <c r="D218" s="231" t="s">
        <v>159</v>
      </c>
      <c r="E218" s="40"/>
      <c r="F218" s="232" t="s">
        <v>1657</v>
      </c>
      <c r="G218" s="40"/>
      <c r="H218" s="40"/>
      <c r="I218" s="233"/>
      <c r="J218" s="40"/>
      <c r="K218" s="40"/>
      <c r="L218" s="44"/>
      <c r="M218" s="234"/>
      <c r="N218" s="235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159</v>
      </c>
      <c r="AU218" s="17" t="s">
        <v>90</v>
      </c>
    </row>
    <row r="219" spans="1:65" s="2" customFormat="1" ht="24.15" customHeight="1">
      <c r="A219" s="38"/>
      <c r="B219" s="39"/>
      <c r="C219" s="218" t="s">
        <v>438</v>
      </c>
      <c r="D219" s="218" t="s">
        <v>152</v>
      </c>
      <c r="E219" s="219" t="s">
        <v>1005</v>
      </c>
      <c r="F219" s="220" t="s">
        <v>1006</v>
      </c>
      <c r="G219" s="221" t="s">
        <v>248</v>
      </c>
      <c r="H219" s="222">
        <v>5</v>
      </c>
      <c r="I219" s="223"/>
      <c r="J219" s="224">
        <f>ROUND(I219*H219,2)</f>
        <v>0</v>
      </c>
      <c r="K219" s="220" t="s">
        <v>156</v>
      </c>
      <c r="L219" s="44"/>
      <c r="M219" s="225" t="s">
        <v>1</v>
      </c>
      <c r="N219" s="226" t="s">
        <v>45</v>
      </c>
      <c r="O219" s="91"/>
      <c r="P219" s="227">
        <f>O219*H219</f>
        <v>0</v>
      </c>
      <c r="Q219" s="227">
        <v>0.21734</v>
      </c>
      <c r="R219" s="227">
        <f>Q219*H219</f>
        <v>1.0867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169</v>
      </c>
      <c r="AT219" s="229" t="s">
        <v>152</v>
      </c>
      <c r="AU219" s="229" t="s">
        <v>90</v>
      </c>
      <c r="AY219" s="17" t="s">
        <v>149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88</v>
      </c>
      <c r="BK219" s="230">
        <f>ROUND(I219*H219,2)</f>
        <v>0</v>
      </c>
      <c r="BL219" s="17" t="s">
        <v>169</v>
      </c>
      <c r="BM219" s="229" t="s">
        <v>1658</v>
      </c>
    </row>
    <row r="220" spans="1:63" s="12" customFormat="1" ht="22.8" customHeight="1">
      <c r="A220" s="12"/>
      <c r="B220" s="202"/>
      <c r="C220" s="203"/>
      <c r="D220" s="204" t="s">
        <v>79</v>
      </c>
      <c r="E220" s="216" t="s">
        <v>195</v>
      </c>
      <c r="F220" s="216" t="s">
        <v>282</v>
      </c>
      <c r="G220" s="203"/>
      <c r="H220" s="203"/>
      <c r="I220" s="206"/>
      <c r="J220" s="217">
        <f>BK220</f>
        <v>0</v>
      </c>
      <c r="K220" s="203"/>
      <c r="L220" s="208"/>
      <c r="M220" s="209"/>
      <c r="N220" s="210"/>
      <c r="O220" s="210"/>
      <c r="P220" s="211">
        <f>SUM(P221:P225)</f>
        <v>0</v>
      </c>
      <c r="Q220" s="210"/>
      <c r="R220" s="211">
        <f>SUM(R221:R225)</f>
        <v>2.607</v>
      </c>
      <c r="S220" s="210"/>
      <c r="T220" s="212">
        <f>SUM(T221:T225)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3" t="s">
        <v>88</v>
      </c>
      <c r="AT220" s="214" t="s">
        <v>79</v>
      </c>
      <c r="AU220" s="214" t="s">
        <v>88</v>
      </c>
      <c r="AY220" s="213" t="s">
        <v>149</v>
      </c>
      <c r="BK220" s="215">
        <f>SUM(BK221:BK225)</f>
        <v>0</v>
      </c>
    </row>
    <row r="221" spans="1:65" s="2" customFormat="1" ht="33" customHeight="1">
      <c r="A221" s="38"/>
      <c r="B221" s="39"/>
      <c r="C221" s="218" t="s">
        <v>733</v>
      </c>
      <c r="D221" s="218" t="s">
        <v>152</v>
      </c>
      <c r="E221" s="219" t="s">
        <v>1156</v>
      </c>
      <c r="F221" s="220" t="s">
        <v>1157</v>
      </c>
      <c r="G221" s="221" t="s">
        <v>198</v>
      </c>
      <c r="H221" s="222">
        <v>11</v>
      </c>
      <c r="I221" s="223"/>
      <c r="J221" s="224">
        <f>ROUND(I221*H221,2)</f>
        <v>0</v>
      </c>
      <c r="K221" s="220" t="s">
        <v>156</v>
      </c>
      <c r="L221" s="44"/>
      <c r="M221" s="225" t="s">
        <v>1</v>
      </c>
      <c r="N221" s="226" t="s">
        <v>45</v>
      </c>
      <c r="O221" s="91"/>
      <c r="P221" s="227">
        <f>O221*H221</f>
        <v>0</v>
      </c>
      <c r="Q221" s="227">
        <v>0.1554</v>
      </c>
      <c r="R221" s="227">
        <f>Q221*H221</f>
        <v>1.7094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169</v>
      </c>
      <c r="AT221" s="229" t="s">
        <v>152</v>
      </c>
      <c r="AU221" s="229" t="s">
        <v>90</v>
      </c>
      <c r="AY221" s="17" t="s">
        <v>149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88</v>
      </c>
      <c r="BK221" s="230">
        <f>ROUND(I221*H221,2)</f>
        <v>0</v>
      </c>
      <c r="BL221" s="17" t="s">
        <v>169</v>
      </c>
      <c r="BM221" s="229" t="s">
        <v>1659</v>
      </c>
    </row>
    <row r="222" spans="1:51" s="13" customFormat="1" ht="12">
      <c r="A222" s="13"/>
      <c r="B222" s="236"/>
      <c r="C222" s="237"/>
      <c r="D222" s="231" t="s">
        <v>201</v>
      </c>
      <c r="E222" s="238" t="s">
        <v>1</v>
      </c>
      <c r="F222" s="239" t="s">
        <v>210</v>
      </c>
      <c r="G222" s="237"/>
      <c r="H222" s="240">
        <v>11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201</v>
      </c>
      <c r="AU222" s="246" t="s">
        <v>90</v>
      </c>
      <c r="AV222" s="13" t="s">
        <v>90</v>
      </c>
      <c r="AW222" s="13" t="s">
        <v>36</v>
      </c>
      <c r="AX222" s="13" t="s">
        <v>80</v>
      </c>
      <c r="AY222" s="246" t="s">
        <v>149</v>
      </c>
    </row>
    <row r="223" spans="1:65" s="2" customFormat="1" ht="16.5" customHeight="1">
      <c r="A223" s="38"/>
      <c r="B223" s="39"/>
      <c r="C223" s="255" t="s">
        <v>738</v>
      </c>
      <c r="D223" s="255" t="s">
        <v>343</v>
      </c>
      <c r="E223" s="256" t="s">
        <v>1170</v>
      </c>
      <c r="F223" s="257" t="s">
        <v>1171</v>
      </c>
      <c r="G223" s="258" t="s">
        <v>198</v>
      </c>
      <c r="H223" s="259">
        <v>11.22</v>
      </c>
      <c r="I223" s="260"/>
      <c r="J223" s="261">
        <f>ROUND(I223*H223,2)</f>
        <v>0</v>
      </c>
      <c r="K223" s="257" t="s">
        <v>156</v>
      </c>
      <c r="L223" s="262"/>
      <c r="M223" s="263" t="s">
        <v>1</v>
      </c>
      <c r="N223" s="264" t="s">
        <v>45</v>
      </c>
      <c r="O223" s="91"/>
      <c r="P223" s="227">
        <f>O223*H223</f>
        <v>0</v>
      </c>
      <c r="Q223" s="227">
        <v>0.08</v>
      </c>
      <c r="R223" s="227">
        <f>Q223*H223</f>
        <v>0.8976000000000001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188</v>
      </c>
      <c r="AT223" s="229" t="s">
        <v>343</v>
      </c>
      <c r="AU223" s="229" t="s">
        <v>90</v>
      </c>
      <c r="AY223" s="17" t="s">
        <v>149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88</v>
      </c>
      <c r="BK223" s="230">
        <f>ROUND(I223*H223,2)</f>
        <v>0</v>
      </c>
      <c r="BL223" s="17" t="s">
        <v>169</v>
      </c>
      <c r="BM223" s="229" t="s">
        <v>1660</v>
      </c>
    </row>
    <row r="224" spans="1:51" s="13" customFormat="1" ht="12">
      <c r="A224" s="13"/>
      <c r="B224" s="236"/>
      <c r="C224" s="237"/>
      <c r="D224" s="231" t="s">
        <v>201</v>
      </c>
      <c r="E224" s="237"/>
      <c r="F224" s="239" t="s">
        <v>1661</v>
      </c>
      <c r="G224" s="237"/>
      <c r="H224" s="240">
        <v>11.22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201</v>
      </c>
      <c r="AU224" s="246" t="s">
        <v>90</v>
      </c>
      <c r="AV224" s="13" t="s">
        <v>90</v>
      </c>
      <c r="AW224" s="13" t="s">
        <v>4</v>
      </c>
      <c r="AX224" s="13" t="s">
        <v>88</v>
      </c>
      <c r="AY224" s="246" t="s">
        <v>149</v>
      </c>
    </row>
    <row r="225" spans="1:65" s="2" customFormat="1" ht="21.75" customHeight="1">
      <c r="A225" s="38"/>
      <c r="B225" s="39"/>
      <c r="C225" s="218" t="s">
        <v>743</v>
      </c>
      <c r="D225" s="218" t="s">
        <v>152</v>
      </c>
      <c r="E225" s="219" t="s">
        <v>1662</v>
      </c>
      <c r="F225" s="220" t="s">
        <v>1663</v>
      </c>
      <c r="G225" s="221" t="s">
        <v>198</v>
      </c>
      <c r="H225" s="222">
        <v>50</v>
      </c>
      <c r="I225" s="223"/>
      <c r="J225" s="224">
        <f>ROUND(I225*H225,2)</f>
        <v>0</v>
      </c>
      <c r="K225" s="220" t="s">
        <v>156</v>
      </c>
      <c r="L225" s="44"/>
      <c r="M225" s="225" t="s">
        <v>1</v>
      </c>
      <c r="N225" s="226" t="s">
        <v>45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169</v>
      </c>
      <c r="AT225" s="229" t="s">
        <v>152</v>
      </c>
      <c r="AU225" s="229" t="s">
        <v>90</v>
      </c>
      <c r="AY225" s="17" t="s">
        <v>149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88</v>
      </c>
      <c r="BK225" s="230">
        <f>ROUND(I225*H225,2)</f>
        <v>0</v>
      </c>
      <c r="BL225" s="17" t="s">
        <v>169</v>
      </c>
      <c r="BM225" s="229" t="s">
        <v>1664</v>
      </c>
    </row>
    <row r="226" spans="1:63" s="12" customFormat="1" ht="22.8" customHeight="1">
      <c r="A226" s="12"/>
      <c r="B226" s="202"/>
      <c r="C226" s="203"/>
      <c r="D226" s="204" t="s">
        <v>79</v>
      </c>
      <c r="E226" s="216" t="s">
        <v>310</v>
      </c>
      <c r="F226" s="216" t="s">
        <v>311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SUM(P227:P234)</f>
        <v>0</v>
      </c>
      <c r="Q226" s="210"/>
      <c r="R226" s="211">
        <f>SUM(R227:R234)</f>
        <v>0</v>
      </c>
      <c r="S226" s="210"/>
      <c r="T226" s="212">
        <f>SUM(T227:T234)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88</v>
      </c>
      <c r="AT226" s="214" t="s">
        <v>79</v>
      </c>
      <c r="AU226" s="214" t="s">
        <v>88</v>
      </c>
      <c r="AY226" s="213" t="s">
        <v>149</v>
      </c>
      <c r="BK226" s="215">
        <f>SUM(BK227:BK234)</f>
        <v>0</v>
      </c>
    </row>
    <row r="227" spans="1:65" s="2" customFormat="1" ht="24.15" customHeight="1">
      <c r="A227" s="38"/>
      <c r="B227" s="39"/>
      <c r="C227" s="218" t="s">
        <v>750</v>
      </c>
      <c r="D227" s="218" t="s">
        <v>152</v>
      </c>
      <c r="E227" s="219" t="s">
        <v>423</v>
      </c>
      <c r="F227" s="220" t="s">
        <v>1270</v>
      </c>
      <c r="G227" s="221" t="s">
        <v>315</v>
      </c>
      <c r="H227" s="222">
        <v>45.855</v>
      </c>
      <c r="I227" s="223"/>
      <c r="J227" s="224">
        <f>ROUND(I227*H227,2)</f>
        <v>0</v>
      </c>
      <c r="K227" s="220" t="s">
        <v>1255</v>
      </c>
      <c r="L227" s="44"/>
      <c r="M227" s="225" t="s">
        <v>1</v>
      </c>
      <c r="N227" s="226" t="s">
        <v>45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169</v>
      </c>
      <c r="AT227" s="229" t="s">
        <v>152</v>
      </c>
      <c r="AU227" s="229" t="s">
        <v>90</v>
      </c>
      <c r="AY227" s="17" t="s">
        <v>149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88</v>
      </c>
      <c r="BK227" s="230">
        <f>ROUND(I227*H227,2)</f>
        <v>0</v>
      </c>
      <c r="BL227" s="17" t="s">
        <v>169</v>
      </c>
      <c r="BM227" s="229" t="s">
        <v>1665</v>
      </c>
    </row>
    <row r="228" spans="1:47" s="2" customFormat="1" ht="12">
      <c r="A228" s="38"/>
      <c r="B228" s="39"/>
      <c r="C228" s="40"/>
      <c r="D228" s="231" t="s">
        <v>159</v>
      </c>
      <c r="E228" s="40"/>
      <c r="F228" s="232" t="s">
        <v>1272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159</v>
      </c>
      <c r="AU228" s="17" t="s">
        <v>90</v>
      </c>
    </row>
    <row r="229" spans="1:65" s="2" customFormat="1" ht="33" customHeight="1">
      <c r="A229" s="38"/>
      <c r="B229" s="39"/>
      <c r="C229" s="218" t="s">
        <v>756</v>
      </c>
      <c r="D229" s="218" t="s">
        <v>152</v>
      </c>
      <c r="E229" s="219" t="s">
        <v>313</v>
      </c>
      <c r="F229" s="220" t="s">
        <v>314</v>
      </c>
      <c r="G229" s="221" t="s">
        <v>315</v>
      </c>
      <c r="H229" s="222">
        <v>10.055</v>
      </c>
      <c r="I229" s="223"/>
      <c r="J229" s="224">
        <f>ROUND(I229*H229,2)</f>
        <v>0</v>
      </c>
      <c r="K229" s="220" t="s">
        <v>156</v>
      </c>
      <c r="L229" s="44"/>
      <c r="M229" s="225" t="s">
        <v>1</v>
      </c>
      <c r="N229" s="226" t="s">
        <v>45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169</v>
      </c>
      <c r="AT229" s="229" t="s">
        <v>152</v>
      </c>
      <c r="AU229" s="229" t="s">
        <v>90</v>
      </c>
      <c r="AY229" s="17" t="s">
        <v>149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88</v>
      </c>
      <c r="BK229" s="230">
        <f>ROUND(I229*H229,2)</f>
        <v>0</v>
      </c>
      <c r="BL229" s="17" t="s">
        <v>169</v>
      </c>
      <c r="BM229" s="229" t="s">
        <v>1666</v>
      </c>
    </row>
    <row r="230" spans="1:51" s="13" customFormat="1" ht="12">
      <c r="A230" s="13"/>
      <c r="B230" s="236"/>
      <c r="C230" s="237"/>
      <c r="D230" s="231" t="s">
        <v>201</v>
      </c>
      <c r="E230" s="238" t="s">
        <v>1</v>
      </c>
      <c r="F230" s="239" t="s">
        <v>1667</v>
      </c>
      <c r="G230" s="237"/>
      <c r="H230" s="240">
        <v>10.055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201</v>
      </c>
      <c r="AU230" s="246" t="s">
        <v>90</v>
      </c>
      <c r="AV230" s="13" t="s">
        <v>90</v>
      </c>
      <c r="AW230" s="13" t="s">
        <v>36</v>
      </c>
      <c r="AX230" s="13" t="s">
        <v>80</v>
      </c>
      <c r="AY230" s="246" t="s">
        <v>149</v>
      </c>
    </row>
    <row r="231" spans="1:65" s="2" customFormat="1" ht="33" customHeight="1">
      <c r="A231" s="38"/>
      <c r="B231" s="39"/>
      <c r="C231" s="218" t="s">
        <v>762</v>
      </c>
      <c r="D231" s="218" t="s">
        <v>152</v>
      </c>
      <c r="E231" s="219" t="s">
        <v>1280</v>
      </c>
      <c r="F231" s="220" t="s">
        <v>1281</v>
      </c>
      <c r="G231" s="221" t="s">
        <v>315</v>
      </c>
      <c r="H231" s="222">
        <v>31.6</v>
      </c>
      <c r="I231" s="223"/>
      <c r="J231" s="224">
        <f>ROUND(I231*H231,2)</f>
        <v>0</v>
      </c>
      <c r="K231" s="220" t="s">
        <v>156</v>
      </c>
      <c r="L231" s="44"/>
      <c r="M231" s="225" t="s">
        <v>1</v>
      </c>
      <c r="N231" s="226" t="s">
        <v>45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169</v>
      </c>
      <c r="AT231" s="229" t="s">
        <v>152</v>
      </c>
      <c r="AU231" s="229" t="s">
        <v>90</v>
      </c>
      <c r="AY231" s="17" t="s">
        <v>149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88</v>
      </c>
      <c r="BK231" s="230">
        <f>ROUND(I231*H231,2)</f>
        <v>0</v>
      </c>
      <c r="BL231" s="17" t="s">
        <v>169</v>
      </c>
      <c r="BM231" s="229" t="s">
        <v>1668</v>
      </c>
    </row>
    <row r="232" spans="1:51" s="13" customFormat="1" ht="12">
      <c r="A232" s="13"/>
      <c r="B232" s="236"/>
      <c r="C232" s="237"/>
      <c r="D232" s="231" t="s">
        <v>201</v>
      </c>
      <c r="E232" s="238" t="s">
        <v>1</v>
      </c>
      <c r="F232" s="239" t="s">
        <v>1669</v>
      </c>
      <c r="G232" s="237"/>
      <c r="H232" s="240">
        <v>31.6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201</v>
      </c>
      <c r="AU232" s="246" t="s">
        <v>90</v>
      </c>
      <c r="AV232" s="13" t="s">
        <v>90</v>
      </c>
      <c r="AW232" s="13" t="s">
        <v>36</v>
      </c>
      <c r="AX232" s="13" t="s">
        <v>80</v>
      </c>
      <c r="AY232" s="246" t="s">
        <v>149</v>
      </c>
    </row>
    <row r="233" spans="1:65" s="2" customFormat="1" ht="24.15" customHeight="1">
      <c r="A233" s="38"/>
      <c r="B233" s="39"/>
      <c r="C233" s="218" t="s">
        <v>768</v>
      </c>
      <c r="D233" s="218" t="s">
        <v>152</v>
      </c>
      <c r="E233" s="219" t="s">
        <v>1285</v>
      </c>
      <c r="F233" s="220" t="s">
        <v>1286</v>
      </c>
      <c r="G233" s="221" t="s">
        <v>315</v>
      </c>
      <c r="H233" s="222">
        <v>75</v>
      </c>
      <c r="I233" s="223"/>
      <c r="J233" s="224">
        <f>ROUND(I233*H233,2)</f>
        <v>0</v>
      </c>
      <c r="K233" s="220" t="s">
        <v>156</v>
      </c>
      <c r="L233" s="44"/>
      <c r="M233" s="225" t="s">
        <v>1</v>
      </c>
      <c r="N233" s="226" t="s">
        <v>45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169</v>
      </c>
      <c r="AT233" s="229" t="s">
        <v>152</v>
      </c>
      <c r="AU233" s="229" t="s">
        <v>90</v>
      </c>
      <c r="AY233" s="17" t="s">
        <v>149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88</v>
      </c>
      <c r="BK233" s="230">
        <f>ROUND(I233*H233,2)</f>
        <v>0</v>
      </c>
      <c r="BL233" s="17" t="s">
        <v>169</v>
      </c>
      <c r="BM233" s="229" t="s">
        <v>1670</v>
      </c>
    </row>
    <row r="234" spans="1:51" s="13" customFormat="1" ht="12">
      <c r="A234" s="13"/>
      <c r="B234" s="236"/>
      <c r="C234" s="237"/>
      <c r="D234" s="231" t="s">
        <v>201</v>
      </c>
      <c r="E234" s="238" t="s">
        <v>1</v>
      </c>
      <c r="F234" s="239" t="s">
        <v>871</v>
      </c>
      <c r="G234" s="237"/>
      <c r="H234" s="240">
        <v>75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201</v>
      </c>
      <c r="AU234" s="246" t="s">
        <v>90</v>
      </c>
      <c r="AV234" s="13" t="s">
        <v>90</v>
      </c>
      <c r="AW234" s="13" t="s">
        <v>36</v>
      </c>
      <c r="AX234" s="13" t="s">
        <v>80</v>
      </c>
      <c r="AY234" s="246" t="s">
        <v>149</v>
      </c>
    </row>
    <row r="235" spans="1:63" s="12" customFormat="1" ht="22.8" customHeight="1">
      <c r="A235" s="12"/>
      <c r="B235" s="202"/>
      <c r="C235" s="203"/>
      <c r="D235" s="204" t="s">
        <v>79</v>
      </c>
      <c r="E235" s="216" t="s">
        <v>430</v>
      </c>
      <c r="F235" s="216" t="s">
        <v>431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P236</f>
        <v>0</v>
      </c>
      <c r="Q235" s="210"/>
      <c r="R235" s="211">
        <f>R236</f>
        <v>0</v>
      </c>
      <c r="S235" s="210"/>
      <c r="T235" s="212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88</v>
      </c>
      <c r="AT235" s="214" t="s">
        <v>79</v>
      </c>
      <c r="AU235" s="214" t="s">
        <v>88</v>
      </c>
      <c r="AY235" s="213" t="s">
        <v>149</v>
      </c>
      <c r="BK235" s="215">
        <f>BK236</f>
        <v>0</v>
      </c>
    </row>
    <row r="236" spans="1:65" s="2" customFormat="1" ht="24.15" customHeight="1">
      <c r="A236" s="38"/>
      <c r="B236" s="39"/>
      <c r="C236" s="218" t="s">
        <v>773</v>
      </c>
      <c r="D236" s="218" t="s">
        <v>152</v>
      </c>
      <c r="E236" s="219" t="s">
        <v>1671</v>
      </c>
      <c r="F236" s="220" t="s">
        <v>1672</v>
      </c>
      <c r="G236" s="221" t="s">
        <v>315</v>
      </c>
      <c r="H236" s="222">
        <v>212.301</v>
      </c>
      <c r="I236" s="223"/>
      <c r="J236" s="224">
        <f>ROUND(I236*H236,2)</f>
        <v>0</v>
      </c>
      <c r="K236" s="220" t="s">
        <v>156</v>
      </c>
      <c r="L236" s="44"/>
      <c r="M236" s="251" t="s">
        <v>1</v>
      </c>
      <c r="N236" s="252" t="s">
        <v>45</v>
      </c>
      <c r="O236" s="249"/>
      <c r="P236" s="253">
        <f>O236*H236</f>
        <v>0</v>
      </c>
      <c r="Q236" s="253">
        <v>0</v>
      </c>
      <c r="R236" s="253">
        <f>Q236*H236</f>
        <v>0</v>
      </c>
      <c r="S236" s="253">
        <v>0</v>
      </c>
      <c r="T236" s="25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169</v>
      </c>
      <c r="AT236" s="229" t="s">
        <v>152</v>
      </c>
      <c r="AU236" s="229" t="s">
        <v>90</v>
      </c>
      <c r="AY236" s="17" t="s">
        <v>149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88</v>
      </c>
      <c r="BK236" s="230">
        <f>ROUND(I236*H236,2)</f>
        <v>0</v>
      </c>
      <c r="BL236" s="17" t="s">
        <v>169</v>
      </c>
      <c r="BM236" s="229" t="s">
        <v>1673</v>
      </c>
    </row>
    <row r="237" spans="1:31" s="2" customFormat="1" ht="6.95" customHeight="1">
      <c r="A237" s="38"/>
      <c r="B237" s="66"/>
      <c r="C237" s="67"/>
      <c r="D237" s="67"/>
      <c r="E237" s="67"/>
      <c r="F237" s="67"/>
      <c r="G237" s="67"/>
      <c r="H237" s="67"/>
      <c r="I237" s="67"/>
      <c r="J237" s="67"/>
      <c r="K237" s="67"/>
      <c r="L237" s="44"/>
      <c r="M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</sheetData>
  <sheetProtection password="CC35" sheet="1" objects="1" scenarios="1" formatColumns="0" formatRows="0" autoFilter="0"/>
  <autoFilter ref="C123:K23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1674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ROUND((SUM(BE118:BE121)),2)</f>
        <v>0</v>
      </c>
      <c r="G33" s="38"/>
      <c r="H33" s="38"/>
      <c r="I33" s="155">
        <v>0.21</v>
      </c>
      <c r="J33" s="154">
        <f>ROUND(((SUM(BE118:BE121))*I33),2)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ROUND((SUM(BF118:BF121)),2)</f>
        <v>0</v>
      </c>
      <c r="G34" s="38"/>
      <c r="H34" s="38"/>
      <c r="I34" s="155">
        <v>0.15</v>
      </c>
      <c r="J34" s="154">
        <f>ROUND(((SUM(BF118:BF121))*I34),2)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ROUND((SUM(BG118:BG121)),2)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ROUND((SUM(BH118:BH121)),2)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ROUND((SUM(BI118:BI121)),2)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SO801 - Sadové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230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133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Místní komunikace Jamská - Nákupní park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SO801 - Sadové úpravy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Žďár nad Sázavou</v>
      </c>
      <c r="G112" s="40"/>
      <c r="H112" s="40"/>
      <c r="I112" s="32" t="s">
        <v>22</v>
      </c>
      <c r="J112" s="79" t="str">
        <f>IF(J12="","",J12)</f>
        <v>21. 6. 2022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Město Žďár nad Sázavou</v>
      </c>
      <c r="G114" s="40"/>
      <c r="H114" s="40"/>
      <c r="I114" s="32" t="s">
        <v>32</v>
      </c>
      <c r="J114" s="36" t="str">
        <f>E21</f>
        <v>PROfi Jihlava spol. s 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37</v>
      </c>
      <c r="J115" s="36" t="str">
        <f>E24</f>
        <v>PROfi Jihlava spol. s 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134</v>
      </c>
      <c r="D117" s="194" t="s">
        <v>65</v>
      </c>
      <c r="E117" s="194" t="s">
        <v>61</v>
      </c>
      <c r="F117" s="194" t="s">
        <v>62</v>
      </c>
      <c r="G117" s="194" t="s">
        <v>135</v>
      </c>
      <c r="H117" s="194" t="s">
        <v>136</v>
      </c>
      <c r="I117" s="194" t="s">
        <v>137</v>
      </c>
      <c r="J117" s="194" t="s">
        <v>123</v>
      </c>
      <c r="K117" s="195" t="s">
        <v>138</v>
      </c>
      <c r="L117" s="196"/>
      <c r="M117" s="100" t="s">
        <v>1</v>
      </c>
      <c r="N117" s="101" t="s">
        <v>44</v>
      </c>
      <c r="O117" s="101" t="s">
        <v>139</v>
      </c>
      <c r="P117" s="101" t="s">
        <v>140</v>
      </c>
      <c r="Q117" s="101" t="s">
        <v>141</v>
      </c>
      <c r="R117" s="101" t="s">
        <v>142</v>
      </c>
      <c r="S117" s="101" t="s">
        <v>143</v>
      </c>
      <c r="T117" s="102" t="s">
        <v>144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145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79</v>
      </c>
      <c r="AU118" s="17" t="s">
        <v>125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79</v>
      </c>
      <c r="E119" s="205" t="s">
        <v>234</v>
      </c>
      <c r="F119" s="205" t="s">
        <v>235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88</v>
      </c>
      <c r="AT119" s="214" t="s">
        <v>79</v>
      </c>
      <c r="AU119" s="214" t="s">
        <v>80</v>
      </c>
      <c r="AY119" s="213" t="s">
        <v>149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79</v>
      </c>
      <c r="E120" s="216" t="s">
        <v>88</v>
      </c>
      <c r="F120" s="216" t="s">
        <v>236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P121</f>
        <v>0</v>
      </c>
      <c r="Q120" s="210"/>
      <c r="R120" s="211">
        <f>R121</f>
        <v>0</v>
      </c>
      <c r="S120" s="210"/>
      <c r="T120" s="212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88</v>
      </c>
      <c r="AT120" s="214" t="s">
        <v>79</v>
      </c>
      <c r="AU120" s="214" t="s">
        <v>88</v>
      </c>
      <c r="AY120" s="213" t="s">
        <v>149</v>
      </c>
      <c r="BK120" s="215">
        <f>BK121</f>
        <v>0</v>
      </c>
    </row>
    <row r="121" spans="1:65" s="2" customFormat="1" ht="24.15" customHeight="1">
      <c r="A121" s="38"/>
      <c r="B121" s="39"/>
      <c r="C121" s="218" t="s">
        <v>88</v>
      </c>
      <c r="D121" s="218" t="s">
        <v>152</v>
      </c>
      <c r="E121" s="219" t="s">
        <v>1675</v>
      </c>
      <c r="F121" s="220" t="s">
        <v>1676</v>
      </c>
      <c r="G121" s="221" t="s">
        <v>155</v>
      </c>
      <c r="H121" s="222">
        <v>1</v>
      </c>
      <c r="I121" s="223"/>
      <c r="J121" s="224">
        <f>ROUND(I121*H121,2)</f>
        <v>0</v>
      </c>
      <c r="K121" s="220" t="s">
        <v>1</v>
      </c>
      <c r="L121" s="44"/>
      <c r="M121" s="251" t="s">
        <v>1</v>
      </c>
      <c r="N121" s="252" t="s">
        <v>45</v>
      </c>
      <c r="O121" s="249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169</v>
      </c>
      <c r="AT121" s="229" t="s">
        <v>152</v>
      </c>
      <c r="AU121" s="229" t="s">
        <v>90</v>
      </c>
      <c r="AY121" s="17" t="s">
        <v>149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88</v>
      </c>
      <c r="BK121" s="230">
        <f>ROUND(I121*H121,2)</f>
        <v>0</v>
      </c>
      <c r="BL121" s="17" t="s">
        <v>169</v>
      </c>
      <c r="BM121" s="229" t="s">
        <v>1677</v>
      </c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ROUND((SUM(BE123:BE154)),2)</f>
        <v>0</v>
      </c>
      <c r="G33" s="38"/>
      <c r="H33" s="38"/>
      <c r="I33" s="155">
        <v>0.21</v>
      </c>
      <c r="J33" s="154">
        <f>ROUND(((SUM(BE123:BE154))*I33),2)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ROUND((SUM(BF123:BF154)),2)</f>
        <v>0</v>
      </c>
      <c r="G34" s="38"/>
      <c r="H34" s="38"/>
      <c r="I34" s="155">
        <v>0.15</v>
      </c>
      <c r="J34" s="154">
        <f>ROUND(((SUM(BF123:BF154))*I34),2)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ROUND((SUM(BG123:BG154)),2)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ROUND((SUM(BH123:BH154)),2)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ROUND((SUM(BI123:BI154)),2)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000 -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126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127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128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129</v>
      </c>
      <c r="E100" s="188"/>
      <c r="F100" s="188"/>
      <c r="G100" s="188"/>
      <c r="H100" s="188"/>
      <c r="I100" s="188"/>
      <c r="J100" s="189">
        <f>J141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130</v>
      </c>
      <c r="E101" s="188"/>
      <c r="F101" s="188"/>
      <c r="G101" s="188"/>
      <c r="H101" s="188"/>
      <c r="I101" s="188"/>
      <c r="J101" s="189">
        <f>J147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131</v>
      </c>
      <c r="E102" s="188"/>
      <c r="F102" s="188"/>
      <c r="G102" s="188"/>
      <c r="H102" s="188"/>
      <c r="I102" s="188"/>
      <c r="J102" s="189">
        <f>J149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132</v>
      </c>
      <c r="E103" s="188"/>
      <c r="F103" s="188"/>
      <c r="G103" s="188"/>
      <c r="H103" s="188"/>
      <c r="I103" s="188"/>
      <c r="J103" s="189">
        <f>J152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Místní komunikace Jamská - Nákupní park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000 - Vedlejší a ostatní náklady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Žďár nad Sázavou</v>
      </c>
      <c r="G117" s="40"/>
      <c r="H117" s="40"/>
      <c r="I117" s="32" t="s">
        <v>22</v>
      </c>
      <c r="J117" s="79" t="str">
        <f>IF(J12="","",J12)</f>
        <v>21. 6. 2022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Město Žďár nad Sázavou</v>
      </c>
      <c r="G119" s="40"/>
      <c r="H119" s="40"/>
      <c r="I119" s="32" t="s">
        <v>32</v>
      </c>
      <c r="J119" s="36" t="str">
        <f>E21</f>
        <v>PROfi Jihlava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32" t="s">
        <v>37</v>
      </c>
      <c r="J120" s="36" t="str">
        <f>E24</f>
        <v>PROfi Jihlava spol.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134</v>
      </c>
      <c r="D122" s="194" t="s">
        <v>65</v>
      </c>
      <c r="E122" s="194" t="s">
        <v>61</v>
      </c>
      <c r="F122" s="194" t="s">
        <v>62</v>
      </c>
      <c r="G122" s="194" t="s">
        <v>135</v>
      </c>
      <c r="H122" s="194" t="s">
        <v>136</v>
      </c>
      <c r="I122" s="194" t="s">
        <v>137</v>
      </c>
      <c r="J122" s="194" t="s">
        <v>123</v>
      </c>
      <c r="K122" s="195" t="s">
        <v>138</v>
      </c>
      <c r="L122" s="196"/>
      <c r="M122" s="100" t="s">
        <v>1</v>
      </c>
      <c r="N122" s="101" t="s">
        <v>44</v>
      </c>
      <c r="O122" s="101" t="s">
        <v>139</v>
      </c>
      <c r="P122" s="101" t="s">
        <v>140</v>
      </c>
      <c r="Q122" s="101" t="s">
        <v>141</v>
      </c>
      <c r="R122" s="101" t="s">
        <v>142</v>
      </c>
      <c r="S122" s="101" t="s">
        <v>143</v>
      </c>
      <c r="T122" s="102" t="s">
        <v>144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145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</f>
        <v>0</v>
      </c>
      <c r="Q123" s="104"/>
      <c r="R123" s="199">
        <f>R124</f>
        <v>0</v>
      </c>
      <c r="S123" s="104"/>
      <c r="T123" s="200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79</v>
      </c>
      <c r="AU123" s="17" t="s">
        <v>125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79</v>
      </c>
      <c r="E124" s="205" t="s">
        <v>146</v>
      </c>
      <c r="F124" s="205" t="s">
        <v>147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P125+P132+P141+P147+P149+P152</f>
        <v>0</v>
      </c>
      <c r="Q124" s="210"/>
      <c r="R124" s="211">
        <f>R125+R132+R141+R147+R149+R152</f>
        <v>0</v>
      </c>
      <c r="S124" s="210"/>
      <c r="T124" s="212">
        <f>T125+T132+T141+T147+T149+T152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148</v>
      </c>
      <c r="AT124" s="214" t="s">
        <v>79</v>
      </c>
      <c r="AU124" s="214" t="s">
        <v>80</v>
      </c>
      <c r="AY124" s="213" t="s">
        <v>149</v>
      </c>
      <c r="BK124" s="215">
        <f>BK125+BK132+BK141+BK147+BK149+BK152</f>
        <v>0</v>
      </c>
    </row>
    <row r="125" spans="1:63" s="12" customFormat="1" ht="22.8" customHeight="1">
      <c r="A125" s="12"/>
      <c r="B125" s="202"/>
      <c r="C125" s="203"/>
      <c r="D125" s="204" t="s">
        <v>79</v>
      </c>
      <c r="E125" s="216" t="s">
        <v>150</v>
      </c>
      <c r="F125" s="216" t="s">
        <v>151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SUM(P126:P131)</f>
        <v>0</v>
      </c>
      <c r="Q125" s="210"/>
      <c r="R125" s="211">
        <f>SUM(R126:R131)</f>
        <v>0</v>
      </c>
      <c r="S125" s="210"/>
      <c r="T125" s="212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148</v>
      </c>
      <c r="AT125" s="214" t="s">
        <v>79</v>
      </c>
      <c r="AU125" s="214" t="s">
        <v>88</v>
      </c>
      <c r="AY125" s="213" t="s">
        <v>149</v>
      </c>
      <c r="BK125" s="215">
        <f>SUM(BK126:BK131)</f>
        <v>0</v>
      </c>
    </row>
    <row r="126" spans="1:65" s="2" customFormat="1" ht="16.5" customHeight="1">
      <c r="A126" s="38"/>
      <c r="B126" s="39"/>
      <c r="C126" s="218" t="s">
        <v>88</v>
      </c>
      <c r="D126" s="218" t="s">
        <v>152</v>
      </c>
      <c r="E126" s="219" t="s">
        <v>153</v>
      </c>
      <c r="F126" s="220" t="s">
        <v>154</v>
      </c>
      <c r="G126" s="221" t="s">
        <v>155</v>
      </c>
      <c r="H126" s="222">
        <v>1</v>
      </c>
      <c r="I126" s="223"/>
      <c r="J126" s="224">
        <f>ROUND(I126*H126,2)</f>
        <v>0</v>
      </c>
      <c r="K126" s="220" t="s">
        <v>156</v>
      </c>
      <c r="L126" s="44"/>
      <c r="M126" s="225" t="s">
        <v>1</v>
      </c>
      <c r="N126" s="226" t="s">
        <v>45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157</v>
      </c>
      <c r="AT126" s="229" t="s">
        <v>152</v>
      </c>
      <c r="AU126" s="229" t="s">
        <v>90</v>
      </c>
      <c r="AY126" s="17" t="s">
        <v>149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88</v>
      </c>
      <c r="BK126" s="230">
        <f>ROUND(I126*H126,2)</f>
        <v>0</v>
      </c>
      <c r="BL126" s="17" t="s">
        <v>157</v>
      </c>
      <c r="BM126" s="229" t="s">
        <v>158</v>
      </c>
    </row>
    <row r="127" spans="1:47" s="2" customFormat="1" ht="12">
      <c r="A127" s="38"/>
      <c r="B127" s="39"/>
      <c r="C127" s="40"/>
      <c r="D127" s="231" t="s">
        <v>159</v>
      </c>
      <c r="E127" s="40"/>
      <c r="F127" s="232" t="s">
        <v>160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159</v>
      </c>
      <c r="AU127" s="17" t="s">
        <v>90</v>
      </c>
    </row>
    <row r="128" spans="1:65" s="2" customFormat="1" ht="24.15" customHeight="1">
      <c r="A128" s="38"/>
      <c r="B128" s="39"/>
      <c r="C128" s="218" t="s">
        <v>90</v>
      </c>
      <c r="D128" s="218" t="s">
        <v>152</v>
      </c>
      <c r="E128" s="219" t="s">
        <v>161</v>
      </c>
      <c r="F128" s="220" t="s">
        <v>162</v>
      </c>
      <c r="G128" s="221" t="s">
        <v>155</v>
      </c>
      <c r="H128" s="222">
        <v>1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157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157</v>
      </c>
      <c r="BM128" s="229" t="s">
        <v>163</v>
      </c>
    </row>
    <row r="129" spans="1:47" s="2" customFormat="1" ht="12">
      <c r="A129" s="38"/>
      <c r="B129" s="39"/>
      <c r="C129" s="40"/>
      <c r="D129" s="231" t="s">
        <v>159</v>
      </c>
      <c r="E129" s="40"/>
      <c r="F129" s="232" t="s">
        <v>164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90</v>
      </c>
    </row>
    <row r="130" spans="1:65" s="2" customFormat="1" ht="16.5" customHeight="1">
      <c r="A130" s="38"/>
      <c r="B130" s="39"/>
      <c r="C130" s="218" t="s">
        <v>165</v>
      </c>
      <c r="D130" s="218" t="s">
        <v>152</v>
      </c>
      <c r="E130" s="219" t="s">
        <v>166</v>
      </c>
      <c r="F130" s="220" t="s">
        <v>167</v>
      </c>
      <c r="G130" s="221" t="s">
        <v>155</v>
      </c>
      <c r="H130" s="222">
        <v>1</v>
      </c>
      <c r="I130" s="223"/>
      <c r="J130" s="224">
        <f>ROUND(I130*H130,2)</f>
        <v>0</v>
      </c>
      <c r="K130" s="220" t="s">
        <v>156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157</v>
      </c>
      <c r="AT130" s="229" t="s">
        <v>152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157</v>
      </c>
      <c r="BM130" s="229" t="s">
        <v>168</v>
      </c>
    </row>
    <row r="131" spans="1:65" s="2" customFormat="1" ht="16.5" customHeight="1">
      <c r="A131" s="38"/>
      <c r="B131" s="39"/>
      <c r="C131" s="218" t="s">
        <v>169</v>
      </c>
      <c r="D131" s="218" t="s">
        <v>152</v>
      </c>
      <c r="E131" s="219" t="s">
        <v>170</v>
      </c>
      <c r="F131" s="220" t="s">
        <v>171</v>
      </c>
      <c r="G131" s="221" t="s">
        <v>155</v>
      </c>
      <c r="H131" s="222">
        <v>1</v>
      </c>
      <c r="I131" s="223"/>
      <c r="J131" s="224">
        <f>ROUND(I131*H131,2)</f>
        <v>0</v>
      </c>
      <c r="K131" s="220" t="s">
        <v>156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157</v>
      </c>
      <c r="AT131" s="229" t="s">
        <v>152</v>
      </c>
      <c r="AU131" s="229" t="s">
        <v>90</v>
      </c>
      <c r="AY131" s="17" t="s">
        <v>149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157</v>
      </c>
      <c r="BM131" s="229" t="s">
        <v>172</v>
      </c>
    </row>
    <row r="132" spans="1:63" s="12" customFormat="1" ht="22.8" customHeight="1">
      <c r="A132" s="12"/>
      <c r="B132" s="202"/>
      <c r="C132" s="203"/>
      <c r="D132" s="204" t="s">
        <v>79</v>
      </c>
      <c r="E132" s="216" t="s">
        <v>173</v>
      </c>
      <c r="F132" s="216" t="s">
        <v>174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SUM(P133:P140)</f>
        <v>0</v>
      </c>
      <c r="Q132" s="210"/>
      <c r="R132" s="211">
        <f>SUM(R133:R140)</f>
        <v>0</v>
      </c>
      <c r="S132" s="210"/>
      <c r="T132" s="212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148</v>
      </c>
      <c r="AT132" s="214" t="s">
        <v>79</v>
      </c>
      <c r="AU132" s="214" t="s">
        <v>88</v>
      </c>
      <c r="AY132" s="213" t="s">
        <v>149</v>
      </c>
      <c r="BK132" s="215">
        <f>SUM(BK133:BK140)</f>
        <v>0</v>
      </c>
    </row>
    <row r="133" spans="1:65" s="2" customFormat="1" ht="16.5" customHeight="1">
      <c r="A133" s="38"/>
      <c r="B133" s="39"/>
      <c r="C133" s="218" t="s">
        <v>148</v>
      </c>
      <c r="D133" s="218" t="s">
        <v>152</v>
      </c>
      <c r="E133" s="219" t="s">
        <v>175</v>
      </c>
      <c r="F133" s="220" t="s">
        <v>174</v>
      </c>
      <c r="G133" s="221" t="s">
        <v>155</v>
      </c>
      <c r="H133" s="222">
        <v>1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157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157</v>
      </c>
      <c r="BM133" s="229" t="s">
        <v>176</v>
      </c>
    </row>
    <row r="134" spans="1:47" s="2" customFormat="1" ht="12">
      <c r="A134" s="38"/>
      <c r="B134" s="39"/>
      <c r="C134" s="40"/>
      <c r="D134" s="231" t="s">
        <v>159</v>
      </c>
      <c r="E134" s="40"/>
      <c r="F134" s="232" t="s">
        <v>177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90</v>
      </c>
    </row>
    <row r="135" spans="1:65" s="2" customFormat="1" ht="16.5" customHeight="1">
      <c r="A135" s="38"/>
      <c r="B135" s="39"/>
      <c r="C135" s="218" t="s">
        <v>178</v>
      </c>
      <c r="D135" s="218" t="s">
        <v>152</v>
      </c>
      <c r="E135" s="219" t="s">
        <v>179</v>
      </c>
      <c r="F135" s="220" t="s">
        <v>180</v>
      </c>
      <c r="G135" s="221" t="s">
        <v>155</v>
      </c>
      <c r="H135" s="222">
        <v>1</v>
      </c>
      <c r="I135" s="223"/>
      <c r="J135" s="224">
        <f>ROUND(I135*H135,2)</f>
        <v>0</v>
      </c>
      <c r="K135" s="220" t="s">
        <v>156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157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157</v>
      </c>
      <c r="BM135" s="229" t="s">
        <v>181</v>
      </c>
    </row>
    <row r="136" spans="1:47" s="2" customFormat="1" ht="12">
      <c r="A136" s="38"/>
      <c r="B136" s="39"/>
      <c r="C136" s="40"/>
      <c r="D136" s="231" t="s">
        <v>159</v>
      </c>
      <c r="E136" s="40"/>
      <c r="F136" s="232" t="s">
        <v>182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90</v>
      </c>
    </row>
    <row r="137" spans="1:65" s="2" customFormat="1" ht="16.5" customHeight="1">
      <c r="A137" s="38"/>
      <c r="B137" s="39"/>
      <c r="C137" s="218" t="s">
        <v>183</v>
      </c>
      <c r="D137" s="218" t="s">
        <v>152</v>
      </c>
      <c r="E137" s="219" t="s">
        <v>184</v>
      </c>
      <c r="F137" s="220" t="s">
        <v>185</v>
      </c>
      <c r="G137" s="221" t="s">
        <v>155</v>
      </c>
      <c r="H137" s="222">
        <v>1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157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157</v>
      </c>
      <c r="BM137" s="229" t="s">
        <v>186</v>
      </c>
    </row>
    <row r="138" spans="1:47" s="2" customFormat="1" ht="12">
      <c r="A138" s="38"/>
      <c r="B138" s="39"/>
      <c r="C138" s="40"/>
      <c r="D138" s="231" t="s">
        <v>159</v>
      </c>
      <c r="E138" s="40"/>
      <c r="F138" s="232" t="s">
        <v>187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90</v>
      </c>
    </row>
    <row r="139" spans="1:65" s="2" customFormat="1" ht="16.5" customHeight="1">
      <c r="A139" s="38"/>
      <c r="B139" s="39"/>
      <c r="C139" s="218" t="s">
        <v>188</v>
      </c>
      <c r="D139" s="218" t="s">
        <v>152</v>
      </c>
      <c r="E139" s="219" t="s">
        <v>189</v>
      </c>
      <c r="F139" s="220" t="s">
        <v>190</v>
      </c>
      <c r="G139" s="221" t="s">
        <v>155</v>
      </c>
      <c r="H139" s="222">
        <v>1</v>
      </c>
      <c r="I139" s="223"/>
      <c r="J139" s="224">
        <f>ROUND(I139*H139,2)</f>
        <v>0</v>
      </c>
      <c r="K139" s="220" t="s">
        <v>156</v>
      </c>
      <c r="L139" s="44"/>
      <c r="M139" s="225" t="s">
        <v>1</v>
      </c>
      <c r="N139" s="226" t="s">
        <v>45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157</v>
      </c>
      <c r="AT139" s="229" t="s">
        <v>152</v>
      </c>
      <c r="AU139" s="229" t="s">
        <v>90</v>
      </c>
      <c r="AY139" s="17" t="s">
        <v>149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88</v>
      </c>
      <c r="BK139" s="230">
        <f>ROUND(I139*H139,2)</f>
        <v>0</v>
      </c>
      <c r="BL139" s="17" t="s">
        <v>157</v>
      </c>
      <c r="BM139" s="229" t="s">
        <v>191</v>
      </c>
    </row>
    <row r="140" spans="1:47" s="2" customFormat="1" ht="12">
      <c r="A140" s="38"/>
      <c r="B140" s="39"/>
      <c r="C140" s="40"/>
      <c r="D140" s="231" t="s">
        <v>159</v>
      </c>
      <c r="E140" s="40"/>
      <c r="F140" s="232" t="s">
        <v>192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90</v>
      </c>
    </row>
    <row r="141" spans="1:63" s="12" customFormat="1" ht="22.8" customHeight="1">
      <c r="A141" s="12"/>
      <c r="B141" s="202"/>
      <c r="C141" s="203"/>
      <c r="D141" s="204" t="s">
        <v>79</v>
      </c>
      <c r="E141" s="216" t="s">
        <v>193</v>
      </c>
      <c r="F141" s="216" t="s">
        <v>194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SUM(P142:P146)</f>
        <v>0</v>
      </c>
      <c r="Q141" s="210"/>
      <c r="R141" s="211">
        <f>SUM(R142:R146)</f>
        <v>0</v>
      </c>
      <c r="S141" s="210"/>
      <c r="T141" s="212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148</v>
      </c>
      <c r="AT141" s="214" t="s">
        <v>79</v>
      </c>
      <c r="AU141" s="214" t="s">
        <v>88</v>
      </c>
      <c r="AY141" s="213" t="s">
        <v>149</v>
      </c>
      <c r="BK141" s="215">
        <f>SUM(BK142:BK146)</f>
        <v>0</v>
      </c>
    </row>
    <row r="142" spans="1:65" s="2" customFormat="1" ht="16.5" customHeight="1">
      <c r="A142" s="38"/>
      <c r="B142" s="39"/>
      <c r="C142" s="218" t="s">
        <v>195</v>
      </c>
      <c r="D142" s="218" t="s">
        <v>152</v>
      </c>
      <c r="E142" s="219" t="s">
        <v>196</v>
      </c>
      <c r="F142" s="220" t="s">
        <v>197</v>
      </c>
      <c r="G142" s="221" t="s">
        <v>198</v>
      </c>
      <c r="H142" s="222">
        <v>247</v>
      </c>
      <c r="I142" s="223"/>
      <c r="J142" s="224">
        <f>ROUND(I142*H142,2)</f>
        <v>0</v>
      </c>
      <c r="K142" s="220" t="s">
        <v>156</v>
      </c>
      <c r="L142" s="44"/>
      <c r="M142" s="225" t="s">
        <v>1</v>
      </c>
      <c r="N142" s="226" t="s">
        <v>45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157</v>
      </c>
      <c r="AT142" s="229" t="s">
        <v>152</v>
      </c>
      <c r="AU142" s="229" t="s">
        <v>90</v>
      </c>
      <c r="AY142" s="17" t="s">
        <v>149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88</v>
      </c>
      <c r="BK142" s="230">
        <f>ROUND(I142*H142,2)</f>
        <v>0</v>
      </c>
      <c r="BL142" s="17" t="s">
        <v>157</v>
      </c>
      <c r="BM142" s="229" t="s">
        <v>199</v>
      </c>
    </row>
    <row r="143" spans="1:47" s="2" customFormat="1" ht="12">
      <c r="A143" s="38"/>
      <c r="B143" s="39"/>
      <c r="C143" s="40"/>
      <c r="D143" s="231" t="s">
        <v>159</v>
      </c>
      <c r="E143" s="40"/>
      <c r="F143" s="232" t="s">
        <v>200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90</v>
      </c>
    </row>
    <row r="144" spans="1:51" s="13" customFormat="1" ht="12">
      <c r="A144" s="13"/>
      <c r="B144" s="236"/>
      <c r="C144" s="237"/>
      <c r="D144" s="231" t="s">
        <v>201</v>
      </c>
      <c r="E144" s="238" t="s">
        <v>1</v>
      </c>
      <c r="F144" s="239" t="s">
        <v>202</v>
      </c>
      <c r="G144" s="237"/>
      <c r="H144" s="240">
        <v>247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201</v>
      </c>
      <c r="AU144" s="246" t="s">
        <v>90</v>
      </c>
      <c r="AV144" s="13" t="s">
        <v>90</v>
      </c>
      <c r="AW144" s="13" t="s">
        <v>36</v>
      </c>
      <c r="AX144" s="13" t="s">
        <v>88</v>
      </c>
      <c r="AY144" s="246" t="s">
        <v>149</v>
      </c>
    </row>
    <row r="145" spans="1:65" s="2" customFormat="1" ht="16.5" customHeight="1">
      <c r="A145" s="38"/>
      <c r="B145" s="39"/>
      <c r="C145" s="218" t="s">
        <v>203</v>
      </c>
      <c r="D145" s="218" t="s">
        <v>152</v>
      </c>
      <c r="E145" s="219" t="s">
        <v>204</v>
      </c>
      <c r="F145" s="220" t="s">
        <v>205</v>
      </c>
      <c r="G145" s="221" t="s">
        <v>155</v>
      </c>
      <c r="H145" s="222">
        <v>1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157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157</v>
      </c>
      <c r="BM145" s="229" t="s">
        <v>206</v>
      </c>
    </row>
    <row r="146" spans="1:47" s="2" customFormat="1" ht="12">
      <c r="A146" s="38"/>
      <c r="B146" s="39"/>
      <c r="C146" s="40"/>
      <c r="D146" s="231" t="s">
        <v>159</v>
      </c>
      <c r="E146" s="40"/>
      <c r="F146" s="232" t="s">
        <v>207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90</v>
      </c>
    </row>
    <row r="147" spans="1:63" s="12" customFormat="1" ht="22.8" customHeight="1">
      <c r="A147" s="12"/>
      <c r="B147" s="202"/>
      <c r="C147" s="203"/>
      <c r="D147" s="204" t="s">
        <v>79</v>
      </c>
      <c r="E147" s="216" t="s">
        <v>208</v>
      </c>
      <c r="F147" s="216" t="s">
        <v>209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P148</f>
        <v>0</v>
      </c>
      <c r="Q147" s="210"/>
      <c r="R147" s="211">
        <f>R148</f>
        <v>0</v>
      </c>
      <c r="S147" s="210"/>
      <c r="T147" s="21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148</v>
      </c>
      <c r="AT147" s="214" t="s">
        <v>79</v>
      </c>
      <c r="AU147" s="214" t="s">
        <v>88</v>
      </c>
      <c r="AY147" s="213" t="s">
        <v>149</v>
      </c>
      <c r="BK147" s="215">
        <f>BK148</f>
        <v>0</v>
      </c>
    </row>
    <row r="148" spans="1:65" s="2" customFormat="1" ht="24.15" customHeight="1">
      <c r="A148" s="38"/>
      <c r="B148" s="39"/>
      <c r="C148" s="218" t="s">
        <v>210</v>
      </c>
      <c r="D148" s="218" t="s">
        <v>152</v>
      </c>
      <c r="E148" s="219" t="s">
        <v>211</v>
      </c>
      <c r="F148" s="220" t="s">
        <v>212</v>
      </c>
      <c r="G148" s="221" t="s">
        <v>213</v>
      </c>
      <c r="H148" s="222">
        <v>6</v>
      </c>
      <c r="I148" s="223"/>
      <c r="J148" s="224">
        <f>ROUND(I148*H148,2)</f>
        <v>0</v>
      </c>
      <c r="K148" s="220" t="s">
        <v>156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157</v>
      </c>
      <c r="AT148" s="229" t="s">
        <v>152</v>
      </c>
      <c r="AU148" s="229" t="s">
        <v>90</v>
      </c>
      <c r="AY148" s="17" t="s">
        <v>149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88</v>
      </c>
      <c r="BK148" s="230">
        <f>ROUND(I148*H148,2)</f>
        <v>0</v>
      </c>
      <c r="BL148" s="17" t="s">
        <v>157</v>
      </c>
      <c r="BM148" s="229" t="s">
        <v>214</v>
      </c>
    </row>
    <row r="149" spans="1:63" s="12" customFormat="1" ht="22.8" customHeight="1">
      <c r="A149" s="12"/>
      <c r="B149" s="202"/>
      <c r="C149" s="203"/>
      <c r="D149" s="204" t="s">
        <v>79</v>
      </c>
      <c r="E149" s="216" t="s">
        <v>215</v>
      </c>
      <c r="F149" s="216" t="s">
        <v>216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SUM(P150:P151)</f>
        <v>0</v>
      </c>
      <c r="Q149" s="210"/>
      <c r="R149" s="211">
        <f>SUM(R150:R151)</f>
        <v>0</v>
      </c>
      <c r="S149" s="210"/>
      <c r="T149" s="212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148</v>
      </c>
      <c r="AT149" s="214" t="s">
        <v>79</v>
      </c>
      <c r="AU149" s="214" t="s">
        <v>88</v>
      </c>
      <c r="AY149" s="213" t="s">
        <v>149</v>
      </c>
      <c r="BK149" s="215">
        <f>SUM(BK150:BK151)</f>
        <v>0</v>
      </c>
    </row>
    <row r="150" spans="1:65" s="2" customFormat="1" ht="24.15" customHeight="1">
      <c r="A150" s="38"/>
      <c r="B150" s="39"/>
      <c r="C150" s="218" t="s">
        <v>217</v>
      </c>
      <c r="D150" s="218" t="s">
        <v>152</v>
      </c>
      <c r="E150" s="219" t="s">
        <v>218</v>
      </c>
      <c r="F150" s="220" t="s">
        <v>219</v>
      </c>
      <c r="G150" s="221" t="s">
        <v>155</v>
      </c>
      <c r="H150" s="222">
        <v>1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157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157</v>
      </c>
      <c r="BM150" s="229" t="s">
        <v>220</v>
      </c>
    </row>
    <row r="151" spans="1:47" s="2" customFormat="1" ht="12">
      <c r="A151" s="38"/>
      <c r="B151" s="39"/>
      <c r="C151" s="40"/>
      <c r="D151" s="231" t="s">
        <v>159</v>
      </c>
      <c r="E151" s="40"/>
      <c r="F151" s="232" t="s">
        <v>221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90</v>
      </c>
    </row>
    <row r="152" spans="1:63" s="12" customFormat="1" ht="22.8" customHeight="1">
      <c r="A152" s="12"/>
      <c r="B152" s="202"/>
      <c r="C152" s="203"/>
      <c r="D152" s="204" t="s">
        <v>79</v>
      </c>
      <c r="E152" s="216" t="s">
        <v>222</v>
      </c>
      <c r="F152" s="216" t="s">
        <v>223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SUM(P153:P154)</f>
        <v>0</v>
      </c>
      <c r="Q152" s="210"/>
      <c r="R152" s="211">
        <f>SUM(R153:R154)</f>
        <v>0</v>
      </c>
      <c r="S152" s="210"/>
      <c r="T152" s="212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3" t="s">
        <v>148</v>
      </c>
      <c r="AT152" s="214" t="s">
        <v>79</v>
      </c>
      <c r="AU152" s="214" t="s">
        <v>88</v>
      </c>
      <c r="AY152" s="213" t="s">
        <v>149</v>
      </c>
      <c r="BK152" s="215">
        <f>SUM(BK153:BK154)</f>
        <v>0</v>
      </c>
    </row>
    <row r="153" spans="1:65" s="2" customFormat="1" ht="21.75" customHeight="1">
      <c r="A153" s="38"/>
      <c r="B153" s="39"/>
      <c r="C153" s="218" t="s">
        <v>224</v>
      </c>
      <c r="D153" s="218" t="s">
        <v>152</v>
      </c>
      <c r="E153" s="219" t="s">
        <v>225</v>
      </c>
      <c r="F153" s="220" t="s">
        <v>226</v>
      </c>
      <c r="G153" s="221" t="s">
        <v>213</v>
      </c>
      <c r="H153" s="222">
        <v>4</v>
      </c>
      <c r="I153" s="223"/>
      <c r="J153" s="224">
        <f>ROUND(I153*H153,2)</f>
        <v>0</v>
      </c>
      <c r="K153" s="220" t="s">
        <v>156</v>
      </c>
      <c r="L153" s="44"/>
      <c r="M153" s="225" t="s">
        <v>1</v>
      </c>
      <c r="N153" s="226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157</v>
      </c>
      <c r="AT153" s="229" t="s">
        <v>152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157</v>
      </c>
      <c r="BM153" s="229" t="s">
        <v>227</v>
      </c>
    </row>
    <row r="154" spans="1:47" s="2" customFormat="1" ht="12">
      <c r="A154" s="38"/>
      <c r="B154" s="39"/>
      <c r="C154" s="40"/>
      <c r="D154" s="231" t="s">
        <v>159</v>
      </c>
      <c r="E154" s="40"/>
      <c r="F154" s="232" t="s">
        <v>228</v>
      </c>
      <c r="G154" s="40"/>
      <c r="H154" s="40"/>
      <c r="I154" s="233"/>
      <c r="J154" s="40"/>
      <c r="K154" s="40"/>
      <c r="L154" s="44"/>
      <c r="M154" s="247"/>
      <c r="N154" s="248"/>
      <c r="O154" s="249"/>
      <c r="P154" s="249"/>
      <c r="Q154" s="249"/>
      <c r="R154" s="249"/>
      <c r="S154" s="249"/>
      <c r="T154" s="250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90</v>
      </c>
    </row>
    <row r="155" spans="1:31" s="2" customFormat="1" ht="6.95" customHeight="1">
      <c r="A155" s="38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122:K1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ROUND((SUM(BE120:BE165)),2)</f>
        <v>0</v>
      </c>
      <c r="G33" s="38"/>
      <c r="H33" s="38"/>
      <c r="I33" s="155">
        <v>0.21</v>
      </c>
      <c r="J33" s="154">
        <f>ROUND(((SUM(BE120:BE165))*I33),2)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ROUND((SUM(BF120:BF165)),2)</f>
        <v>0</v>
      </c>
      <c r="G34" s="38"/>
      <c r="H34" s="38"/>
      <c r="I34" s="155">
        <v>0.15</v>
      </c>
      <c r="J34" s="154">
        <f>ROUND(((SUM(BF120:BF165))*I34),2)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ROUND((SUM(BG120:BG165)),2)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ROUND((SUM(BH120:BH165)),2)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ROUND((SUM(BI120:BI165)),2)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Příprava území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230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232</v>
      </c>
      <c r="E99" s="188"/>
      <c r="F99" s="188"/>
      <c r="G99" s="188"/>
      <c r="H99" s="188"/>
      <c r="I99" s="188"/>
      <c r="J99" s="189">
        <f>J142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233</v>
      </c>
      <c r="E100" s="188"/>
      <c r="F100" s="188"/>
      <c r="G100" s="188"/>
      <c r="H100" s="188"/>
      <c r="I100" s="188"/>
      <c r="J100" s="189">
        <f>J155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133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Místní komunikace Jamská - Nákupní park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001 - Příprava území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Žďár nad Sázavou</v>
      </c>
      <c r="G114" s="40"/>
      <c r="H114" s="40"/>
      <c r="I114" s="32" t="s">
        <v>22</v>
      </c>
      <c r="J114" s="79" t="str">
        <f>IF(J12="","",J12)</f>
        <v>21. 6. 2022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Město Žďár nad Sázavou</v>
      </c>
      <c r="G116" s="40"/>
      <c r="H116" s="40"/>
      <c r="I116" s="32" t="s">
        <v>32</v>
      </c>
      <c r="J116" s="36" t="str">
        <f>E21</f>
        <v>PROfi Jihlava spol.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32" t="s">
        <v>37</v>
      </c>
      <c r="J117" s="36" t="str">
        <f>E24</f>
        <v>PROfi Jihlava spol. s 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134</v>
      </c>
      <c r="D119" s="194" t="s">
        <v>65</v>
      </c>
      <c r="E119" s="194" t="s">
        <v>61</v>
      </c>
      <c r="F119" s="194" t="s">
        <v>62</v>
      </c>
      <c r="G119" s="194" t="s">
        <v>135</v>
      </c>
      <c r="H119" s="194" t="s">
        <v>136</v>
      </c>
      <c r="I119" s="194" t="s">
        <v>137</v>
      </c>
      <c r="J119" s="194" t="s">
        <v>123</v>
      </c>
      <c r="K119" s="195" t="s">
        <v>138</v>
      </c>
      <c r="L119" s="196"/>
      <c r="M119" s="100" t="s">
        <v>1</v>
      </c>
      <c r="N119" s="101" t="s">
        <v>44</v>
      </c>
      <c r="O119" s="101" t="s">
        <v>139</v>
      </c>
      <c r="P119" s="101" t="s">
        <v>140</v>
      </c>
      <c r="Q119" s="101" t="s">
        <v>141</v>
      </c>
      <c r="R119" s="101" t="s">
        <v>142</v>
      </c>
      <c r="S119" s="101" t="s">
        <v>143</v>
      </c>
      <c r="T119" s="102" t="s">
        <v>144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145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0.23050250000000003</v>
      </c>
      <c r="S120" s="104"/>
      <c r="T120" s="200">
        <f>T121</f>
        <v>107.30875499999999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79</v>
      </c>
      <c r="AU120" s="17" t="s">
        <v>125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79</v>
      </c>
      <c r="E121" s="205" t="s">
        <v>234</v>
      </c>
      <c r="F121" s="205" t="s">
        <v>235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P122+P142+P155</f>
        <v>0</v>
      </c>
      <c r="Q121" s="210"/>
      <c r="R121" s="211">
        <f>R122+R142+R155</f>
        <v>0.23050250000000003</v>
      </c>
      <c r="S121" s="210"/>
      <c r="T121" s="212">
        <f>T122+T142+T155</f>
        <v>107.30875499999999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88</v>
      </c>
      <c r="AT121" s="214" t="s">
        <v>79</v>
      </c>
      <c r="AU121" s="214" t="s">
        <v>80</v>
      </c>
      <c r="AY121" s="213" t="s">
        <v>149</v>
      </c>
      <c r="BK121" s="215">
        <f>BK122+BK142+BK155</f>
        <v>0</v>
      </c>
    </row>
    <row r="122" spans="1:63" s="12" customFormat="1" ht="22.8" customHeight="1">
      <c r="A122" s="12"/>
      <c r="B122" s="202"/>
      <c r="C122" s="203"/>
      <c r="D122" s="204" t="s">
        <v>79</v>
      </c>
      <c r="E122" s="216" t="s">
        <v>88</v>
      </c>
      <c r="F122" s="216" t="s">
        <v>236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SUM(P123:P141)</f>
        <v>0</v>
      </c>
      <c r="Q122" s="210"/>
      <c r="R122" s="211">
        <f>SUM(R123:R141)</f>
        <v>0.22646000000000002</v>
      </c>
      <c r="S122" s="210"/>
      <c r="T122" s="212">
        <f>SUM(T123:T141)</f>
        <v>58.574999999999996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88</v>
      </c>
      <c r="AT122" s="214" t="s">
        <v>79</v>
      </c>
      <c r="AU122" s="214" t="s">
        <v>88</v>
      </c>
      <c r="AY122" s="213" t="s">
        <v>149</v>
      </c>
      <c r="BK122" s="215">
        <f>SUM(BK123:BK141)</f>
        <v>0</v>
      </c>
    </row>
    <row r="123" spans="1:65" s="2" customFormat="1" ht="37.8" customHeight="1">
      <c r="A123" s="38"/>
      <c r="B123" s="39"/>
      <c r="C123" s="218" t="s">
        <v>88</v>
      </c>
      <c r="D123" s="218" t="s">
        <v>152</v>
      </c>
      <c r="E123" s="219" t="s">
        <v>237</v>
      </c>
      <c r="F123" s="220" t="s">
        <v>238</v>
      </c>
      <c r="G123" s="221" t="s">
        <v>239</v>
      </c>
      <c r="H123" s="222">
        <v>309</v>
      </c>
      <c r="I123" s="223"/>
      <c r="J123" s="224">
        <f>ROUND(I123*H123,2)</f>
        <v>0</v>
      </c>
      <c r="K123" s="220" t="s">
        <v>156</v>
      </c>
      <c r="L123" s="44"/>
      <c r="M123" s="225" t="s">
        <v>1</v>
      </c>
      <c r="N123" s="226" t="s">
        <v>45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169</v>
      </c>
      <c r="AT123" s="229" t="s">
        <v>152</v>
      </c>
      <c r="AU123" s="229" t="s">
        <v>90</v>
      </c>
      <c r="AY123" s="17" t="s">
        <v>149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88</v>
      </c>
      <c r="BK123" s="230">
        <f>ROUND(I123*H123,2)</f>
        <v>0</v>
      </c>
      <c r="BL123" s="17" t="s">
        <v>169</v>
      </c>
      <c r="BM123" s="229" t="s">
        <v>240</v>
      </c>
    </row>
    <row r="124" spans="1:65" s="2" customFormat="1" ht="24.15" customHeight="1">
      <c r="A124" s="38"/>
      <c r="B124" s="39"/>
      <c r="C124" s="218" t="s">
        <v>90</v>
      </c>
      <c r="D124" s="218" t="s">
        <v>152</v>
      </c>
      <c r="E124" s="219" t="s">
        <v>241</v>
      </c>
      <c r="F124" s="220" t="s">
        <v>242</v>
      </c>
      <c r="G124" s="221" t="s">
        <v>243</v>
      </c>
      <c r="H124" s="222">
        <v>14.4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45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169</v>
      </c>
      <c r="AT124" s="229" t="s">
        <v>152</v>
      </c>
      <c r="AU124" s="229" t="s">
        <v>90</v>
      </c>
      <c r="AY124" s="17" t="s">
        <v>149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88</v>
      </c>
      <c r="BK124" s="230">
        <f>ROUND(I124*H124,2)</f>
        <v>0</v>
      </c>
      <c r="BL124" s="17" t="s">
        <v>169</v>
      </c>
      <c r="BM124" s="229" t="s">
        <v>244</v>
      </c>
    </row>
    <row r="125" spans="1:51" s="13" customFormat="1" ht="12">
      <c r="A125" s="13"/>
      <c r="B125" s="236"/>
      <c r="C125" s="237"/>
      <c r="D125" s="231" t="s">
        <v>201</v>
      </c>
      <c r="E125" s="238" t="s">
        <v>1</v>
      </c>
      <c r="F125" s="239" t="s">
        <v>245</v>
      </c>
      <c r="G125" s="237"/>
      <c r="H125" s="240">
        <v>14.4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201</v>
      </c>
      <c r="AU125" s="246" t="s">
        <v>90</v>
      </c>
      <c r="AV125" s="13" t="s">
        <v>90</v>
      </c>
      <c r="AW125" s="13" t="s">
        <v>36</v>
      </c>
      <c r="AX125" s="13" t="s">
        <v>80</v>
      </c>
      <c r="AY125" s="246" t="s">
        <v>149</v>
      </c>
    </row>
    <row r="126" spans="1:65" s="2" customFormat="1" ht="24.15" customHeight="1">
      <c r="A126" s="38"/>
      <c r="B126" s="39"/>
      <c r="C126" s="218" t="s">
        <v>165</v>
      </c>
      <c r="D126" s="218" t="s">
        <v>152</v>
      </c>
      <c r="E126" s="219" t="s">
        <v>246</v>
      </c>
      <c r="F126" s="220" t="s">
        <v>247</v>
      </c>
      <c r="G126" s="221" t="s">
        <v>248</v>
      </c>
      <c r="H126" s="222">
        <v>72</v>
      </c>
      <c r="I126" s="223"/>
      <c r="J126" s="224">
        <f>ROUND(I126*H126,2)</f>
        <v>0</v>
      </c>
      <c r="K126" s="220" t="s">
        <v>156</v>
      </c>
      <c r="L126" s="44"/>
      <c r="M126" s="225" t="s">
        <v>1</v>
      </c>
      <c r="N126" s="226" t="s">
        <v>45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169</v>
      </c>
      <c r="AT126" s="229" t="s">
        <v>152</v>
      </c>
      <c r="AU126" s="229" t="s">
        <v>90</v>
      </c>
      <c r="AY126" s="17" t="s">
        <v>149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88</v>
      </c>
      <c r="BK126" s="230">
        <f>ROUND(I126*H126,2)</f>
        <v>0</v>
      </c>
      <c r="BL126" s="17" t="s">
        <v>169</v>
      </c>
      <c r="BM126" s="229" t="s">
        <v>249</v>
      </c>
    </row>
    <row r="127" spans="1:47" s="2" customFormat="1" ht="12">
      <c r="A127" s="38"/>
      <c r="B127" s="39"/>
      <c r="C127" s="40"/>
      <c r="D127" s="231" t="s">
        <v>159</v>
      </c>
      <c r="E127" s="40"/>
      <c r="F127" s="232" t="s">
        <v>250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159</v>
      </c>
      <c r="AU127" s="17" t="s">
        <v>90</v>
      </c>
    </row>
    <row r="128" spans="1:65" s="2" customFormat="1" ht="16.5" customHeight="1">
      <c r="A128" s="38"/>
      <c r="B128" s="39"/>
      <c r="C128" s="218" t="s">
        <v>169</v>
      </c>
      <c r="D128" s="218" t="s">
        <v>152</v>
      </c>
      <c r="E128" s="219" t="s">
        <v>251</v>
      </c>
      <c r="F128" s="220" t="s">
        <v>252</v>
      </c>
      <c r="G128" s="221" t="s">
        <v>248</v>
      </c>
      <c r="H128" s="222">
        <v>72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0.00018</v>
      </c>
      <c r="R128" s="227">
        <f>Q128*H128</f>
        <v>0.012960000000000001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169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253</v>
      </c>
    </row>
    <row r="129" spans="1:65" s="2" customFormat="1" ht="16.5" customHeight="1">
      <c r="A129" s="38"/>
      <c r="B129" s="39"/>
      <c r="C129" s="218" t="s">
        <v>148</v>
      </c>
      <c r="D129" s="218" t="s">
        <v>152</v>
      </c>
      <c r="E129" s="219" t="s">
        <v>254</v>
      </c>
      <c r="F129" s="220" t="s">
        <v>255</v>
      </c>
      <c r="G129" s="221" t="s">
        <v>248</v>
      </c>
      <c r="H129" s="222">
        <v>72</v>
      </c>
      <c r="I129" s="223"/>
      <c r="J129" s="224">
        <f>ROUND(I129*H129,2)</f>
        <v>0</v>
      </c>
      <c r="K129" s="220" t="s">
        <v>156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169</v>
      </c>
      <c r="AT129" s="229" t="s">
        <v>152</v>
      </c>
      <c r="AU129" s="229" t="s">
        <v>90</v>
      </c>
      <c r="AY129" s="17" t="s">
        <v>149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169</v>
      </c>
      <c r="BM129" s="229" t="s">
        <v>256</v>
      </c>
    </row>
    <row r="130" spans="1:65" s="2" customFormat="1" ht="16.5" customHeight="1">
      <c r="A130" s="38"/>
      <c r="B130" s="39"/>
      <c r="C130" s="218" t="s">
        <v>178</v>
      </c>
      <c r="D130" s="218" t="s">
        <v>152</v>
      </c>
      <c r="E130" s="219" t="s">
        <v>257</v>
      </c>
      <c r="F130" s="220" t="s">
        <v>258</v>
      </c>
      <c r="G130" s="221" t="s">
        <v>239</v>
      </c>
      <c r="H130" s="222">
        <v>165</v>
      </c>
      <c r="I130" s="223"/>
      <c r="J130" s="224">
        <f>ROUND(I130*H130,2)</f>
        <v>0</v>
      </c>
      <c r="K130" s="220" t="s">
        <v>156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0.355</v>
      </c>
      <c r="T130" s="228">
        <f>S130*H130</f>
        <v>58.574999999999996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169</v>
      </c>
      <c r="AT130" s="229" t="s">
        <v>152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169</v>
      </c>
      <c r="BM130" s="229" t="s">
        <v>259</v>
      </c>
    </row>
    <row r="131" spans="1:51" s="13" customFormat="1" ht="12">
      <c r="A131" s="13"/>
      <c r="B131" s="236"/>
      <c r="C131" s="237"/>
      <c r="D131" s="231" t="s">
        <v>201</v>
      </c>
      <c r="E131" s="238" t="s">
        <v>1</v>
      </c>
      <c r="F131" s="239" t="s">
        <v>260</v>
      </c>
      <c r="G131" s="237"/>
      <c r="H131" s="240">
        <v>165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201</v>
      </c>
      <c r="AU131" s="246" t="s">
        <v>90</v>
      </c>
      <c r="AV131" s="13" t="s">
        <v>90</v>
      </c>
      <c r="AW131" s="13" t="s">
        <v>36</v>
      </c>
      <c r="AX131" s="13" t="s">
        <v>80</v>
      </c>
      <c r="AY131" s="246" t="s">
        <v>149</v>
      </c>
    </row>
    <row r="132" spans="1:65" s="2" customFormat="1" ht="24.15" customHeight="1">
      <c r="A132" s="38"/>
      <c r="B132" s="39"/>
      <c r="C132" s="218" t="s">
        <v>183</v>
      </c>
      <c r="D132" s="218" t="s">
        <v>152</v>
      </c>
      <c r="E132" s="219" t="s">
        <v>261</v>
      </c>
      <c r="F132" s="220" t="s">
        <v>262</v>
      </c>
      <c r="G132" s="221" t="s">
        <v>239</v>
      </c>
      <c r="H132" s="222">
        <v>7442</v>
      </c>
      <c r="I132" s="223"/>
      <c r="J132" s="224">
        <f>ROUND(I132*H132,2)</f>
        <v>0</v>
      </c>
      <c r="K132" s="220" t="s">
        <v>156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169</v>
      </c>
      <c r="AT132" s="229" t="s">
        <v>152</v>
      </c>
      <c r="AU132" s="229" t="s">
        <v>90</v>
      </c>
      <c r="AY132" s="17" t="s">
        <v>149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88</v>
      </c>
      <c r="BK132" s="230">
        <f>ROUND(I132*H132,2)</f>
        <v>0</v>
      </c>
      <c r="BL132" s="17" t="s">
        <v>169</v>
      </c>
      <c r="BM132" s="229" t="s">
        <v>263</v>
      </c>
    </row>
    <row r="133" spans="1:65" s="2" customFormat="1" ht="33" customHeight="1">
      <c r="A133" s="38"/>
      <c r="B133" s="39"/>
      <c r="C133" s="218" t="s">
        <v>188</v>
      </c>
      <c r="D133" s="218" t="s">
        <v>152</v>
      </c>
      <c r="E133" s="219" t="s">
        <v>264</v>
      </c>
      <c r="F133" s="220" t="s">
        <v>265</v>
      </c>
      <c r="G133" s="221" t="s">
        <v>243</v>
      </c>
      <c r="H133" s="222">
        <v>744.2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169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266</v>
      </c>
    </row>
    <row r="134" spans="1:47" s="2" customFormat="1" ht="12">
      <c r="A134" s="38"/>
      <c r="B134" s="39"/>
      <c r="C134" s="40"/>
      <c r="D134" s="231" t="s">
        <v>159</v>
      </c>
      <c r="E134" s="40"/>
      <c r="F134" s="232" t="s">
        <v>267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90</v>
      </c>
    </row>
    <row r="135" spans="1:51" s="13" customFormat="1" ht="12">
      <c r="A135" s="13"/>
      <c r="B135" s="236"/>
      <c r="C135" s="237"/>
      <c r="D135" s="231" t="s">
        <v>201</v>
      </c>
      <c r="E135" s="238" t="s">
        <v>1</v>
      </c>
      <c r="F135" s="239" t="s">
        <v>268</v>
      </c>
      <c r="G135" s="237"/>
      <c r="H135" s="240">
        <v>744.2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201</v>
      </c>
      <c r="AU135" s="246" t="s">
        <v>90</v>
      </c>
      <c r="AV135" s="13" t="s">
        <v>90</v>
      </c>
      <c r="AW135" s="13" t="s">
        <v>36</v>
      </c>
      <c r="AX135" s="13" t="s">
        <v>80</v>
      </c>
      <c r="AY135" s="246" t="s">
        <v>149</v>
      </c>
    </row>
    <row r="136" spans="1:65" s="2" customFormat="1" ht="24.15" customHeight="1">
      <c r="A136" s="38"/>
      <c r="B136" s="39"/>
      <c r="C136" s="218" t="s">
        <v>195</v>
      </c>
      <c r="D136" s="218" t="s">
        <v>152</v>
      </c>
      <c r="E136" s="219" t="s">
        <v>269</v>
      </c>
      <c r="F136" s="220" t="s">
        <v>270</v>
      </c>
      <c r="G136" s="221" t="s">
        <v>243</v>
      </c>
      <c r="H136" s="222">
        <v>458.4</v>
      </c>
      <c r="I136" s="223"/>
      <c r="J136" s="224">
        <f>ROUND(I136*H136,2)</f>
        <v>0</v>
      </c>
      <c r="K136" s="220" t="s">
        <v>156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169</v>
      </c>
      <c r="AT136" s="229" t="s">
        <v>152</v>
      </c>
      <c r="AU136" s="229" t="s">
        <v>90</v>
      </c>
      <c r="AY136" s="17" t="s">
        <v>149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88</v>
      </c>
      <c r="BK136" s="230">
        <f>ROUND(I136*H136,2)</f>
        <v>0</v>
      </c>
      <c r="BL136" s="17" t="s">
        <v>169</v>
      </c>
      <c r="BM136" s="229" t="s">
        <v>271</v>
      </c>
    </row>
    <row r="137" spans="1:47" s="2" customFormat="1" ht="12">
      <c r="A137" s="38"/>
      <c r="B137" s="39"/>
      <c r="C137" s="40"/>
      <c r="D137" s="231" t="s">
        <v>159</v>
      </c>
      <c r="E137" s="40"/>
      <c r="F137" s="232" t="s">
        <v>272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90</v>
      </c>
    </row>
    <row r="138" spans="1:51" s="13" customFormat="1" ht="12">
      <c r="A138" s="13"/>
      <c r="B138" s="236"/>
      <c r="C138" s="237"/>
      <c r="D138" s="231" t="s">
        <v>201</v>
      </c>
      <c r="E138" s="238" t="s">
        <v>1</v>
      </c>
      <c r="F138" s="239" t="s">
        <v>273</v>
      </c>
      <c r="G138" s="237"/>
      <c r="H138" s="240">
        <v>458.4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201</v>
      </c>
      <c r="AU138" s="246" t="s">
        <v>90</v>
      </c>
      <c r="AV138" s="13" t="s">
        <v>90</v>
      </c>
      <c r="AW138" s="13" t="s">
        <v>36</v>
      </c>
      <c r="AX138" s="13" t="s">
        <v>80</v>
      </c>
      <c r="AY138" s="246" t="s">
        <v>149</v>
      </c>
    </row>
    <row r="139" spans="1:65" s="2" customFormat="1" ht="16.5" customHeight="1">
      <c r="A139" s="38"/>
      <c r="B139" s="39"/>
      <c r="C139" s="218" t="s">
        <v>203</v>
      </c>
      <c r="D139" s="218" t="s">
        <v>152</v>
      </c>
      <c r="E139" s="219" t="s">
        <v>274</v>
      </c>
      <c r="F139" s="220" t="s">
        <v>275</v>
      </c>
      <c r="G139" s="221" t="s">
        <v>243</v>
      </c>
      <c r="H139" s="222">
        <v>744.2</v>
      </c>
      <c r="I139" s="223"/>
      <c r="J139" s="224">
        <f>ROUND(I139*H139,2)</f>
        <v>0</v>
      </c>
      <c r="K139" s="220" t="s">
        <v>276</v>
      </c>
      <c r="L139" s="44"/>
      <c r="M139" s="225" t="s">
        <v>1</v>
      </c>
      <c r="N139" s="226" t="s">
        <v>45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169</v>
      </c>
      <c r="AT139" s="229" t="s">
        <v>152</v>
      </c>
      <c r="AU139" s="229" t="s">
        <v>90</v>
      </c>
      <c r="AY139" s="17" t="s">
        <v>149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88</v>
      </c>
      <c r="BK139" s="230">
        <f>ROUND(I139*H139,2)</f>
        <v>0</v>
      </c>
      <c r="BL139" s="17" t="s">
        <v>169</v>
      </c>
      <c r="BM139" s="229" t="s">
        <v>277</v>
      </c>
    </row>
    <row r="140" spans="1:47" s="2" customFormat="1" ht="12">
      <c r="A140" s="38"/>
      <c r="B140" s="39"/>
      <c r="C140" s="40"/>
      <c r="D140" s="231" t="s">
        <v>159</v>
      </c>
      <c r="E140" s="40"/>
      <c r="F140" s="232" t="s">
        <v>278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90</v>
      </c>
    </row>
    <row r="141" spans="1:65" s="2" customFormat="1" ht="24.15" customHeight="1">
      <c r="A141" s="38"/>
      <c r="B141" s="39"/>
      <c r="C141" s="218" t="s">
        <v>210</v>
      </c>
      <c r="D141" s="218" t="s">
        <v>152</v>
      </c>
      <c r="E141" s="219" t="s">
        <v>279</v>
      </c>
      <c r="F141" s="220" t="s">
        <v>280</v>
      </c>
      <c r="G141" s="221" t="s">
        <v>248</v>
      </c>
      <c r="H141" s="222">
        <v>10</v>
      </c>
      <c r="I141" s="223"/>
      <c r="J141" s="224">
        <f>ROUND(I141*H141,2)</f>
        <v>0</v>
      </c>
      <c r="K141" s="220" t="s">
        <v>156</v>
      </c>
      <c r="L141" s="44"/>
      <c r="M141" s="225" t="s">
        <v>1</v>
      </c>
      <c r="N141" s="226" t="s">
        <v>45</v>
      </c>
      <c r="O141" s="91"/>
      <c r="P141" s="227">
        <f>O141*H141</f>
        <v>0</v>
      </c>
      <c r="Q141" s="227">
        <v>0.02135</v>
      </c>
      <c r="R141" s="227">
        <f>Q141*H141</f>
        <v>0.21350000000000002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169</v>
      </c>
      <c r="AT141" s="229" t="s">
        <v>152</v>
      </c>
      <c r="AU141" s="229" t="s">
        <v>90</v>
      </c>
      <c r="AY141" s="17" t="s">
        <v>149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88</v>
      </c>
      <c r="BK141" s="230">
        <f>ROUND(I141*H141,2)</f>
        <v>0</v>
      </c>
      <c r="BL141" s="17" t="s">
        <v>169</v>
      </c>
      <c r="BM141" s="229" t="s">
        <v>281</v>
      </c>
    </row>
    <row r="142" spans="1:63" s="12" customFormat="1" ht="22.8" customHeight="1">
      <c r="A142" s="12"/>
      <c r="B142" s="202"/>
      <c r="C142" s="203"/>
      <c r="D142" s="204" t="s">
        <v>79</v>
      </c>
      <c r="E142" s="216" t="s">
        <v>195</v>
      </c>
      <c r="F142" s="216" t="s">
        <v>282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SUM(P143:P154)</f>
        <v>0</v>
      </c>
      <c r="Q142" s="210"/>
      <c r="R142" s="211">
        <f>SUM(R143:R154)</f>
        <v>0.0040425</v>
      </c>
      <c r="S142" s="210"/>
      <c r="T142" s="212">
        <f>SUM(T143:T154)</f>
        <v>48.733755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88</v>
      </c>
      <c r="AT142" s="214" t="s">
        <v>79</v>
      </c>
      <c r="AU142" s="214" t="s">
        <v>88</v>
      </c>
      <c r="AY142" s="213" t="s">
        <v>149</v>
      </c>
      <c r="BK142" s="215">
        <f>SUM(BK143:BK154)</f>
        <v>0</v>
      </c>
    </row>
    <row r="143" spans="1:65" s="2" customFormat="1" ht="24.15" customHeight="1">
      <c r="A143" s="38"/>
      <c r="B143" s="39"/>
      <c r="C143" s="218" t="s">
        <v>217</v>
      </c>
      <c r="D143" s="218" t="s">
        <v>152</v>
      </c>
      <c r="E143" s="219" t="s">
        <v>283</v>
      </c>
      <c r="F143" s="220" t="s">
        <v>284</v>
      </c>
      <c r="G143" s="221" t="s">
        <v>198</v>
      </c>
      <c r="H143" s="222">
        <v>16</v>
      </c>
      <c r="I143" s="223"/>
      <c r="J143" s="224">
        <f>ROUND(I143*H143,2)</f>
        <v>0</v>
      </c>
      <c r="K143" s="220" t="s">
        <v>156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0.683</v>
      </c>
      <c r="T143" s="228">
        <f>S143*H143</f>
        <v>10.928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169</v>
      </c>
      <c r="AT143" s="229" t="s">
        <v>152</v>
      </c>
      <c r="AU143" s="229" t="s">
        <v>90</v>
      </c>
      <c r="AY143" s="17" t="s">
        <v>149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169</v>
      </c>
      <c r="BM143" s="229" t="s">
        <v>285</v>
      </c>
    </row>
    <row r="144" spans="1:51" s="13" customFormat="1" ht="12">
      <c r="A144" s="13"/>
      <c r="B144" s="236"/>
      <c r="C144" s="237"/>
      <c r="D144" s="231" t="s">
        <v>201</v>
      </c>
      <c r="E144" s="238" t="s">
        <v>1</v>
      </c>
      <c r="F144" s="239" t="s">
        <v>286</v>
      </c>
      <c r="G144" s="237"/>
      <c r="H144" s="240">
        <v>16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201</v>
      </c>
      <c r="AU144" s="246" t="s">
        <v>90</v>
      </c>
      <c r="AV144" s="13" t="s">
        <v>90</v>
      </c>
      <c r="AW144" s="13" t="s">
        <v>36</v>
      </c>
      <c r="AX144" s="13" t="s">
        <v>80</v>
      </c>
      <c r="AY144" s="246" t="s">
        <v>149</v>
      </c>
    </row>
    <row r="145" spans="1:65" s="2" customFormat="1" ht="24.15" customHeight="1">
      <c r="A145" s="38"/>
      <c r="B145" s="39"/>
      <c r="C145" s="218" t="s">
        <v>224</v>
      </c>
      <c r="D145" s="218" t="s">
        <v>152</v>
      </c>
      <c r="E145" s="219" t="s">
        <v>287</v>
      </c>
      <c r="F145" s="220" t="s">
        <v>288</v>
      </c>
      <c r="G145" s="221" t="s">
        <v>243</v>
      </c>
      <c r="H145" s="222">
        <v>2.75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0.00147</v>
      </c>
      <c r="R145" s="227">
        <f>Q145*H145</f>
        <v>0.0040425</v>
      </c>
      <c r="S145" s="227">
        <v>2.447</v>
      </c>
      <c r="T145" s="228">
        <f>S145*H145</f>
        <v>6.72925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169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169</v>
      </c>
      <c r="BM145" s="229" t="s">
        <v>289</v>
      </c>
    </row>
    <row r="146" spans="1:47" s="2" customFormat="1" ht="12">
      <c r="A146" s="38"/>
      <c r="B146" s="39"/>
      <c r="C146" s="40"/>
      <c r="D146" s="231" t="s">
        <v>159</v>
      </c>
      <c r="E146" s="40"/>
      <c r="F146" s="232" t="s">
        <v>290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90</v>
      </c>
    </row>
    <row r="147" spans="1:51" s="13" customFormat="1" ht="12">
      <c r="A147" s="13"/>
      <c r="B147" s="236"/>
      <c r="C147" s="237"/>
      <c r="D147" s="231" t="s">
        <v>201</v>
      </c>
      <c r="E147" s="238" t="s">
        <v>1</v>
      </c>
      <c r="F147" s="239" t="s">
        <v>291</v>
      </c>
      <c r="G147" s="237"/>
      <c r="H147" s="240">
        <v>2.75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201</v>
      </c>
      <c r="AU147" s="246" t="s">
        <v>90</v>
      </c>
      <c r="AV147" s="13" t="s">
        <v>90</v>
      </c>
      <c r="AW147" s="13" t="s">
        <v>36</v>
      </c>
      <c r="AX147" s="13" t="s">
        <v>80</v>
      </c>
      <c r="AY147" s="246" t="s">
        <v>149</v>
      </c>
    </row>
    <row r="148" spans="1:65" s="2" customFormat="1" ht="24.15" customHeight="1">
      <c r="A148" s="38"/>
      <c r="B148" s="39"/>
      <c r="C148" s="218" t="s">
        <v>292</v>
      </c>
      <c r="D148" s="218" t="s">
        <v>152</v>
      </c>
      <c r="E148" s="219" t="s">
        <v>293</v>
      </c>
      <c r="F148" s="220" t="s">
        <v>294</v>
      </c>
      <c r="G148" s="221" t="s">
        <v>198</v>
      </c>
      <c r="H148" s="222">
        <v>67</v>
      </c>
      <c r="I148" s="223"/>
      <c r="J148" s="224">
        <f>ROUND(I148*H148,2)</f>
        <v>0</v>
      </c>
      <c r="K148" s="220" t="s">
        <v>156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0.25</v>
      </c>
      <c r="T148" s="228">
        <f>S148*H148</f>
        <v>16.75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169</v>
      </c>
      <c r="AT148" s="229" t="s">
        <v>152</v>
      </c>
      <c r="AU148" s="229" t="s">
        <v>90</v>
      </c>
      <c r="AY148" s="17" t="s">
        <v>149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88</v>
      </c>
      <c r="BK148" s="230">
        <f>ROUND(I148*H148,2)</f>
        <v>0</v>
      </c>
      <c r="BL148" s="17" t="s">
        <v>169</v>
      </c>
      <c r="BM148" s="229" t="s">
        <v>295</v>
      </c>
    </row>
    <row r="149" spans="1:51" s="13" customFormat="1" ht="12">
      <c r="A149" s="13"/>
      <c r="B149" s="236"/>
      <c r="C149" s="237"/>
      <c r="D149" s="231" t="s">
        <v>201</v>
      </c>
      <c r="E149" s="238" t="s">
        <v>1</v>
      </c>
      <c r="F149" s="239" t="s">
        <v>296</v>
      </c>
      <c r="G149" s="237"/>
      <c r="H149" s="240">
        <v>67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201</v>
      </c>
      <c r="AU149" s="246" t="s">
        <v>90</v>
      </c>
      <c r="AV149" s="13" t="s">
        <v>90</v>
      </c>
      <c r="AW149" s="13" t="s">
        <v>36</v>
      </c>
      <c r="AX149" s="13" t="s">
        <v>80</v>
      </c>
      <c r="AY149" s="246" t="s">
        <v>149</v>
      </c>
    </row>
    <row r="150" spans="1:65" s="2" customFormat="1" ht="24.15" customHeight="1">
      <c r="A150" s="38"/>
      <c r="B150" s="39"/>
      <c r="C150" s="218" t="s">
        <v>8</v>
      </c>
      <c r="D150" s="218" t="s">
        <v>152</v>
      </c>
      <c r="E150" s="219" t="s">
        <v>297</v>
      </c>
      <c r="F150" s="220" t="s">
        <v>298</v>
      </c>
      <c r="G150" s="221" t="s">
        <v>248</v>
      </c>
      <c r="H150" s="222">
        <v>57.333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0.165</v>
      </c>
      <c r="T150" s="228">
        <f>S150*H150</f>
        <v>9.459945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169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169</v>
      </c>
      <c r="BM150" s="229" t="s">
        <v>299</v>
      </c>
    </row>
    <row r="151" spans="1:51" s="13" customFormat="1" ht="12">
      <c r="A151" s="13"/>
      <c r="B151" s="236"/>
      <c r="C151" s="237"/>
      <c r="D151" s="231" t="s">
        <v>201</v>
      </c>
      <c r="E151" s="238" t="s">
        <v>1</v>
      </c>
      <c r="F151" s="239" t="s">
        <v>300</v>
      </c>
      <c r="G151" s="237"/>
      <c r="H151" s="240">
        <v>57.333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201</v>
      </c>
      <c r="AU151" s="246" t="s">
        <v>90</v>
      </c>
      <c r="AV151" s="13" t="s">
        <v>90</v>
      </c>
      <c r="AW151" s="13" t="s">
        <v>36</v>
      </c>
      <c r="AX151" s="13" t="s">
        <v>80</v>
      </c>
      <c r="AY151" s="246" t="s">
        <v>149</v>
      </c>
    </row>
    <row r="152" spans="1:65" s="2" customFormat="1" ht="24.15" customHeight="1">
      <c r="A152" s="38"/>
      <c r="B152" s="39"/>
      <c r="C152" s="218" t="s">
        <v>301</v>
      </c>
      <c r="D152" s="218" t="s">
        <v>152</v>
      </c>
      <c r="E152" s="219" t="s">
        <v>302</v>
      </c>
      <c r="F152" s="220" t="s">
        <v>303</v>
      </c>
      <c r="G152" s="221" t="s">
        <v>198</v>
      </c>
      <c r="H152" s="222">
        <v>172</v>
      </c>
      <c r="I152" s="223"/>
      <c r="J152" s="224">
        <f>ROUND(I152*H152,2)</f>
        <v>0</v>
      </c>
      <c r="K152" s="220" t="s">
        <v>156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0.00248</v>
      </c>
      <c r="T152" s="228">
        <f>S152*H152</f>
        <v>0.42656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169</v>
      </c>
      <c r="AT152" s="229" t="s">
        <v>152</v>
      </c>
      <c r="AU152" s="229" t="s">
        <v>90</v>
      </c>
      <c r="AY152" s="17" t="s">
        <v>149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88</v>
      </c>
      <c r="BK152" s="230">
        <f>ROUND(I152*H152,2)</f>
        <v>0</v>
      </c>
      <c r="BL152" s="17" t="s">
        <v>169</v>
      </c>
      <c r="BM152" s="229" t="s">
        <v>304</v>
      </c>
    </row>
    <row r="153" spans="1:65" s="2" customFormat="1" ht="24.15" customHeight="1">
      <c r="A153" s="38"/>
      <c r="B153" s="39"/>
      <c r="C153" s="218" t="s">
        <v>305</v>
      </c>
      <c r="D153" s="218" t="s">
        <v>152</v>
      </c>
      <c r="E153" s="219" t="s">
        <v>306</v>
      </c>
      <c r="F153" s="220" t="s">
        <v>307</v>
      </c>
      <c r="G153" s="221" t="s">
        <v>213</v>
      </c>
      <c r="H153" s="222">
        <v>20</v>
      </c>
      <c r="I153" s="223"/>
      <c r="J153" s="224">
        <f>ROUND(I153*H153,2)</f>
        <v>0</v>
      </c>
      <c r="K153" s="220" t="s">
        <v>1</v>
      </c>
      <c r="L153" s="44"/>
      <c r="M153" s="225" t="s">
        <v>1</v>
      </c>
      <c r="N153" s="226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0.222</v>
      </c>
      <c r="T153" s="228">
        <f>S153*H153</f>
        <v>4.44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169</v>
      </c>
      <c r="AT153" s="229" t="s">
        <v>152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169</v>
      </c>
      <c r="BM153" s="229" t="s">
        <v>308</v>
      </c>
    </row>
    <row r="154" spans="1:47" s="2" customFormat="1" ht="12">
      <c r="A154" s="38"/>
      <c r="B154" s="39"/>
      <c r="C154" s="40"/>
      <c r="D154" s="231" t="s">
        <v>159</v>
      </c>
      <c r="E154" s="40"/>
      <c r="F154" s="232" t="s">
        <v>309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90</v>
      </c>
    </row>
    <row r="155" spans="1:63" s="12" customFormat="1" ht="22.8" customHeight="1">
      <c r="A155" s="12"/>
      <c r="B155" s="202"/>
      <c r="C155" s="203"/>
      <c r="D155" s="204" t="s">
        <v>79</v>
      </c>
      <c r="E155" s="216" t="s">
        <v>310</v>
      </c>
      <c r="F155" s="216" t="s">
        <v>311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SUM(P156:P165)</f>
        <v>0</v>
      </c>
      <c r="Q155" s="210"/>
      <c r="R155" s="211">
        <f>SUM(R156:R165)</f>
        <v>0</v>
      </c>
      <c r="S155" s="210"/>
      <c r="T155" s="212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88</v>
      </c>
      <c r="AT155" s="214" t="s">
        <v>79</v>
      </c>
      <c r="AU155" s="214" t="s">
        <v>88</v>
      </c>
      <c r="AY155" s="213" t="s">
        <v>149</v>
      </c>
      <c r="BK155" s="215">
        <f>SUM(BK156:BK165)</f>
        <v>0</v>
      </c>
    </row>
    <row r="156" spans="1:65" s="2" customFormat="1" ht="33" customHeight="1">
      <c r="A156" s="38"/>
      <c r="B156" s="39"/>
      <c r="C156" s="218" t="s">
        <v>312</v>
      </c>
      <c r="D156" s="218" t="s">
        <v>152</v>
      </c>
      <c r="E156" s="219" t="s">
        <v>313</v>
      </c>
      <c r="F156" s="220" t="s">
        <v>314</v>
      </c>
      <c r="G156" s="221" t="s">
        <v>315</v>
      </c>
      <c r="H156" s="222">
        <v>86.253</v>
      </c>
      <c r="I156" s="223"/>
      <c r="J156" s="224">
        <f>ROUND(I156*H156,2)</f>
        <v>0</v>
      </c>
      <c r="K156" s="220" t="s">
        <v>156</v>
      </c>
      <c r="L156" s="44"/>
      <c r="M156" s="225" t="s">
        <v>1</v>
      </c>
      <c r="N156" s="226" t="s">
        <v>45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169</v>
      </c>
      <c r="AT156" s="229" t="s">
        <v>152</v>
      </c>
      <c r="AU156" s="229" t="s">
        <v>90</v>
      </c>
      <c r="AY156" s="17" t="s">
        <v>149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169</v>
      </c>
      <c r="BM156" s="229" t="s">
        <v>316</v>
      </c>
    </row>
    <row r="157" spans="1:51" s="13" customFormat="1" ht="12">
      <c r="A157" s="13"/>
      <c r="B157" s="236"/>
      <c r="C157" s="237"/>
      <c r="D157" s="231" t="s">
        <v>201</v>
      </c>
      <c r="E157" s="238" t="s">
        <v>1</v>
      </c>
      <c r="F157" s="239" t="s">
        <v>317</v>
      </c>
      <c r="G157" s="237"/>
      <c r="H157" s="240">
        <v>86.253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201</v>
      </c>
      <c r="AU157" s="246" t="s">
        <v>90</v>
      </c>
      <c r="AV157" s="13" t="s">
        <v>90</v>
      </c>
      <c r="AW157" s="13" t="s">
        <v>36</v>
      </c>
      <c r="AX157" s="13" t="s">
        <v>80</v>
      </c>
      <c r="AY157" s="246" t="s">
        <v>149</v>
      </c>
    </row>
    <row r="158" spans="1:65" s="2" customFormat="1" ht="37.8" customHeight="1">
      <c r="A158" s="38"/>
      <c r="B158" s="39"/>
      <c r="C158" s="218" t="s">
        <v>318</v>
      </c>
      <c r="D158" s="218" t="s">
        <v>152</v>
      </c>
      <c r="E158" s="219" t="s">
        <v>319</v>
      </c>
      <c r="F158" s="220" t="s">
        <v>320</v>
      </c>
      <c r="G158" s="221" t="s">
        <v>315</v>
      </c>
      <c r="H158" s="222">
        <v>6.729</v>
      </c>
      <c r="I158" s="223"/>
      <c r="J158" s="224">
        <f>ROUND(I158*H158,2)</f>
        <v>0</v>
      </c>
      <c r="K158" s="220" t="s">
        <v>156</v>
      </c>
      <c r="L158" s="44"/>
      <c r="M158" s="225" t="s">
        <v>1</v>
      </c>
      <c r="N158" s="226" t="s">
        <v>45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169</v>
      </c>
      <c r="AT158" s="229" t="s">
        <v>152</v>
      </c>
      <c r="AU158" s="229" t="s">
        <v>90</v>
      </c>
      <c r="AY158" s="17" t="s">
        <v>149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88</v>
      </c>
      <c r="BK158" s="230">
        <f>ROUND(I158*H158,2)</f>
        <v>0</v>
      </c>
      <c r="BL158" s="17" t="s">
        <v>169</v>
      </c>
      <c r="BM158" s="229" t="s">
        <v>321</v>
      </c>
    </row>
    <row r="159" spans="1:51" s="13" customFormat="1" ht="12">
      <c r="A159" s="13"/>
      <c r="B159" s="236"/>
      <c r="C159" s="237"/>
      <c r="D159" s="231" t="s">
        <v>201</v>
      </c>
      <c r="E159" s="238" t="s">
        <v>1</v>
      </c>
      <c r="F159" s="239" t="s">
        <v>322</v>
      </c>
      <c r="G159" s="237"/>
      <c r="H159" s="240">
        <v>6.729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201</v>
      </c>
      <c r="AU159" s="246" t="s">
        <v>90</v>
      </c>
      <c r="AV159" s="13" t="s">
        <v>90</v>
      </c>
      <c r="AW159" s="13" t="s">
        <v>36</v>
      </c>
      <c r="AX159" s="13" t="s">
        <v>80</v>
      </c>
      <c r="AY159" s="246" t="s">
        <v>149</v>
      </c>
    </row>
    <row r="160" spans="1:65" s="2" customFormat="1" ht="33" customHeight="1">
      <c r="A160" s="38"/>
      <c r="B160" s="39"/>
      <c r="C160" s="218" t="s">
        <v>323</v>
      </c>
      <c r="D160" s="218" t="s">
        <v>152</v>
      </c>
      <c r="E160" s="219" t="s">
        <v>324</v>
      </c>
      <c r="F160" s="220" t="s">
        <v>325</v>
      </c>
      <c r="G160" s="221" t="s">
        <v>315</v>
      </c>
      <c r="H160" s="222">
        <v>13.9</v>
      </c>
      <c r="I160" s="223"/>
      <c r="J160" s="224">
        <f>ROUND(I160*H160,2)</f>
        <v>0</v>
      </c>
      <c r="K160" s="220" t="s">
        <v>156</v>
      </c>
      <c r="L160" s="44"/>
      <c r="M160" s="225" t="s">
        <v>1</v>
      </c>
      <c r="N160" s="226" t="s">
        <v>45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169</v>
      </c>
      <c r="AT160" s="229" t="s">
        <v>152</v>
      </c>
      <c r="AU160" s="229" t="s">
        <v>90</v>
      </c>
      <c r="AY160" s="17" t="s">
        <v>149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88</v>
      </c>
      <c r="BK160" s="230">
        <f>ROUND(I160*H160,2)</f>
        <v>0</v>
      </c>
      <c r="BL160" s="17" t="s">
        <v>169</v>
      </c>
      <c r="BM160" s="229" t="s">
        <v>326</v>
      </c>
    </row>
    <row r="161" spans="1:51" s="13" customFormat="1" ht="12">
      <c r="A161" s="13"/>
      <c r="B161" s="236"/>
      <c r="C161" s="237"/>
      <c r="D161" s="231" t="s">
        <v>201</v>
      </c>
      <c r="E161" s="238" t="s">
        <v>1</v>
      </c>
      <c r="F161" s="239" t="s">
        <v>327</v>
      </c>
      <c r="G161" s="237"/>
      <c r="H161" s="240">
        <v>13.9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201</v>
      </c>
      <c r="AU161" s="246" t="s">
        <v>90</v>
      </c>
      <c r="AV161" s="13" t="s">
        <v>90</v>
      </c>
      <c r="AW161" s="13" t="s">
        <v>36</v>
      </c>
      <c r="AX161" s="13" t="s">
        <v>80</v>
      </c>
      <c r="AY161" s="246" t="s">
        <v>149</v>
      </c>
    </row>
    <row r="162" spans="1:65" s="2" customFormat="1" ht="21.75" customHeight="1">
      <c r="A162" s="38"/>
      <c r="B162" s="39"/>
      <c r="C162" s="218" t="s">
        <v>7</v>
      </c>
      <c r="D162" s="218" t="s">
        <v>152</v>
      </c>
      <c r="E162" s="219" t="s">
        <v>328</v>
      </c>
      <c r="F162" s="220" t="s">
        <v>329</v>
      </c>
      <c r="G162" s="221" t="s">
        <v>315</v>
      </c>
      <c r="H162" s="222">
        <v>107.309</v>
      </c>
      <c r="I162" s="223"/>
      <c r="J162" s="224">
        <f>ROUND(I162*H162,2)</f>
        <v>0</v>
      </c>
      <c r="K162" s="220" t="s">
        <v>156</v>
      </c>
      <c r="L162" s="44"/>
      <c r="M162" s="225" t="s">
        <v>1</v>
      </c>
      <c r="N162" s="226" t="s">
        <v>45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169</v>
      </c>
      <c r="AT162" s="229" t="s">
        <v>152</v>
      </c>
      <c r="AU162" s="229" t="s">
        <v>90</v>
      </c>
      <c r="AY162" s="17" t="s">
        <v>149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88</v>
      </c>
      <c r="BK162" s="230">
        <f>ROUND(I162*H162,2)</f>
        <v>0</v>
      </c>
      <c r="BL162" s="17" t="s">
        <v>169</v>
      </c>
      <c r="BM162" s="229" t="s">
        <v>330</v>
      </c>
    </row>
    <row r="163" spans="1:65" s="2" customFormat="1" ht="24.15" customHeight="1">
      <c r="A163" s="38"/>
      <c r="B163" s="39"/>
      <c r="C163" s="218" t="s">
        <v>331</v>
      </c>
      <c r="D163" s="218" t="s">
        <v>152</v>
      </c>
      <c r="E163" s="219" t="s">
        <v>332</v>
      </c>
      <c r="F163" s="220" t="s">
        <v>333</v>
      </c>
      <c r="G163" s="221" t="s">
        <v>315</v>
      </c>
      <c r="H163" s="222">
        <v>1609.635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334</v>
      </c>
    </row>
    <row r="164" spans="1:51" s="13" customFormat="1" ht="12">
      <c r="A164" s="13"/>
      <c r="B164" s="236"/>
      <c r="C164" s="237"/>
      <c r="D164" s="231" t="s">
        <v>201</v>
      </c>
      <c r="E164" s="237"/>
      <c r="F164" s="239" t="s">
        <v>335</v>
      </c>
      <c r="G164" s="237"/>
      <c r="H164" s="240">
        <v>1609.635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201</v>
      </c>
      <c r="AU164" s="246" t="s">
        <v>90</v>
      </c>
      <c r="AV164" s="13" t="s">
        <v>90</v>
      </c>
      <c r="AW164" s="13" t="s">
        <v>4</v>
      </c>
      <c r="AX164" s="13" t="s">
        <v>88</v>
      </c>
      <c r="AY164" s="246" t="s">
        <v>149</v>
      </c>
    </row>
    <row r="165" spans="1:65" s="2" customFormat="1" ht="24.15" customHeight="1">
      <c r="A165" s="38"/>
      <c r="B165" s="39"/>
      <c r="C165" s="218" t="s">
        <v>336</v>
      </c>
      <c r="D165" s="218" t="s">
        <v>152</v>
      </c>
      <c r="E165" s="219" t="s">
        <v>337</v>
      </c>
      <c r="F165" s="220" t="s">
        <v>338</v>
      </c>
      <c r="G165" s="221" t="s">
        <v>315</v>
      </c>
      <c r="H165" s="222">
        <v>107.309</v>
      </c>
      <c r="I165" s="223"/>
      <c r="J165" s="224">
        <f>ROUND(I165*H165,2)</f>
        <v>0</v>
      </c>
      <c r="K165" s="220" t="s">
        <v>156</v>
      </c>
      <c r="L165" s="44"/>
      <c r="M165" s="251" t="s">
        <v>1</v>
      </c>
      <c r="N165" s="252" t="s">
        <v>45</v>
      </c>
      <c r="O165" s="249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169</v>
      </c>
      <c r="AT165" s="229" t="s">
        <v>152</v>
      </c>
      <c r="AU165" s="229" t="s">
        <v>90</v>
      </c>
      <c r="AY165" s="17" t="s">
        <v>149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169</v>
      </c>
      <c r="BM165" s="229" t="s">
        <v>339</v>
      </c>
    </row>
    <row r="166" spans="1:31" s="2" customFormat="1" ht="6.95" customHeight="1">
      <c r="A166" s="38"/>
      <c r="B166" s="66"/>
      <c r="C166" s="67"/>
      <c r="D166" s="67"/>
      <c r="E166" s="67"/>
      <c r="F166" s="67"/>
      <c r="G166" s="67"/>
      <c r="H166" s="67"/>
      <c r="I166" s="67"/>
      <c r="J166" s="67"/>
      <c r="K166" s="67"/>
      <c r="L166" s="44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sheetProtection password="CC35" sheet="1" objects="1" scenarios="1" formatColumns="0" formatRows="0" autoFilter="0"/>
  <autoFilter ref="C119:K16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340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ROUND((SUM(BE118:BE121)),2)</f>
        <v>0</v>
      </c>
      <c r="G33" s="38"/>
      <c r="H33" s="38"/>
      <c r="I33" s="155">
        <v>0.21</v>
      </c>
      <c r="J33" s="154">
        <f>ROUND(((SUM(BE118:BE121))*I33),2)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ROUND((SUM(BF118:BF121)),2)</f>
        <v>0</v>
      </c>
      <c r="G34" s="38"/>
      <c r="H34" s="38"/>
      <c r="I34" s="155">
        <v>0.15</v>
      </c>
      <c r="J34" s="154">
        <f>ROUND(((SUM(BF118:BF121))*I34),2)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ROUND((SUM(BG118:BG121)),2)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ROUND((SUM(BH118:BH121)),2)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ROUND((SUM(BI118:BI121)),2)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D.1.4.1 -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341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342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133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Místní komunikace Jamská - Nákupní park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D.1.4.1 - Veřejné osvětlení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Žďár nad Sázavou</v>
      </c>
      <c r="G112" s="40"/>
      <c r="H112" s="40"/>
      <c r="I112" s="32" t="s">
        <v>22</v>
      </c>
      <c r="J112" s="79" t="str">
        <f>IF(J12="","",J12)</f>
        <v>21. 6. 2022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Město Žďár nad Sázavou</v>
      </c>
      <c r="G114" s="40"/>
      <c r="H114" s="40"/>
      <c r="I114" s="32" t="s">
        <v>32</v>
      </c>
      <c r="J114" s="36" t="str">
        <f>E21</f>
        <v>PROfi Jihlava spol. s 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37</v>
      </c>
      <c r="J115" s="36" t="str">
        <f>E24</f>
        <v>PROfi Jihlava spol. s 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134</v>
      </c>
      <c r="D117" s="194" t="s">
        <v>65</v>
      </c>
      <c r="E117" s="194" t="s">
        <v>61</v>
      </c>
      <c r="F117" s="194" t="s">
        <v>62</v>
      </c>
      <c r="G117" s="194" t="s">
        <v>135</v>
      </c>
      <c r="H117" s="194" t="s">
        <v>136</v>
      </c>
      <c r="I117" s="194" t="s">
        <v>137</v>
      </c>
      <c r="J117" s="194" t="s">
        <v>123</v>
      </c>
      <c r="K117" s="195" t="s">
        <v>138</v>
      </c>
      <c r="L117" s="196"/>
      <c r="M117" s="100" t="s">
        <v>1</v>
      </c>
      <c r="N117" s="101" t="s">
        <v>44</v>
      </c>
      <c r="O117" s="101" t="s">
        <v>139</v>
      </c>
      <c r="P117" s="101" t="s">
        <v>140</v>
      </c>
      <c r="Q117" s="101" t="s">
        <v>141</v>
      </c>
      <c r="R117" s="101" t="s">
        <v>142</v>
      </c>
      <c r="S117" s="101" t="s">
        <v>143</v>
      </c>
      <c r="T117" s="102" t="s">
        <v>144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145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79</v>
      </c>
      <c r="AU118" s="17" t="s">
        <v>125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79</v>
      </c>
      <c r="E119" s="205" t="s">
        <v>343</v>
      </c>
      <c r="F119" s="205" t="s">
        <v>344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165</v>
      </c>
      <c r="AT119" s="214" t="s">
        <v>79</v>
      </c>
      <c r="AU119" s="214" t="s">
        <v>80</v>
      </c>
      <c r="AY119" s="213" t="s">
        <v>149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79</v>
      </c>
      <c r="E120" s="216" t="s">
        <v>345</v>
      </c>
      <c r="F120" s="216" t="s">
        <v>346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P121</f>
        <v>0</v>
      </c>
      <c r="Q120" s="210"/>
      <c r="R120" s="211">
        <f>R121</f>
        <v>0</v>
      </c>
      <c r="S120" s="210"/>
      <c r="T120" s="212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165</v>
      </c>
      <c r="AT120" s="214" t="s">
        <v>79</v>
      </c>
      <c r="AU120" s="214" t="s">
        <v>88</v>
      </c>
      <c r="AY120" s="213" t="s">
        <v>149</v>
      </c>
      <c r="BK120" s="215">
        <f>BK121</f>
        <v>0</v>
      </c>
    </row>
    <row r="121" spans="1:65" s="2" customFormat="1" ht="24.15" customHeight="1">
      <c r="A121" s="38"/>
      <c r="B121" s="39"/>
      <c r="C121" s="218" t="s">
        <v>88</v>
      </c>
      <c r="D121" s="218" t="s">
        <v>152</v>
      </c>
      <c r="E121" s="219" t="s">
        <v>347</v>
      </c>
      <c r="F121" s="220" t="s">
        <v>348</v>
      </c>
      <c r="G121" s="221" t="s">
        <v>155</v>
      </c>
      <c r="H121" s="222">
        <v>1</v>
      </c>
      <c r="I121" s="223"/>
      <c r="J121" s="224">
        <f>ROUND(I121*H121,2)</f>
        <v>0</v>
      </c>
      <c r="K121" s="220" t="s">
        <v>1</v>
      </c>
      <c r="L121" s="44"/>
      <c r="M121" s="251" t="s">
        <v>1</v>
      </c>
      <c r="N121" s="252" t="s">
        <v>45</v>
      </c>
      <c r="O121" s="249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349</v>
      </c>
      <c r="AT121" s="229" t="s">
        <v>152</v>
      </c>
      <c r="AU121" s="229" t="s">
        <v>90</v>
      </c>
      <c r="AY121" s="17" t="s">
        <v>149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88</v>
      </c>
      <c r="BK121" s="230">
        <f>ROUND(I121*H121,2)</f>
        <v>0</v>
      </c>
      <c r="BL121" s="17" t="s">
        <v>349</v>
      </c>
      <c r="BM121" s="229" t="s">
        <v>350</v>
      </c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351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ROUND((SUM(BE125:BE213)),2)</f>
        <v>0</v>
      </c>
      <c r="G33" s="38"/>
      <c r="H33" s="38"/>
      <c r="I33" s="155">
        <v>0.21</v>
      </c>
      <c r="J33" s="154">
        <f>ROUND(((SUM(BE125:BE213))*I33),2)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ROUND((SUM(BF125:BF213)),2)</f>
        <v>0</v>
      </c>
      <c r="G34" s="38"/>
      <c r="H34" s="38"/>
      <c r="I34" s="155">
        <v>0.15</v>
      </c>
      <c r="J34" s="154">
        <f>ROUND(((SUM(BF125:BF213))*I34),2)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ROUND((SUM(BG125:BG213)),2)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ROUND((SUM(BH125:BH213)),2)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ROUND((SUM(BI125:BI213)),2)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D.1.5 - Přeložka plynovodu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230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352</v>
      </c>
      <c r="E99" s="188"/>
      <c r="F99" s="188"/>
      <c r="G99" s="188"/>
      <c r="H99" s="188"/>
      <c r="I99" s="188"/>
      <c r="J99" s="189">
        <f>J151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353</v>
      </c>
      <c r="E100" s="188"/>
      <c r="F100" s="188"/>
      <c r="G100" s="188"/>
      <c r="H100" s="188"/>
      <c r="I100" s="188"/>
      <c r="J100" s="189">
        <f>J155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354</v>
      </c>
      <c r="E101" s="188"/>
      <c r="F101" s="188"/>
      <c r="G101" s="188"/>
      <c r="H101" s="188"/>
      <c r="I101" s="188"/>
      <c r="J101" s="189">
        <f>J158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233</v>
      </c>
      <c r="E102" s="188"/>
      <c r="F102" s="188"/>
      <c r="G102" s="188"/>
      <c r="H102" s="188"/>
      <c r="I102" s="188"/>
      <c r="J102" s="189">
        <f>J165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355</v>
      </c>
      <c r="E103" s="188"/>
      <c r="F103" s="188"/>
      <c r="G103" s="188"/>
      <c r="H103" s="188"/>
      <c r="I103" s="188"/>
      <c r="J103" s="189">
        <f>J168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341</v>
      </c>
      <c r="E104" s="182"/>
      <c r="F104" s="182"/>
      <c r="G104" s="182"/>
      <c r="H104" s="182"/>
      <c r="I104" s="182"/>
      <c r="J104" s="183">
        <f>J170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356</v>
      </c>
      <c r="E105" s="188"/>
      <c r="F105" s="188"/>
      <c r="G105" s="188"/>
      <c r="H105" s="188"/>
      <c r="I105" s="188"/>
      <c r="J105" s="189">
        <f>J171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133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Místní komunikace Jamská - Nákupní park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119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D.1.5 - Přeložka plynovodu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Žďár nad Sázavou</v>
      </c>
      <c r="G119" s="40"/>
      <c r="H119" s="40"/>
      <c r="I119" s="32" t="s">
        <v>22</v>
      </c>
      <c r="J119" s="79" t="str">
        <f>IF(J12="","",J12)</f>
        <v>21. 6. 2022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24</v>
      </c>
      <c r="D121" s="40"/>
      <c r="E121" s="40"/>
      <c r="F121" s="27" t="str">
        <f>E15</f>
        <v>Město Žďár nad Sázavou</v>
      </c>
      <c r="G121" s="40"/>
      <c r="H121" s="40"/>
      <c r="I121" s="32" t="s">
        <v>32</v>
      </c>
      <c r="J121" s="36" t="str">
        <f>E21</f>
        <v>PROfi Jihlava spol. s 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32" t="s">
        <v>37</v>
      </c>
      <c r="J122" s="36" t="str">
        <f>E24</f>
        <v>PROfi Jihlava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134</v>
      </c>
      <c r="D124" s="194" t="s">
        <v>65</v>
      </c>
      <c r="E124" s="194" t="s">
        <v>61</v>
      </c>
      <c r="F124" s="194" t="s">
        <v>62</v>
      </c>
      <c r="G124" s="194" t="s">
        <v>135</v>
      </c>
      <c r="H124" s="194" t="s">
        <v>136</v>
      </c>
      <c r="I124" s="194" t="s">
        <v>137</v>
      </c>
      <c r="J124" s="194" t="s">
        <v>123</v>
      </c>
      <c r="K124" s="195" t="s">
        <v>138</v>
      </c>
      <c r="L124" s="196"/>
      <c r="M124" s="100" t="s">
        <v>1</v>
      </c>
      <c r="N124" s="101" t="s">
        <v>44</v>
      </c>
      <c r="O124" s="101" t="s">
        <v>139</v>
      </c>
      <c r="P124" s="101" t="s">
        <v>140</v>
      </c>
      <c r="Q124" s="101" t="s">
        <v>141</v>
      </c>
      <c r="R124" s="101" t="s">
        <v>142</v>
      </c>
      <c r="S124" s="101" t="s">
        <v>143</v>
      </c>
      <c r="T124" s="102" t="s">
        <v>144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145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P126+P170</f>
        <v>0</v>
      </c>
      <c r="Q125" s="104"/>
      <c r="R125" s="199">
        <f>R126+R170</f>
        <v>2.4397850000000005</v>
      </c>
      <c r="S125" s="104"/>
      <c r="T125" s="200">
        <f>T126+T170</f>
        <v>1.576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79</v>
      </c>
      <c r="AU125" s="17" t="s">
        <v>125</v>
      </c>
      <c r="BK125" s="201">
        <f>BK126+BK170</f>
        <v>0</v>
      </c>
    </row>
    <row r="126" spans="1:63" s="12" customFormat="1" ht="25.9" customHeight="1">
      <c r="A126" s="12"/>
      <c r="B126" s="202"/>
      <c r="C126" s="203"/>
      <c r="D126" s="204" t="s">
        <v>79</v>
      </c>
      <c r="E126" s="205" t="s">
        <v>234</v>
      </c>
      <c r="F126" s="205" t="s">
        <v>235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P127+P151+P155+P158+P165+P168</f>
        <v>0</v>
      </c>
      <c r="Q126" s="210"/>
      <c r="R126" s="211">
        <f>R127+R151+R155+R158+R165+R168</f>
        <v>0.21610000000000001</v>
      </c>
      <c r="S126" s="210"/>
      <c r="T126" s="212">
        <f>T127+T151+T155+T158+T165+T168</f>
        <v>1.576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88</v>
      </c>
      <c r="AT126" s="214" t="s">
        <v>79</v>
      </c>
      <c r="AU126" s="214" t="s">
        <v>80</v>
      </c>
      <c r="AY126" s="213" t="s">
        <v>149</v>
      </c>
      <c r="BK126" s="215">
        <f>BK127+BK151+BK155+BK158+BK165+BK168</f>
        <v>0</v>
      </c>
    </row>
    <row r="127" spans="1:63" s="12" customFormat="1" ht="22.8" customHeight="1">
      <c r="A127" s="12"/>
      <c r="B127" s="202"/>
      <c r="C127" s="203"/>
      <c r="D127" s="204" t="s">
        <v>79</v>
      </c>
      <c r="E127" s="216" t="s">
        <v>88</v>
      </c>
      <c r="F127" s="216" t="s">
        <v>236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SUM(P128:P150)</f>
        <v>0</v>
      </c>
      <c r="Q127" s="210"/>
      <c r="R127" s="211">
        <f>SUM(R128:R150)</f>
        <v>0.17428000000000002</v>
      </c>
      <c r="S127" s="210"/>
      <c r="T127" s="212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88</v>
      </c>
      <c r="AT127" s="214" t="s">
        <v>79</v>
      </c>
      <c r="AU127" s="214" t="s">
        <v>88</v>
      </c>
      <c r="AY127" s="213" t="s">
        <v>149</v>
      </c>
      <c r="BK127" s="215">
        <f>SUM(BK128:BK150)</f>
        <v>0</v>
      </c>
    </row>
    <row r="128" spans="1:65" s="2" customFormat="1" ht="24.15" customHeight="1">
      <c r="A128" s="38"/>
      <c r="B128" s="39"/>
      <c r="C128" s="218" t="s">
        <v>88</v>
      </c>
      <c r="D128" s="218" t="s">
        <v>152</v>
      </c>
      <c r="E128" s="219" t="s">
        <v>357</v>
      </c>
      <c r="F128" s="220" t="s">
        <v>358</v>
      </c>
      <c r="G128" s="221" t="s">
        <v>359</v>
      </c>
      <c r="H128" s="222">
        <v>168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4E-05</v>
      </c>
      <c r="R128" s="227">
        <f>Q128*H128</f>
        <v>0.00672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169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360</v>
      </c>
    </row>
    <row r="129" spans="1:51" s="13" customFormat="1" ht="12">
      <c r="A129" s="13"/>
      <c r="B129" s="236"/>
      <c r="C129" s="237"/>
      <c r="D129" s="231" t="s">
        <v>201</v>
      </c>
      <c r="E129" s="238" t="s">
        <v>1</v>
      </c>
      <c r="F129" s="239" t="s">
        <v>361</v>
      </c>
      <c r="G129" s="237"/>
      <c r="H129" s="240">
        <v>168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201</v>
      </c>
      <c r="AU129" s="246" t="s">
        <v>90</v>
      </c>
      <c r="AV129" s="13" t="s">
        <v>90</v>
      </c>
      <c r="AW129" s="13" t="s">
        <v>36</v>
      </c>
      <c r="AX129" s="13" t="s">
        <v>80</v>
      </c>
      <c r="AY129" s="246" t="s">
        <v>149</v>
      </c>
    </row>
    <row r="130" spans="1:65" s="2" customFormat="1" ht="24.15" customHeight="1">
      <c r="A130" s="38"/>
      <c r="B130" s="39"/>
      <c r="C130" s="218" t="s">
        <v>90</v>
      </c>
      <c r="D130" s="218" t="s">
        <v>152</v>
      </c>
      <c r="E130" s="219" t="s">
        <v>362</v>
      </c>
      <c r="F130" s="220" t="s">
        <v>363</v>
      </c>
      <c r="G130" s="221" t="s">
        <v>243</v>
      </c>
      <c r="H130" s="222">
        <v>58.238</v>
      </c>
      <c r="I130" s="223"/>
      <c r="J130" s="224">
        <f>ROUND(I130*H130,2)</f>
        <v>0</v>
      </c>
      <c r="K130" s="220" t="s">
        <v>156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169</v>
      </c>
      <c r="AT130" s="229" t="s">
        <v>152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169</v>
      </c>
      <c r="BM130" s="229" t="s">
        <v>364</v>
      </c>
    </row>
    <row r="131" spans="1:51" s="13" customFormat="1" ht="12">
      <c r="A131" s="13"/>
      <c r="B131" s="236"/>
      <c r="C131" s="237"/>
      <c r="D131" s="231" t="s">
        <v>201</v>
      </c>
      <c r="E131" s="238" t="s">
        <v>1</v>
      </c>
      <c r="F131" s="239" t="s">
        <v>365</v>
      </c>
      <c r="G131" s="237"/>
      <c r="H131" s="240">
        <v>58.238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201</v>
      </c>
      <c r="AU131" s="246" t="s">
        <v>90</v>
      </c>
      <c r="AV131" s="13" t="s">
        <v>90</v>
      </c>
      <c r="AW131" s="13" t="s">
        <v>36</v>
      </c>
      <c r="AX131" s="13" t="s">
        <v>80</v>
      </c>
      <c r="AY131" s="246" t="s">
        <v>149</v>
      </c>
    </row>
    <row r="132" spans="1:65" s="2" customFormat="1" ht="33" customHeight="1">
      <c r="A132" s="38"/>
      <c r="B132" s="39"/>
      <c r="C132" s="218" t="s">
        <v>165</v>
      </c>
      <c r="D132" s="218" t="s">
        <v>152</v>
      </c>
      <c r="E132" s="219" t="s">
        <v>366</v>
      </c>
      <c r="F132" s="220" t="s">
        <v>367</v>
      </c>
      <c r="G132" s="221" t="s">
        <v>243</v>
      </c>
      <c r="H132" s="222">
        <v>130.075</v>
      </c>
      <c r="I132" s="223"/>
      <c r="J132" s="224">
        <f>ROUND(I132*H132,2)</f>
        <v>0</v>
      </c>
      <c r="K132" s="220" t="s">
        <v>156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169</v>
      </c>
      <c r="AT132" s="229" t="s">
        <v>152</v>
      </c>
      <c r="AU132" s="229" t="s">
        <v>90</v>
      </c>
      <c r="AY132" s="17" t="s">
        <v>149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88</v>
      </c>
      <c r="BK132" s="230">
        <f>ROUND(I132*H132,2)</f>
        <v>0</v>
      </c>
      <c r="BL132" s="17" t="s">
        <v>169</v>
      </c>
      <c r="BM132" s="229" t="s">
        <v>368</v>
      </c>
    </row>
    <row r="133" spans="1:51" s="13" customFormat="1" ht="12">
      <c r="A133" s="13"/>
      <c r="B133" s="236"/>
      <c r="C133" s="237"/>
      <c r="D133" s="231" t="s">
        <v>201</v>
      </c>
      <c r="E133" s="238" t="s">
        <v>1</v>
      </c>
      <c r="F133" s="239" t="s">
        <v>369</v>
      </c>
      <c r="G133" s="237"/>
      <c r="H133" s="240">
        <v>130.075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201</v>
      </c>
      <c r="AU133" s="246" t="s">
        <v>90</v>
      </c>
      <c r="AV133" s="13" t="s">
        <v>90</v>
      </c>
      <c r="AW133" s="13" t="s">
        <v>36</v>
      </c>
      <c r="AX133" s="13" t="s">
        <v>80</v>
      </c>
      <c r="AY133" s="246" t="s">
        <v>149</v>
      </c>
    </row>
    <row r="134" spans="1:65" s="2" customFormat="1" ht="21.75" customHeight="1">
      <c r="A134" s="38"/>
      <c r="B134" s="39"/>
      <c r="C134" s="218" t="s">
        <v>169</v>
      </c>
      <c r="D134" s="218" t="s">
        <v>152</v>
      </c>
      <c r="E134" s="219" t="s">
        <v>370</v>
      </c>
      <c r="F134" s="220" t="s">
        <v>371</v>
      </c>
      <c r="G134" s="221" t="s">
        <v>239</v>
      </c>
      <c r="H134" s="222">
        <v>284</v>
      </c>
      <c r="I134" s="223"/>
      <c r="J134" s="224">
        <f>ROUND(I134*H134,2)</f>
        <v>0</v>
      </c>
      <c r="K134" s="220" t="s">
        <v>156</v>
      </c>
      <c r="L134" s="44"/>
      <c r="M134" s="225" t="s">
        <v>1</v>
      </c>
      <c r="N134" s="226" t="s">
        <v>45</v>
      </c>
      <c r="O134" s="91"/>
      <c r="P134" s="227">
        <f>O134*H134</f>
        <v>0</v>
      </c>
      <c r="Q134" s="227">
        <v>0.00059</v>
      </c>
      <c r="R134" s="227">
        <f>Q134*H134</f>
        <v>0.16756000000000001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169</v>
      </c>
      <c r="AT134" s="229" t="s">
        <v>152</v>
      </c>
      <c r="AU134" s="229" t="s">
        <v>90</v>
      </c>
      <c r="AY134" s="17" t="s">
        <v>149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88</v>
      </c>
      <c r="BK134" s="230">
        <f>ROUND(I134*H134,2)</f>
        <v>0</v>
      </c>
      <c r="BL134" s="17" t="s">
        <v>169</v>
      </c>
      <c r="BM134" s="229" t="s">
        <v>372</v>
      </c>
    </row>
    <row r="135" spans="1:51" s="13" customFormat="1" ht="12">
      <c r="A135" s="13"/>
      <c r="B135" s="236"/>
      <c r="C135" s="237"/>
      <c r="D135" s="231" t="s">
        <v>201</v>
      </c>
      <c r="E135" s="238" t="s">
        <v>1</v>
      </c>
      <c r="F135" s="239" t="s">
        <v>373</v>
      </c>
      <c r="G135" s="237"/>
      <c r="H135" s="240">
        <v>284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201</v>
      </c>
      <c r="AU135" s="246" t="s">
        <v>90</v>
      </c>
      <c r="AV135" s="13" t="s">
        <v>90</v>
      </c>
      <c r="AW135" s="13" t="s">
        <v>36</v>
      </c>
      <c r="AX135" s="13" t="s">
        <v>80</v>
      </c>
      <c r="AY135" s="246" t="s">
        <v>149</v>
      </c>
    </row>
    <row r="136" spans="1:65" s="2" customFormat="1" ht="21.75" customHeight="1">
      <c r="A136" s="38"/>
      <c r="B136" s="39"/>
      <c r="C136" s="218" t="s">
        <v>148</v>
      </c>
      <c r="D136" s="218" t="s">
        <v>152</v>
      </c>
      <c r="E136" s="219" t="s">
        <v>374</v>
      </c>
      <c r="F136" s="220" t="s">
        <v>375</v>
      </c>
      <c r="G136" s="221" t="s">
        <v>239</v>
      </c>
      <c r="H136" s="222">
        <v>284</v>
      </c>
      <c r="I136" s="223"/>
      <c r="J136" s="224">
        <f>ROUND(I136*H136,2)</f>
        <v>0</v>
      </c>
      <c r="K136" s="220" t="s">
        <v>156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169</v>
      </c>
      <c r="AT136" s="229" t="s">
        <v>152</v>
      </c>
      <c r="AU136" s="229" t="s">
        <v>90</v>
      </c>
      <c r="AY136" s="17" t="s">
        <v>149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88</v>
      </c>
      <c r="BK136" s="230">
        <f>ROUND(I136*H136,2)</f>
        <v>0</v>
      </c>
      <c r="BL136" s="17" t="s">
        <v>169</v>
      </c>
      <c r="BM136" s="229" t="s">
        <v>376</v>
      </c>
    </row>
    <row r="137" spans="1:51" s="13" customFormat="1" ht="12">
      <c r="A137" s="13"/>
      <c r="B137" s="236"/>
      <c r="C137" s="237"/>
      <c r="D137" s="231" t="s">
        <v>201</v>
      </c>
      <c r="E137" s="238" t="s">
        <v>1</v>
      </c>
      <c r="F137" s="239" t="s">
        <v>377</v>
      </c>
      <c r="G137" s="237"/>
      <c r="H137" s="240">
        <v>284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201</v>
      </c>
      <c r="AU137" s="246" t="s">
        <v>90</v>
      </c>
      <c r="AV137" s="13" t="s">
        <v>90</v>
      </c>
      <c r="AW137" s="13" t="s">
        <v>36</v>
      </c>
      <c r="AX137" s="13" t="s">
        <v>80</v>
      </c>
      <c r="AY137" s="246" t="s">
        <v>149</v>
      </c>
    </row>
    <row r="138" spans="1:65" s="2" customFormat="1" ht="33" customHeight="1">
      <c r="A138" s="38"/>
      <c r="B138" s="39"/>
      <c r="C138" s="218" t="s">
        <v>178</v>
      </c>
      <c r="D138" s="218" t="s">
        <v>152</v>
      </c>
      <c r="E138" s="219" t="s">
        <v>264</v>
      </c>
      <c r="F138" s="220" t="s">
        <v>265</v>
      </c>
      <c r="G138" s="221" t="s">
        <v>243</v>
      </c>
      <c r="H138" s="222">
        <v>80.92</v>
      </c>
      <c r="I138" s="223"/>
      <c r="J138" s="224">
        <f>ROUND(I138*H138,2)</f>
        <v>0</v>
      </c>
      <c r="K138" s="220" t="s">
        <v>156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169</v>
      </c>
      <c r="AT138" s="229" t="s">
        <v>152</v>
      </c>
      <c r="AU138" s="229" t="s">
        <v>90</v>
      </c>
      <c r="AY138" s="17" t="s">
        <v>149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169</v>
      </c>
      <c r="BM138" s="229" t="s">
        <v>378</v>
      </c>
    </row>
    <row r="139" spans="1:47" s="2" customFormat="1" ht="12">
      <c r="A139" s="38"/>
      <c r="B139" s="39"/>
      <c r="C139" s="40"/>
      <c r="D139" s="231" t="s">
        <v>159</v>
      </c>
      <c r="E139" s="40"/>
      <c r="F139" s="232" t="s">
        <v>379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90</v>
      </c>
    </row>
    <row r="140" spans="1:51" s="13" customFormat="1" ht="12">
      <c r="A140" s="13"/>
      <c r="B140" s="236"/>
      <c r="C140" s="237"/>
      <c r="D140" s="231" t="s">
        <v>201</v>
      </c>
      <c r="E140" s="238" t="s">
        <v>1</v>
      </c>
      <c r="F140" s="239" t="s">
        <v>380</v>
      </c>
      <c r="G140" s="237"/>
      <c r="H140" s="240">
        <v>80.92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201</v>
      </c>
      <c r="AU140" s="246" t="s">
        <v>90</v>
      </c>
      <c r="AV140" s="13" t="s">
        <v>90</v>
      </c>
      <c r="AW140" s="13" t="s">
        <v>36</v>
      </c>
      <c r="AX140" s="13" t="s">
        <v>80</v>
      </c>
      <c r="AY140" s="246" t="s">
        <v>149</v>
      </c>
    </row>
    <row r="141" spans="1:65" s="2" customFormat="1" ht="16.5" customHeight="1">
      <c r="A141" s="38"/>
      <c r="B141" s="39"/>
      <c r="C141" s="218" t="s">
        <v>183</v>
      </c>
      <c r="D141" s="218" t="s">
        <v>152</v>
      </c>
      <c r="E141" s="219" t="s">
        <v>274</v>
      </c>
      <c r="F141" s="220" t="s">
        <v>275</v>
      </c>
      <c r="G141" s="221" t="s">
        <v>243</v>
      </c>
      <c r="H141" s="222">
        <v>80.92</v>
      </c>
      <c r="I141" s="223"/>
      <c r="J141" s="224">
        <f>ROUND(I141*H141,2)</f>
        <v>0</v>
      </c>
      <c r="K141" s="220" t="s">
        <v>276</v>
      </c>
      <c r="L141" s="44"/>
      <c r="M141" s="225" t="s">
        <v>1</v>
      </c>
      <c r="N141" s="226" t="s">
        <v>45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169</v>
      </c>
      <c r="AT141" s="229" t="s">
        <v>152</v>
      </c>
      <c r="AU141" s="229" t="s">
        <v>90</v>
      </c>
      <c r="AY141" s="17" t="s">
        <v>149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88</v>
      </c>
      <c r="BK141" s="230">
        <f>ROUND(I141*H141,2)</f>
        <v>0</v>
      </c>
      <c r="BL141" s="17" t="s">
        <v>169</v>
      </c>
      <c r="BM141" s="229" t="s">
        <v>381</v>
      </c>
    </row>
    <row r="142" spans="1:51" s="13" customFormat="1" ht="12">
      <c r="A142" s="13"/>
      <c r="B142" s="236"/>
      <c r="C142" s="237"/>
      <c r="D142" s="231" t="s">
        <v>201</v>
      </c>
      <c r="E142" s="238" t="s">
        <v>1</v>
      </c>
      <c r="F142" s="239" t="s">
        <v>382</v>
      </c>
      <c r="G142" s="237"/>
      <c r="H142" s="240">
        <v>80.92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201</v>
      </c>
      <c r="AU142" s="246" t="s">
        <v>90</v>
      </c>
      <c r="AV142" s="13" t="s">
        <v>90</v>
      </c>
      <c r="AW142" s="13" t="s">
        <v>36</v>
      </c>
      <c r="AX142" s="13" t="s">
        <v>80</v>
      </c>
      <c r="AY142" s="246" t="s">
        <v>149</v>
      </c>
    </row>
    <row r="143" spans="1:65" s="2" customFormat="1" ht="24.15" customHeight="1">
      <c r="A143" s="38"/>
      <c r="B143" s="39"/>
      <c r="C143" s="218" t="s">
        <v>188</v>
      </c>
      <c r="D143" s="218" t="s">
        <v>152</v>
      </c>
      <c r="E143" s="219" t="s">
        <v>383</v>
      </c>
      <c r="F143" s="220" t="s">
        <v>384</v>
      </c>
      <c r="G143" s="221" t="s">
        <v>315</v>
      </c>
      <c r="H143" s="222">
        <v>161.84</v>
      </c>
      <c r="I143" s="223"/>
      <c r="J143" s="224">
        <f>ROUND(I143*H143,2)</f>
        <v>0</v>
      </c>
      <c r="K143" s="220" t="s">
        <v>276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169</v>
      </c>
      <c r="AT143" s="229" t="s">
        <v>152</v>
      </c>
      <c r="AU143" s="229" t="s">
        <v>90</v>
      </c>
      <c r="AY143" s="17" t="s">
        <v>149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169</v>
      </c>
      <c r="BM143" s="229" t="s">
        <v>385</v>
      </c>
    </row>
    <row r="144" spans="1:51" s="13" customFormat="1" ht="12">
      <c r="A144" s="13"/>
      <c r="B144" s="236"/>
      <c r="C144" s="237"/>
      <c r="D144" s="231" t="s">
        <v>201</v>
      </c>
      <c r="E144" s="237"/>
      <c r="F144" s="239" t="s">
        <v>386</v>
      </c>
      <c r="G144" s="237"/>
      <c r="H144" s="240">
        <v>161.84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201</v>
      </c>
      <c r="AU144" s="246" t="s">
        <v>90</v>
      </c>
      <c r="AV144" s="13" t="s">
        <v>90</v>
      </c>
      <c r="AW144" s="13" t="s">
        <v>4</v>
      </c>
      <c r="AX144" s="13" t="s">
        <v>88</v>
      </c>
      <c r="AY144" s="246" t="s">
        <v>149</v>
      </c>
    </row>
    <row r="145" spans="1:65" s="2" customFormat="1" ht="24.15" customHeight="1">
      <c r="A145" s="38"/>
      <c r="B145" s="39"/>
      <c r="C145" s="218" t="s">
        <v>195</v>
      </c>
      <c r="D145" s="218" t="s">
        <v>152</v>
      </c>
      <c r="E145" s="219" t="s">
        <v>387</v>
      </c>
      <c r="F145" s="220" t="s">
        <v>388</v>
      </c>
      <c r="G145" s="221" t="s">
        <v>243</v>
      </c>
      <c r="H145" s="222">
        <v>49.155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169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169</v>
      </c>
      <c r="BM145" s="229" t="s">
        <v>389</v>
      </c>
    </row>
    <row r="146" spans="1:51" s="13" customFormat="1" ht="12">
      <c r="A146" s="13"/>
      <c r="B146" s="236"/>
      <c r="C146" s="237"/>
      <c r="D146" s="231" t="s">
        <v>201</v>
      </c>
      <c r="E146" s="238" t="s">
        <v>1</v>
      </c>
      <c r="F146" s="239" t="s">
        <v>390</v>
      </c>
      <c r="G146" s="237"/>
      <c r="H146" s="240">
        <v>49.155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201</v>
      </c>
      <c r="AU146" s="246" t="s">
        <v>90</v>
      </c>
      <c r="AV146" s="13" t="s">
        <v>90</v>
      </c>
      <c r="AW146" s="13" t="s">
        <v>36</v>
      </c>
      <c r="AX146" s="13" t="s">
        <v>80</v>
      </c>
      <c r="AY146" s="246" t="s">
        <v>149</v>
      </c>
    </row>
    <row r="147" spans="1:65" s="2" customFormat="1" ht="24.15" customHeight="1">
      <c r="A147" s="38"/>
      <c r="B147" s="39"/>
      <c r="C147" s="218" t="s">
        <v>203</v>
      </c>
      <c r="D147" s="218" t="s">
        <v>152</v>
      </c>
      <c r="E147" s="219" t="s">
        <v>391</v>
      </c>
      <c r="F147" s="220" t="s">
        <v>392</v>
      </c>
      <c r="G147" s="221" t="s">
        <v>243</v>
      </c>
      <c r="H147" s="222">
        <v>67.909</v>
      </c>
      <c r="I147" s="223"/>
      <c r="J147" s="224">
        <f>ROUND(I147*H147,2)</f>
        <v>0</v>
      </c>
      <c r="K147" s="220" t="s">
        <v>156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169</v>
      </c>
      <c r="AT147" s="229" t="s">
        <v>152</v>
      </c>
      <c r="AU147" s="229" t="s">
        <v>90</v>
      </c>
      <c r="AY147" s="17" t="s">
        <v>149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169</v>
      </c>
      <c r="BM147" s="229" t="s">
        <v>393</v>
      </c>
    </row>
    <row r="148" spans="1:51" s="13" customFormat="1" ht="12">
      <c r="A148" s="13"/>
      <c r="B148" s="236"/>
      <c r="C148" s="237"/>
      <c r="D148" s="231" t="s">
        <v>201</v>
      </c>
      <c r="E148" s="238" t="s">
        <v>1</v>
      </c>
      <c r="F148" s="239" t="s">
        <v>394</v>
      </c>
      <c r="G148" s="237"/>
      <c r="H148" s="240">
        <v>67.909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201</v>
      </c>
      <c r="AU148" s="246" t="s">
        <v>90</v>
      </c>
      <c r="AV148" s="13" t="s">
        <v>90</v>
      </c>
      <c r="AW148" s="13" t="s">
        <v>36</v>
      </c>
      <c r="AX148" s="13" t="s">
        <v>80</v>
      </c>
      <c r="AY148" s="246" t="s">
        <v>149</v>
      </c>
    </row>
    <row r="149" spans="1:65" s="2" customFormat="1" ht="16.5" customHeight="1">
      <c r="A149" s="38"/>
      <c r="B149" s="39"/>
      <c r="C149" s="255" t="s">
        <v>210</v>
      </c>
      <c r="D149" s="255" t="s">
        <v>343</v>
      </c>
      <c r="E149" s="256" t="s">
        <v>395</v>
      </c>
      <c r="F149" s="257" t="s">
        <v>396</v>
      </c>
      <c r="G149" s="258" t="s">
        <v>315</v>
      </c>
      <c r="H149" s="259">
        <v>123.578</v>
      </c>
      <c r="I149" s="260"/>
      <c r="J149" s="261">
        <f>ROUND(I149*H149,2)</f>
        <v>0</v>
      </c>
      <c r="K149" s="257" t="s">
        <v>156</v>
      </c>
      <c r="L149" s="262"/>
      <c r="M149" s="263" t="s">
        <v>1</v>
      </c>
      <c r="N149" s="264" t="s">
        <v>45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188</v>
      </c>
      <c r="AT149" s="229" t="s">
        <v>343</v>
      </c>
      <c r="AU149" s="229" t="s">
        <v>90</v>
      </c>
      <c r="AY149" s="17" t="s">
        <v>149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88</v>
      </c>
      <c r="BK149" s="230">
        <f>ROUND(I149*H149,2)</f>
        <v>0</v>
      </c>
      <c r="BL149" s="17" t="s">
        <v>169</v>
      </c>
      <c r="BM149" s="229" t="s">
        <v>397</v>
      </c>
    </row>
    <row r="150" spans="1:51" s="13" customFormat="1" ht="12">
      <c r="A150" s="13"/>
      <c r="B150" s="236"/>
      <c r="C150" s="237"/>
      <c r="D150" s="231" t="s">
        <v>201</v>
      </c>
      <c r="E150" s="237"/>
      <c r="F150" s="239" t="s">
        <v>398</v>
      </c>
      <c r="G150" s="237"/>
      <c r="H150" s="240">
        <v>123.578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201</v>
      </c>
      <c r="AU150" s="246" t="s">
        <v>90</v>
      </c>
      <c r="AV150" s="13" t="s">
        <v>90</v>
      </c>
      <c r="AW150" s="13" t="s">
        <v>4</v>
      </c>
      <c r="AX150" s="13" t="s">
        <v>88</v>
      </c>
      <c r="AY150" s="246" t="s">
        <v>149</v>
      </c>
    </row>
    <row r="151" spans="1:63" s="12" customFormat="1" ht="22.8" customHeight="1">
      <c r="A151" s="12"/>
      <c r="B151" s="202"/>
      <c r="C151" s="203"/>
      <c r="D151" s="204" t="s">
        <v>79</v>
      </c>
      <c r="E151" s="216" t="s">
        <v>165</v>
      </c>
      <c r="F151" s="216" t="s">
        <v>399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SUM(P152:P154)</f>
        <v>0</v>
      </c>
      <c r="Q151" s="210"/>
      <c r="R151" s="211">
        <f>SUM(R152:R154)</f>
        <v>0</v>
      </c>
      <c r="S151" s="210"/>
      <c r="T151" s="212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88</v>
      </c>
      <c r="AT151" s="214" t="s">
        <v>79</v>
      </c>
      <c r="AU151" s="214" t="s">
        <v>88</v>
      </c>
      <c r="AY151" s="213" t="s">
        <v>149</v>
      </c>
      <c r="BK151" s="215">
        <f>SUM(BK152:BK154)</f>
        <v>0</v>
      </c>
    </row>
    <row r="152" spans="1:65" s="2" customFormat="1" ht="24.15" customHeight="1">
      <c r="A152" s="38"/>
      <c r="B152" s="39"/>
      <c r="C152" s="218" t="s">
        <v>217</v>
      </c>
      <c r="D152" s="218" t="s">
        <v>152</v>
      </c>
      <c r="E152" s="219" t="s">
        <v>400</v>
      </c>
      <c r="F152" s="220" t="s">
        <v>401</v>
      </c>
      <c r="G152" s="221" t="s">
        <v>243</v>
      </c>
      <c r="H152" s="222">
        <v>15.366</v>
      </c>
      <c r="I152" s="223"/>
      <c r="J152" s="224">
        <f>ROUND(I152*H152,2)</f>
        <v>0</v>
      </c>
      <c r="K152" s="220" t="s">
        <v>1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169</v>
      </c>
      <c r="AT152" s="229" t="s">
        <v>152</v>
      </c>
      <c r="AU152" s="229" t="s">
        <v>90</v>
      </c>
      <c r="AY152" s="17" t="s">
        <v>149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88</v>
      </c>
      <c r="BK152" s="230">
        <f>ROUND(I152*H152,2)</f>
        <v>0</v>
      </c>
      <c r="BL152" s="17" t="s">
        <v>169</v>
      </c>
      <c r="BM152" s="229" t="s">
        <v>402</v>
      </c>
    </row>
    <row r="153" spans="1:47" s="2" customFormat="1" ht="12">
      <c r="A153" s="38"/>
      <c r="B153" s="39"/>
      <c r="C153" s="40"/>
      <c r="D153" s="231" t="s">
        <v>159</v>
      </c>
      <c r="E153" s="40"/>
      <c r="F153" s="232" t="s">
        <v>403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159</v>
      </c>
      <c r="AU153" s="17" t="s">
        <v>90</v>
      </c>
    </row>
    <row r="154" spans="1:51" s="13" customFormat="1" ht="12">
      <c r="A154" s="13"/>
      <c r="B154" s="236"/>
      <c r="C154" s="237"/>
      <c r="D154" s="231" t="s">
        <v>201</v>
      </c>
      <c r="E154" s="238" t="s">
        <v>1</v>
      </c>
      <c r="F154" s="239" t="s">
        <v>404</v>
      </c>
      <c r="G154" s="237"/>
      <c r="H154" s="240">
        <v>15.366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201</v>
      </c>
      <c r="AU154" s="246" t="s">
        <v>90</v>
      </c>
      <c r="AV154" s="13" t="s">
        <v>90</v>
      </c>
      <c r="AW154" s="13" t="s">
        <v>36</v>
      </c>
      <c r="AX154" s="13" t="s">
        <v>80</v>
      </c>
      <c r="AY154" s="246" t="s">
        <v>149</v>
      </c>
    </row>
    <row r="155" spans="1:63" s="12" customFormat="1" ht="22.8" customHeight="1">
      <c r="A155" s="12"/>
      <c r="B155" s="202"/>
      <c r="C155" s="203"/>
      <c r="D155" s="204" t="s">
        <v>79</v>
      </c>
      <c r="E155" s="216" t="s">
        <v>169</v>
      </c>
      <c r="F155" s="216" t="s">
        <v>405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SUM(P156:P157)</f>
        <v>0</v>
      </c>
      <c r="Q155" s="210"/>
      <c r="R155" s="211">
        <f>SUM(R156:R157)</f>
        <v>0</v>
      </c>
      <c r="S155" s="210"/>
      <c r="T155" s="212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88</v>
      </c>
      <c r="AT155" s="214" t="s">
        <v>79</v>
      </c>
      <c r="AU155" s="214" t="s">
        <v>88</v>
      </c>
      <c r="AY155" s="213" t="s">
        <v>149</v>
      </c>
      <c r="BK155" s="215">
        <f>SUM(BK156:BK157)</f>
        <v>0</v>
      </c>
    </row>
    <row r="156" spans="1:65" s="2" customFormat="1" ht="16.5" customHeight="1">
      <c r="A156" s="38"/>
      <c r="B156" s="39"/>
      <c r="C156" s="218" t="s">
        <v>224</v>
      </c>
      <c r="D156" s="218" t="s">
        <v>152</v>
      </c>
      <c r="E156" s="219" t="s">
        <v>406</v>
      </c>
      <c r="F156" s="220" t="s">
        <v>407</v>
      </c>
      <c r="G156" s="221" t="s">
        <v>243</v>
      </c>
      <c r="H156" s="222">
        <v>13.008</v>
      </c>
      <c r="I156" s="223"/>
      <c r="J156" s="224">
        <f>ROUND(I156*H156,2)</f>
        <v>0</v>
      </c>
      <c r="K156" s="220" t="s">
        <v>156</v>
      </c>
      <c r="L156" s="44"/>
      <c r="M156" s="225" t="s">
        <v>1</v>
      </c>
      <c r="N156" s="226" t="s">
        <v>45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169</v>
      </c>
      <c r="AT156" s="229" t="s">
        <v>152</v>
      </c>
      <c r="AU156" s="229" t="s">
        <v>90</v>
      </c>
      <c r="AY156" s="17" t="s">
        <v>149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169</v>
      </c>
      <c r="BM156" s="229" t="s">
        <v>408</v>
      </c>
    </row>
    <row r="157" spans="1:51" s="13" customFormat="1" ht="12">
      <c r="A157" s="13"/>
      <c r="B157" s="236"/>
      <c r="C157" s="237"/>
      <c r="D157" s="231" t="s">
        <v>201</v>
      </c>
      <c r="E157" s="238" t="s">
        <v>1</v>
      </c>
      <c r="F157" s="239" t="s">
        <v>409</v>
      </c>
      <c r="G157" s="237"/>
      <c r="H157" s="240">
        <v>13.008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201</v>
      </c>
      <c r="AU157" s="246" t="s">
        <v>90</v>
      </c>
      <c r="AV157" s="13" t="s">
        <v>90</v>
      </c>
      <c r="AW157" s="13" t="s">
        <v>36</v>
      </c>
      <c r="AX157" s="13" t="s">
        <v>80</v>
      </c>
      <c r="AY157" s="246" t="s">
        <v>149</v>
      </c>
    </row>
    <row r="158" spans="1:63" s="12" customFormat="1" ht="22.8" customHeight="1">
      <c r="A158" s="12"/>
      <c r="B158" s="202"/>
      <c r="C158" s="203"/>
      <c r="D158" s="204" t="s">
        <v>79</v>
      </c>
      <c r="E158" s="216" t="s">
        <v>188</v>
      </c>
      <c r="F158" s="216" t="s">
        <v>410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SUM(P159:P164)</f>
        <v>0</v>
      </c>
      <c r="Q158" s="210"/>
      <c r="R158" s="211">
        <f>SUM(R159:R164)</f>
        <v>0.04182</v>
      </c>
      <c r="S158" s="210"/>
      <c r="T158" s="212">
        <f>SUM(T159:T164)</f>
        <v>1.576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88</v>
      </c>
      <c r="AT158" s="214" t="s">
        <v>79</v>
      </c>
      <c r="AU158" s="214" t="s">
        <v>88</v>
      </c>
      <c r="AY158" s="213" t="s">
        <v>149</v>
      </c>
      <c r="BK158" s="215">
        <f>SUM(BK159:BK164)</f>
        <v>0</v>
      </c>
    </row>
    <row r="159" spans="1:65" s="2" customFormat="1" ht="24.15" customHeight="1">
      <c r="A159" s="38"/>
      <c r="B159" s="39"/>
      <c r="C159" s="218" t="s">
        <v>292</v>
      </c>
      <c r="D159" s="218" t="s">
        <v>152</v>
      </c>
      <c r="E159" s="219" t="s">
        <v>411</v>
      </c>
      <c r="F159" s="220" t="s">
        <v>412</v>
      </c>
      <c r="G159" s="221" t="s">
        <v>198</v>
      </c>
      <c r="H159" s="222">
        <v>8</v>
      </c>
      <c r="I159" s="223"/>
      <c r="J159" s="224">
        <f>ROUND(I159*H159,2)</f>
        <v>0</v>
      </c>
      <c r="K159" s="220" t="s">
        <v>1</v>
      </c>
      <c r="L159" s="44"/>
      <c r="M159" s="225" t="s">
        <v>1</v>
      </c>
      <c r="N159" s="226" t="s">
        <v>45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0.197</v>
      </c>
      <c r="T159" s="228">
        <f>S159*H159</f>
        <v>1.576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169</v>
      </c>
      <c r="AT159" s="229" t="s">
        <v>152</v>
      </c>
      <c r="AU159" s="229" t="s">
        <v>90</v>
      </c>
      <c r="AY159" s="17" t="s">
        <v>149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88</v>
      </c>
      <c r="BK159" s="230">
        <f>ROUND(I159*H159,2)</f>
        <v>0</v>
      </c>
      <c r="BL159" s="17" t="s">
        <v>169</v>
      </c>
      <c r="BM159" s="229" t="s">
        <v>413</v>
      </c>
    </row>
    <row r="160" spans="1:51" s="13" customFormat="1" ht="12">
      <c r="A160" s="13"/>
      <c r="B160" s="236"/>
      <c r="C160" s="237"/>
      <c r="D160" s="231" t="s">
        <v>201</v>
      </c>
      <c r="E160" s="238" t="s">
        <v>1</v>
      </c>
      <c r="F160" s="239" t="s">
        <v>414</v>
      </c>
      <c r="G160" s="237"/>
      <c r="H160" s="240">
        <v>8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201</v>
      </c>
      <c r="AU160" s="246" t="s">
        <v>90</v>
      </c>
      <c r="AV160" s="13" t="s">
        <v>90</v>
      </c>
      <c r="AW160" s="13" t="s">
        <v>36</v>
      </c>
      <c r="AX160" s="13" t="s">
        <v>80</v>
      </c>
      <c r="AY160" s="246" t="s">
        <v>149</v>
      </c>
    </row>
    <row r="161" spans="1:65" s="2" customFormat="1" ht="24.15" customHeight="1">
      <c r="A161" s="38"/>
      <c r="B161" s="39"/>
      <c r="C161" s="218" t="s">
        <v>305</v>
      </c>
      <c r="D161" s="218" t="s">
        <v>152</v>
      </c>
      <c r="E161" s="219" t="s">
        <v>415</v>
      </c>
      <c r="F161" s="220" t="s">
        <v>416</v>
      </c>
      <c r="G161" s="221" t="s">
        <v>198</v>
      </c>
      <c r="H161" s="222">
        <v>145.2</v>
      </c>
      <c r="I161" s="223"/>
      <c r="J161" s="224">
        <f>ROUND(I161*H161,2)</f>
        <v>0</v>
      </c>
      <c r="K161" s="220" t="s">
        <v>156</v>
      </c>
      <c r="L161" s="44"/>
      <c r="M161" s="225" t="s">
        <v>1</v>
      </c>
      <c r="N161" s="226" t="s">
        <v>45</v>
      </c>
      <c r="O161" s="91"/>
      <c r="P161" s="227">
        <f>O161*H161</f>
        <v>0</v>
      </c>
      <c r="Q161" s="227">
        <v>0.0002</v>
      </c>
      <c r="R161" s="227">
        <f>Q161*H161</f>
        <v>0.02904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169</v>
      </c>
      <c r="AT161" s="229" t="s">
        <v>152</v>
      </c>
      <c r="AU161" s="229" t="s">
        <v>90</v>
      </c>
      <c r="AY161" s="17" t="s">
        <v>149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88</v>
      </c>
      <c r="BK161" s="230">
        <f>ROUND(I161*H161,2)</f>
        <v>0</v>
      </c>
      <c r="BL161" s="17" t="s">
        <v>169</v>
      </c>
      <c r="BM161" s="229" t="s">
        <v>417</v>
      </c>
    </row>
    <row r="162" spans="1:51" s="13" customFormat="1" ht="12">
      <c r="A162" s="13"/>
      <c r="B162" s="236"/>
      <c r="C162" s="237"/>
      <c r="D162" s="231" t="s">
        <v>201</v>
      </c>
      <c r="E162" s="238" t="s">
        <v>1</v>
      </c>
      <c r="F162" s="239" t="s">
        <v>418</v>
      </c>
      <c r="G162" s="237"/>
      <c r="H162" s="240">
        <v>145.2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201</v>
      </c>
      <c r="AU162" s="246" t="s">
        <v>90</v>
      </c>
      <c r="AV162" s="13" t="s">
        <v>90</v>
      </c>
      <c r="AW162" s="13" t="s">
        <v>36</v>
      </c>
      <c r="AX162" s="13" t="s">
        <v>80</v>
      </c>
      <c r="AY162" s="246" t="s">
        <v>149</v>
      </c>
    </row>
    <row r="163" spans="1:65" s="2" customFormat="1" ht="21.75" customHeight="1">
      <c r="A163" s="38"/>
      <c r="B163" s="39"/>
      <c r="C163" s="218" t="s">
        <v>312</v>
      </c>
      <c r="D163" s="218" t="s">
        <v>152</v>
      </c>
      <c r="E163" s="219" t="s">
        <v>419</v>
      </c>
      <c r="F163" s="220" t="s">
        <v>420</v>
      </c>
      <c r="G163" s="221" t="s">
        <v>198</v>
      </c>
      <c r="H163" s="222">
        <v>142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9E-05</v>
      </c>
      <c r="R163" s="227">
        <f>Q163*H163</f>
        <v>0.012780000000000001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421</v>
      </c>
    </row>
    <row r="164" spans="1:51" s="13" customFormat="1" ht="12">
      <c r="A164" s="13"/>
      <c r="B164" s="236"/>
      <c r="C164" s="237"/>
      <c r="D164" s="231" t="s">
        <v>201</v>
      </c>
      <c r="E164" s="238" t="s">
        <v>1</v>
      </c>
      <c r="F164" s="239" t="s">
        <v>422</v>
      </c>
      <c r="G164" s="237"/>
      <c r="H164" s="240">
        <v>142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201</v>
      </c>
      <c r="AU164" s="246" t="s">
        <v>90</v>
      </c>
      <c r="AV164" s="13" t="s">
        <v>90</v>
      </c>
      <c r="AW164" s="13" t="s">
        <v>36</v>
      </c>
      <c r="AX164" s="13" t="s">
        <v>80</v>
      </c>
      <c r="AY164" s="246" t="s">
        <v>149</v>
      </c>
    </row>
    <row r="165" spans="1:63" s="12" customFormat="1" ht="22.8" customHeight="1">
      <c r="A165" s="12"/>
      <c r="B165" s="202"/>
      <c r="C165" s="203"/>
      <c r="D165" s="204" t="s">
        <v>79</v>
      </c>
      <c r="E165" s="216" t="s">
        <v>310</v>
      </c>
      <c r="F165" s="216" t="s">
        <v>311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SUM(P166:P167)</f>
        <v>0</v>
      </c>
      <c r="Q165" s="210"/>
      <c r="R165" s="211">
        <f>SUM(R166:R167)</f>
        <v>0</v>
      </c>
      <c r="S165" s="210"/>
      <c r="T165" s="212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88</v>
      </c>
      <c r="AT165" s="214" t="s">
        <v>79</v>
      </c>
      <c r="AU165" s="214" t="s">
        <v>88</v>
      </c>
      <c r="AY165" s="213" t="s">
        <v>149</v>
      </c>
      <c r="BK165" s="215">
        <f>SUM(BK166:BK167)</f>
        <v>0</v>
      </c>
    </row>
    <row r="166" spans="1:65" s="2" customFormat="1" ht="37.8" customHeight="1">
      <c r="A166" s="38"/>
      <c r="B166" s="39"/>
      <c r="C166" s="218" t="s">
        <v>336</v>
      </c>
      <c r="D166" s="218" t="s">
        <v>152</v>
      </c>
      <c r="E166" s="219" t="s">
        <v>423</v>
      </c>
      <c r="F166" s="220" t="s">
        <v>424</v>
      </c>
      <c r="G166" s="221" t="s">
        <v>315</v>
      </c>
      <c r="H166" s="222">
        <v>1.576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45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169</v>
      </c>
      <c r="AT166" s="229" t="s">
        <v>152</v>
      </c>
      <c r="AU166" s="229" t="s">
        <v>90</v>
      </c>
      <c r="AY166" s="17" t="s">
        <v>149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88</v>
      </c>
      <c r="BK166" s="230">
        <f>ROUND(I166*H166,2)</f>
        <v>0</v>
      </c>
      <c r="BL166" s="17" t="s">
        <v>169</v>
      </c>
      <c r="BM166" s="229" t="s">
        <v>425</v>
      </c>
    </row>
    <row r="167" spans="1:65" s="2" customFormat="1" ht="37.8" customHeight="1">
      <c r="A167" s="38"/>
      <c r="B167" s="39"/>
      <c r="C167" s="218" t="s">
        <v>426</v>
      </c>
      <c r="D167" s="218" t="s">
        <v>152</v>
      </c>
      <c r="E167" s="219" t="s">
        <v>427</v>
      </c>
      <c r="F167" s="220" t="s">
        <v>428</v>
      </c>
      <c r="G167" s="221" t="s">
        <v>315</v>
      </c>
      <c r="H167" s="222">
        <v>1.576</v>
      </c>
      <c r="I167" s="223"/>
      <c r="J167" s="224">
        <f>ROUND(I167*H167,2)</f>
        <v>0</v>
      </c>
      <c r="K167" s="220" t="s">
        <v>1</v>
      </c>
      <c r="L167" s="44"/>
      <c r="M167" s="225" t="s">
        <v>1</v>
      </c>
      <c r="N167" s="226" t="s">
        <v>45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169</v>
      </c>
      <c r="AT167" s="229" t="s">
        <v>152</v>
      </c>
      <c r="AU167" s="229" t="s">
        <v>90</v>
      </c>
      <c r="AY167" s="17" t="s">
        <v>149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88</v>
      </c>
      <c r="BK167" s="230">
        <f>ROUND(I167*H167,2)</f>
        <v>0</v>
      </c>
      <c r="BL167" s="17" t="s">
        <v>169</v>
      </c>
      <c r="BM167" s="229" t="s">
        <v>429</v>
      </c>
    </row>
    <row r="168" spans="1:63" s="12" customFormat="1" ht="22.8" customHeight="1">
      <c r="A168" s="12"/>
      <c r="B168" s="202"/>
      <c r="C168" s="203"/>
      <c r="D168" s="204" t="s">
        <v>79</v>
      </c>
      <c r="E168" s="216" t="s">
        <v>430</v>
      </c>
      <c r="F168" s="216" t="s">
        <v>431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P169</f>
        <v>0</v>
      </c>
      <c r="Q168" s="210"/>
      <c r="R168" s="211">
        <f>R169</f>
        <v>0</v>
      </c>
      <c r="S168" s="210"/>
      <c r="T168" s="212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88</v>
      </c>
      <c r="AT168" s="214" t="s">
        <v>79</v>
      </c>
      <c r="AU168" s="214" t="s">
        <v>88</v>
      </c>
      <c r="AY168" s="213" t="s">
        <v>149</v>
      </c>
      <c r="BK168" s="215">
        <f>BK169</f>
        <v>0</v>
      </c>
    </row>
    <row r="169" spans="1:65" s="2" customFormat="1" ht="24.15" customHeight="1">
      <c r="A169" s="38"/>
      <c r="B169" s="39"/>
      <c r="C169" s="218" t="s">
        <v>432</v>
      </c>
      <c r="D169" s="218" t="s">
        <v>152</v>
      </c>
      <c r="E169" s="219" t="s">
        <v>433</v>
      </c>
      <c r="F169" s="220" t="s">
        <v>434</v>
      </c>
      <c r="G169" s="221" t="s">
        <v>315</v>
      </c>
      <c r="H169" s="222">
        <v>0.216</v>
      </c>
      <c r="I169" s="223"/>
      <c r="J169" s="224">
        <f>ROUND(I169*H169,2)</f>
        <v>0</v>
      </c>
      <c r="K169" s="220" t="s">
        <v>156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169</v>
      </c>
      <c r="AT169" s="229" t="s">
        <v>152</v>
      </c>
      <c r="AU169" s="229" t="s">
        <v>90</v>
      </c>
      <c r="AY169" s="17" t="s">
        <v>149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88</v>
      </c>
      <c r="BK169" s="230">
        <f>ROUND(I169*H169,2)</f>
        <v>0</v>
      </c>
      <c r="BL169" s="17" t="s">
        <v>169</v>
      </c>
      <c r="BM169" s="229" t="s">
        <v>435</v>
      </c>
    </row>
    <row r="170" spans="1:63" s="12" customFormat="1" ht="25.9" customHeight="1">
      <c r="A170" s="12"/>
      <c r="B170" s="202"/>
      <c r="C170" s="203"/>
      <c r="D170" s="204" t="s">
        <v>79</v>
      </c>
      <c r="E170" s="205" t="s">
        <v>343</v>
      </c>
      <c r="F170" s="205" t="s">
        <v>344</v>
      </c>
      <c r="G170" s="203"/>
      <c r="H170" s="203"/>
      <c r="I170" s="206"/>
      <c r="J170" s="207">
        <f>BK170</f>
        <v>0</v>
      </c>
      <c r="K170" s="203"/>
      <c r="L170" s="208"/>
      <c r="M170" s="209"/>
      <c r="N170" s="210"/>
      <c r="O170" s="210"/>
      <c r="P170" s="211">
        <f>P171</f>
        <v>0</v>
      </c>
      <c r="Q170" s="210"/>
      <c r="R170" s="211">
        <f>R171</f>
        <v>2.2236850000000006</v>
      </c>
      <c r="S170" s="210"/>
      <c r="T170" s="212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165</v>
      </c>
      <c r="AT170" s="214" t="s">
        <v>79</v>
      </c>
      <c r="AU170" s="214" t="s">
        <v>80</v>
      </c>
      <c r="AY170" s="213" t="s">
        <v>149</v>
      </c>
      <c r="BK170" s="215">
        <f>BK171</f>
        <v>0</v>
      </c>
    </row>
    <row r="171" spans="1:63" s="12" customFormat="1" ht="22.8" customHeight="1">
      <c r="A171" s="12"/>
      <c r="B171" s="202"/>
      <c r="C171" s="203"/>
      <c r="D171" s="204" t="s">
        <v>79</v>
      </c>
      <c r="E171" s="216" t="s">
        <v>436</v>
      </c>
      <c r="F171" s="216" t="s">
        <v>437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SUM(P172:P213)</f>
        <v>0</v>
      </c>
      <c r="Q171" s="210"/>
      <c r="R171" s="211">
        <f>SUM(R172:R213)</f>
        <v>2.2236850000000006</v>
      </c>
      <c r="S171" s="210"/>
      <c r="T171" s="212">
        <f>SUM(T172:T213)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165</v>
      </c>
      <c r="AT171" s="214" t="s">
        <v>79</v>
      </c>
      <c r="AU171" s="214" t="s">
        <v>88</v>
      </c>
      <c r="AY171" s="213" t="s">
        <v>149</v>
      </c>
      <c r="BK171" s="215">
        <f>SUM(BK172:BK213)</f>
        <v>0</v>
      </c>
    </row>
    <row r="172" spans="1:65" s="2" customFormat="1" ht="21.75" customHeight="1">
      <c r="A172" s="38"/>
      <c r="B172" s="39"/>
      <c r="C172" s="218" t="s">
        <v>438</v>
      </c>
      <c r="D172" s="218" t="s">
        <v>152</v>
      </c>
      <c r="E172" s="219" t="s">
        <v>439</v>
      </c>
      <c r="F172" s="220" t="s">
        <v>440</v>
      </c>
      <c r="G172" s="221" t="s">
        <v>198</v>
      </c>
      <c r="H172" s="222">
        <v>16</v>
      </c>
      <c r="I172" s="223"/>
      <c r="J172" s="224">
        <f>ROUND(I172*H172,2)</f>
        <v>0</v>
      </c>
      <c r="K172" s="220" t="s">
        <v>441</v>
      </c>
      <c r="L172" s="44"/>
      <c r="M172" s="225" t="s">
        <v>1</v>
      </c>
      <c r="N172" s="226" t="s">
        <v>45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349</v>
      </c>
      <c r="AT172" s="229" t="s">
        <v>152</v>
      </c>
      <c r="AU172" s="229" t="s">
        <v>90</v>
      </c>
      <c r="AY172" s="17" t="s">
        <v>149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88</v>
      </c>
      <c r="BK172" s="230">
        <f>ROUND(I172*H172,2)</f>
        <v>0</v>
      </c>
      <c r="BL172" s="17" t="s">
        <v>349</v>
      </c>
      <c r="BM172" s="229" t="s">
        <v>442</v>
      </c>
    </row>
    <row r="173" spans="1:47" s="2" customFormat="1" ht="12">
      <c r="A173" s="38"/>
      <c r="B173" s="39"/>
      <c r="C173" s="40"/>
      <c r="D173" s="231" t="s">
        <v>159</v>
      </c>
      <c r="E173" s="40"/>
      <c r="F173" s="232" t="s">
        <v>443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159</v>
      </c>
      <c r="AU173" s="17" t="s">
        <v>90</v>
      </c>
    </row>
    <row r="174" spans="1:65" s="2" customFormat="1" ht="24.15" customHeight="1">
      <c r="A174" s="38"/>
      <c r="B174" s="39"/>
      <c r="C174" s="218" t="s">
        <v>444</v>
      </c>
      <c r="D174" s="218" t="s">
        <v>152</v>
      </c>
      <c r="E174" s="219" t="s">
        <v>445</v>
      </c>
      <c r="F174" s="220" t="s">
        <v>446</v>
      </c>
      <c r="G174" s="221" t="s">
        <v>198</v>
      </c>
      <c r="H174" s="222">
        <v>28</v>
      </c>
      <c r="I174" s="223"/>
      <c r="J174" s="224">
        <f>ROUND(I174*H174,2)</f>
        <v>0</v>
      </c>
      <c r="K174" s="220" t="s">
        <v>1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0.00508</v>
      </c>
      <c r="R174" s="227">
        <f>Q174*H174</f>
        <v>0.14224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349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349</v>
      </c>
      <c r="BM174" s="229" t="s">
        <v>447</v>
      </c>
    </row>
    <row r="175" spans="1:47" s="2" customFormat="1" ht="12">
      <c r="A175" s="38"/>
      <c r="B175" s="39"/>
      <c r="C175" s="40"/>
      <c r="D175" s="231" t="s">
        <v>159</v>
      </c>
      <c r="E175" s="40"/>
      <c r="F175" s="232" t="s">
        <v>448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90</v>
      </c>
    </row>
    <row r="176" spans="1:51" s="13" customFormat="1" ht="12">
      <c r="A176" s="13"/>
      <c r="B176" s="236"/>
      <c r="C176" s="237"/>
      <c r="D176" s="231" t="s">
        <v>201</v>
      </c>
      <c r="E176" s="238" t="s">
        <v>1</v>
      </c>
      <c r="F176" s="239" t="s">
        <v>449</v>
      </c>
      <c r="G176" s="237"/>
      <c r="H176" s="240">
        <v>28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201</v>
      </c>
      <c r="AU176" s="246" t="s">
        <v>90</v>
      </c>
      <c r="AV176" s="13" t="s">
        <v>90</v>
      </c>
      <c r="AW176" s="13" t="s">
        <v>36</v>
      </c>
      <c r="AX176" s="13" t="s">
        <v>80</v>
      </c>
      <c r="AY176" s="246" t="s">
        <v>149</v>
      </c>
    </row>
    <row r="177" spans="1:51" s="14" customFormat="1" ht="12">
      <c r="A177" s="14"/>
      <c r="B177" s="265"/>
      <c r="C177" s="266"/>
      <c r="D177" s="231" t="s">
        <v>201</v>
      </c>
      <c r="E177" s="267" t="s">
        <v>1</v>
      </c>
      <c r="F177" s="268" t="s">
        <v>450</v>
      </c>
      <c r="G177" s="266"/>
      <c r="H177" s="269">
        <v>28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5" t="s">
        <v>201</v>
      </c>
      <c r="AU177" s="275" t="s">
        <v>90</v>
      </c>
      <c r="AV177" s="14" t="s">
        <v>169</v>
      </c>
      <c r="AW177" s="14" t="s">
        <v>36</v>
      </c>
      <c r="AX177" s="14" t="s">
        <v>88</v>
      </c>
      <c r="AY177" s="275" t="s">
        <v>149</v>
      </c>
    </row>
    <row r="178" spans="1:65" s="2" customFormat="1" ht="24.15" customHeight="1">
      <c r="A178" s="38"/>
      <c r="B178" s="39"/>
      <c r="C178" s="218" t="s">
        <v>451</v>
      </c>
      <c r="D178" s="218" t="s">
        <v>152</v>
      </c>
      <c r="E178" s="219" t="s">
        <v>452</v>
      </c>
      <c r="F178" s="220" t="s">
        <v>453</v>
      </c>
      <c r="G178" s="221" t="s">
        <v>198</v>
      </c>
      <c r="H178" s="222">
        <v>15</v>
      </c>
      <c r="I178" s="223"/>
      <c r="J178" s="224">
        <f>ROUND(I178*H178,2)</f>
        <v>0</v>
      </c>
      <c r="K178" s="220" t="s">
        <v>1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0.00549</v>
      </c>
      <c r="R178" s="227">
        <f>Q178*H178</f>
        <v>0.08235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349</v>
      </c>
      <c r="AT178" s="229" t="s">
        <v>152</v>
      </c>
      <c r="AU178" s="229" t="s">
        <v>90</v>
      </c>
      <c r="AY178" s="17" t="s">
        <v>149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88</v>
      </c>
      <c r="BK178" s="230">
        <f>ROUND(I178*H178,2)</f>
        <v>0</v>
      </c>
      <c r="BL178" s="17" t="s">
        <v>349</v>
      </c>
      <c r="BM178" s="229" t="s">
        <v>454</v>
      </c>
    </row>
    <row r="179" spans="1:47" s="2" customFormat="1" ht="12">
      <c r="A179" s="38"/>
      <c r="B179" s="39"/>
      <c r="C179" s="40"/>
      <c r="D179" s="231" t="s">
        <v>159</v>
      </c>
      <c r="E179" s="40"/>
      <c r="F179" s="232" t="s">
        <v>448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159</v>
      </c>
      <c r="AU179" s="17" t="s">
        <v>90</v>
      </c>
    </row>
    <row r="180" spans="1:51" s="13" customFormat="1" ht="12">
      <c r="A180" s="13"/>
      <c r="B180" s="236"/>
      <c r="C180" s="237"/>
      <c r="D180" s="231" t="s">
        <v>201</v>
      </c>
      <c r="E180" s="238" t="s">
        <v>1</v>
      </c>
      <c r="F180" s="239" t="s">
        <v>8</v>
      </c>
      <c r="G180" s="237"/>
      <c r="H180" s="240">
        <v>15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201</v>
      </c>
      <c r="AU180" s="246" t="s">
        <v>90</v>
      </c>
      <c r="AV180" s="13" t="s">
        <v>90</v>
      </c>
      <c r="AW180" s="13" t="s">
        <v>36</v>
      </c>
      <c r="AX180" s="13" t="s">
        <v>80</v>
      </c>
      <c r="AY180" s="246" t="s">
        <v>149</v>
      </c>
    </row>
    <row r="181" spans="1:65" s="2" customFormat="1" ht="37.8" customHeight="1">
      <c r="A181" s="38"/>
      <c r="B181" s="39"/>
      <c r="C181" s="218" t="s">
        <v>455</v>
      </c>
      <c r="D181" s="218" t="s">
        <v>152</v>
      </c>
      <c r="E181" s="219" t="s">
        <v>456</v>
      </c>
      <c r="F181" s="220" t="s">
        <v>457</v>
      </c>
      <c r="G181" s="221" t="s">
        <v>248</v>
      </c>
      <c r="H181" s="222">
        <v>3</v>
      </c>
      <c r="I181" s="223"/>
      <c r="J181" s="224">
        <f>ROUND(I181*H181,2)</f>
        <v>0</v>
      </c>
      <c r="K181" s="220" t="s">
        <v>156</v>
      </c>
      <c r="L181" s="44"/>
      <c r="M181" s="225" t="s">
        <v>1</v>
      </c>
      <c r="N181" s="226" t="s">
        <v>45</v>
      </c>
      <c r="O181" s="91"/>
      <c r="P181" s="227">
        <f>O181*H181</f>
        <v>0</v>
      </c>
      <c r="Q181" s="227">
        <v>0.00026</v>
      </c>
      <c r="R181" s="227">
        <f>Q181*H181</f>
        <v>0.0007799999999999999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349</v>
      </c>
      <c r="AT181" s="229" t="s">
        <v>152</v>
      </c>
      <c r="AU181" s="229" t="s">
        <v>90</v>
      </c>
      <c r="AY181" s="17" t="s">
        <v>149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88</v>
      </c>
      <c r="BK181" s="230">
        <f>ROUND(I181*H181,2)</f>
        <v>0</v>
      </c>
      <c r="BL181" s="17" t="s">
        <v>349</v>
      </c>
      <c r="BM181" s="229" t="s">
        <v>458</v>
      </c>
    </row>
    <row r="182" spans="1:51" s="13" customFormat="1" ht="12">
      <c r="A182" s="13"/>
      <c r="B182" s="236"/>
      <c r="C182" s="237"/>
      <c r="D182" s="231" t="s">
        <v>201</v>
      </c>
      <c r="E182" s="238" t="s">
        <v>1</v>
      </c>
      <c r="F182" s="239" t="s">
        <v>459</v>
      </c>
      <c r="G182" s="237"/>
      <c r="H182" s="240">
        <v>3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201</v>
      </c>
      <c r="AU182" s="246" t="s">
        <v>90</v>
      </c>
      <c r="AV182" s="13" t="s">
        <v>90</v>
      </c>
      <c r="AW182" s="13" t="s">
        <v>36</v>
      </c>
      <c r="AX182" s="13" t="s">
        <v>80</v>
      </c>
      <c r="AY182" s="246" t="s">
        <v>149</v>
      </c>
    </row>
    <row r="183" spans="1:65" s="2" customFormat="1" ht="37.8" customHeight="1">
      <c r="A183" s="38"/>
      <c r="B183" s="39"/>
      <c r="C183" s="218" t="s">
        <v>460</v>
      </c>
      <c r="D183" s="218" t="s">
        <v>152</v>
      </c>
      <c r="E183" s="219" t="s">
        <v>461</v>
      </c>
      <c r="F183" s="220" t="s">
        <v>462</v>
      </c>
      <c r="G183" s="221" t="s">
        <v>248</v>
      </c>
      <c r="H183" s="222">
        <v>2</v>
      </c>
      <c r="I183" s="223"/>
      <c r="J183" s="224">
        <f>ROUND(I183*H183,2)</f>
        <v>0</v>
      </c>
      <c r="K183" s="220" t="s">
        <v>156</v>
      </c>
      <c r="L183" s="44"/>
      <c r="M183" s="225" t="s">
        <v>1</v>
      </c>
      <c r="N183" s="226" t="s">
        <v>45</v>
      </c>
      <c r="O183" s="91"/>
      <c r="P183" s="227">
        <f>O183*H183</f>
        <v>0</v>
      </c>
      <c r="Q183" s="227">
        <v>0.00032</v>
      </c>
      <c r="R183" s="227">
        <f>Q183*H183</f>
        <v>0.00064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349</v>
      </c>
      <c r="AT183" s="229" t="s">
        <v>152</v>
      </c>
      <c r="AU183" s="229" t="s">
        <v>90</v>
      </c>
      <c r="AY183" s="17" t="s">
        <v>149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88</v>
      </c>
      <c r="BK183" s="230">
        <f>ROUND(I183*H183,2)</f>
        <v>0</v>
      </c>
      <c r="BL183" s="17" t="s">
        <v>349</v>
      </c>
      <c r="BM183" s="229" t="s">
        <v>463</v>
      </c>
    </row>
    <row r="184" spans="1:65" s="2" customFormat="1" ht="24.15" customHeight="1">
      <c r="A184" s="38"/>
      <c r="B184" s="39"/>
      <c r="C184" s="218" t="s">
        <v>464</v>
      </c>
      <c r="D184" s="218" t="s">
        <v>152</v>
      </c>
      <c r="E184" s="219" t="s">
        <v>465</v>
      </c>
      <c r="F184" s="220" t="s">
        <v>466</v>
      </c>
      <c r="G184" s="221" t="s">
        <v>198</v>
      </c>
      <c r="H184" s="222">
        <v>63.5</v>
      </c>
      <c r="I184" s="223"/>
      <c r="J184" s="224">
        <f>ROUND(I184*H184,2)</f>
        <v>0</v>
      </c>
      <c r="K184" s="220" t="s">
        <v>156</v>
      </c>
      <c r="L184" s="44"/>
      <c r="M184" s="225" t="s">
        <v>1</v>
      </c>
      <c r="N184" s="226" t="s">
        <v>45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349</v>
      </c>
      <c r="AT184" s="229" t="s">
        <v>152</v>
      </c>
      <c r="AU184" s="229" t="s">
        <v>90</v>
      </c>
      <c r="AY184" s="17" t="s">
        <v>149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88</v>
      </c>
      <c r="BK184" s="230">
        <f>ROUND(I184*H184,2)</f>
        <v>0</v>
      </c>
      <c r="BL184" s="17" t="s">
        <v>349</v>
      </c>
      <c r="BM184" s="229" t="s">
        <v>467</v>
      </c>
    </row>
    <row r="185" spans="1:47" s="2" customFormat="1" ht="12">
      <c r="A185" s="38"/>
      <c r="B185" s="39"/>
      <c r="C185" s="40"/>
      <c r="D185" s="231" t="s">
        <v>159</v>
      </c>
      <c r="E185" s="40"/>
      <c r="F185" s="232" t="s">
        <v>468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159</v>
      </c>
      <c r="AU185" s="17" t="s">
        <v>90</v>
      </c>
    </row>
    <row r="186" spans="1:65" s="2" customFormat="1" ht="24.15" customHeight="1">
      <c r="A186" s="38"/>
      <c r="B186" s="39"/>
      <c r="C186" s="255" t="s">
        <v>469</v>
      </c>
      <c r="D186" s="255" t="s">
        <v>343</v>
      </c>
      <c r="E186" s="256" t="s">
        <v>470</v>
      </c>
      <c r="F186" s="257" t="s">
        <v>471</v>
      </c>
      <c r="G186" s="258" t="s">
        <v>198</v>
      </c>
      <c r="H186" s="259">
        <v>63.5</v>
      </c>
      <c r="I186" s="260"/>
      <c r="J186" s="261">
        <f>ROUND(I186*H186,2)</f>
        <v>0</v>
      </c>
      <c r="K186" s="257" t="s">
        <v>156</v>
      </c>
      <c r="L186" s="262"/>
      <c r="M186" s="263" t="s">
        <v>1</v>
      </c>
      <c r="N186" s="264" t="s">
        <v>45</v>
      </c>
      <c r="O186" s="91"/>
      <c r="P186" s="227">
        <f>O186*H186</f>
        <v>0</v>
      </c>
      <c r="Q186" s="227">
        <v>0.00674</v>
      </c>
      <c r="R186" s="227">
        <f>Q186*H186</f>
        <v>0.42799000000000004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472</v>
      </c>
      <c r="AT186" s="229" t="s">
        <v>343</v>
      </c>
      <c r="AU186" s="229" t="s">
        <v>90</v>
      </c>
      <c r="AY186" s="17" t="s">
        <v>149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88</v>
      </c>
      <c r="BK186" s="230">
        <f>ROUND(I186*H186,2)</f>
        <v>0</v>
      </c>
      <c r="BL186" s="17" t="s">
        <v>472</v>
      </c>
      <c r="BM186" s="229" t="s">
        <v>473</v>
      </c>
    </row>
    <row r="187" spans="1:47" s="2" customFormat="1" ht="12">
      <c r="A187" s="38"/>
      <c r="B187" s="39"/>
      <c r="C187" s="40"/>
      <c r="D187" s="231" t="s">
        <v>159</v>
      </c>
      <c r="E187" s="40"/>
      <c r="F187" s="232" t="s">
        <v>474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159</v>
      </c>
      <c r="AU187" s="17" t="s">
        <v>90</v>
      </c>
    </row>
    <row r="188" spans="1:65" s="2" customFormat="1" ht="24.15" customHeight="1">
      <c r="A188" s="38"/>
      <c r="B188" s="39"/>
      <c r="C188" s="218" t="s">
        <v>475</v>
      </c>
      <c r="D188" s="218" t="s">
        <v>152</v>
      </c>
      <c r="E188" s="219" t="s">
        <v>476</v>
      </c>
      <c r="F188" s="220" t="s">
        <v>477</v>
      </c>
      <c r="G188" s="221" t="s">
        <v>198</v>
      </c>
      <c r="H188" s="222">
        <v>16</v>
      </c>
      <c r="I188" s="223"/>
      <c r="J188" s="224">
        <f>ROUND(I188*H188,2)</f>
        <v>0</v>
      </c>
      <c r="K188" s="220" t="s">
        <v>441</v>
      </c>
      <c r="L188" s="44"/>
      <c r="M188" s="225" t="s">
        <v>1</v>
      </c>
      <c r="N188" s="226" t="s">
        <v>45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349</v>
      </c>
      <c r="AT188" s="229" t="s">
        <v>152</v>
      </c>
      <c r="AU188" s="229" t="s">
        <v>90</v>
      </c>
      <c r="AY188" s="17" t="s">
        <v>149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88</v>
      </c>
      <c r="BK188" s="230">
        <f>ROUND(I188*H188,2)</f>
        <v>0</v>
      </c>
      <c r="BL188" s="17" t="s">
        <v>349</v>
      </c>
      <c r="BM188" s="229" t="s">
        <v>478</v>
      </c>
    </row>
    <row r="189" spans="1:47" s="2" customFormat="1" ht="12">
      <c r="A189" s="38"/>
      <c r="B189" s="39"/>
      <c r="C189" s="40"/>
      <c r="D189" s="231" t="s">
        <v>159</v>
      </c>
      <c r="E189" s="40"/>
      <c r="F189" s="232" t="s">
        <v>468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90</v>
      </c>
    </row>
    <row r="190" spans="1:51" s="13" customFormat="1" ht="12">
      <c r="A190" s="13"/>
      <c r="B190" s="236"/>
      <c r="C190" s="237"/>
      <c r="D190" s="231" t="s">
        <v>201</v>
      </c>
      <c r="E190" s="238" t="s">
        <v>1</v>
      </c>
      <c r="F190" s="239" t="s">
        <v>301</v>
      </c>
      <c r="G190" s="237"/>
      <c r="H190" s="240">
        <v>16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201</v>
      </c>
      <c r="AU190" s="246" t="s">
        <v>90</v>
      </c>
      <c r="AV190" s="13" t="s">
        <v>90</v>
      </c>
      <c r="AW190" s="13" t="s">
        <v>36</v>
      </c>
      <c r="AX190" s="13" t="s">
        <v>88</v>
      </c>
      <c r="AY190" s="246" t="s">
        <v>149</v>
      </c>
    </row>
    <row r="191" spans="1:65" s="2" customFormat="1" ht="24.15" customHeight="1">
      <c r="A191" s="38"/>
      <c r="B191" s="39"/>
      <c r="C191" s="255" t="s">
        <v>479</v>
      </c>
      <c r="D191" s="255" t="s">
        <v>343</v>
      </c>
      <c r="E191" s="256" t="s">
        <v>480</v>
      </c>
      <c r="F191" s="257" t="s">
        <v>481</v>
      </c>
      <c r="G191" s="258" t="s">
        <v>198</v>
      </c>
      <c r="H191" s="259">
        <v>16</v>
      </c>
      <c r="I191" s="260"/>
      <c r="J191" s="261">
        <f>ROUND(I191*H191,2)</f>
        <v>0</v>
      </c>
      <c r="K191" s="257" t="s">
        <v>1</v>
      </c>
      <c r="L191" s="262"/>
      <c r="M191" s="263" t="s">
        <v>1</v>
      </c>
      <c r="N191" s="264" t="s">
        <v>45</v>
      </c>
      <c r="O191" s="91"/>
      <c r="P191" s="227">
        <f>O191*H191</f>
        <v>0</v>
      </c>
      <c r="Q191" s="227">
        <v>0.01759</v>
      </c>
      <c r="R191" s="227">
        <f>Q191*H191</f>
        <v>0.28144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472</v>
      </c>
      <c r="AT191" s="229" t="s">
        <v>343</v>
      </c>
      <c r="AU191" s="229" t="s">
        <v>90</v>
      </c>
      <c r="AY191" s="17" t="s">
        <v>149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88</v>
      </c>
      <c r="BK191" s="230">
        <f>ROUND(I191*H191,2)</f>
        <v>0</v>
      </c>
      <c r="BL191" s="17" t="s">
        <v>472</v>
      </c>
      <c r="BM191" s="229" t="s">
        <v>482</v>
      </c>
    </row>
    <row r="192" spans="1:65" s="2" customFormat="1" ht="24.15" customHeight="1">
      <c r="A192" s="38"/>
      <c r="B192" s="39"/>
      <c r="C192" s="218" t="s">
        <v>483</v>
      </c>
      <c r="D192" s="218" t="s">
        <v>152</v>
      </c>
      <c r="E192" s="219" t="s">
        <v>484</v>
      </c>
      <c r="F192" s="220" t="s">
        <v>485</v>
      </c>
      <c r="G192" s="221" t="s">
        <v>198</v>
      </c>
      <c r="H192" s="222">
        <v>28</v>
      </c>
      <c r="I192" s="223"/>
      <c r="J192" s="224">
        <f>ROUND(I192*H192,2)</f>
        <v>0</v>
      </c>
      <c r="K192" s="220" t="s">
        <v>441</v>
      </c>
      <c r="L192" s="44"/>
      <c r="M192" s="225" t="s">
        <v>1</v>
      </c>
      <c r="N192" s="226" t="s">
        <v>45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349</v>
      </c>
      <c r="AT192" s="229" t="s">
        <v>152</v>
      </c>
      <c r="AU192" s="229" t="s">
        <v>90</v>
      </c>
      <c r="AY192" s="17" t="s">
        <v>149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88</v>
      </c>
      <c r="BK192" s="230">
        <f>ROUND(I192*H192,2)</f>
        <v>0</v>
      </c>
      <c r="BL192" s="17" t="s">
        <v>349</v>
      </c>
      <c r="BM192" s="229" t="s">
        <v>486</v>
      </c>
    </row>
    <row r="193" spans="1:47" s="2" customFormat="1" ht="12">
      <c r="A193" s="38"/>
      <c r="B193" s="39"/>
      <c r="C193" s="40"/>
      <c r="D193" s="231" t="s">
        <v>159</v>
      </c>
      <c r="E193" s="40"/>
      <c r="F193" s="232" t="s">
        <v>487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90</v>
      </c>
    </row>
    <row r="194" spans="1:51" s="13" customFormat="1" ht="12">
      <c r="A194" s="13"/>
      <c r="B194" s="236"/>
      <c r="C194" s="237"/>
      <c r="D194" s="231" t="s">
        <v>201</v>
      </c>
      <c r="E194" s="238" t="s">
        <v>1</v>
      </c>
      <c r="F194" s="239" t="s">
        <v>488</v>
      </c>
      <c r="G194" s="237"/>
      <c r="H194" s="240">
        <v>28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201</v>
      </c>
      <c r="AU194" s="246" t="s">
        <v>90</v>
      </c>
      <c r="AV194" s="13" t="s">
        <v>90</v>
      </c>
      <c r="AW194" s="13" t="s">
        <v>36</v>
      </c>
      <c r="AX194" s="13" t="s">
        <v>88</v>
      </c>
      <c r="AY194" s="246" t="s">
        <v>149</v>
      </c>
    </row>
    <row r="195" spans="1:65" s="2" customFormat="1" ht="24.15" customHeight="1">
      <c r="A195" s="38"/>
      <c r="B195" s="39"/>
      <c r="C195" s="255" t="s">
        <v>489</v>
      </c>
      <c r="D195" s="255" t="s">
        <v>343</v>
      </c>
      <c r="E195" s="256" t="s">
        <v>490</v>
      </c>
      <c r="F195" s="257" t="s">
        <v>491</v>
      </c>
      <c r="G195" s="258" t="s">
        <v>198</v>
      </c>
      <c r="H195" s="259">
        <v>28</v>
      </c>
      <c r="I195" s="260"/>
      <c r="J195" s="261">
        <f>ROUND(I195*H195,2)</f>
        <v>0</v>
      </c>
      <c r="K195" s="257" t="s">
        <v>441</v>
      </c>
      <c r="L195" s="262"/>
      <c r="M195" s="263" t="s">
        <v>1</v>
      </c>
      <c r="N195" s="264" t="s">
        <v>45</v>
      </c>
      <c r="O195" s="91"/>
      <c r="P195" s="227">
        <f>O195*H195</f>
        <v>0</v>
      </c>
      <c r="Q195" s="227">
        <v>0.01759</v>
      </c>
      <c r="R195" s="227">
        <f>Q195*H195</f>
        <v>0.49252000000000007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472</v>
      </c>
      <c r="AT195" s="229" t="s">
        <v>343</v>
      </c>
      <c r="AU195" s="229" t="s">
        <v>90</v>
      </c>
      <c r="AY195" s="17" t="s">
        <v>149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88</v>
      </c>
      <c r="BK195" s="230">
        <f>ROUND(I195*H195,2)</f>
        <v>0</v>
      </c>
      <c r="BL195" s="17" t="s">
        <v>472</v>
      </c>
      <c r="BM195" s="229" t="s">
        <v>492</v>
      </c>
    </row>
    <row r="196" spans="1:65" s="2" customFormat="1" ht="24.15" customHeight="1">
      <c r="A196" s="38"/>
      <c r="B196" s="39"/>
      <c r="C196" s="218" t="s">
        <v>493</v>
      </c>
      <c r="D196" s="218" t="s">
        <v>152</v>
      </c>
      <c r="E196" s="219" t="s">
        <v>494</v>
      </c>
      <c r="F196" s="220" t="s">
        <v>495</v>
      </c>
      <c r="G196" s="221" t="s">
        <v>198</v>
      </c>
      <c r="H196" s="222">
        <v>62.5</v>
      </c>
      <c r="I196" s="223"/>
      <c r="J196" s="224">
        <f>ROUND(I196*H196,2)</f>
        <v>0</v>
      </c>
      <c r="K196" s="220" t="s">
        <v>156</v>
      </c>
      <c r="L196" s="44"/>
      <c r="M196" s="225" t="s">
        <v>1</v>
      </c>
      <c r="N196" s="226" t="s">
        <v>45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349</v>
      </c>
      <c r="AT196" s="229" t="s">
        <v>152</v>
      </c>
      <c r="AU196" s="229" t="s">
        <v>90</v>
      </c>
      <c r="AY196" s="17" t="s">
        <v>149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88</v>
      </c>
      <c r="BK196" s="230">
        <f>ROUND(I196*H196,2)</f>
        <v>0</v>
      </c>
      <c r="BL196" s="17" t="s">
        <v>349</v>
      </c>
      <c r="BM196" s="229" t="s">
        <v>496</v>
      </c>
    </row>
    <row r="197" spans="1:47" s="2" customFormat="1" ht="12">
      <c r="A197" s="38"/>
      <c r="B197" s="39"/>
      <c r="C197" s="40"/>
      <c r="D197" s="231" t="s">
        <v>159</v>
      </c>
      <c r="E197" s="40"/>
      <c r="F197" s="232" t="s">
        <v>468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90</v>
      </c>
    </row>
    <row r="198" spans="1:65" s="2" customFormat="1" ht="24.15" customHeight="1">
      <c r="A198" s="38"/>
      <c r="B198" s="39"/>
      <c r="C198" s="255" t="s">
        <v>497</v>
      </c>
      <c r="D198" s="255" t="s">
        <v>343</v>
      </c>
      <c r="E198" s="256" t="s">
        <v>498</v>
      </c>
      <c r="F198" s="257" t="s">
        <v>499</v>
      </c>
      <c r="G198" s="258" t="s">
        <v>198</v>
      </c>
      <c r="H198" s="259">
        <v>62.5</v>
      </c>
      <c r="I198" s="260"/>
      <c r="J198" s="261">
        <f>ROUND(I198*H198,2)</f>
        <v>0</v>
      </c>
      <c r="K198" s="257" t="s">
        <v>1</v>
      </c>
      <c r="L198" s="262"/>
      <c r="M198" s="263" t="s">
        <v>1</v>
      </c>
      <c r="N198" s="264" t="s">
        <v>45</v>
      </c>
      <c r="O198" s="91"/>
      <c r="P198" s="227">
        <f>O198*H198</f>
        <v>0</v>
      </c>
      <c r="Q198" s="227">
        <v>0.00851</v>
      </c>
      <c r="R198" s="227">
        <f>Q198*H198</f>
        <v>0.531875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472</v>
      </c>
      <c r="AT198" s="229" t="s">
        <v>343</v>
      </c>
      <c r="AU198" s="229" t="s">
        <v>90</v>
      </c>
      <c r="AY198" s="17" t="s">
        <v>149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88</v>
      </c>
      <c r="BK198" s="230">
        <f>ROUND(I198*H198,2)</f>
        <v>0</v>
      </c>
      <c r="BL198" s="17" t="s">
        <v>472</v>
      </c>
      <c r="BM198" s="229" t="s">
        <v>500</v>
      </c>
    </row>
    <row r="199" spans="1:47" s="2" customFormat="1" ht="12">
      <c r="A199" s="38"/>
      <c r="B199" s="39"/>
      <c r="C199" s="40"/>
      <c r="D199" s="231" t="s">
        <v>159</v>
      </c>
      <c r="E199" s="40"/>
      <c r="F199" s="232" t="s">
        <v>474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159</v>
      </c>
      <c r="AU199" s="17" t="s">
        <v>90</v>
      </c>
    </row>
    <row r="200" spans="1:65" s="2" customFormat="1" ht="24.15" customHeight="1">
      <c r="A200" s="38"/>
      <c r="B200" s="39"/>
      <c r="C200" s="218" t="s">
        <v>501</v>
      </c>
      <c r="D200" s="218" t="s">
        <v>152</v>
      </c>
      <c r="E200" s="219" t="s">
        <v>502</v>
      </c>
      <c r="F200" s="220" t="s">
        <v>503</v>
      </c>
      <c r="G200" s="221" t="s">
        <v>198</v>
      </c>
      <c r="H200" s="222">
        <v>15</v>
      </c>
      <c r="I200" s="223"/>
      <c r="J200" s="224">
        <f>ROUND(I200*H200,2)</f>
        <v>0</v>
      </c>
      <c r="K200" s="220" t="s">
        <v>441</v>
      </c>
      <c r="L200" s="44"/>
      <c r="M200" s="225" t="s">
        <v>1</v>
      </c>
      <c r="N200" s="226" t="s">
        <v>45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349</v>
      </c>
      <c r="AT200" s="229" t="s">
        <v>152</v>
      </c>
      <c r="AU200" s="229" t="s">
        <v>90</v>
      </c>
      <c r="AY200" s="17" t="s">
        <v>149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88</v>
      </c>
      <c r="BK200" s="230">
        <f>ROUND(I200*H200,2)</f>
        <v>0</v>
      </c>
      <c r="BL200" s="17" t="s">
        <v>349</v>
      </c>
      <c r="BM200" s="229" t="s">
        <v>504</v>
      </c>
    </row>
    <row r="201" spans="1:47" s="2" customFormat="1" ht="12">
      <c r="A201" s="38"/>
      <c r="B201" s="39"/>
      <c r="C201" s="40"/>
      <c r="D201" s="231" t="s">
        <v>159</v>
      </c>
      <c r="E201" s="40"/>
      <c r="F201" s="232" t="s">
        <v>487</v>
      </c>
      <c r="G201" s="40"/>
      <c r="H201" s="40"/>
      <c r="I201" s="233"/>
      <c r="J201" s="40"/>
      <c r="K201" s="40"/>
      <c r="L201" s="44"/>
      <c r="M201" s="234"/>
      <c r="N201" s="235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90</v>
      </c>
    </row>
    <row r="202" spans="1:51" s="13" customFormat="1" ht="12">
      <c r="A202" s="13"/>
      <c r="B202" s="236"/>
      <c r="C202" s="237"/>
      <c r="D202" s="231" t="s">
        <v>201</v>
      </c>
      <c r="E202" s="238" t="s">
        <v>1</v>
      </c>
      <c r="F202" s="239" t="s">
        <v>505</v>
      </c>
      <c r="G202" s="237"/>
      <c r="H202" s="240">
        <v>15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201</v>
      </c>
      <c r="AU202" s="246" t="s">
        <v>90</v>
      </c>
      <c r="AV202" s="13" t="s">
        <v>90</v>
      </c>
      <c r="AW202" s="13" t="s">
        <v>36</v>
      </c>
      <c r="AX202" s="13" t="s">
        <v>88</v>
      </c>
      <c r="AY202" s="246" t="s">
        <v>149</v>
      </c>
    </row>
    <row r="203" spans="1:65" s="2" customFormat="1" ht="24.15" customHeight="1">
      <c r="A203" s="38"/>
      <c r="B203" s="39"/>
      <c r="C203" s="255" t="s">
        <v>506</v>
      </c>
      <c r="D203" s="255" t="s">
        <v>343</v>
      </c>
      <c r="E203" s="256" t="s">
        <v>507</v>
      </c>
      <c r="F203" s="257" t="s">
        <v>508</v>
      </c>
      <c r="G203" s="258" t="s">
        <v>198</v>
      </c>
      <c r="H203" s="259">
        <v>15</v>
      </c>
      <c r="I203" s="260"/>
      <c r="J203" s="261">
        <f>ROUND(I203*H203,2)</f>
        <v>0</v>
      </c>
      <c r="K203" s="257" t="s">
        <v>1</v>
      </c>
      <c r="L203" s="262"/>
      <c r="M203" s="263" t="s">
        <v>1</v>
      </c>
      <c r="N203" s="264" t="s">
        <v>45</v>
      </c>
      <c r="O203" s="91"/>
      <c r="P203" s="227">
        <f>O203*H203</f>
        <v>0</v>
      </c>
      <c r="Q203" s="227">
        <v>0.01759</v>
      </c>
      <c r="R203" s="227">
        <f>Q203*H203</f>
        <v>0.26385000000000003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472</v>
      </c>
      <c r="AT203" s="229" t="s">
        <v>343</v>
      </c>
      <c r="AU203" s="229" t="s">
        <v>90</v>
      </c>
      <c r="AY203" s="17" t="s">
        <v>149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88</v>
      </c>
      <c r="BK203" s="230">
        <f>ROUND(I203*H203,2)</f>
        <v>0</v>
      </c>
      <c r="BL203" s="17" t="s">
        <v>472</v>
      </c>
      <c r="BM203" s="229" t="s">
        <v>509</v>
      </c>
    </row>
    <row r="204" spans="1:65" s="2" customFormat="1" ht="16.5" customHeight="1">
      <c r="A204" s="38"/>
      <c r="B204" s="39"/>
      <c r="C204" s="218" t="s">
        <v>510</v>
      </c>
      <c r="D204" s="218" t="s">
        <v>152</v>
      </c>
      <c r="E204" s="219" t="s">
        <v>511</v>
      </c>
      <c r="F204" s="220" t="s">
        <v>512</v>
      </c>
      <c r="G204" s="221" t="s">
        <v>248</v>
      </c>
      <c r="H204" s="222">
        <v>7</v>
      </c>
      <c r="I204" s="223"/>
      <c r="J204" s="224">
        <f>ROUND(I204*H204,2)</f>
        <v>0</v>
      </c>
      <c r="K204" s="220" t="s">
        <v>1</v>
      </c>
      <c r="L204" s="44"/>
      <c r="M204" s="225" t="s">
        <v>1</v>
      </c>
      <c r="N204" s="226" t="s">
        <v>45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349</v>
      </c>
      <c r="AT204" s="229" t="s">
        <v>152</v>
      </c>
      <c r="AU204" s="229" t="s">
        <v>90</v>
      </c>
      <c r="AY204" s="17" t="s">
        <v>149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88</v>
      </c>
      <c r="BK204" s="230">
        <f>ROUND(I204*H204,2)</f>
        <v>0</v>
      </c>
      <c r="BL204" s="17" t="s">
        <v>349</v>
      </c>
      <c r="BM204" s="229" t="s">
        <v>513</v>
      </c>
    </row>
    <row r="205" spans="1:47" s="2" customFormat="1" ht="12">
      <c r="A205" s="38"/>
      <c r="B205" s="39"/>
      <c r="C205" s="40"/>
      <c r="D205" s="231" t="s">
        <v>159</v>
      </c>
      <c r="E205" s="40"/>
      <c r="F205" s="232" t="s">
        <v>514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90</v>
      </c>
    </row>
    <row r="206" spans="1:65" s="2" customFormat="1" ht="16.5" customHeight="1">
      <c r="A206" s="38"/>
      <c r="B206" s="39"/>
      <c r="C206" s="218" t="s">
        <v>515</v>
      </c>
      <c r="D206" s="218" t="s">
        <v>152</v>
      </c>
      <c r="E206" s="219" t="s">
        <v>516</v>
      </c>
      <c r="F206" s="220" t="s">
        <v>517</v>
      </c>
      <c r="G206" s="221" t="s">
        <v>248</v>
      </c>
      <c r="H206" s="222">
        <v>6</v>
      </c>
      <c r="I206" s="223"/>
      <c r="J206" s="224">
        <f>ROUND(I206*H206,2)</f>
        <v>0</v>
      </c>
      <c r="K206" s="220" t="s">
        <v>156</v>
      </c>
      <c r="L206" s="44"/>
      <c r="M206" s="225" t="s">
        <v>1</v>
      </c>
      <c r="N206" s="226" t="s">
        <v>45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349</v>
      </c>
      <c r="AT206" s="229" t="s">
        <v>152</v>
      </c>
      <c r="AU206" s="229" t="s">
        <v>90</v>
      </c>
      <c r="AY206" s="17" t="s">
        <v>149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88</v>
      </c>
      <c r="BK206" s="230">
        <f>ROUND(I206*H206,2)</f>
        <v>0</v>
      </c>
      <c r="BL206" s="17" t="s">
        <v>349</v>
      </c>
      <c r="BM206" s="229" t="s">
        <v>518</v>
      </c>
    </row>
    <row r="207" spans="1:51" s="13" customFormat="1" ht="12">
      <c r="A207" s="13"/>
      <c r="B207" s="236"/>
      <c r="C207" s="237"/>
      <c r="D207" s="231" t="s">
        <v>201</v>
      </c>
      <c r="E207" s="238" t="s">
        <v>1</v>
      </c>
      <c r="F207" s="239" t="s">
        <v>519</v>
      </c>
      <c r="G207" s="237"/>
      <c r="H207" s="240">
        <v>6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201</v>
      </c>
      <c r="AU207" s="246" t="s">
        <v>90</v>
      </c>
      <c r="AV207" s="13" t="s">
        <v>90</v>
      </c>
      <c r="AW207" s="13" t="s">
        <v>36</v>
      </c>
      <c r="AX207" s="13" t="s">
        <v>80</v>
      </c>
      <c r="AY207" s="246" t="s">
        <v>149</v>
      </c>
    </row>
    <row r="208" spans="1:65" s="2" customFormat="1" ht="21.75" customHeight="1">
      <c r="A208" s="38"/>
      <c r="B208" s="39"/>
      <c r="C208" s="218" t="s">
        <v>520</v>
      </c>
      <c r="D208" s="218" t="s">
        <v>152</v>
      </c>
      <c r="E208" s="219" t="s">
        <v>521</v>
      </c>
      <c r="F208" s="220" t="s">
        <v>522</v>
      </c>
      <c r="G208" s="221" t="s">
        <v>198</v>
      </c>
      <c r="H208" s="222">
        <v>63.5</v>
      </c>
      <c r="I208" s="223"/>
      <c r="J208" s="224">
        <f>ROUND(I208*H208,2)</f>
        <v>0</v>
      </c>
      <c r="K208" s="220" t="s">
        <v>156</v>
      </c>
      <c r="L208" s="44"/>
      <c r="M208" s="225" t="s">
        <v>1</v>
      </c>
      <c r="N208" s="226" t="s">
        <v>45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349</v>
      </c>
      <c r="AT208" s="229" t="s">
        <v>152</v>
      </c>
      <c r="AU208" s="229" t="s">
        <v>90</v>
      </c>
      <c r="AY208" s="17" t="s">
        <v>149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88</v>
      </c>
      <c r="BK208" s="230">
        <f>ROUND(I208*H208,2)</f>
        <v>0</v>
      </c>
      <c r="BL208" s="17" t="s">
        <v>349</v>
      </c>
      <c r="BM208" s="229" t="s">
        <v>523</v>
      </c>
    </row>
    <row r="209" spans="1:65" s="2" customFormat="1" ht="21.75" customHeight="1">
      <c r="A209" s="38"/>
      <c r="B209" s="39"/>
      <c r="C209" s="218" t="s">
        <v>524</v>
      </c>
      <c r="D209" s="218" t="s">
        <v>152</v>
      </c>
      <c r="E209" s="219" t="s">
        <v>525</v>
      </c>
      <c r="F209" s="220" t="s">
        <v>526</v>
      </c>
      <c r="G209" s="221" t="s">
        <v>198</v>
      </c>
      <c r="H209" s="222">
        <v>78.5</v>
      </c>
      <c r="I209" s="223"/>
      <c r="J209" s="224">
        <f>ROUND(I209*H209,2)</f>
        <v>0</v>
      </c>
      <c r="K209" s="220" t="s">
        <v>156</v>
      </c>
      <c r="L209" s="44"/>
      <c r="M209" s="225" t="s">
        <v>1</v>
      </c>
      <c r="N209" s="226" t="s">
        <v>45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349</v>
      </c>
      <c r="AT209" s="229" t="s">
        <v>152</v>
      </c>
      <c r="AU209" s="229" t="s">
        <v>90</v>
      </c>
      <c r="AY209" s="17" t="s">
        <v>149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88</v>
      </c>
      <c r="BK209" s="230">
        <f>ROUND(I209*H209,2)</f>
        <v>0</v>
      </c>
      <c r="BL209" s="17" t="s">
        <v>349</v>
      </c>
      <c r="BM209" s="229" t="s">
        <v>527</v>
      </c>
    </row>
    <row r="210" spans="1:51" s="13" customFormat="1" ht="12">
      <c r="A210" s="13"/>
      <c r="B210" s="236"/>
      <c r="C210" s="237"/>
      <c r="D210" s="231" t="s">
        <v>201</v>
      </c>
      <c r="E210" s="238" t="s">
        <v>1</v>
      </c>
      <c r="F210" s="239" t="s">
        <v>528</v>
      </c>
      <c r="G210" s="237"/>
      <c r="H210" s="240">
        <v>78.5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201</v>
      </c>
      <c r="AU210" s="246" t="s">
        <v>90</v>
      </c>
      <c r="AV210" s="13" t="s">
        <v>90</v>
      </c>
      <c r="AW210" s="13" t="s">
        <v>36</v>
      </c>
      <c r="AX210" s="13" t="s">
        <v>88</v>
      </c>
      <c r="AY210" s="246" t="s">
        <v>149</v>
      </c>
    </row>
    <row r="211" spans="1:65" s="2" customFormat="1" ht="16.5" customHeight="1">
      <c r="A211" s="38"/>
      <c r="B211" s="39"/>
      <c r="C211" s="218" t="s">
        <v>529</v>
      </c>
      <c r="D211" s="218" t="s">
        <v>152</v>
      </c>
      <c r="E211" s="219" t="s">
        <v>530</v>
      </c>
      <c r="F211" s="220" t="s">
        <v>531</v>
      </c>
      <c r="G211" s="221" t="s">
        <v>198</v>
      </c>
      <c r="H211" s="222">
        <v>63.5</v>
      </c>
      <c r="I211" s="223"/>
      <c r="J211" s="224">
        <f>ROUND(I211*H211,2)</f>
        <v>0</v>
      </c>
      <c r="K211" s="220" t="s">
        <v>156</v>
      </c>
      <c r="L211" s="44"/>
      <c r="M211" s="225" t="s">
        <v>1</v>
      </c>
      <c r="N211" s="226" t="s">
        <v>45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349</v>
      </c>
      <c r="AT211" s="229" t="s">
        <v>152</v>
      </c>
      <c r="AU211" s="229" t="s">
        <v>90</v>
      </c>
      <c r="AY211" s="17" t="s">
        <v>149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88</v>
      </c>
      <c r="BK211" s="230">
        <f>ROUND(I211*H211,2)</f>
        <v>0</v>
      </c>
      <c r="BL211" s="17" t="s">
        <v>349</v>
      </c>
      <c r="BM211" s="229" t="s">
        <v>532</v>
      </c>
    </row>
    <row r="212" spans="1:65" s="2" customFormat="1" ht="16.5" customHeight="1">
      <c r="A212" s="38"/>
      <c r="B212" s="39"/>
      <c r="C212" s="218" t="s">
        <v>533</v>
      </c>
      <c r="D212" s="218" t="s">
        <v>152</v>
      </c>
      <c r="E212" s="219" t="s">
        <v>534</v>
      </c>
      <c r="F212" s="220" t="s">
        <v>535</v>
      </c>
      <c r="G212" s="221" t="s">
        <v>198</v>
      </c>
      <c r="H212" s="222">
        <v>78.5</v>
      </c>
      <c r="I212" s="223"/>
      <c r="J212" s="224">
        <f>ROUND(I212*H212,2)</f>
        <v>0</v>
      </c>
      <c r="K212" s="220" t="s">
        <v>156</v>
      </c>
      <c r="L212" s="44"/>
      <c r="M212" s="225" t="s">
        <v>1</v>
      </c>
      <c r="N212" s="226" t="s">
        <v>45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349</v>
      </c>
      <c r="AT212" s="229" t="s">
        <v>152</v>
      </c>
      <c r="AU212" s="229" t="s">
        <v>90</v>
      </c>
      <c r="AY212" s="17" t="s">
        <v>149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88</v>
      </c>
      <c r="BK212" s="230">
        <f>ROUND(I212*H212,2)</f>
        <v>0</v>
      </c>
      <c r="BL212" s="17" t="s">
        <v>349</v>
      </c>
      <c r="BM212" s="229" t="s">
        <v>536</v>
      </c>
    </row>
    <row r="213" spans="1:51" s="13" customFormat="1" ht="12">
      <c r="A213" s="13"/>
      <c r="B213" s="236"/>
      <c r="C213" s="237"/>
      <c r="D213" s="231" t="s">
        <v>201</v>
      </c>
      <c r="E213" s="238" t="s">
        <v>1</v>
      </c>
      <c r="F213" s="239" t="s">
        <v>528</v>
      </c>
      <c r="G213" s="237"/>
      <c r="H213" s="240">
        <v>78.5</v>
      </c>
      <c r="I213" s="241"/>
      <c r="J213" s="237"/>
      <c r="K213" s="237"/>
      <c r="L213" s="242"/>
      <c r="M213" s="276"/>
      <c r="N213" s="277"/>
      <c r="O213" s="277"/>
      <c r="P213" s="277"/>
      <c r="Q213" s="277"/>
      <c r="R213" s="277"/>
      <c r="S213" s="277"/>
      <c r="T213" s="27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201</v>
      </c>
      <c r="AU213" s="246" t="s">
        <v>90</v>
      </c>
      <c r="AV213" s="13" t="s">
        <v>90</v>
      </c>
      <c r="AW213" s="13" t="s">
        <v>36</v>
      </c>
      <c r="AX213" s="13" t="s">
        <v>80</v>
      </c>
      <c r="AY213" s="246" t="s">
        <v>149</v>
      </c>
    </row>
    <row r="214" spans="1:31" s="2" customFormat="1" ht="6.95" customHeight="1">
      <c r="A214" s="38"/>
      <c r="B214" s="66"/>
      <c r="C214" s="67"/>
      <c r="D214" s="67"/>
      <c r="E214" s="67"/>
      <c r="F214" s="67"/>
      <c r="G214" s="67"/>
      <c r="H214" s="67"/>
      <c r="I214" s="67"/>
      <c r="J214" s="67"/>
      <c r="K214" s="67"/>
      <c r="L214" s="44"/>
      <c r="M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</sheetData>
  <sheetProtection password="CC35" sheet="1" objects="1" scenarios="1" formatColumns="0" formatRows="0" autoFilter="0"/>
  <autoFilter ref="C124:K21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537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ROUND(J132,2)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ROUND((SUM(BE132:BE516)),2)</f>
        <v>0</v>
      </c>
      <c r="G33" s="38"/>
      <c r="H33" s="38"/>
      <c r="I33" s="155">
        <v>0.21</v>
      </c>
      <c r="J33" s="154">
        <f>ROUND(((SUM(BE132:BE516))*I33),2)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ROUND((SUM(BF132:BF516)),2)</f>
        <v>0</v>
      </c>
      <c r="G34" s="38"/>
      <c r="H34" s="38"/>
      <c r="I34" s="155">
        <v>0.15</v>
      </c>
      <c r="J34" s="154">
        <f>ROUND(((SUM(BF132:BF516))*I34),2)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ROUND((SUM(BG132:BG516)),2)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ROUND((SUM(BH132:BH516)),2)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ROUND((SUM(BI132:BI516)),2)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230</v>
      </c>
      <c r="E97" s="182"/>
      <c r="F97" s="182"/>
      <c r="G97" s="182"/>
      <c r="H97" s="182"/>
      <c r="I97" s="182"/>
      <c r="J97" s="183">
        <f>J133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J134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538</v>
      </c>
      <c r="E99" s="188"/>
      <c r="F99" s="188"/>
      <c r="G99" s="188"/>
      <c r="H99" s="188"/>
      <c r="I99" s="188"/>
      <c r="J99" s="189">
        <f>J222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352</v>
      </c>
      <c r="E100" s="188"/>
      <c r="F100" s="188"/>
      <c r="G100" s="188"/>
      <c r="H100" s="188"/>
      <c r="I100" s="188"/>
      <c r="J100" s="189">
        <f>J235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353</v>
      </c>
      <c r="E101" s="188"/>
      <c r="F101" s="188"/>
      <c r="G101" s="188"/>
      <c r="H101" s="188"/>
      <c r="I101" s="188"/>
      <c r="J101" s="189">
        <f>J250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539</v>
      </c>
      <c r="E102" s="188"/>
      <c r="F102" s="188"/>
      <c r="G102" s="188"/>
      <c r="H102" s="188"/>
      <c r="I102" s="188"/>
      <c r="J102" s="189">
        <f>J264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540</v>
      </c>
      <c r="E103" s="188"/>
      <c r="F103" s="188"/>
      <c r="G103" s="188"/>
      <c r="H103" s="188"/>
      <c r="I103" s="188"/>
      <c r="J103" s="189">
        <f>J333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354</v>
      </c>
      <c r="E104" s="188"/>
      <c r="F104" s="188"/>
      <c r="G104" s="188"/>
      <c r="H104" s="188"/>
      <c r="I104" s="188"/>
      <c r="J104" s="189">
        <f>J336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232</v>
      </c>
      <c r="E105" s="188"/>
      <c r="F105" s="188"/>
      <c r="G105" s="188"/>
      <c r="H105" s="188"/>
      <c r="I105" s="188"/>
      <c r="J105" s="189">
        <f>J379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233</v>
      </c>
      <c r="E106" s="188"/>
      <c r="F106" s="188"/>
      <c r="G106" s="188"/>
      <c r="H106" s="188"/>
      <c r="I106" s="188"/>
      <c r="J106" s="189">
        <f>J492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355</v>
      </c>
      <c r="E107" s="188"/>
      <c r="F107" s="188"/>
      <c r="G107" s="188"/>
      <c r="H107" s="188"/>
      <c r="I107" s="188"/>
      <c r="J107" s="189">
        <f>J503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9"/>
      <c r="C108" s="180"/>
      <c r="D108" s="181" t="s">
        <v>541</v>
      </c>
      <c r="E108" s="182"/>
      <c r="F108" s="182"/>
      <c r="G108" s="182"/>
      <c r="H108" s="182"/>
      <c r="I108" s="182"/>
      <c r="J108" s="183">
        <f>J505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5"/>
      <c r="C109" s="186"/>
      <c r="D109" s="187" t="s">
        <v>542</v>
      </c>
      <c r="E109" s="188"/>
      <c r="F109" s="188"/>
      <c r="G109" s="188"/>
      <c r="H109" s="188"/>
      <c r="I109" s="188"/>
      <c r="J109" s="189">
        <f>J506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9"/>
      <c r="C110" s="180"/>
      <c r="D110" s="181" t="s">
        <v>341</v>
      </c>
      <c r="E110" s="182"/>
      <c r="F110" s="182"/>
      <c r="G110" s="182"/>
      <c r="H110" s="182"/>
      <c r="I110" s="182"/>
      <c r="J110" s="183">
        <f>J509</f>
        <v>0</v>
      </c>
      <c r="K110" s="180"/>
      <c r="L110" s="18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5"/>
      <c r="C111" s="186"/>
      <c r="D111" s="187" t="s">
        <v>543</v>
      </c>
      <c r="E111" s="188"/>
      <c r="F111" s="188"/>
      <c r="G111" s="188"/>
      <c r="H111" s="188"/>
      <c r="I111" s="188"/>
      <c r="J111" s="189">
        <f>J510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342</v>
      </c>
      <c r="E112" s="188"/>
      <c r="F112" s="188"/>
      <c r="G112" s="188"/>
      <c r="H112" s="188"/>
      <c r="I112" s="188"/>
      <c r="J112" s="189">
        <f>J513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133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74" t="str">
        <f>E7</f>
        <v>Místní komunikace Jamská - Nákupní park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119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SO101 - Komunikace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Žďár nad Sázavou</v>
      </c>
      <c r="G126" s="40"/>
      <c r="H126" s="40"/>
      <c r="I126" s="32" t="s">
        <v>22</v>
      </c>
      <c r="J126" s="79" t="str">
        <f>IF(J12="","",J12)</f>
        <v>21. 6. 2022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2" t="s">
        <v>24</v>
      </c>
      <c r="D128" s="40"/>
      <c r="E128" s="40"/>
      <c r="F128" s="27" t="str">
        <f>E15</f>
        <v>Město Žďár nad Sázavou</v>
      </c>
      <c r="G128" s="40"/>
      <c r="H128" s="40"/>
      <c r="I128" s="32" t="s">
        <v>32</v>
      </c>
      <c r="J128" s="36" t="str">
        <f>E21</f>
        <v>PROfi Jihlava spol. s 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5.65" customHeight="1">
      <c r="A129" s="38"/>
      <c r="B129" s="39"/>
      <c r="C129" s="32" t="s">
        <v>30</v>
      </c>
      <c r="D129" s="40"/>
      <c r="E129" s="40"/>
      <c r="F129" s="27" t="str">
        <f>IF(E18="","",E18)</f>
        <v>Vyplň údaj</v>
      </c>
      <c r="G129" s="40"/>
      <c r="H129" s="40"/>
      <c r="I129" s="32" t="s">
        <v>37</v>
      </c>
      <c r="J129" s="36" t="str">
        <f>E24</f>
        <v>PROfi Jihlava spol. s r.o.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91"/>
      <c r="B131" s="192"/>
      <c r="C131" s="193" t="s">
        <v>134</v>
      </c>
      <c r="D131" s="194" t="s">
        <v>65</v>
      </c>
      <c r="E131" s="194" t="s">
        <v>61</v>
      </c>
      <c r="F131" s="194" t="s">
        <v>62</v>
      </c>
      <c r="G131" s="194" t="s">
        <v>135</v>
      </c>
      <c r="H131" s="194" t="s">
        <v>136</v>
      </c>
      <c r="I131" s="194" t="s">
        <v>137</v>
      </c>
      <c r="J131" s="194" t="s">
        <v>123</v>
      </c>
      <c r="K131" s="195" t="s">
        <v>138</v>
      </c>
      <c r="L131" s="196"/>
      <c r="M131" s="100" t="s">
        <v>1</v>
      </c>
      <c r="N131" s="101" t="s">
        <v>44</v>
      </c>
      <c r="O131" s="101" t="s">
        <v>139</v>
      </c>
      <c r="P131" s="101" t="s">
        <v>140</v>
      </c>
      <c r="Q131" s="101" t="s">
        <v>141</v>
      </c>
      <c r="R131" s="101" t="s">
        <v>142</v>
      </c>
      <c r="S131" s="101" t="s">
        <v>143</v>
      </c>
      <c r="T131" s="102" t="s">
        <v>144</v>
      </c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</row>
    <row r="132" spans="1:63" s="2" customFormat="1" ht="22.8" customHeight="1">
      <c r="A132" s="38"/>
      <c r="B132" s="39"/>
      <c r="C132" s="107" t="s">
        <v>145</v>
      </c>
      <c r="D132" s="40"/>
      <c r="E132" s="40"/>
      <c r="F132" s="40"/>
      <c r="G132" s="40"/>
      <c r="H132" s="40"/>
      <c r="I132" s="40"/>
      <c r="J132" s="197">
        <f>BK132</f>
        <v>0</v>
      </c>
      <c r="K132" s="40"/>
      <c r="L132" s="44"/>
      <c r="M132" s="103"/>
      <c r="N132" s="198"/>
      <c r="O132" s="104"/>
      <c r="P132" s="199">
        <f>P133+P505+P509</f>
        <v>0</v>
      </c>
      <c r="Q132" s="104"/>
      <c r="R132" s="199">
        <f>R133+R505+R509</f>
        <v>3024.58732762</v>
      </c>
      <c r="S132" s="104"/>
      <c r="T132" s="200">
        <f>T133+T505+T509</f>
        <v>1090.0257500000002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79</v>
      </c>
      <c r="AU132" s="17" t="s">
        <v>125</v>
      </c>
      <c r="BK132" s="201">
        <f>BK133+BK505+BK509</f>
        <v>0</v>
      </c>
    </row>
    <row r="133" spans="1:63" s="12" customFormat="1" ht="25.9" customHeight="1">
      <c r="A133" s="12"/>
      <c r="B133" s="202"/>
      <c r="C133" s="203"/>
      <c r="D133" s="204" t="s">
        <v>79</v>
      </c>
      <c r="E133" s="205" t="s">
        <v>234</v>
      </c>
      <c r="F133" s="205" t="s">
        <v>235</v>
      </c>
      <c r="G133" s="203"/>
      <c r="H133" s="203"/>
      <c r="I133" s="206"/>
      <c r="J133" s="207">
        <f>BK133</f>
        <v>0</v>
      </c>
      <c r="K133" s="203"/>
      <c r="L133" s="208"/>
      <c r="M133" s="209"/>
      <c r="N133" s="210"/>
      <c r="O133" s="210"/>
      <c r="P133" s="211">
        <f>P134+P222+P235+P250+P264+P333+P336+P379+P492+P503</f>
        <v>0</v>
      </c>
      <c r="Q133" s="210"/>
      <c r="R133" s="211">
        <f>R134+R222+R235+R250+R264+R333+R336+R379+R492+R503</f>
        <v>3024.31007762</v>
      </c>
      <c r="S133" s="210"/>
      <c r="T133" s="212">
        <f>T134+T222+T235+T250+T264+T333+T336+T379+T492+T503</f>
        <v>1090.0257500000002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88</v>
      </c>
      <c r="AT133" s="214" t="s">
        <v>79</v>
      </c>
      <c r="AU133" s="214" t="s">
        <v>80</v>
      </c>
      <c r="AY133" s="213" t="s">
        <v>149</v>
      </c>
      <c r="BK133" s="215">
        <f>BK134+BK222+BK235+BK250+BK264+BK333+BK336+BK379+BK492+BK503</f>
        <v>0</v>
      </c>
    </row>
    <row r="134" spans="1:63" s="12" customFormat="1" ht="22.8" customHeight="1">
      <c r="A134" s="12"/>
      <c r="B134" s="202"/>
      <c r="C134" s="203"/>
      <c r="D134" s="204" t="s">
        <v>79</v>
      </c>
      <c r="E134" s="216" t="s">
        <v>88</v>
      </c>
      <c r="F134" s="216" t="s">
        <v>236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SUM(P135:P221)</f>
        <v>0</v>
      </c>
      <c r="Q134" s="210"/>
      <c r="R134" s="211">
        <f>SUM(R135:R221)</f>
        <v>1802.5462785000002</v>
      </c>
      <c r="S134" s="210"/>
      <c r="T134" s="212">
        <f>SUM(T135:T221)</f>
        <v>1079.5857500000002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88</v>
      </c>
      <c r="AT134" s="214" t="s">
        <v>79</v>
      </c>
      <c r="AU134" s="214" t="s">
        <v>88</v>
      </c>
      <c r="AY134" s="213" t="s">
        <v>149</v>
      </c>
      <c r="BK134" s="215">
        <f>SUM(BK135:BK221)</f>
        <v>0</v>
      </c>
    </row>
    <row r="135" spans="1:65" s="2" customFormat="1" ht="24.15" customHeight="1">
      <c r="A135" s="38"/>
      <c r="B135" s="39"/>
      <c r="C135" s="218" t="s">
        <v>88</v>
      </c>
      <c r="D135" s="218" t="s">
        <v>152</v>
      </c>
      <c r="E135" s="219" t="s">
        <v>544</v>
      </c>
      <c r="F135" s="220" t="s">
        <v>545</v>
      </c>
      <c r="G135" s="221" t="s">
        <v>239</v>
      </c>
      <c r="H135" s="222">
        <v>58.6</v>
      </c>
      <c r="I135" s="223"/>
      <c r="J135" s="224">
        <f>ROUND(I135*H135,2)</f>
        <v>0</v>
      </c>
      <c r="K135" s="220" t="s">
        <v>156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0.26</v>
      </c>
      <c r="T135" s="228">
        <f>S135*H135</f>
        <v>15.236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169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169</v>
      </c>
      <c r="BM135" s="229" t="s">
        <v>546</v>
      </c>
    </row>
    <row r="136" spans="1:51" s="13" customFormat="1" ht="12">
      <c r="A136" s="13"/>
      <c r="B136" s="236"/>
      <c r="C136" s="237"/>
      <c r="D136" s="231" t="s">
        <v>201</v>
      </c>
      <c r="E136" s="238" t="s">
        <v>1</v>
      </c>
      <c r="F136" s="239" t="s">
        <v>547</v>
      </c>
      <c r="G136" s="237"/>
      <c r="H136" s="240">
        <v>58.6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201</v>
      </c>
      <c r="AU136" s="246" t="s">
        <v>90</v>
      </c>
      <c r="AV136" s="13" t="s">
        <v>90</v>
      </c>
      <c r="AW136" s="13" t="s">
        <v>36</v>
      </c>
      <c r="AX136" s="13" t="s">
        <v>80</v>
      </c>
      <c r="AY136" s="246" t="s">
        <v>149</v>
      </c>
    </row>
    <row r="137" spans="1:65" s="2" customFormat="1" ht="24.15" customHeight="1">
      <c r="A137" s="38"/>
      <c r="B137" s="39"/>
      <c r="C137" s="218" t="s">
        <v>90</v>
      </c>
      <c r="D137" s="218" t="s">
        <v>152</v>
      </c>
      <c r="E137" s="219" t="s">
        <v>548</v>
      </c>
      <c r="F137" s="220" t="s">
        <v>549</v>
      </c>
      <c r="G137" s="221" t="s">
        <v>239</v>
      </c>
      <c r="H137" s="222">
        <v>1483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0.29</v>
      </c>
      <c r="T137" s="228">
        <f>S137*H137</f>
        <v>430.07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169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550</v>
      </c>
    </row>
    <row r="138" spans="1:51" s="13" customFormat="1" ht="12">
      <c r="A138" s="13"/>
      <c r="B138" s="236"/>
      <c r="C138" s="237"/>
      <c r="D138" s="231" t="s">
        <v>201</v>
      </c>
      <c r="E138" s="238" t="s">
        <v>1</v>
      </c>
      <c r="F138" s="239" t="s">
        <v>551</v>
      </c>
      <c r="G138" s="237"/>
      <c r="H138" s="240">
        <v>1426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201</v>
      </c>
      <c r="AU138" s="246" t="s">
        <v>90</v>
      </c>
      <c r="AV138" s="13" t="s">
        <v>90</v>
      </c>
      <c r="AW138" s="13" t="s">
        <v>36</v>
      </c>
      <c r="AX138" s="13" t="s">
        <v>80</v>
      </c>
      <c r="AY138" s="246" t="s">
        <v>149</v>
      </c>
    </row>
    <row r="139" spans="1:51" s="13" customFormat="1" ht="12">
      <c r="A139" s="13"/>
      <c r="B139" s="236"/>
      <c r="C139" s="237"/>
      <c r="D139" s="231" t="s">
        <v>201</v>
      </c>
      <c r="E139" s="238" t="s">
        <v>1</v>
      </c>
      <c r="F139" s="239" t="s">
        <v>552</v>
      </c>
      <c r="G139" s="237"/>
      <c r="H139" s="240">
        <v>57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201</v>
      </c>
      <c r="AU139" s="246" t="s">
        <v>90</v>
      </c>
      <c r="AV139" s="13" t="s">
        <v>90</v>
      </c>
      <c r="AW139" s="13" t="s">
        <v>36</v>
      </c>
      <c r="AX139" s="13" t="s">
        <v>80</v>
      </c>
      <c r="AY139" s="246" t="s">
        <v>149</v>
      </c>
    </row>
    <row r="140" spans="1:65" s="2" customFormat="1" ht="24.15" customHeight="1">
      <c r="A140" s="38"/>
      <c r="B140" s="39"/>
      <c r="C140" s="218" t="s">
        <v>165</v>
      </c>
      <c r="D140" s="218" t="s">
        <v>152</v>
      </c>
      <c r="E140" s="219" t="s">
        <v>553</v>
      </c>
      <c r="F140" s="220" t="s">
        <v>554</v>
      </c>
      <c r="G140" s="221" t="s">
        <v>239</v>
      </c>
      <c r="H140" s="222">
        <v>260</v>
      </c>
      <c r="I140" s="223"/>
      <c r="J140" s="224">
        <f>ROUND(I140*H140,2)</f>
        <v>0</v>
      </c>
      <c r="K140" s="220" t="s">
        <v>156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0.098</v>
      </c>
      <c r="T140" s="228">
        <f>S140*H140</f>
        <v>25.48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169</v>
      </c>
      <c r="AT140" s="229" t="s">
        <v>152</v>
      </c>
      <c r="AU140" s="229" t="s">
        <v>90</v>
      </c>
      <c r="AY140" s="17" t="s">
        <v>149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169</v>
      </c>
      <c r="BM140" s="229" t="s">
        <v>555</v>
      </c>
    </row>
    <row r="141" spans="1:47" s="2" customFormat="1" ht="12">
      <c r="A141" s="38"/>
      <c r="B141" s="39"/>
      <c r="C141" s="40"/>
      <c r="D141" s="231" t="s">
        <v>159</v>
      </c>
      <c r="E141" s="40"/>
      <c r="F141" s="232" t="s">
        <v>556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90</v>
      </c>
    </row>
    <row r="142" spans="1:51" s="13" customFormat="1" ht="12">
      <c r="A142" s="13"/>
      <c r="B142" s="236"/>
      <c r="C142" s="237"/>
      <c r="D142" s="231" t="s">
        <v>201</v>
      </c>
      <c r="E142" s="238" t="s">
        <v>1</v>
      </c>
      <c r="F142" s="239" t="s">
        <v>557</v>
      </c>
      <c r="G142" s="237"/>
      <c r="H142" s="240">
        <v>260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201</v>
      </c>
      <c r="AU142" s="246" t="s">
        <v>90</v>
      </c>
      <c r="AV142" s="13" t="s">
        <v>90</v>
      </c>
      <c r="AW142" s="13" t="s">
        <v>36</v>
      </c>
      <c r="AX142" s="13" t="s">
        <v>80</v>
      </c>
      <c r="AY142" s="246" t="s">
        <v>149</v>
      </c>
    </row>
    <row r="143" spans="1:65" s="2" customFormat="1" ht="24.15" customHeight="1">
      <c r="A143" s="38"/>
      <c r="B143" s="39"/>
      <c r="C143" s="218" t="s">
        <v>169</v>
      </c>
      <c r="D143" s="218" t="s">
        <v>152</v>
      </c>
      <c r="E143" s="219" t="s">
        <v>558</v>
      </c>
      <c r="F143" s="220" t="s">
        <v>559</v>
      </c>
      <c r="G143" s="221" t="s">
        <v>239</v>
      </c>
      <c r="H143" s="222">
        <v>1426</v>
      </c>
      <c r="I143" s="223"/>
      <c r="J143" s="224">
        <f>ROUND(I143*H143,2)</f>
        <v>0</v>
      </c>
      <c r="K143" s="220" t="s">
        <v>156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0.00012</v>
      </c>
      <c r="R143" s="227">
        <f>Q143*H143</f>
        <v>0.17112</v>
      </c>
      <c r="S143" s="227">
        <v>0.23</v>
      </c>
      <c r="T143" s="228">
        <f>S143*H143</f>
        <v>327.98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169</v>
      </c>
      <c r="AT143" s="229" t="s">
        <v>152</v>
      </c>
      <c r="AU143" s="229" t="s">
        <v>90</v>
      </c>
      <c r="AY143" s="17" t="s">
        <v>149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169</v>
      </c>
      <c r="BM143" s="229" t="s">
        <v>560</v>
      </c>
    </row>
    <row r="144" spans="1:51" s="13" customFormat="1" ht="12">
      <c r="A144" s="13"/>
      <c r="B144" s="236"/>
      <c r="C144" s="237"/>
      <c r="D144" s="231" t="s">
        <v>201</v>
      </c>
      <c r="E144" s="238" t="s">
        <v>1</v>
      </c>
      <c r="F144" s="239" t="s">
        <v>561</v>
      </c>
      <c r="G144" s="237"/>
      <c r="H144" s="240">
        <v>1426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201</v>
      </c>
      <c r="AU144" s="246" t="s">
        <v>90</v>
      </c>
      <c r="AV144" s="13" t="s">
        <v>90</v>
      </c>
      <c r="AW144" s="13" t="s">
        <v>36</v>
      </c>
      <c r="AX144" s="13" t="s">
        <v>80</v>
      </c>
      <c r="AY144" s="246" t="s">
        <v>149</v>
      </c>
    </row>
    <row r="145" spans="1:65" s="2" customFormat="1" ht="24.15" customHeight="1">
      <c r="A145" s="38"/>
      <c r="B145" s="39"/>
      <c r="C145" s="218" t="s">
        <v>148</v>
      </c>
      <c r="D145" s="218" t="s">
        <v>152</v>
      </c>
      <c r="E145" s="219" t="s">
        <v>562</v>
      </c>
      <c r="F145" s="220" t="s">
        <v>563</v>
      </c>
      <c r="G145" s="221" t="s">
        <v>239</v>
      </c>
      <c r="H145" s="222">
        <v>1442.65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9E-05</v>
      </c>
      <c r="R145" s="227">
        <f>Q145*H145</f>
        <v>0.12983850000000002</v>
      </c>
      <c r="S145" s="227">
        <v>0.115</v>
      </c>
      <c r="T145" s="228">
        <f>S145*H145</f>
        <v>165.90475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169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169</v>
      </c>
      <c r="BM145" s="229" t="s">
        <v>564</v>
      </c>
    </row>
    <row r="146" spans="1:51" s="13" customFormat="1" ht="12">
      <c r="A146" s="13"/>
      <c r="B146" s="236"/>
      <c r="C146" s="237"/>
      <c r="D146" s="231" t="s">
        <v>201</v>
      </c>
      <c r="E146" s="238" t="s">
        <v>1</v>
      </c>
      <c r="F146" s="239" t="s">
        <v>565</v>
      </c>
      <c r="G146" s="237"/>
      <c r="H146" s="240">
        <v>1442.65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201</v>
      </c>
      <c r="AU146" s="246" t="s">
        <v>90</v>
      </c>
      <c r="AV146" s="13" t="s">
        <v>90</v>
      </c>
      <c r="AW146" s="13" t="s">
        <v>36</v>
      </c>
      <c r="AX146" s="13" t="s">
        <v>80</v>
      </c>
      <c r="AY146" s="246" t="s">
        <v>149</v>
      </c>
    </row>
    <row r="147" spans="1:65" s="2" customFormat="1" ht="16.5" customHeight="1">
      <c r="A147" s="38"/>
      <c r="B147" s="39"/>
      <c r="C147" s="218" t="s">
        <v>178</v>
      </c>
      <c r="D147" s="218" t="s">
        <v>152</v>
      </c>
      <c r="E147" s="219" t="s">
        <v>566</v>
      </c>
      <c r="F147" s="220" t="s">
        <v>567</v>
      </c>
      <c r="G147" s="221" t="s">
        <v>198</v>
      </c>
      <c r="H147" s="222">
        <v>545</v>
      </c>
      <c r="I147" s="223"/>
      <c r="J147" s="224">
        <f>ROUND(I147*H147,2)</f>
        <v>0</v>
      </c>
      <c r="K147" s="220" t="s">
        <v>156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0.205</v>
      </c>
      <c r="T147" s="228">
        <f>S147*H147</f>
        <v>111.725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169</v>
      </c>
      <c r="AT147" s="229" t="s">
        <v>152</v>
      </c>
      <c r="AU147" s="229" t="s">
        <v>90</v>
      </c>
      <c r="AY147" s="17" t="s">
        <v>149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169</v>
      </c>
      <c r="BM147" s="229" t="s">
        <v>568</v>
      </c>
    </row>
    <row r="148" spans="1:51" s="15" customFormat="1" ht="12">
      <c r="A148" s="15"/>
      <c r="B148" s="279"/>
      <c r="C148" s="280"/>
      <c r="D148" s="231" t="s">
        <v>201</v>
      </c>
      <c r="E148" s="281" t="s">
        <v>1</v>
      </c>
      <c r="F148" s="282" t="s">
        <v>569</v>
      </c>
      <c r="G148" s="280"/>
      <c r="H148" s="281" t="s">
        <v>1</v>
      </c>
      <c r="I148" s="283"/>
      <c r="J148" s="280"/>
      <c r="K148" s="280"/>
      <c r="L148" s="284"/>
      <c r="M148" s="285"/>
      <c r="N148" s="286"/>
      <c r="O148" s="286"/>
      <c r="P148" s="286"/>
      <c r="Q148" s="286"/>
      <c r="R148" s="286"/>
      <c r="S148" s="286"/>
      <c r="T148" s="28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8" t="s">
        <v>201</v>
      </c>
      <c r="AU148" s="288" t="s">
        <v>90</v>
      </c>
      <c r="AV148" s="15" t="s">
        <v>88</v>
      </c>
      <c r="AW148" s="15" t="s">
        <v>36</v>
      </c>
      <c r="AX148" s="15" t="s">
        <v>80</v>
      </c>
      <c r="AY148" s="288" t="s">
        <v>149</v>
      </c>
    </row>
    <row r="149" spans="1:51" s="13" customFormat="1" ht="12">
      <c r="A149" s="13"/>
      <c r="B149" s="236"/>
      <c r="C149" s="237"/>
      <c r="D149" s="231" t="s">
        <v>201</v>
      </c>
      <c r="E149" s="238" t="s">
        <v>1</v>
      </c>
      <c r="F149" s="239" t="s">
        <v>570</v>
      </c>
      <c r="G149" s="237"/>
      <c r="H149" s="240">
        <v>140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201</v>
      </c>
      <c r="AU149" s="246" t="s">
        <v>90</v>
      </c>
      <c r="AV149" s="13" t="s">
        <v>90</v>
      </c>
      <c r="AW149" s="13" t="s">
        <v>36</v>
      </c>
      <c r="AX149" s="13" t="s">
        <v>80</v>
      </c>
      <c r="AY149" s="246" t="s">
        <v>149</v>
      </c>
    </row>
    <row r="150" spans="1:51" s="15" customFormat="1" ht="12">
      <c r="A150" s="15"/>
      <c r="B150" s="279"/>
      <c r="C150" s="280"/>
      <c r="D150" s="231" t="s">
        <v>201</v>
      </c>
      <c r="E150" s="281" t="s">
        <v>1</v>
      </c>
      <c r="F150" s="282" t="s">
        <v>571</v>
      </c>
      <c r="G150" s="280"/>
      <c r="H150" s="281" t="s">
        <v>1</v>
      </c>
      <c r="I150" s="283"/>
      <c r="J150" s="280"/>
      <c r="K150" s="280"/>
      <c r="L150" s="284"/>
      <c r="M150" s="285"/>
      <c r="N150" s="286"/>
      <c r="O150" s="286"/>
      <c r="P150" s="286"/>
      <c r="Q150" s="286"/>
      <c r="R150" s="286"/>
      <c r="S150" s="286"/>
      <c r="T150" s="28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8" t="s">
        <v>201</v>
      </c>
      <c r="AU150" s="288" t="s">
        <v>90</v>
      </c>
      <c r="AV150" s="15" t="s">
        <v>88</v>
      </c>
      <c r="AW150" s="15" t="s">
        <v>36</v>
      </c>
      <c r="AX150" s="15" t="s">
        <v>80</v>
      </c>
      <c r="AY150" s="288" t="s">
        <v>149</v>
      </c>
    </row>
    <row r="151" spans="1:51" s="13" customFormat="1" ht="12">
      <c r="A151" s="13"/>
      <c r="B151" s="236"/>
      <c r="C151" s="237"/>
      <c r="D151" s="231" t="s">
        <v>201</v>
      </c>
      <c r="E151" s="238" t="s">
        <v>1</v>
      </c>
      <c r="F151" s="239" t="s">
        <v>572</v>
      </c>
      <c r="G151" s="237"/>
      <c r="H151" s="240">
        <v>127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201</v>
      </c>
      <c r="AU151" s="246" t="s">
        <v>90</v>
      </c>
      <c r="AV151" s="13" t="s">
        <v>90</v>
      </c>
      <c r="AW151" s="13" t="s">
        <v>36</v>
      </c>
      <c r="AX151" s="13" t="s">
        <v>80</v>
      </c>
      <c r="AY151" s="246" t="s">
        <v>149</v>
      </c>
    </row>
    <row r="152" spans="1:51" s="15" customFormat="1" ht="12">
      <c r="A152" s="15"/>
      <c r="B152" s="279"/>
      <c r="C152" s="280"/>
      <c r="D152" s="231" t="s">
        <v>201</v>
      </c>
      <c r="E152" s="281" t="s">
        <v>1</v>
      </c>
      <c r="F152" s="282" t="s">
        <v>573</v>
      </c>
      <c r="G152" s="280"/>
      <c r="H152" s="281" t="s">
        <v>1</v>
      </c>
      <c r="I152" s="283"/>
      <c r="J152" s="280"/>
      <c r="K152" s="280"/>
      <c r="L152" s="284"/>
      <c r="M152" s="285"/>
      <c r="N152" s="286"/>
      <c r="O152" s="286"/>
      <c r="P152" s="286"/>
      <c r="Q152" s="286"/>
      <c r="R152" s="286"/>
      <c r="S152" s="286"/>
      <c r="T152" s="28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8" t="s">
        <v>201</v>
      </c>
      <c r="AU152" s="288" t="s">
        <v>90</v>
      </c>
      <c r="AV152" s="15" t="s">
        <v>88</v>
      </c>
      <c r="AW152" s="15" t="s">
        <v>36</v>
      </c>
      <c r="AX152" s="15" t="s">
        <v>80</v>
      </c>
      <c r="AY152" s="288" t="s">
        <v>149</v>
      </c>
    </row>
    <row r="153" spans="1:51" s="13" customFormat="1" ht="12">
      <c r="A153" s="13"/>
      <c r="B153" s="236"/>
      <c r="C153" s="237"/>
      <c r="D153" s="231" t="s">
        <v>201</v>
      </c>
      <c r="E153" s="238" t="s">
        <v>1</v>
      </c>
      <c r="F153" s="239" t="s">
        <v>574</v>
      </c>
      <c r="G153" s="237"/>
      <c r="H153" s="240">
        <v>278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201</v>
      </c>
      <c r="AU153" s="246" t="s">
        <v>90</v>
      </c>
      <c r="AV153" s="13" t="s">
        <v>90</v>
      </c>
      <c r="AW153" s="13" t="s">
        <v>36</v>
      </c>
      <c r="AX153" s="13" t="s">
        <v>80</v>
      </c>
      <c r="AY153" s="246" t="s">
        <v>149</v>
      </c>
    </row>
    <row r="154" spans="1:65" s="2" customFormat="1" ht="16.5" customHeight="1">
      <c r="A154" s="38"/>
      <c r="B154" s="39"/>
      <c r="C154" s="218" t="s">
        <v>183</v>
      </c>
      <c r="D154" s="218" t="s">
        <v>152</v>
      </c>
      <c r="E154" s="219" t="s">
        <v>575</v>
      </c>
      <c r="F154" s="220" t="s">
        <v>576</v>
      </c>
      <c r="G154" s="221" t="s">
        <v>198</v>
      </c>
      <c r="H154" s="222">
        <v>20</v>
      </c>
      <c r="I154" s="223"/>
      <c r="J154" s="224">
        <f>ROUND(I154*H154,2)</f>
        <v>0</v>
      </c>
      <c r="K154" s="220" t="s">
        <v>156</v>
      </c>
      <c r="L154" s="44"/>
      <c r="M154" s="225" t="s">
        <v>1</v>
      </c>
      <c r="N154" s="226" t="s">
        <v>45</v>
      </c>
      <c r="O154" s="91"/>
      <c r="P154" s="227">
        <f>O154*H154</f>
        <v>0</v>
      </c>
      <c r="Q154" s="227">
        <v>0.02193</v>
      </c>
      <c r="R154" s="227">
        <f>Q154*H154</f>
        <v>0.43860000000000005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169</v>
      </c>
      <c r="AT154" s="229" t="s">
        <v>152</v>
      </c>
      <c r="AU154" s="229" t="s">
        <v>90</v>
      </c>
      <c r="AY154" s="17" t="s">
        <v>149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88</v>
      </c>
      <c r="BK154" s="230">
        <f>ROUND(I154*H154,2)</f>
        <v>0</v>
      </c>
      <c r="BL154" s="17" t="s">
        <v>169</v>
      </c>
      <c r="BM154" s="229" t="s">
        <v>577</v>
      </c>
    </row>
    <row r="155" spans="1:65" s="2" customFormat="1" ht="24.15" customHeight="1">
      <c r="A155" s="38"/>
      <c r="B155" s="39"/>
      <c r="C155" s="218" t="s">
        <v>188</v>
      </c>
      <c r="D155" s="218" t="s">
        <v>152</v>
      </c>
      <c r="E155" s="219" t="s">
        <v>357</v>
      </c>
      <c r="F155" s="220" t="s">
        <v>358</v>
      </c>
      <c r="G155" s="221" t="s">
        <v>359</v>
      </c>
      <c r="H155" s="222">
        <v>168</v>
      </c>
      <c r="I155" s="223"/>
      <c r="J155" s="224">
        <f>ROUND(I155*H155,2)</f>
        <v>0</v>
      </c>
      <c r="K155" s="220" t="s">
        <v>156</v>
      </c>
      <c r="L155" s="44"/>
      <c r="M155" s="225" t="s">
        <v>1</v>
      </c>
      <c r="N155" s="226" t="s">
        <v>45</v>
      </c>
      <c r="O155" s="91"/>
      <c r="P155" s="227">
        <f>O155*H155</f>
        <v>0</v>
      </c>
      <c r="Q155" s="227">
        <v>4E-05</v>
      </c>
      <c r="R155" s="227">
        <f>Q155*H155</f>
        <v>0.00672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169</v>
      </c>
      <c r="AT155" s="229" t="s">
        <v>152</v>
      </c>
      <c r="AU155" s="229" t="s">
        <v>90</v>
      </c>
      <c r="AY155" s="17" t="s">
        <v>149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88</v>
      </c>
      <c r="BK155" s="230">
        <f>ROUND(I155*H155,2)</f>
        <v>0</v>
      </c>
      <c r="BL155" s="17" t="s">
        <v>169</v>
      </c>
      <c r="BM155" s="229" t="s">
        <v>578</v>
      </c>
    </row>
    <row r="156" spans="1:51" s="13" customFormat="1" ht="12">
      <c r="A156" s="13"/>
      <c r="B156" s="236"/>
      <c r="C156" s="237"/>
      <c r="D156" s="231" t="s">
        <v>201</v>
      </c>
      <c r="E156" s="238" t="s">
        <v>1</v>
      </c>
      <c r="F156" s="239" t="s">
        <v>361</v>
      </c>
      <c r="G156" s="237"/>
      <c r="H156" s="240">
        <v>168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201</v>
      </c>
      <c r="AU156" s="246" t="s">
        <v>90</v>
      </c>
      <c r="AV156" s="13" t="s">
        <v>90</v>
      </c>
      <c r="AW156" s="13" t="s">
        <v>36</v>
      </c>
      <c r="AX156" s="13" t="s">
        <v>80</v>
      </c>
      <c r="AY156" s="246" t="s">
        <v>149</v>
      </c>
    </row>
    <row r="157" spans="1:65" s="2" customFormat="1" ht="37.8" customHeight="1">
      <c r="A157" s="38"/>
      <c r="B157" s="39"/>
      <c r="C157" s="218" t="s">
        <v>195</v>
      </c>
      <c r="D157" s="218" t="s">
        <v>152</v>
      </c>
      <c r="E157" s="219" t="s">
        <v>579</v>
      </c>
      <c r="F157" s="220" t="s">
        <v>580</v>
      </c>
      <c r="G157" s="221" t="s">
        <v>243</v>
      </c>
      <c r="H157" s="222">
        <v>2837.35</v>
      </c>
      <c r="I157" s="223"/>
      <c r="J157" s="224">
        <f>ROUND(I157*H157,2)</f>
        <v>0</v>
      </c>
      <c r="K157" s="220" t="s">
        <v>156</v>
      </c>
      <c r="L157" s="44"/>
      <c r="M157" s="225" t="s">
        <v>1</v>
      </c>
      <c r="N157" s="226" t="s">
        <v>45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169</v>
      </c>
      <c r="AT157" s="229" t="s">
        <v>152</v>
      </c>
      <c r="AU157" s="229" t="s">
        <v>90</v>
      </c>
      <c r="AY157" s="17" t="s">
        <v>149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88</v>
      </c>
      <c r="BK157" s="230">
        <f>ROUND(I157*H157,2)</f>
        <v>0</v>
      </c>
      <c r="BL157" s="17" t="s">
        <v>169</v>
      </c>
      <c r="BM157" s="229" t="s">
        <v>581</v>
      </c>
    </row>
    <row r="158" spans="1:47" s="2" customFormat="1" ht="12">
      <c r="A158" s="38"/>
      <c r="B158" s="39"/>
      <c r="C158" s="40"/>
      <c r="D158" s="231" t="s">
        <v>159</v>
      </c>
      <c r="E158" s="40"/>
      <c r="F158" s="232" t="s">
        <v>582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90</v>
      </c>
    </row>
    <row r="159" spans="1:51" s="15" customFormat="1" ht="12">
      <c r="A159" s="15"/>
      <c r="B159" s="279"/>
      <c r="C159" s="280"/>
      <c r="D159" s="231" t="s">
        <v>201</v>
      </c>
      <c r="E159" s="281" t="s">
        <v>1</v>
      </c>
      <c r="F159" s="282" t="s">
        <v>583</v>
      </c>
      <c r="G159" s="280"/>
      <c r="H159" s="281" t="s">
        <v>1</v>
      </c>
      <c r="I159" s="283"/>
      <c r="J159" s="280"/>
      <c r="K159" s="280"/>
      <c r="L159" s="284"/>
      <c r="M159" s="285"/>
      <c r="N159" s="286"/>
      <c r="O159" s="286"/>
      <c r="P159" s="286"/>
      <c r="Q159" s="286"/>
      <c r="R159" s="286"/>
      <c r="S159" s="286"/>
      <c r="T159" s="28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8" t="s">
        <v>201</v>
      </c>
      <c r="AU159" s="288" t="s">
        <v>90</v>
      </c>
      <c r="AV159" s="15" t="s">
        <v>88</v>
      </c>
      <c r="AW159" s="15" t="s">
        <v>36</v>
      </c>
      <c r="AX159" s="15" t="s">
        <v>80</v>
      </c>
      <c r="AY159" s="288" t="s">
        <v>149</v>
      </c>
    </row>
    <row r="160" spans="1:51" s="13" customFormat="1" ht="12">
      <c r="A160" s="13"/>
      <c r="B160" s="236"/>
      <c r="C160" s="237"/>
      <c r="D160" s="231" t="s">
        <v>201</v>
      </c>
      <c r="E160" s="238" t="s">
        <v>1</v>
      </c>
      <c r="F160" s="239" t="s">
        <v>584</v>
      </c>
      <c r="G160" s="237"/>
      <c r="H160" s="240">
        <v>2307.2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201</v>
      </c>
      <c r="AU160" s="246" t="s">
        <v>90</v>
      </c>
      <c r="AV160" s="13" t="s">
        <v>90</v>
      </c>
      <c r="AW160" s="13" t="s">
        <v>36</v>
      </c>
      <c r="AX160" s="13" t="s">
        <v>80</v>
      </c>
      <c r="AY160" s="246" t="s">
        <v>149</v>
      </c>
    </row>
    <row r="161" spans="1:51" s="15" customFormat="1" ht="12">
      <c r="A161" s="15"/>
      <c r="B161" s="279"/>
      <c r="C161" s="280"/>
      <c r="D161" s="231" t="s">
        <v>201</v>
      </c>
      <c r="E161" s="281" t="s">
        <v>1</v>
      </c>
      <c r="F161" s="282" t="s">
        <v>585</v>
      </c>
      <c r="G161" s="280"/>
      <c r="H161" s="281" t="s">
        <v>1</v>
      </c>
      <c r="I161" s="283"/>
      <c r="J161" s="280"/>
      <c r="K161" s="280"/>
      <c r="L161" s="284"/>
      <c r="M161" s="285"/>
      <c r="N161" s="286"/>
      <c r="O161" s="286"/>
      <c r="P161" s="286"/>
      <c r="Q161" s="286"/>
      <c r="R161" s="286"/>
      <c r="S161" s="286"/>
      <c r="T161" s="28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8" t="s">
        <v>201</v>
      </c>
      <c r="AU161" s="288" t="s">
        <v>90</v>
      </c>
      <c r="AV161" s="15" t="s">
        <v>88</v>
      </c>
      <c r="AW161" s="15" t="s">
        <v>36</v>
      </c>
      <c r="AX161" s="15" t="s">
        <v>80</v>
      </c>
      <c r="AY161" s="288" t="s">
        <v>149</v>
      </c>
    </row>
    <row r="162" spans="1:51" s="13" customFormat="1" ht="12">
      <c r="A162" s="13"/>
      <c r="B162" s="236"/>
      <c r="C162" s="237"/>
      <c r="D162" s="231" t="s">
        <v>201</v>
      </c>
      <c r="E162" s="238" t="s">
        <v>1</v>
      </c>
      <c r="F162" s="239" t="s">
        <v>586</v>
      </c>
      <c r="G162" s="237"/>
      <c r="H162" s="240">
        <v>530.15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201</v>
      </c>
      <c r="AU162" s="246" t="s">
        <v>90</v>
      </c>
      <c r="AV162" s="13" t="s">
        <v>90</v>
      </c>
      <c r="AW162" s="13" t="s">
        <v>36</v>
      </c>
      <c r="AX162" s="13" t="s">
        <v>80</v>
      </c>
      <c r="AY162" s="246" t="s">
        <v>149</v>
      </c>
    </row>
    <row r="163" spans="1:65" s="2" customFormat="1" ht="33" customHeight="1">
      <c r="A163" s="38"/>
      <c r="B163" s="39"/>
      <c r="C163" s="218" t="s">
        <v>203</v>
      </c>
      <c r="D163" s="218" t="s">
        <v>152</v>
      </c>
      <c r="E163" s="219" t="s">
        <v>587</v>
      </c>
      <c r="F163" s="220" t="s">
        <v>588</v>
      </c>
      <c r="G163" s="221" t="s">
        <v>243</v>
      </c>
      <c r="H163" s="222">
        <v>7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589</v>
      </c>
    </row>
    <row r="164" spans="1:47" s="2" customFormat="1" ht="12">
      <c r="A164" s="38"/>
      <c r="B164" s="39"/>
      <c r="C164" s="40"/>
      <c r="D164" s="231" t="s">
        <v>159</v>
      </c>
      <c r="E164" s="40"/>
      <c r="F164" s="232" t="s">
        <v>590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159</v>
      </c>
      <c r="AU164" s="17" t="s">
        <v>90</v>
      </c>
    </row>
    <row r="165" spans="1:51" s="13" customFormat="1" ht="12">
      <c r="A165" s="13"/>
      <c r="B165" s="236"/>
      <c r="C165" s="237"/>
      <c r="D165" s="231" t="s">
        <v>201</v>
      </c>
      <c r="E165" s="238" t="s">
        <v>1</v>
      </c>
      <c r="F165" s="239" t="s">
        <v>591</v>
      </c>
      <c r="G165" s="237"/>
      <c r="H165" s="240">
        <v>7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201</v>
      </c>
      <c r="AU165" s="246" t="s">
        <v>90</v>
      </c>
      <c r="AV165" s="13" t="s">
        <v>90</v>
      </c>
      <c r="AW165" s="13" t="s">
        <v>36</v>
      </c>
      <c r="AX165" s="13" t="s">
        <v>80</v>
      </c>
      <c r="AY165" s="246" t="s">
        <v>149</v>
      </c>
    </row>
    <row r="166" spans="1:65" s="2" customFormat="1" ht="33" customHeight="1">
      <c r="A166" s="38"/>
      <c r="B166" s="39"/>
      <c r="C166" s="218" t="s">
        <v>210</v>
      </c>
      <c r="D166" s="218" t="s">
        <v>152</v>
      </c>
      <c r="E166" s="219" t="s">
        <v>592</v>
      </c>
      <c r="F166" s="220" t="s">
        <v>593</v>
      </c>
      <c r="G166" s="221" t="s">
        <v>243</v>
      </c>
      <c r="H166" s="222">
        <v>25</v>
      </c>
      <c r="I166" s="223"/>
      <c r="J166" s="224">
        <f>ROUND(I166*H166,2)</f>
        <v>0</v>
      </c>
      <c r="K166" s="220" t="s">
        <v>156</v>
      </c>
      <c r="L166" s="44"/>
      <c r="M166" s="225" t="s">
        <v>1</v>
      </c>
      <c r="N166" s="226" t="s">
        <v>45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169</v>
      </c>
      <c r="AT166" s="229" t="s">
        <v>152</v>
      </c>
      <c r="AU166" s="229" t="s">
        <v>90</v>
      </c>
      <c r="AY166" s="17" t="s">
        <v>149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88</v>
      </c>
      <c r="BK166" s="230">
        <f>ROUND(I166*H166,2)</f>
        <v>0</v>
      </c>
      <c r="BL166" s="17" t="s">
        <v>169</v>
      </c>
      <c r="BM166" s="229" t="s">
        <v>594</v>
      </c>
    </row>
    <row r="167" spans="1:47" s="2" customFormat="1" ht="12">
      <c r="A167" s="38"/>
      <c r="B167" s="39"/>
      <c r="C167" s="40"/>
      <c r="D167" s="231" t="s">
        <v>159</v>
      </c>
      <c r="E167" s="40"/>
      <c r="F167" s="232" t="s">
        <v>595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159</v>
      </c>
      <c r="AU167" s="17" t="s">
        <v>90</v>
      </c>
    </row>
    <row r="168" spans="1:51" s="13" customFormat="1" ht="12">
      <c r="A168" s="13"/>
      <c r="B168" s="236"/>
      <c r="C168" s="237"/>
      <c r="D168" s="231" t="s">
        <v>201</v>
      </c>
      <c r="E168" s="238" t="s">
        <v>1</v>
      </c>
      <c r="F168" s="239" t="s">
        <v>596</v>
      </c>
      <c r="G168" s="237"/>
      <c r="H168" s="240">
        <v>25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201</v>
      </c>
      <c r="AU168" s="246" t="s">
        <v>90</v>
      </c>
      <c r="AV168" s="13" t="s">
        <v>90</v>
      </c>
      <c r="AW168" s="13" t="s">
        <v>36</v>
      </c>
      <c r="AX168" s="13" t="s">
        <v>80</v>
      </c>
      <c r="AY168" s="246" t="s">
        <v>149</v>
      </c>
    </row>
    <row r="169" spans="1:65" s="2" customFormat="1" ht="24.15" customHeight="1">
      <c r="A169" s="38"/>
      <c r="B169" s="39"/>
      <c r="C169" s="218" t="s">
        <v>217</v>
      </c>
      <c r="D169" s="218" t="s">
        <v>152</v>
      </c>
      <c r="E169" s="219" t="s">
        <v>597</v>
      </c>
      <c r="F169" s="220" t="s">
        <v>598</v>
      </c>
      <c r="G169" s="221" t="s">
        <v>243</v>
      </c>
      <c r="H169" s="222">
        <v>1.45</v>
      </c>
      <c r="I169" s="223"/>
      <c r="J169" s="224">
        <f>ROUND(I169*H169,2)</f>
        <v>0</v>
      </c>
      <c r="K169" s="220" t="s">
        <v>156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2.2</v>
      </c>
      <c r="T169" s="228">
        <f>S169*H169</f>
        <v>3.19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169</v>
      </c>
      <c r="AT169" s="229" t="s">
        <v>152</v>
      </c>
      <c r="AU169" s="229" t="s">
        <v>90</v>
      </c>
      <c r="AY169" s="17" t="s">
        <v>149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88</v>
      </c>
      <c r="BK169" s="230">
        <f>ROUND(I169*H169,2)</f>
        <v>0</v>
      </c>
      <c r="BL169" s="17" t="s">
        <v>169</v>
      </c>
      <c r="BM169" s="229" t="s">
        <v>599</v>
      </c>
    </row>
    <row r="170" spans="1:51" s="15" customFormat="1" ht="12">
      <c r="A170" s="15"/>
      <c r="B170" s="279"/>
      <c r="C170" s="280"/>
      <c r="D170" s="231" t="s">
        <v>201</v>
      </c>
      <c r="E170" s="281" t="s">
        <v>1</v>
      </c>
      <c r="F170" s="282" t="s">
        <v>600</v>
      </c>
      <c r="G170" s="280"/>
      <c r="H170" s="281" t="s">
        <v>1</v>
      </c>
      <c r="I170" s="283"/>
      <c r="J170" s="280"/>
      <c r="K170" s="280"/>
      <c r="L170" s="284"/>
      <c r="M170" s="285"/>
      <c r="N170" s="286"/>
      <c r="O170" s="286"/>
      <c r="P170" s="286"/>
      <c r="Q170" s="286"/>
      <c r="R170" s="286"/>
      <c r="S170" s="286"/>
      <c r="T170" s="28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8" t="s">
        <v>201</v>
      </c>
      <c r="AU170" s="288" t="s">
        <v>90</v>
      </c>
      <c r="AV170" s="15" t="s">
        <v>88</v>
      </c>
      <c r="AW170" s="15" t="s">
        <v>36</v>
      </c>
      <c r="AX170" s="15" t="s">
        <v>80</v>
      </c>
      <c r="AY170" s="288" t="s">
        <v>149</v>
      </c>
    </row>
    <row r="171" spans="1:51" s="13" customFormat="1" ht="12">
      <c r="A171" s="13"/>
      <c r="B171" s="236"/>
      <c r="C171" s="237"/>
      <c r="D171" s="231" t="s">
        <v>201</v>
      </c>
      <c r="E171" s="238" t="s">
        <v>1</v>
      </c>
      <c r="F171" s="239" t="s">
        <v>601</v>
      </c>
      <c r="G171" s="237"/>
      <c r="H171" s="240">
        <v>1.25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201</v>
      </c>
      <c r="AU171" s="246" t="s">
        <v>90</v>
      </c>
      <c r="AV171" s="13" t="s">
        <v>90</v>
      </c>
      <c r="AW171" s="13" t="s">
        <v>36</v>
      </c>
      <c r="AX171" s="13" t="s">
        <v>80</v>
      </c>
      <c r="AY171" s="246" t="s">
        <v>149</v>
      </c>
    </row>
    <row r="172" spans="1:51" s="15" customFormat="1" ht="12">
      <c r="A172" s="15"/>
      <c r="B172" s="279"/>
      <c r="C172" s="280"/>
      <c r="D172" s="231" t="s">
        <v>201</v>
      </c>
      <c r="E172" s="281" t="s">
        <v>1</v>
      </c>
      <c r="F172" s="282" t="s">
        <v>602</v>
      </c>
      <c r="G172" s="280"/>
      <c r="H172" s="281" t="s">
        <v>1</v>
      </c>
      <c r="I172" s="283"/>
      <c r="J172" s="280"/>
      <c r="K172" s="280"/>
      <c r="L172" s="284"/>
      <c r="M172" s="285"/>
      <c r="N172" s="286"/>
      <c r="O172" s="286"/>
      <c r="P172" s="286"/>
      <c r="Q172" s="286"/>
      <c r="R172" s="286"/>
      <c r="S172" s="286"/>
      <c r="T172" s="28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8" t="s">
        <v>201</v>
      </c>
      <c r="AU172" s="288" t="s">
        <v>90</v>
      </c>
      <c r="AV172" s="15" t="s">
        <v>88</v>
      </c>
      <c r="AW172" s="15" t="s">
        <v>36</v>
      </c>
      <c r="AX172" s="15" t="s">
        <v>80</v>
      </c>
      <c r="AY172" s="288" t="s">
        <v>149</v>
      </c>
    </row>
    <row r="173" spans="1:51" s="13" customFormat="1" ht="12">
      <c r="A173" s="13"/>
      <c r="B173" s="236"/>
      <c r="C173" s="237"/>
      <c r="D173" s="231" t="s">
        <v>201</v>
      </c>
      <c r="E173" s="238" t="s">
        <v>1</v>
      </c>
      <c r="F173" s="239" t="s">
        <v>603</v>
      </c>
      <c r="G173" s="237"/>
      <c r="H173" s="240">
        <v>0.2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201</v>
      </c>
      <c r="AU173" s="246" t="s">
        <v>90</v>
      </c>
      <c r="AV173" s="13" t="s">
        <v>90</v>
      </c>
      <c r="AW173" s="13" t="s">
        <v>36</v>
      </c>
      <c r="AX173" s="13" t="s">
        <v>80</v>
      </c>
      <c r="AY173" s="246" t="s">
        <v>149</v>
      </c>
    </row>
    <row r="174" spans="1:65" s="2" customFormat="1" ht="33" customHeight="1">
      <c r="A174" s="38"/>
      <c r="B174" s="39"/>
      <c r="C174" s="218" t="s">
        <v>224</v>
      </c>
      <c r="D174" s="218" t="s">
        <v>152</v>
      </c>
      <c r="E174" s="219" t="s">
        <v>264</v>
      </c>
      <c r="F174" s="220" t="s">
        <v>265</v>
      </c>
      <c r="G174" s="221" t="s">
        <v>243</v>
      </c>
      <c r="H174" s="222">
        <v>2850.35</v>
      </c>
      <c r="I174" s="223"/>
      <c r="J174" s="224">
        <f>ROUND(I174*H174,2)</f>
        <v>0</v>
      </c>
      <c r="K174" s="220" t="s">
        <v>156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169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169</v>
      </c>
      <c r="BM174" s="229" t="s">
        <v>604</v>
      </c>
    </row>
    <row r="175" spans="1:47" s="2" customFormat="1" ht="12">
      <c r="A175" s="38"/>
      <c r="B175" s="39"/>
      <c r="C175" s="40"/>
      <c r="D175" s="231" t="s">
        <v>159</v>
      </c>
      <c r="E175" s="40"/>
      <c r="F175" s="232" t="s">
        <v>379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90</v>
      </c>
    </row>
    <row r="176" spans="1:51" s="13" customFormat="1" ht="12">
      <c r="A176" s="13"/>
      <c r="B176" s="236"/>
      <c r="C176" s="237"/>
      <c r="D176" s="231" t="s">
        <v>201</v>
      </c>
      <c r="E176" s="238" t="s">
        <v>1</v>
      </c>
      <c r="F176" s="239" t="s">
        <v>605</v>
      </c>
      <c r="G176" s="237"/>
      <c r="H176" s="240">
        <v>2850.35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201</v>
      </c>
      <c r="AU176" s="246" t="s">
        <v>90</v>
      </c>
      <c r="AV176" s="13" t="s">
        <v>90</v>
      </c>
      <c r="AW176" s="13" t="s">
        <v>36</v>
      </c>
      <c r="AX176" s="13" t="s">
        <v>80</v>
      </c>
      <c r="AY176" s="246" t="s">
        <v>149</v>
      </c>
    </row>
    <row r="177" spans="1:65" s="2" customFormat="1" ht="24.15" customHeight="1">
      <c r="A177" s="38"/>
      <c r="B177" s="39"/>
      <c r="C177" s="218" t="s">
        <v>292</v>
      </c>
      <c r="D177" s="218" t="s">
        <v>152</v>
      </c>
      <c r="E177" s="219" t="s">
        <v>606</v>
      </c>
      <c r="F177" s="220" t="s">
        <v>607</v>
      </c>
      <c r="G177" s="221" t="s">
        <v>243</v>
      </c>
      <c r="H177" s="222">
        <v>3362.5</v>
      </c>
      <c r="I177" s="223"/>
      <c r="J177" s="224">
        <f>ROUND(I177*H177,2)</f>
        <v>0</v>
      </c>
      <c r="K177" s="220" t="s">
        <v>1</v>
      </c>
      <c r="L177" s="44"/>
      <c r="M177" s="225" t="s">
        <v>1</v>
      </c>
      <c r="N177" s="226" t="s">
        <v>45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169</v>
      </c>
      <c r="AT177" s="229" t="s">
        <v>152</v>
      </c>
      <c r="AU177" s="229" t="s">
        <v>90</v>
      </c>
      <c r="AY177" s="17" t="s">
        <v>149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88</v>
      </c>
      <c r="BK177" s="230">
        <f>ROUND(I177*H177,2)</f>
        <v>0</v>
      </c>
      <c r="BL177" s="17" t="s">
        <v>169</v>
      </c>
      <c r="BM177" s="229" t="s">
        <v>608</v>
      </c>
    </row>
    <row r="178" spans="1:47" s="2" customFormat="1" ht="12">
      <c r="A178" s="38"/>
      <c r="B178" s="39"/>
      <c r="C178" s="40"/>
      <c r="D178" s="231" t="s">
        <v>159</v>
      </c>
      <c r="E178" s="40"/>
      <c r="F178" s="232" t="s">
        <v>609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90</v>
      </c>
    </row>
    <row r="179" spans="1:51" s="13" customFormat="1" ht="12">
      <c r="A179" s="13"/>
      <c r="B179" s="236"/>
      <c r="C179" s="237"/>
      <c r="D179" s="231" t="s">
        <v>201</v>
      </c>
      <c r="E179" s="238" t="s">
        <v>1</v>
      </c>
      <c r="F179" s="239" t="s">
        <v>610</v>
      </c>
      <c r="G179" s="237"/>
      <c r="H179" s="240">
        <v>3362.5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201</v>
      </c>
      <c r="AU179" s="246" t="s">
        <v>90</v>
      </c>
      <c r="AV179" s="13" t="s">
        <v>90</v>
      </c>
      <c r="AW179" s="13" t="s">
        <v>36</v>
      </c>
      <c r="AX179" s="13" t="s">
        <v>80</v>
      </c>
      <c r="AY179" s="246" t="s">
        <v>149</v>
      </c>
    </row>
    <row r="180" spans="1:65" s="2" customFormat="1" ht="24.15" customHeight="1">
      <c r="A180" s="38"/>
      <c r="B180" s="39"/>
      <c r="C180" s="218" t="s">
        <v>8</v>
      </c>
      <c r="D180" s="218" t="s">
        <v>152</v>
      </c>
      <c r="E180" s="219" t="s">
        <v>269</v>
      </c>
      <c r="F180" s="220" t="s">
        <v>270</v>
      </c>
      <c r="G180" s="221" t="s">
        <v>243</v>
      </c>
      <c r="H180" s="222">
        <v>3362.5</v>
      </c>
      <c r="I180" s="223"/>
      <c r="J180" s="224">
        <f>ROUND(I180*H180,2)</f>
        <v>0</v>
      </c>
      <c r="K180" s="220" t="s">
        <v>156</v>
      </c>
      <c r="L180" s="44"/>
      <c r="M180" s="225" t="s">
        <v>1</v>
      </c>
      <c r="N180" s="226" t="s">
        <v>45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169</v>
      </c>
      <c r="AT180" s="229" t="s">
        <v>152</v>
      </c>
      <c r="AU180" s="229" t="s">
        <v>90</v>
      </c>
      <c r="AY180" s="17" t="s">
        <v>149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88</v>
      </c>
      <c r="BK180" s="230">
        <f>ROUND(I180*H180,2)</f>
        <v>0</v>
      </c>
      <c r="BL180" s="17" t="s">
        <v>169</v>
      </c>
      <c r="BM180" s="229" t="s">
        <v>611</v>
      </c>
    </row>
    <row r="181" spans="1:65" s="2" customFormat="1" ht="24.15" customHeight="1">
      <c r="A181" s="38"/>
      <c r="B181" s="39"/>
      <c r="C181" s="218" t="s">
        <v>301</v>
      </c>
      <c r="D181" s="218" t="s">
        <v>152</v>
      </c>
      <c r="E181" s="219" t="s">
        <v>612</v>
      </c>
      <c r="F181" s="220" t="s">
        <v>613</v>
      </c>
      <c r="G181" s="221" t="s">
        <v>243</v>
      </c>
      <c r="H181" s="222">
        <v>2184.5</v>
      </c>
      <c r="I181" s="223"/>
      <c r="J181" s="224">
        <f>ROUND(I181*H181,2)</f>
        <v>0</v>
      </c>
      <c r="K181" s="220" t="s">
        <v>156</v>
      </c>
      <c r="L181" s="44"/>
      <c r="M181" s="225" t="s">
        <v>1</v>
      </c>
      <c r="N181" s="226" t="s">
        <v>45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169</v>
      </c>
      <c r="AT181" s="229" t="s">
        <v>152</v>
      </c>
      <c r="AU181" s="229" t="s">
        <v>90</v>
      </c>
      <c r="AY181" s="17" t="s">
        <v>149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88</v>
      </c>
      <c r="BK181" s="230">
        <f>ROUND(I181*H181,2)</f>
        <v>0</v>
      </c>
      <c r="BL181" s="17" t="s">
        <v>169</v>
      </c>
      <c r="BM181" s="229" t="s">
        <v>614</v>
      </c>
    </row>
    <row r="182" spans="1:47" s="2" customFormat="1" ht="12">
      <c r="A182" s="38"/>
      <c r="B182" s="39"/>
      <c r="C182" s="40"/>
      <c r="D182" s="231" t="s">
        <v>159</v>
      </c>
      <c r="E182" s="40"/>
      <c r="F182" s="232" t="s">
        <v>615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159</v>
      </c>
      <c r="AU182" s="17" t="s">
        <v>90</v>
      </c>
    </row>
    <row r="183" spans="1:51" s="15" customFormat="1" ht="12">
      <c r="A183" s="15"/>
      <c r="B183" s="279"/>
      <c r="C183" s="280"/>
      <c r="D183" s="231" t="s">
        <v>201</v>
      </c>
      <c r="E183" s="281" t="s">
        <v>1</v>
      </c>
      <c r="F183" s="282" t="s">
        <v>616</v>
      </c>
      <c r="G183" s="280"/>
      <c r="H183" s="281" t="s">
        <v>1</v>
      </c>
      <c r="I183" s="283"/>
      <c r="J183" s="280"/>
      <c r="K183" s="280"/>
      <c r="L183" s="284"/>
      <c r="M183" s="285"/>
      <c r="N183" s="286"/>
      <c r="O183" s="286"/>
      <c r="P183" s="286"/>
      <c r="Q183" s="286"/>
      <c r="R183" s="286"/>
      <c r="S183" s="286"/>
      <c r="T183" s="28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8" t="s">
        <v>201</v>
      </c>
      <c r="AU183" s="288" t="s">
        <v>90</v>
      </c>
      <c r="AV183" s="15" t="s">
        <v>88</v>
      </c>
      <c r="AW183" s="15" t="s">
        <v>36</v>
      </c>
      <c r="AX183" s="15" t="s">
        <v>80</v>
      </c>
      <c r="AY183" s="288" t="s">
        <v>149</v>
      </c>
    </row>
    <row r="184" spans="1:51" s="13" customFormat="1" ht="12">
      <c r="A184" s="13"/>
      <c r="B184" s="236"/>
      <c r="C184" s="237"/>
      <c r="D184" s="231" t="s">
        <v>201</v>
      </c>
      <c r="E184" s="238" t="s">
        <v>1</v>
      </c>
      <c r="F184" s="239" t="s">
        <v>617</v>
      </c>
      <c r="G184" s="237"/>
      <c r="H184" s="240">
        <v>637.5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201</v>
      </c>
      <c r="AU184" s="246" t="s">
        <v>90</v>
      </c>
      <c r="AV184" s="13" t="s">
        <v>90</v>
      </c>
      <c r="AW184" s="13" t="s">
        <v>36</v>
      </c>
      <c r="AX184" s="13" t="s">
        <v>80</v>
      </c>
      <c r="AY184" s="246" t="s">
        <v>149</v>
      </c>
    </row>
    <row r="185" spans="1:51" s="15" customFormat="1" ht="12">
      <c r="A185" s="15"/>
      <c r="B185" s="279"/>
      <c r="C185" s="280"/>
      <c r="D185" s="231" t="s">
        <v>201</v>
      </c>
      <c r="E185" s="281" t="s">
        <v>1</v>
      </c>
      <c r="F185" s="282" t="s">
        <v>618</v>
      </c>
      <c r="G185" s="280"/>
      <c r="H185" s="281" t="s">
        <v>1</v>
      </c>
      <c r="I185" s="283"/>
      <c r="J185" s="280"/>
      <c r="K185" s="280"/>
      <c r="L185" s="284"/>
      <c r="M185" s="285"/>
      <c r="N185" s="286"/>
      <c r="O185" s="286"/>
      <c r="P185" s="286"/>
      <c r="Q185" s="286"/>
      <c r="R185" s="286"/>
      <c r="S185" s="286"/>
      <c r="T185" s="28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8" t="s">
        <v>201</v>
      </c>
      <c r="AU185" s="288" t="s">
        <v>90</v>
      </c>
      <c r="AV185" s="15" t="s">
        <v>88</v>
      </c>
      <c r="AW185" s="15" t="s">
        <v>36</v>
      </c>
      <c r="AX185" s="15" t="s">
        <v>80</v>
      </c>
      <c r="AY185" s="288" t="s">
        <v>149</v>
      </c>
    </row>
    <row r="186" spans="1:51" s="13" customFormat="1" ht="12">
      <c r="A186" s="13"/>
      <c r="B186" s="236"/>
      <c r="C186" s="237"/>
      <c r="D186" s="231" t="s">
        <v>201</v>
      </c>
      <c r="E186" s="238" t="s">
        <v>1</v>
      </c>
      <c r="F186" s="239" t="s">
        <v>619</v>
      </c>
      <c r="G186" s="237"/>
      <c r="H186" s="240">
        <v>1547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201</v>
      </c>
      <c r="AU186" s="246" t="s">
        <v>90</v>
      </c>
      <c r="AV186" s="13" t="s">
        <v>90</v>
      </c>
      <c r="AW186" s="13" t="s">
        <v>36</v>
      </c>
      <c r="AX186" s="13" t="s">
        <v>80</v>
      </c>
      <c r="AY186" s="246" t="s">
        <v>149</v>
      </c>
    </row>
    <row r="187" spans="1:65" s="2" customFormat="1" ht="33" customHeight="1">
      <c r="A187" s="38"/>
      <c r="B187" s="39"/>
      <c r="C187" s="218" t="s">
        <v>305</v>
      </c>
      <c r="D187" s="218" t="s">
        <v>152</v>
      </c>
      <c r="E187" s="219" t="s">
        <v>620</v>
      </c>
      <c r="F187" s="220" t="s">
        <v>621</v>
      </c>
      <c r="G187" s="221" t="s">
        <v>243</v>
      </c>
      <c r="H187" s="222">
        <v>1178</v>
      </c>
      <c r="I187" s="223"/>
      <c r="J187" s="224">
        <f>ROUND(I187*H187,2)</f>
        <v>0</v>
      </c>
      <c r="K187" s="220" t="s">
        <v>1</v>
      </c>
      <c r="L187" s="44"/>
      <c r="M187" s="225" t="s">
        <v>1</v>
      </c>
      <c r="N187" s="226" t="s">
        <v>45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169</v>
      </c>
      <c r="AT187" s="229" t="s">
        <v>152</v>
      </c>
      <c r="AU187" s="229" t="s">
        <v>90</v>
      </c>
      <c r="AY187" s="17" t="s">
        <v>149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88</v>
      </c>
      <c r="BK187" s="230">
        <f>ROUND(I187*H187,2)</f>
        <v>0</v>
      </c>
      <c r="BL187" s="17" t="s">
        <v>169</v>
      </c>
      <c r="BM187" s="229" t="s">
        <v>622</v>
      </c>
    </row>
    <row r="188" spans="1:51" s="13" customFormat="1" ht="12">
      <c r="A188" s="13"/>
      <c r="B188" s="236"/>
      <c r="C188" s="237"/>
      <c r="D188" s="231" t="s">
        <v>201</v>
      </c>
      <c r="E188" s="238" t="s">
        <v>1</v>
      </c>
      <c r="F188" s="239" t="s">
        <v>623</v>
      </c>
      <c r="G188" s="237"/>
      <c r="H188" s="240">
        <v>1178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201</v>
      </c>
      <c r="AU188" s="246" t="s">
        <v>90</v>
      </c>
      <c r="AV188" s="13" t="s">
        <v>90</v>
      </c>
      <c r="AW188" s="13" t="s">
        <v>36</v>
      </c>
      <c r="AX188" s="13" t="s">
        <v>80</v>
      </c>
      <c r="AY188" s="246" t="s">
        <v>149</v>
      </c>
    </row>
    <row r="189" spans="1:65" s="2" customFormat="1" ht="16.5" customHeight="1">
      <c r="A189" s="38"/>
      <c r="B189" s="39"/>
      <c r="C189" s="218" t="s">
        <v>312</v>
      </c>
      <c r="D189" s="218" t="s">
        <v>152</v>
      </c>
      <c r="E189" s="219" t="s">
        <v>274</v>
      </c>
      <c r="F189" s="220" t="s">
        <v>275</v>
      </c>
      <c r="G189" s="221" t="s">
        <v>243</v>
      </c>
      <c r="H189" s="222">
        <v>2850.35</v>
      </c>
      <c r="I189" s="223"/>
      <c r="J189" s="224">
        <f>ROUND(I189*H189,2)</f>
        <v>0</v>
      </c>
      <c r="K189" s="220" t="s">
        <v>276</v>
      </c>
      <c r="L189" s="44"/>
      <c r="M189" s="225" t="s">
        <v>1</v>
      </c>
      <c r="N189" s="226" t="s">
        <v>45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169</v>
      </c>
      <c r="AT189" s="229" t="s">
        <v>152</v>
      </c>
      <c r="AU189" s="229" t="s">
        <v>90</v>
      </c>
      <c r="AY189" s="17" t="s">
        <v>149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88</v>
      </c>
      <c r="BK189" s="230">
        <f>ROUND(I189*H189,2)</f>
        <v>0</v>
      </c>
      <c r="BL189" s="17" t="s">
        <v>169</v>
      </c>
      <c r="BM189" s="229" t="s">
        <v>624</v>
      </c>
    </row>
    <row r="190" spans="1:65" s="2" customFormat="1" ht="24.15" customHeight="1">
      <c r="A190" s="38"/>
      <c r="B190" s="39"/>
      <c r="C190" s="218" t="s">
        <v>318</v>
      </c>
      <c r="D190" s="218" t="s">
        <v>152</v>
      </c>
      <c r="E190" s="219" t="s">
        <v>383</v>
      </c>
      <c r="F190" s="220" t="s">
        <v>384</v>
      </c>
      <c r="G190" s="221" t="s">
        <v>315</v>
      </c>
      <c r="H190" s="222">
        <v>5700.7</v>
      </c>
      <c r="I190" s="223"/>
      <c r="J190" s="224">
        <f>ROUND(I190*H190,2)</f>
        <v>0</v>
      </c>
      <c r="K190" s="220" t="s">
        <v>276</v>
      </c>
      <c r="L190" s="44"/>
      <c r="M190" s="225" t="s">
        <v>1</v>
      </c>
      <c r="N190" s="226" t="s">
        <v>45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169</v>
      </c>
      <c r="AT190" s="229" t="s">
        <v>152</v>
      </c>
      <c r="AU190" s="229" t="s">
        <v>90</v>
      </c>
      <c r="AY190" s="17" t="s">
        <v>149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88</v>
      </c>
      <c r="BK190" s="230">
        <f>ROUND(I190*H190,2)</f>
        <v>0</v>
      </c>
      <c r="BL190" s="17" t="s">
        <v>169</v>
      </c>
      <c r="BM190" s="229" t="s">
        <v>625</v>
      </c>
    </row>
    <row r="191" spans="1:51" s="13" customFormat="1" ht="12">
      <c r="A191" s="13"/>
      <c r="B191" s="236"/>
      <c r="C191" s="237"/>
      <c r="D191" s="231" t="s">
        <v>201</v>
      </c>
      <c r="E191" s="237"/>
      <c r="F191" s="239" t="s">
        <v>626</v>
      </c>
      <c r="G191" s="237"/>
      <c r="H191" s="240">
        <v>5700.7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201</v>
      </c>
      <c r="AU191" s="246" t="s">
        <v>90</v>
      </c>
      <c r="AV191" s="13" t="s">
        <v>90</v>
      </c>
      <c r="AW191" s="13" t="s">
        <v>4</v>
      </c>
      <c r="AX191" s="13" t="s">
        <v>88</v>
      </c>
      <c r="AY191" s="246" t="s">
        <v>149</v>
      </c>
    </row>
    <row r="192" spans="1:65" s="2" customFormat="1" ht="24.15" customHeight="1">
      <c r="A192" s="38"/>
      <c r="B192" s="39"/>
      <c r="C192" s="218" t="s">
        <v>323</v>
      </c>
      <c r="D192" s="218" t="s">
        <v>152</v>
      </c>
      <c r="E192" s="219" t="s">
        <v>627</v>
      </c>
      <c r="F192" s="220" t="s">
        <v>628</v>
      </c>
      <c r="G192" s="221" t="s">
        <v>243</v>
      </c>
      <c r="H192" s="222">
        <v>1040</v>
      </c>
      <c r="I192" s="223"/>
      <c r="J192" s="224">
        <f>ROUND(I192*H192,2)</f>
        <v>0</v>
      </c>
      <c r="K192" s="220" t="s">
        <v>156</v>
      </c>
      <c r="L192" s="44"/>
      <c r="M192" s="225" t="s">
        <v>1</v>
      </c>
      <c r="N192" s="226" t="s">
        <v>45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169</v>
      </c>
      <c r="AT192" s="229" t="s">
        <v>152</v>
      </c>
      <c r="AU192" s="229" t="s">
        <v>90</v>
      </c>
      <c r="AY192" s="17" t="s">
        <v>149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88</v>
      </c>
      <c r="BK192" s="230">
        <f>ROUND(I192*H192,2)</f>
        <v>0</v>
      </c>
      <c r="BL192" s="17" t="s">
        <v>169</v>
      </c>
      <c r="BM192" s="229" t="s">
        <v>629</v>
      </c>
    </row>
    <row r="193" spans="1:47" s="2" customFormat="1" ht="12">
      <c r="A193" s="38"/>
      <c r="B193" s="39"/>
      <c r="C193" s="40"/>
      <c r="D193" s="231" t="s">
        <v>159</v>
      </c>
      <c r="E193" s="40"/>
      <c r="F193" s="232" t="s">
        <v>630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90</v>
      </c>
    </row>
    <row r="194" spans="1:51" s="13" customFormat="1" ht="12">
      <c r="A194" s="13"/>
      <c r="B194" s="236"/>
      <c r="C194" s="237"/>
      <c r="D194" s="231" t="s">
        <v>201</v>
      </c>
      <c r="E194" s="238" t="s">
        <v>1</v>
      </c>
      <c r="F194" s="239" t="s">
        <v>631</v>
      </c>
      <c r="G194" s="237"/>
      <c r="H194" s="240">
        <v>1040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201</v>
      </c>
      <c r="AU194" s="246" t="s">
        <v>90</v>
      </c>
      <c r="AV194" s="13" t="s">
        <v>90</v>
      </c>
      <c r="AW194" s="13" t="s">
        <v>36</v>
      </c>
      <c r="AX194" s="13" t="s">
        <v>80</v>
      </c>
      <c r="AY194" s="246" t="s">
        <v>149</v>
      </c>
    </row>
    <row r="195" spans="1:65" s="2" customFormat="1" ht="24.15" customHeight="1">
      <c r="A195" s="38"/>
      <c r="B195" s="39"/>
      <c r="C195" s="218" t="s">
        <v>7</v>
      </c>
      <c r="D195" s="218" t="s">
        <v>152</v>
      </c>
      <c r="E195" s="219" t="s">
        <v>632</v>
      </c>
      <c r="F195" s="220" t="s">
        <v>633</v>
      </c>
      <c r="G195" s="221" t="s">
        <v>243</v>
      </c>
      <c r="H195" s="222">
        <v>26</v>
      </c>
      <c r="I195" s="223"/>
      <c r="J195" s="224">
        <f>ROUND(I195*H195,2)</f>
        <v>0</v>
      </c>
      <c r="K195" s="220" t="s">
        <v>156</v>
      </c>
      <c r="L195" s="44"/>
      <c r="M195" s="225" t="s">
        <v>1</v>
      </c>
      <c r="N195" s="226" t="s">
        <v>45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169</v>
      </c>
      <c r="AT195" s="229" t="s">
        <v>152</v>
      </c>
      <c r="AU195" s="229" t="s">
        <v>90</v>
      </c>
      <c r="AY195" s="17" t="s">
        <v>149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88</v>
      </c>
      <c r="BK195" s="230">
        <f>ROUND(I195*H195,2)</f>
        <v>0</v>
      </c>
      <c r="BL195" s="17" t="s">
        <v>169</v>
      </c>
      <c r="BM195" s="229" t="s">
        <v>634</v>
      </c>
    </row>
    <row r="196" spans="1:47" s="2" customFormat="1" ht="12">
      <c r="A196" s="38"/>
      <c r="B196" s="39"/>
      <c r="C196" s="40"/>
      <c r="D196" s="231" t="s">
        <v>159</v>
      </c>
      <c r="E196" s="40"/>
      <c r="F196" s="232" t="s">
        <v>635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159</v>
      </c>
      <c r="AU196" s="17" t="s">
        <v>90</v>
      </c>
    </row>
    <row r="197" spans="1:51" s="15" customFormat="1" ht="12">
      <c r="A197" s="15"/>
      <c r="B197" s="279"/>
      <c r="C197" s="280"/>
      <c r="D197" s="231" t="s">
        <v>201</v>
      </c>
      <c r="E197" s="281" t="s">
        <v>1</v>
      </c>
      <c r="F197" s="282" t="s">
        <v>636</v>
      </c>
      <c r="G197" s="280"/>
      <c r="H197" s="281" t="s">
        <v>1</v>
      </c>
      <c r="I197" s="283"/>
      <c r="J197" s="280"/>
      <c r="K197" s="280"/>
      <c r="L197" s="284"/>
      <c r="M197" s="285"/>
      <c r="N197" s="286"/>
      <c r="O197" s="286"/>
      <c r="P197" s="286"/>
      <c r="Q197" s="286"/>
      <c r="R197" s="286"/>
      <c r="S197" s="286"/>
      <c r="T197" s="28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88" t="s">
        <v>201</v>
      </c>
      <c r="AU197" s="288" t="s">
        <v>90</v>
      </c>
      <c r="AV197" s="15" t="s">
        <v>88</v>
      </c>
      <c r="AW197" s="15" t="s">
        <v>36</v>
      </c>
      <c r="AX197" s="15" t="s">
        <v>80</v>
      </c>
      <c r="AY197" s="288" t="s">
        <v>149</v>
      </c>
    </row>
    <row r="198" spans="1:51" s="13" customFormat="1" ht="12">
      <c r="A198" s="13"/>
      <c r="B198" s="236"/>
      <c r="C198" s="237"/>
      <c r="D198" s="231" t="s">
        <v>201</v>
      </c>
      <c r="E198" s="238" t="s">
        <v>1</v>
      </c>
      <c r="F198" s="239" t="s">
        <v>183</v>
      </c>
      <c r="G198" s="237"/>
      <c r="H198" s="240">
        <v>7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201</v>
      </c>
      <c r="AU198" s="246" t="s">
        <v>90</v>
      </c>
      <c r="AV198" s="13" t="s">
        <v>90</v>
      </c>
      <c r="AW198" s="13" t="s">
        <v>36</v>
      </c>
      <c r="AX198" s="13" t="s">
        <v>80</v>
      </c>
      <c r="AY198" s="246" t="s">
        <v>149</v>
      </c>
    </row>
    <row r="199" spans="1:51" s="15" customFormat="1" ht="12">
      <c r="A199" s="15"/>
      <c r="B199" s="279"/>
      <c r="C199" s="280"/>
      <c r="D199" s="231" t="s">
        <v>201</v>
      </c>
      <c r="E199" s="281" t="s">
        <v>1</v>
      </c>
      <c r="F199" s="282" t="s">
        <v>637</v>
      </c>
      <c r="G199" s="280"/>
      <c r="H199" s="281" t="s">
        <v>1</v>
      </c>
      <c r="I199" s="283"/>
      <c r="J199" s="280"/>
      <c r="K199" s="280"/>
      <c r="L199" s="284"/>
      <c r="M199" s="285"/>
      <c r="N199" s="286"/>
      <c r="O199" s="286"/>
      <c r="P199" s="286"/>
      <c r="Q199" s="286"/>
      <c r="R199" s="286"/>
      <c r="S199" s="286"/>
      <c r="T199" s="28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8" t="s">
        <v>201</v>
      </c>
      <c r="AU199" s="288" t="s">
        <v>90</v>
      </c>
      <c r="AV199" s="15" t="s">
        <v>88</v>
      </c>
      <c r="AW199" s="15" t="s">
        <v>36</v>
      </c>
      <c r="AX199" s="15" t="s">
        <v>80</v>
      </c>
      <c r="AY199" s="288" t="s">
        <v>149</v>
      </c>
    </row>
    <row r="200" spans="1:51" s="13" customFormat="1" ht="12">
      <c r="A200" s="13"/>
      <c r="B200" s="236"/>
      <c r="C200" s="237"/>
      <c r="D200" s="231" t="s">
        <v>201</v>
      </c>
      <c r="E200" s="238" t="s">
        <v>1</v>
      </c>
      <c r="F200" s="239" t="s">
        <v>638</v>
      </c>
      <c r="G200" s="237"/>
      <c r="H200" s="240">
        <v>19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201</v>
      </c>
      <c r="AU200" s="246" t="s">
        <v>90</v>
      </c>
      <c r="AV200" s="13" t="s">
        <v>90</v>
      </c>
      <c r="AW200" s="13" t="s">
        <v>36</v>
      </c>
      <c r="AX200" s="13" t="s">
        <v>80</v>
      </c>
      <c r="AY200" s="246" t="s">
        <v>149</v>
      </c>
    </row>
    <row r="201" spans="1:65" s="2" customFormat="1" ht="16.5" customHeight="1">
      <c r="A201" s="38"/>
      <c r="B201" s="39"/>
      <c r="C201" s="255" t="s">
        <v>331</v>
      </c>
      <c r="D201" s="255" t="s">
        <v>343</v>
      </c>
      <c r="E201" s="256" t="s">
        <v>639</v>
      </c>
      <c r="F201" s="257" t="s">
        <v>640</v>
      </c>
      <c r="G201" s="258" t="s">
        <v>315</v>
      </c>
      <c r="H201" s="259">
        <v>1779.9</v>
      </c>
      <c r="I201" s="260"/>
      <c r="J201" s="261">
        <f>ROUND(I201*H201,2)</f>
        <v>0</v>
      </c>
      <c r="K201" s="257" t="s">
        <v>156</v>
      </c>
      <c r="L201" s="262"/>
      <c r="M201" s="263" t="s">
        <v>1</v>
      </c>
      <c r="N201" s="264" t="s">
        <v>45</v>
      </c>
      <c r="O201" s="91"/>
      <c r="P201" s="227">
        <f>O201*H201</f>
        <v>0</v>
      </c>
      <c r="Q201" s="227">
        <v>1</v>
      </c>
      <c r="R201" s="227">
        <f>Q201*H201</f>
        <v>1779.9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188</v>
      </c>
      <c r="AT201" s="229" t="s">
        <v>343</v>
      </c>
      <c r="AU201" s="229" t="s">
        <v>90</v>
      </c>
      <c r="AY201" s="17" t="s">
        <v>149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88</v>
      </c>
      <c r="BK201" s="230">
        <f>ROUND(I201*H201,2)</f>
        <v>0</v>
      </c>
      <c r="BL201" s="17" t="s">
        <v>169</v>
      </c>
      <c r="BM201" s="229" t="s">
        <v>641</v>
      </c>
    </row>
    <row r="202" spans="1:51" s="13" customFormat="1" ht="12">
      <c r="A202" s="13"/>
      <c r="B202" s="236"/>
      <c r="C202" s="237"/>
      <c r="D202" s="231" t="s">
        <v>201</v>
      </c>
      <c r="E202" s="238" t="s">
        <v>1</v>
      </c>
      <c r="F202" s="239" t="s">
        <v>642</v>
      </c>
      <c r="G202" s="237"/>
      <c r="H202" s="240">
        <v>11.9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201</v>
      </c>
      <c r="AU202" s="246" t="s">
        <v>90</v>
      </c>
      <c r="AV202" s="13" t="s">
        <v>90</v>
      </c>
      <c r="AW202" s="13" t="s">
        <v>36</v>
      </c>
      <c r="AX202" s="13" t="s">
        <v>80</v>
      </c>
      <c r="AY202" s="246" t="s">
        <v>149</v>
      </c>
    </row>
    <row r="203" spans="1:51" s="13" customFormat="1" ht="12">
      <c r="A203" s="13"/>
      <c r="B203" s="236"/>
      <c r="C203" s="237"/>
      <c r="D203" s="231" t="s">
        <v>201</v>
      </c>
      <c r="E203" s="238" t="s">
        <v>1</v>
      </c>
      <c r="F203" s="239" t="s">
        <v>643</v>
      </c>
      <c r="G203" s="237"/>
      <c r="H203" s="240">
        <v>1768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201</v>
      </c>
      <c r="AU203" s="246" t="s">
        <v>90</v>
      </c>
      <c r="AV203" s="13" t="s">
        <v>90</v>
      </c>
      <c r="AW203" s="13" t="s">
        <v>36</v>
      </c>
      <c r="AX203" s="13" t="s">
        <v>80</v>
      </c>
      <c r="AY203" s="246" t="s">
        <v>149</v>
      </c>
    </row>
    <row r="204" spans="1:65" s="2" customFormat="1" ht="24.15" customHeight="1">
      <c r="A204" s="38"/>
      <c r="B204" s="39"/>
      <c r="C204" s="218" t="s">
        <v>336</v>
      </c>
      <c r="D204" s="218" t="s">
        <v>152</v>
      </c>
      <c r="E204" s="219" t="s">
        <v>391</v>
      </c>
      <c r="F204" s="220" t="s">
        <v>392</v>
      </c>
      <c r="G204" s="221" t="s">
        <v>243</v>
      </c>
      <c r="H204" s="222">
        <v>10.95</v>
      </c>
      <c r="I204" s="223"/>
      <c r="J204" s="224">
        <f>ROUND(I204*H204,2)</f>
        <v>0</v>
      </c>
      <c r="K204" s="220" t="s">
        <v>156</v>
      </c>
      <c r="L204" s="44"/>
      <c r="M204" s="225" t="s">
        <v>1</v>
      </c>
      <c r="N204" s="226" t="s">
        <v>45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169</v>
      </c>
      <c r="AT204" s="229" t="s">
        <v>152</v>
      </c>
      <c r="AU204" s="229" t="s">
        <v>90</v>
      </c>
      <c r="AY204" s="17" t="s">
        <v>149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88</v>
      </c>
      <c r="BK204" s="230">
        <f>ROUND(I204*H204,2)</f>
        <v>0</v>
      </c>
      <c r="BL204" s="17" t="s">
        <v>169</v>
      </c>
      <c r="BM204" s="229" t="s">
        <v>644</v>
      </c>
    </row>
    <row r="205" spans="1:47" s="2" customFormat="1" ht="12">
      <c r="A205" s="38"/>
      <c r="B205" s="39"/>
      <c r="C205" s="40"/>
      <c r="D205" s="231" t="s">
        <v>159</v>
      </c>
      <c r="E205" s="40"/>
      <c r="F205" s="232" t="s">
        <v>645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90</v>
      </c>
    </row>
    <row r="206" spans="1:51" s="13" customFormat="1" ht="12">
      <c r="A206" s="13"/>
      <c r="B206" s="236"/>
      <c r="C206" s="237"/>
      <c r="D206" s="231" t="s">
        <v>201</v>
      </c>
      <c r="E206" s="238" t="s">
        <v>1</v>
      </c>
      <c r="F206" s="239" t="s">
        <v>646</v>
      </c>
      <c r="G206" s="237"/>
      <c r="H206" s="240">
        <v>10.95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201</v>
      </c>
      <c r="AU206" s="246" t="s">
        <v>90</v>
      </c>
      <c r="AV206" s="13" t="s">
        <v>90</v>
      </c>
      <c r="AW206" s="13" t="s">
        <v>36</v>
      </c>
      <c r="AX206" s="13" t="s">
        <v>80</v>
      </c>
      <c r="AY206" s="246" t="s">
        <v>149</v>
      </c>
    </row>
    <row r="207" spans="1:65" s="2" customFormat="1" ht="16.5" customHeight="1">
      <c r="A207" s="38"/>
      <c r="B207" s="39"/>
      <c r="C207" s="255" t="s">
        <v>426</v>
      </c>
      <c r="D207" s="255" t="s">
        <v>343</v>
      </c>
      <c r="E207" s="256" t="s">
        <v>647</v>
      </c>
      <c r="F207" s="257" t="s">
        <v>648</v>
      </c>
      <c r="G207" s="258" t="s">
        <v>315</v>
      </c>
      <c r="H207" s="259">
        <v>21.9</v>
      </c>
      <c r="I207" s="260"/>
      <c r="J207" s="261">
        <f>ROUND(I207*H207,2)</f>
        <v>0</v>
      </c>
      <c r="K207" s="257" t="s">
        <v>156</v>
      </c>
      <c r="L207" s="262"/>
      <c r="M207" s="263" t="s">
        <v>1</v>
      </c>
      <c r="N207" s="264" t="s">
        <v>45</v>
      </c>
      <c r="O207" s="91"/>
      <c r="P207" s="227">
        <f>O207*H207</f>
        <v>0</v>
      </c>
      <c r="Q207" s="227">
        <v>1</v>
      </c>
      <c r="R207" s="227">
        <f>Q207*H207</f>
        <v>21.9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188</v>
      </c>
      <c r="AT207" s="229" t="s">
        <v>343</v>
      </c>
      <c r="AU207" s="229" t="s">
        <v>90</v>
      </c>
      <c r="AY207" s="17" t="s">
        <v>149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88</v>
      </c>
      <c r="BK207" s="230">
        <f>ROUND(I207*H207,2)</f>
        <v>0</v>
      </c>
      <c r="BL207" s="17" t="s">
        <v>169</v>
      </c>
      <c r="BM207" s="229" t="s">
        <v>649</v>
      </c>
    </row>
    <row r="208" spans="1:51" s="13" customFormat="1" ht="12">
      <c r="A208" s="13"/>
      <c r="B208" s="236"/>
      <c r="C208" s="237"/>
      <c r="D208" s="231" t="s">
        <v>201</v>
      </c>
      <c r="E208" s="237"/>
      <c r="F208" s="239" t="s">
        <v>650</v>
      </c>
      <c r="G208" s="237"/>
      <c r="H208" s="240">
        <v>21.9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201</v>
      </c>
      <c r="AU208" s="246" t="s">
        <v>90</v>
      </c>
      <c r="AV208" s="13" t="s">
        <v>90</v>
      </c>
      <c r="AW208" s="13" t="s">
        <v>4</v>
      </c>
      <c r="AX208" s="13" t="s">
        <v>88</v>
      </c>
      <c r="AY208" s="246" t="s">
        <v>149</v>
      </c>
    </row>
    <row r="209" spans="1:65" s="2" customFormat="1" ht="24.15" customHeight="1">
      <c r="A209" s="38"/>
      <c r="B209" s="39"/>
      <c r="C209" s="218" t="s">
        <v>432</v>
      </c>
      <c r="D209" s="218" t="s">
        <v>152</v>
      </c>
      <c r="E209" s="219" t="s">
        <v>651</v>
      </c>
      <c r="F209" s="220" t="s">
        <v>392</v>
      </c>
      <c r="G209" s="221" t="s">
        <v>243</v>
      </c>
      <c r="H209" s="222">
        <v>4.5</v>
      </c>
      <c r="I209" s="223"/>
      <c r="J209" s="224">
        <f>ROUND(I209*H209,2)</f>
        <v>0</v>
      </c>
      <c r="K209" s="220" t="s">
        <v>156</v>
      </c>
      <c r="L209" s="44"/>
      <c r="M209" s="225" t="s">
        <v>1</v>
      </c>
      <c r="N209" s="226" t="s">
        <v>45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169</v>
      </c>
      <c r="AT209" s="229" t="s">
        <v>152</v>
      </c>
      <c r="AU209" s="229" t="s">
        <v>90</v>
      </c>
      <c r="AY209" s="17" t="s">
        <v>149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88</v>
      </c>
      <c r="BK209" s="230">
        <f>ROUND(I209*H209,2)</f>
        <v>0</v>
      </c>
      <c r="BL209" s="17" t="s">
        <v>169</v>
      </c>
      <c r="BM209" s="229" t="s">
        <v>652</v>
      </c>
    </row>
    <row r="210" spans="1:47" s="2" customFormat="1" ht="12">
      <c r="A210" s="38"/>
      <c r="B210" s="39"/>
      <c r="C210" s="40"/>
      <c r="D210" s="231" t="s">
        <v>159</v>
      </c>
      <c r="E210" s="40"/>
      <c r="F210" s="232" t="s">
        <v>595</v>
      </c>
      <c r="G210" s="40"/>
      <c r="H210" s="40"/>
      <c r="I210" s="233"/>
      <c r="J210" s="40"/>
      <c r="K210" s="40"/>
      <c r="L210" s="44"/>
      <c r="M210" s="234"/>
      <c r="N210" s="23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159</v>
      </c>
      <c r="AU210" s="17" t="s">
        <v>90</v>
      </c>
    </row>
    <row r="211" spans="1:51" s="13" customFormat="1" ht="12">
      <c r="A211" s="13"/>
      <c r="B211" s="236"/>
      <c r="C211" s="237"/>
      <c r="D211" s="231" t="s">
        <v>201</v>
      </c>
      <c r="E211" s="238" t="s">
        <v>1</v>
      </c>
      <c r="F211" s="239" t="s">
        <v>653</v>
      </c>
      <c r="G211" s="237"/>
      <c r="H211" s="240">
        <v>4.5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201</v>
      </c>
      <c r="AU211" s="246" t="s">
        <v>90</v>
      </c>
      <c r="AV211" s="13" t="s">
        <v>90</v>
      </c>
      <c r="AW211" s="13" t="s">
        <v>36</v>
      </c>
      <c r="AX211" s="13" t="s">
        <v>80</v>
      </c>
      <c r="AY211" s="246" t="s">
        <v>149</v>
      </c>
    </row>
    <row r="212" spans="1:65" s="2" customFormat="1" ht="16.5" customHeight="1">
      <c r="A212" s="38"/>
      <c r="B212" s="39"/>
      <c r="C212" s="255" t="s">
        <v>444</v>
      </c>
      <c r="D212" s="255" t="s">
        <v>343</v>
      </c>
      <c r="E212" s="256" t="s">
        <v>395</v>
      </c>
      <c r="F212" s="257" t="s">
        <v>396</v>
      </c>
      <c r="G212" s="258" t="s">
        <v>315</v>
      </c>
      <c r="H212" s="259">
        <v>3.24</v>
      </c>
      <c r="I212" s="260"/>
      <c r="J212" s="261">
        <f>ROUND(I212*H212,2)</f>
        <v>0</v>
      </c>
      <c r="K212" s="257" t="s">
        <v>156</v>
      </c>
      <c r="L212" s="262"/>
      <c r="M212" s="263" t="s">
        <v>1</v>
      </c>
      <c r="N212" s="264" t="s">
        <v>45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188</v>
      </c>
      <c r="AT212" s="229" t="s">
        <v>343</v>
      </c>
      <c r="AU212" s="229" t="s">
        <v>90</v>
      </c>
      <c r="AY212" s="17" t="s">
        <v>149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88</v>
      </c>
      <c r="BK212" s="230">
        <f>ROUND(I212*H212,2)</f>
        <v>0</v>
      </c>
      <c r="BL212" s="17" t="s">
        <v>169</v>
      </c>
      <c r="BM212" s="229" t="s">
        <v>654</v>
      </c>
    </row>
    <row r="213" spans="1:51" s="13" customFormat="1" ht="12">
      <c r="A213" s="13"/>
      <c r="B213" s="236"/>
      <c r="C213" s="237"/>
      <c r="D213" s="231" t="s">
        <v>201</v>
      </c>
      <c r="E213" s="237"/>
      <c r="F213" s="239" t="s">
        <v>655</v>
      </c>
      <c r="G213" s="237"/>
      <c r="H213" s="240">
        <v>3.24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201</v>
      </c>
      <c r="AU213" s="246" t="s">
        <v>90</v>
      </c>
      <c r="AV213" s="13" t="s">
        <v>90</v>
      </c>
      <c r="AW213" s="13" t="s">
        <v>4</v>
      </c>
      <c r="AX213" s="13" t="s">
        <v>88</v>
      </c>
      <c r="AY213" s="246" t="s">
        <v>149</v>
      </c>
    </row>
    <row r="214" spans="1:65" s="2" customFormat="1" ht="24.15" customHeight="1">
      <c r="A214" s="38"/>
      <c r="B214" s="39"/>
      <c r="C214" s="218" t="s">
        <v>451</v>
      </c>
      <c r="D214" s="218" t="s">
        <v>152</v>
      </c>
      <c r="E214" s="219" t="s">
        <v>656</v>
      </c>
      <c r="F214" s="220" t="s">
        <v>657</v>
      </c>
      <c r="G214" s="221" t="s">
        <v>239</v>
      </c>
      <c r="H214" s="222">
        <v>6036.4</v>
      </c>
      <c r="I214" s="223"/>
      <c r="J214" s="224">
        <f>ROUND(I214*H214,2)</f>
        <v>0</v>
      </c>
      <c r="K214" s="220" t="s">
        <v>156</v>
      </c>
      <c r="L214" s="44"/>
      <c r="M214" s="225" t="s">
        <v>1</v>
      </c>
      <c r="N214" s="226" t="s">
        <v>45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169</v>
      </c>
      <c r="AT214" s="229" t="s">
        <v>152</v>
      </c>
      <c r="AU214" s="229" t="s">
        <v>90</v>
      </c>
      <c r="AY214" s="17" t="s">
        <v>149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88</v>
      </c>
      <c r="BK214" s="230">
        <f>ROUND(I214*H214,2)</f>
        <v>0</v>
      </c>
      <c r="BL214" s="17" t="s">
        <v>169</v>
      </c>
      <c r="BM214" s="229" t="s">
        <v>658</v>
      </c>
    </row>
    <row r="215" spans="1:51" s="13" customFormat="1" ht="12">
      <c r="A215" s="13"/>
      <c r="B215" s="236"/>
      <c r="C215" s="237"/>
      <c r="D215" s="231" t="s">
        <v>201</v>
      </c>
      <c r="E215" s="238" t="s">
        <v>1</v>
      </c>
      <c r="F215" s="239" t="s">
        <v>659</v>
      </c>
      <c r="G215" s="237"/>
      <c r="H215" s="240">
        <v>6036.4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201</v>
      </c>
      <c r="AU215" s="246" t="s">
        <v>90</v>
      </c>
      <c r="AV215" s="13" t="s">
        <v>90</v>
      </c>
      <c r="AW215" s="13" t="s">
        <v>36</v>
      </c>
      <c r="AX215" s="13" t="s">
        <v>80</v>
      </c>
      <c r="AY215" s="246" t="s">
        <v>149</v>
      </c>
    </row>
    <row r="216" spans="1:65" s="2" customFormat="1" ht="24.15" customHeight="1">
      <c r="A216" s="38"/>
      <c r="B216" s="39"/>
      <c r="C216" s="218" t="s">
        <v>455</v>
      </c>
      <c r="D216" s="218" t="s">
        <v>152</v>
      </c>
      <c r="E216" s="219" t="s">
        <v>660</v>
      </c>
      <c r="F216" s="220" t="s">
        <v>661</v>
      </c>
      <c r="G216" s="221" t="s">
        <v>239</v>
      </c>
      <c r="H216" s="222">
        <v>1373</v>
      </c>
      <c r="I216" s="223"/>
      <c r="J216" s="224">
        <f>ROUND(I216*H216,2)</f>
        <v>0</v>
      </c>
      <c r="K216" s="220" t="s">
        <v>156</v>
      </c>
      <c r="L216" s="44"/>
      <c r="M216" s="225" t="s">
        <v>1</v>
      </c>
      <c r="N216" s="226" t="s">
        <v>45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169</v>
      </c>
      <c r="AT216" s="229" t="s">
        <v>152</v>
      </c>
      <c r="AU216" s="229" t="s">
        <v>90</v>
      </c>
      <c r="AY216" s="17" t="s">
        <v>149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88</v>
      </c>
      <c r="BK216" s="230">
        <f>ROUND(I216*H216,2)</f>
        <v>0</v>
      </c>
      <c r="BL216" s="17" t="s">
        <v>169</v>
      </c>
      <c r="BM216" s="229" t="s">
        <v>662</v>
      </c>
    </row>
    <row r="217" spans="1:47" s="2" customFormat="1" ht="12">
      <c r="A217" s="38"/>
      <c r="B217" s="39"/>
      <c r="C217" s="40"/>
      <c r="D217" s="231" t="s">
        <v>159</v>
      </c>
      <c r="E217" s="40"/>
      <c r="F217" s="232" t="s">
        <v>663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90</v>
      </c>
    </row>
    <row r="218" spans="1:65" s="2" customFormat="1" ht="24.15" customHeight="1">
      <c r="A218" s="38"/>
      <c r="B218" s="39"/>
      <c r="C218" s="218" t="s">
        <v>460</v>
      </c>
      <c r="D218" s="218" t="s">
        <v>152</v>
      </c>
      <c r="E218" s="219" t="s">
        <v>664</v>
      </c>
      <c r="F218" s="220" t="s">
        <v>665</v>
      </c>
      <c r="G218" s="221" t="s">
        <v>239</v>
      </c>
      <c r="H218" s="222">
        <v>92</v>
      </c>
      <c r="I218" s="223"/>
      <c r="J218" s="224">
        <f>ROUND(I218*H218,2)</f>
        <v>0</v>
      </c>
      <c r="K218" s="220" t="s">
        <v>156</v>
      </c>
      <c r="L218" s="44"/>
      <c r="M218" s="225" t="s">
        <v>1</v>
      </c>
      <c r="N218" s="226" t="s">
        <v>45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169</v>
      </c>
      <c r="AT218" s="229" t="s">
        <v>152</v>
      </c>
      <c r="AU218" s="229" t="s">
        <v>90</v>
      </c>
      <c r="AY218" s="17" t="s">
        <v>149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88</v>
      </c>
      <c r="BK218" s="230">
        <f>ROUND(I218*H218,2)</f>
        <v>0</v>
      </c>
      <c r="BL218" s="17" t="s">
        <v>169</v>
      </c>
      <c r="BM218" s="229" t="s">
        <v>666</v>
      </c>
    </row>
    <row r="219" spans="1:47" s="2" customFormat="1" ht="12">
      <c r="A219" s="38"/>
      <c r="B219" s="39"/>
      <c r="C219" s="40"/>
      <c r="D219" s="231" t="s">
        <v>159</v>
      </c>
      <c r="E219" s="40"/>
      <c r="F219" s="232" t="s">
        <v>667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159</v>
      </c>
      <c r="AU219" s="17" t="s">
        <v>90</v>
      </c>
    </row>
    <row r="220" spans="1:65" s="2" customFormat="1" ht="16.5" customHeight="1">
      <c r="A220" s="38"/>
      <c r="B220" s="39"/>
      <c r="C220" s="218" t="s">
        <v>464</v>
      </c>
      <c r="D220" s="218" t="s">
        <v>152</v>
      </c>
      <c r="E220" s="219" t="s">
        <v>668</v>
      </c>
      <c r="F220" s="220" t="s">
        <v>669</v>
      </c>
      <c r="G220" s="221" t="s">
        <v>239</v>
      </c>
      <c r="H220" s="222">
        <v>2746</v>
      </c>
      <c r="I220" s="223"/>
      <c r="J220" s="224">
        <f>ROUND(I220*H220,2)</f>
        <v>0</v>
      </c>
      <c r="K220" s="220" t="s">
        <v>156</v>
      </c>
      <c r="L220" s="44"/>
      <c r="M220" s="225" t="s">
        <v>1</v>
      </c>
      <c r="N220" s="226" t="s">
        <v>45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169</v>
      </c>
      <c r="AT220" s="229" t="s">
        <v>152</v>
      </c>
      <c r="AU220" s="229" t="s">
        <v>90</v>
      </c>
      <c r="AY220" s="17" t="s">
        <v>149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88</v>
      </c>
      <c r="BK220" s="230">
        <f>ROUND(I220*H220,2)</f>
        <v>0</v>
      </c>
      <c r="BL220" s="17" t="s">
        <v>169</v>
      </c>
      <c r="BM220" s="229" t="s">
        <v>670</v>
      </c>
    </row>
    <row r="221" spans="1:65" s="2" customFormat="1" ht="24.15" customHeight="1">
      <c r="A221" s="38"/>
      <c r="B221" s="39"/>
      <c r="C221" s="218" t="s">
        <v>469</v>
      </c>
      <c r="D221" s="218" t="s">
        <v>152</v>
      </c>
      <c r="E221" s="219" t="s">
        <v>671</v>
      </c>
      <c r="F221" s="220" t="s">
        <v>672</v>
      </c>
      <c r="G221" s="221" t="s">
        <v>239</v>
      </c>
      <c r="H221" s="222">
        <v>4548</v>
      </c>
      <c r="I221" s="223"/>
      <c r="J221" s="224">
        <f>ROUND(I221*H221,2)</f>
        <v>0</v>
      </c>
      <c r="K221" s="220" t="s">
        <v>156</v>
      </c>
      <c r="L221" s="44"/>
      <c r="M221" s="225" t="s">
        <v>1</v>
      </c>
      <c r="N221" s="226" t="s">
        <v>45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169</v>
      </c>
      <c r="AT221" s="229" t="s">
        <v>152</v>
      </c>
      <c r="AU221" s="229" t="s">
        <v>90</v>
      </c>
      <c r="AY221" s="17" t="s">
        <v>149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88</v>
      </c>
      <c r="BK221" s="230">
        <f>ROUND(I221*H221,2)</f>
        <v>0</v>
      </c>
      <c r="BL221" s="17" t="s">
        <v>169</v>
      </c>
      <c r="BM221" s="229" t="s">
        <v>673</v>
      </c>
    </row>
    <row r="222" spans="1:63" s="12" customFormat="1" ht="22.8" customHeight="1">
      <c r="A222" s="12"/>
      <c r="B222" s="202"/>
      <c r="C222" s="203"/>
      <c r="D222" s="204" t="s">
        <v>79</v>
      </c>
      <c r="E222" s="216" t="s">
        <v>90</v>
      </c>
      <c r="F222" s="216" t="s">
        <v>674</v>
      </c>
      <c r="G222" s="203"/>
      <c r="H222" s="203"/>
      <c r="I222" s="206"/>
      <c r="J222" s="217">
        <f>BK222</f>
        <v>0</v>
      </c>
      <c r="K222" s="203"/>
      <c r="L222" s="208"/>
      <c r="M222" s="209"/>
      <c r="N222" s="210"/>
      <c r="O222" s="210"/>
      <c r="P222" s="211">
        <f>SUM(P223:P234)</f>
        <v>0</v>
      </c>
      <c r="Q222" s="210"/>
      <c r="R222" s="211">
        <f>SUM(R223:R234)</f>
        <v>187.30131000000003</v>
      </c>
      <c r="S222" s="210"/>
      <c r="T222" s="212">
        <f>SUM(T223:T234)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3" t="s">
        <v>88</v>
      </c>
      <c r="AT222" s="214" t="s">
        <v>79</v>
      </c>
      <c r="AU222" s="214" t="s">
        <v>88</v>
      </c>
      <c r="AY222" s="213" t="s">
        <v>149</v>
      </c>
      <c r="BK222" s="215">
        <f>SUM(BK223:BK234)</f>
        <v>0</v>
      </c>
    </row>
    <row r="223" spans="1:65" s="2" customFormat="1" ht="37.8" customHeight="1">
      <c r="A223" s="38"/>
      <c r="B223" s="39"/>
      <c r="C223" s="218" t="s">
        <v>493</v>
      </c>
      <c r="D223" s="218" t="s">
        <v>152</v>
      </c>
      <c r="E223" s="219" t="s">
        <v>675</v>
      </c>
      <c r="F223" s="220" t="s">
        <v>676</v>
      </c>
      <c r="G223" s="221" t="s">
        <v>198</v>
      </c>
      <c r="H223" s="222">
        <v>28</v>
      </c>
      <c r="I223" s="223"/>
      <c r="J223" s="224">
        <f>ROUND(I223*H223,2)</f>
        <v>0</v>
      </c>
      <c r="K223" s="220" t="s">
        <v>156</v>
      </c>
      <c r="L223" s="44"/>
      <c r="M223" s="225" t="s">
        <v>1</v>
      </c>
      <c r="N223" s="226" t="s">
        <v>45</v>
      </c>
      <c r="O223" s="91"/>
      <c r="P223" s="227">
        <f>O223*H223</f>
        <v>0</v>
      </c>
      <c r="Q223" s="227">
        <v>0.20469</v>
      </c>
      <c r="R223" s="227">
        <f>Q223*H223</f>
        <v>5.73132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169</v>
      </c>
      <c r="AT223" s="229" t="s">
        <v>152</v>
      </c>
      <c r="AU223" s="229" t="s">
        <v>90</v>
      </c>
      <c r="AY223" s="17" t="s">
        <v>149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88</v>
      </c>
      <c r="BK223" s="230">
        <f>ROUND(I223*H223,2)</f>
        <v>0</v>
      </c>
      <c r="BL223" s="17" t="s">
        <v>169</v>
      </c>
      <c r="BM223" s="229" t="s">
        <v>677</v>
      </c>
    </row>
    <row r="224" spans="1:47" s="2" customFormat="1" ht="12">
      <c r="A224" s="38"/>
      <c r="B224" s="39"/>
      <c r="C224" s="40"/>
      <c r="D224" s="231" t="s">
        <v>159</v>
      </c>
      <c r="E224" s="40"/>
      <c r="F224" s="232" t="s">
        <v>678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159</v>
      </c>
      <c r="AU224" s="17" t="s">
        <v>90</v>
      </c>
    </row>
    <row r="225" spans="1:51" s="13" customFormat="1" ht="12">
      <c r="A225" s="13"/>
      <c r="B225" s="236"/>
      <c r="C225" s="237"/>
      <c r="D225" s="231" t="s">
        <v>201</v>
      </c>
      <c r="E225" s="238" t="s">
        <v>1</v>
      </c>
      <c r="F225" s="239" t="s">
        <v>679</v>
      </c>
      <c r="G225" s="237"/>
      <c r="H225" s="240">
        <v>28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201</v>
      </c>
      <c r="AU225" s="246" t="s">
        <v>90</v>
      </c>
      <c r="AV225" s="13" t="s">
        <v>90</v>
      </c>
      <c r="AW225" s="13" t="s">
        <v>36</v>
      </c>
      <c r="AX225" s="13" t="s">
        <v>80</v>
      </c>
      <c r="AY225" s="246" t="s">
        <v>149</v>
      </c>
    </row>
    <row r="226" spans="1:65" s="2" customFormat="1" ht="37.8" customHeight="1">
      <c r="A226" s="38"/>
      <c r="B226" s="39"/>
      <c r="C226" s="218" t="s">
        <v>497</v>
      </c>
      <c r="D226" s="218" t="s">
        <v>152</v>
      </c>
      <c r="E226" s="219" t="s">
        <v>680</v>
      </c>
      <c r="F226" s="220" t="s">
        <v>681</v>
      </c>
      <c r="G226" s="221" t="s">
        <v>198</v>
      </c>
      <c r="H226" s="222">
        <v>651.5</v>
      </c>
      <c r="I226" s="223"/>
      <c r="J226" s="224">
        <f>ROUND(I226*H226,2)</f>
        <v>0</v>
      </c>
      <c r="K226" s="220" t="s">
        <v>156</v>
      </c>
      <c r="L226" s="44"/>
      <c r="M226" s="225" t="s">
        <v>1</v>
      </c>
      <c r="N226" s="226" t="s">
        <v>45</v>
      </c>
      <c r="O226" s="91"/>
      <c r="P226" s="227">
        <f>O226*H226</f>
        <v>0</v>
      </c>
      <c r="Q226" s="227">
        <v>0.27378</v>
      </c>
      <c r="R226" s="227">
        <f>Q226*H226</f>
        <v>178.36767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169</v>
      </c>
      <c r="AT226" s="229" t="s">
        <v>152</v>
      </c>
      <c r="AU226" s="229" t="s">
        <v>90</v>
      </c>
      <c r="AY226" s="17" t="s">
        <v>149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88</v>
      </c>
      <c r="BK226" s="230">
        <f>ROUND(I226*H226,2)</f>
        <v>0</v>
      </c>
      <c r="BL226" s="17" t="s">
        <v>169</v>
      </c>
      <c r="BM226" s="229" t="s">
        <v>682</v>
      </c>
    </row>
    <row r="227" spans="1:51" s="13" customFormat="1" ht="12">
      <c r="A227" s="13"/>
      <c r="B227" s="236"/>
      <c r="C227" s="237"/>
      <c r="D227" s="231" t="s">
        <v>201</v>
      </c>
      <c r="E227" s="238" t="s">
        <v>1</v>
      </c>
      <c r="F227" s="239" t="s">
        <v>683</v>
      </c>
      <c r="G227" s="237"/>
      <c r="H227" s="240">
        <v>651.5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201</v>
      </c>
      <c r="AU227" s="246" t="s">
        <v>90</v>
      </c>
      <c r="AV227" s="13" t="s">
        <v>90</v>
      </c>
      <c r="AW227" s="13" t="s">
        <v>36</v>
      </c>
      <c r="AX227" s="13" t="s">
        <v>80</v>
      </c>
      <c r="AY227" s="246" t="s">
        <v>149</v>
      </c>
    </row>
    <row r="228" spans="1:65" s="2" customFormat="1" ht="24.15" customHeight="1">
      <c r="A228" s="38"/>
      <c r="B228" s="39"/>
      <c r="C228" s="218" t="s">
        <v>510</v>
      </c>
      <c r="D228" s="218" t="s">
        <v>152</v>
      </c>
      <c r="E228" s="219" t="s">
        <v>684</v>
      </c>
      <c r="F228" s="220" t="s">
        <v>685</v>
      </c>
      <c r="G228" s="221" t="s">
        <v>239</v>
      </c>
      <c r="H228" s="222">
        <v>7278</v>
      </c>
      <c r="I228" s="223"/>
      <c r="J228" s="224">
        <f>ROUND(I228*H228,2)</f>
        <v>0</v>
      </c>
      <c r="K228" s="220" t="s">
        <v>156</v>
      </c>
      <c r="L228" s="44"/>
      <c r="M228" s="225" t="s">
        <v>1</v>
      </c>
      <c r="N228" s="226" t="s">
        <v>45</v>
      </c>
      <c r="O228" s="91"/>
      <c r="P228" s="227">
        <f>O228*H228</f>
        <v>0</v>
      </c>
      <c r="Q228" s="227">
        <v>0.00014</v>
      </c>
      <c r="R228" s="227">
        <f>Q228*H228</f>
        <v>1.0189199999999998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169</v>
      </c>
      <c r="AT228" s="229" t="s">
        <v>152</v>
      </c>
      <c r="AU228" s="229" t="s">
        <v>90</v>
      </c>
      <c r="AY228" s="17" t="s">
        <v>149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88</v>
      </c>
      <c r="BK228" s="230">
        <f>ROUND(I228*H228,2)</f>
        <v>0</v>
      </c>
      <c r="BL228" s="17" t="s">
        <v>169</v>
      </c>
      <c r="BM228" s="229" t="s">
        <v>686</v>
      </c>
    </row>
    <row r="229" spans="1:47" s="2" customFormat="1" ht="12">
      <c r="A229" s="38"/>
      <c r="B229" s="39"/>
      <c r="C229" s="40"/>
      <c r="D229" s="231" t="s">
        <v>159</v>
      </c>
      <c r="E229" s="40"/>
      <c r="F229" s="232" t="s">
        <v>687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159</v>
      </c>
      <c r="AU229" s="17" t="s">
        <v>90</v>
      </c>
    </row>
    <row r="230" spans="1:51" s="13" customFormat="1" ht="12">
      <c r="A230" s="13"/>
      <c r="B230" s="236"/>
      <c r="C230" s="237"/>
      <c r="D230" s="231" t="s">
        <v>201</v>
      </c>
      <c r="E230" s="238" t="s">
        <v>1</v>
      </c>
      <c r="F230" s="239" t="s">
        <v>688</v>
      </c>
      <c r="G230" s="237"/>
      <c r="H230" s="240">
        <v>7278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201</v>
      </c>
      <c r="AU230" s="246" t="s">
        <v>90</v>
      </c>
      <c r="AV230" s="13" t="s">
        <v>90</v>
      </c>
      <c r="AW230" s="13" t="s">
        <v>36</v>
      </c>
      <c r="AX230" s="13" t="s">
        <v>80</v>
      </c>
      <c r="AY230" s="246" t="s">
        <v>149</v>
      </c>
    </row>
    <row r="231" spans="1:65" s="2" customFormat="1" ht="24.15" customHeight="1">
      <c r="A231" s="38"/>
      <c r="B231" s="39"/>
      <c r="C231" s="255" t="s">
        <v>515</v>
      </c>
      <c r="D231" s="255" t="s">
        <v>343</v>
      </c>
      <c r="E231" s="256" t="s">
        <v>689</v>
      </c>
      <c r="F231" s="257" t="s">
        <v>690</v>
      </c>
      <c r="G231" s="258" t="s">
        <v>239</v>
      </c>
      <c r="H231" s="259">
        <v>7278</v>
      </c>
      <c r="I231" s="260"/>
      <c r="J231" s="261">
        <f>ROUND(I231*H231,2)</f>
        <v>0</v>
      </c>
      <c r="K231" s="257" t="s">
        <v>156</v>
      </c>
      <c r="L231" s="262"/>
      <c r="M231" s="263" t="s">
        <v>1</v>
      </c>
      <c r="N231" s="264" t="s">
        <v>45</v>
      </c>
      <c r="O231" s="91"/>
      <c r="P231" s="227">
        <f>O231*H231</f>
        <v>0</v>
      </c>
      <c r="Q231" s="227">
        <v>0.0003</v>
      </c>
      <c r="R231" s="227">
        <f>Q231*H231</f>
        <v>2.1834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188</v>
      </c>
      <c r="AT231" s="229" t="s">
        <v>343</v>
      </c>
      <c r="AU231" s="229" t="s">
        <v>90</v>
      </c>
      <c r="AY231" s="17" t="s">
        <v>149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88</v>
      </c>
      <c r="BK231" s="230">
        <f>ROUND(I231*H231,2)</f>
        <v>0</v>
      </c>
      <c r="BL231" s="17" t="s">
        <v>169</v>
      </c>
      <c r="BM231" s="229" t="s">
        <v>691</v>
      </c>
    </row>
    <row r="232" spans="1:51" s="13" customFormat="1" ht="12">
      <c r="A232" s="13"/>
      <c r="B232" s="236"/>
      <c r="C232" s="237"/>
      <c r="D232" s="231" t="s">
        <v>201</v>
      </c>
      <c r="E232" s="237"/>
      <c r="F232" s="239" t="s">
        <v>692</v>
      </c>
      <c r="G232" s="237"/>
      <c r="H232" s="240">
        <v>7278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201</v>
      </c>
      <c r="AU232" s="246" t="s">
        <v>90</v>
      </c>
      <c r="AV232" s="13" t="s">
        <v>90</v>
      </c>
      <c r="AW232" s="13" t="s">
        <v>4</v>
      </c>
      <c r="AX232" s="13" t="s">
        <v>88</v>
      </c>
      <c r="AY232" s="246" t="s">
        <v>149</v>
      </c>
    </row>
    <row r="233" spans="1:65" s="2" customFormat="1" ht="21.75" customHeight="1">
      <c r="A233" s="38"/>
      <c r="B233" s="39"/>
      <c r="C233" s="218" t="s">
        <v>520</v>
      </c>
      <c r="D233" s="218" t="s">
        <v>152</v>
      </c>
      <c r="E233" s="219" t="s">
        <v>693</v>
      </c>
      <c r="F233" s="220" t="s">
        <v>694</v>
      </c>
      <c r="G233" s="221" t="s">
        <v>243</v>
      </c>
      <c r="H233" s="222">
        <v>4.8</v>
      </c>
      <c r="I233" s="223"/>
      <c r="J233" s="224">
        <f>ROUND(I233*H233,2)</f>
        <v>0</v>
      </c>
      <c r="K233" s="220" t="s">
        <v>156</v>
      </c>
      <c r="L233" s="44"/>
      <c r="M233" s="225" t="s">
        <v>1</v>
      </c>
      <c r="N233" s="226" t="s">
        <v>45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169</v>
      </c>
      <c r="AT233" s="229" t="s">
        <v>152</v>
      </c>
      <c r="AU233" s="229" t="s">
        <v>90</v>
      </c>
      <c r="AY233" s="17" t="s">
        <v>149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88</v>
      </c>
      <c r="BK233" s="230">
        <f>ROUND(I233*H233,2)</f>
        <v>0</v>
      </c>
      <c r="BL233" s="17" t="s">
        <v>169</v>
      </c>
      <c r="BM233" s="229" t="s">
        <v>695</v>
      </c>
    </row>
    <row r="234" spans="1:51" s="13" customFormat="1" ht="12">
      <c r="A234" s="13"/>
      <c r="B234" s="236"/>
      <c r="C234" s="237"/>
      <c r="D234" s="231" t="s">
        <v>201</v>
      </c>
      <c r="E234" s="238" t="s">
        <v>1</v>
      </c>
      <c r="F234" s="239" t="s">
        <v>696</v>
      </c>
      <c r="G234" s="237"/>
      <c r="H234" s="240">
        <v>4.8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201</v>
      </c>
      <c r="AU234" s="246" t="s">
        <v>90</v>
      </c>
      <c r="AV234" s="13" t="s">
        <v>90</v>
      </c>
      <c r="AW234" s="13" t="s">
        <v>36</v>
      </c>
      <c r="AX234" s="13" t="s">
        <v>80</v>
      </c>
      <c r="AY234" s="246" t="s">
        <v>149</v>
      </c>
    </row>
    <row r="235" spans="1:63" s="12" customFormat="1" ht="22.8" customHeight="1">
      <c r="A235" s="12"/>
      <c r="B235" s="202"/>
      <c r="C235" s="203"/>
      <c r="D235" s="204" t="s">
        <v>79</v>
      </c>
      <c r="E235" s="216" t="s">
        <v>165</v>
      </c>
      <c r="F235" s="216" t="s">
        <v>399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SUM(P236:P249)</f>
        <v>0</v>
      </c>
      <c r="Q235" s="210"/>
      <c r="R235" s="211">
        <f>SUM(R236:R249)</f>
        <v>137.741556</v>
      </c>
      <c r="S235" s="210"/>
      <c r="T235" s="212">
        <f>SUM(T236:T249)</f>
        <v>2.04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88</v>
      </c>
      <c r="AT235" s="214" t="s">
        <v>79</v>
      </c>
      <c r="AU235" s="214" t="s">
        <v>88</v>
      </c>
      <c r="AY235" s="213" t="s">
        <v>149</v>
      </c>
      <c r="BK235" s="215">
        <f>SUM(BK236:BK249)</f>
        <v>0</v>
      </c>
    </row>
    <row r="236" spans="1:65" s="2" customFormat="1" ht="16.5" customHeight="1">
      <c r="A236" s="38"/>
      <c r="B236" s="39"/>
      <c r="C236" s="218" t="s">
        <v>524</v>
      </c>
      <c r="D236" s="218" t="s">
        <v>152</v>
      </c>
      <c r="E236" s="219" t="s">
        <v>697</v>
      </c>
      <c r="F236" s="220" t="s">
        <v>698</v>
      </c>
      <c r="G236" s="221" t="s">
        <v>243</v>
      </c>
      <c r="H236" s="222">
        <v>2.88</v>
      </c>
      <c r="I236" s="223"/>
      <c r="J236" s="224">
        <f>ROUND(I236*H236,2)</f>
        <v>0</v>
      </c>
      <c r="K236" s="220" t="s">
        <v>156</v>
      </c>
      <c r="L236" s="44"/>
      <c r="M236" s="225" t="s">
        <v>1</v>
      </c>
      <c r="N236" s="226" t="s">
        <v>45</v>
      </c>
      <c r="O236" s="91"/>
      <c r="P236" s="227">
        <f>O236*H236</f>
        <v>0</v>
      </c>
      <c r="Q236" s="227">
        <v>2.4533</v>
      </c>
      <c r="R236" s="227">
        <f>Q236*H236</f>
        <v>7.065504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169</v>
      </c>
      <c r="AT236" s="229" t="s">
        <v>152</v>
      </c>
      <c r="AU236" s="229" t="s">
        <v>90</v>
      </c>
      <c r="AY236" s="17" t="s">
        <v>149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88</v>
      </c>
      <c r="BK236" s="230">
        <f>ROUND(I236*H236,2)</f>
        <v>0</v>
      </c>
      <c r="BL236" s="17" t="s">
        <v>169</v>
      </c>
      <c r="BM236" s="229" t="s">
        <v>699</v>
      </c>
    </row>
    <row r="237" spans="1:47" s="2" customFormat="1" ht="12">
      <c r="A237" s="38"/>
      <c r="B237" s="39"/>
      <c r="C237" s="40"/>
      <c r="D237" s="231" t="s">
        <v>159</v>
      </c>
      <c r="E237" s="40"/>
      <c r="F237" s="232" t="s">
        <v>700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159</v>
      </c>
      <c r="AU237" s="17" t="s">
        <v>90</v>
      </c>
    </row>
    <row r="238" spans="1:51" s="13" customFormat="1" ht="12">
      <c r="A238" s="13"/>
      <c r="B238" s="236"/>
      <c r="C238" s="237"/>
      <c r="D238" s="231" t="s">
        <v>201</v>
      </c>
      <c r="E238" s="238" t="s">
        <v>1</v>
      </c>
      <c r="F238" s="239" t="s">
        <v>701</v>
      </c>
      <c r="G238" s="237"/>
      <c r="H238" s="240">
        <v>2.88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201</v>
      </c>
      <c r="AU238" s="246" t="s">
        <v>90</v>
      </c>
      <c r="AV238" s="13" t="s">
        <v>90</v>
      </c>
      <c r="AW238" s="13" t="s">
        <v>36</v>
      </c>
      <c r="AX238" s="13" t="s">
        <v>80</v>
      </c>
      <c r="AY238" s="246" t="s">
        <v>149</v>
      </c>
    </row>
    <row r="239" spans="1:65" s="2" customFormat="1" ht="21.75" customHeight="1">
      <c r="A239" s="38"/>
      <c r="B239" s="39"/>
      <c r="C239" s="218" t="s">
        <v>529</v>
      </c>
      <c r="D239" s="218" t="s">
        <v>152</v>
      </c>
      <c r="E239" s="219" t="s">
        <v>702</v>
      </c>
      <c r="F239" s="220" t="s">
        <v>703</v>
      </c>
      <c r="G239" s="221" t="s">
        <v>239</v>
      </c>
      <c r="H239" s="222">
        <v>12.2</v>
      </c>
      <c r="I239" s="223"/>
      <c r="J239" s="224">
        <f>ROUND(I239*H239,2)</f>
        <v>0</v>
      </c>
      <c r="K239" s="220" t="s">
        <v>156</v>
      </c>
      <c r="L239" s="44"/>
      <c r="M239" s="225" t="s">
        <v>1</v>
      </c>
      <c r="N239" s="226" t="s">
        <v>45</v>
      </c>
      <c r="O239" s="91"/>
      <c r="P239" s="227">
        <f>O239*H239</f>
        <v>0</v>
      </c>
      <c r="Q239" s="227">
        <v>0.01214</v>
      </c>
      <c r="R239" s="227">
        <f>Q239*H239</f>
        <v>0.148108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169</v>
      </c>
      <c r="AT239" s="229" t="s">
        <v>152</v>
      </c>
      <c r="AU239" s="229" t="s">
        <v>90</v>
      </c>
      <c r="AY239" s="17" t="s">
        <v>149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88</v>
      </c>
      <c r="BK239" s="230">
        <f>ROUND(I239*H239,2)</f>
        <v>0</v>
      </c>
      <c r="BL239" s="17" t="s">
        <v>169</v>
      </c>
      <c r="BM239" s="229" t="s">
        <v>704</v>
      </c>
    </row>
    <row r="240" spans="1:51" s="13" customFormat="1" ht="12">
      <c r="A240" s="13"/>
      <c r="B240" s="236"/>
      <c r="C240" s="237"/>
      <c r="D240" s="231" t="s">
        <v>201</v>
      </c>
      <c r="E240" s="238" t="s">
        <v>1</v>
      </c>
      <c r="F240" s="239" t="s">
        <v>705</v>
      </c>
      <c r="G240" s="237"/>
      <c r="H240" s="240">
        <v>12.2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201</v>
      </c>
      <c r="AU240" s="246" t="s">
        <v>90</v>
      </c>
      <c r="AV240" s="13" t="s">
        <v>90</v>
      </c>
      <c r="AW240" s="13" t="s">
        <v>36</v>
      </c>
      <c r="AX240" s="13" t="s">
        <v>80</v>
      </c>
      <c r="AY240" s="246" t="s">
        <v>149</v>
      </c>
    </row>
    <row r="241" spans="1:65" s="2" customFormat="1" ht="21.75" customHeight="1">
      <c r="A241" s="38"/>
      <c r="B241" s="39"/>
      <c r="C241" s="218" t="s">
        <v>533</v>
      </c>
      <c r="D241" s="218" t="s">
        <v>152</v>
      </c>
      <c r="E241" s="219" t="s">
        <v>706</v>
      </c>
      <c r="F241" s="220" t="s">
        <v>707</v>
      </c>
      <c r="G241" s="221" t="s">
        <v>239</v>
      </c>
      <c r="H241" s="222">
        <v>12.2</v>
      </c>
      <c r="I241" s="223"/>
      <c r="J241" s="224">
        <f>ROUND(I241*H241,2)</f>
        <v>0</v>
      </c>
      <c r="K241" s="220" t="s">
        <v>156</v>
      </c>
      <c r="L241" s="44"/>
      <c r="M241" s="225" t="s">
        <v>1</v>
      </c>
      <c r="N241" s="226" t="s">
        <v>45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169</v>
      </c>
      <c r="AT241" s="229" t="s">
        <v>152</v>
      </c>
      <c r="AU241" s="229" t="s">
        <v>90</v>
      </c>
      <c r="AY241" s="17" t="s">
        <v>149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88</v>
      </c>
      <c r="BK241" s="230">
        <f>ROUND(I241*H241,2)</f>
        <v>0</v>
      </c>
      <c r="BL241" s="17" t="s">
        <v>169</v>
      </c>
      <c r="BM241" s="229" t="s">
        <v>708</v>
      </c>
    </row>
    <row r="242" spans="1:65" s="2" customFormat="1" ht="21.75" customHeight="1">
      <c r="A242" s="38"/>
      <c r="B242" s="39"/>
      <c r="C242" s="218" t="s">
        <v>501</v>
      </c>
      <c r="D242" s="218" t="s">
        <v>152</v>
      </c>
      <c r="E242" s="219" t="s">
        <v>709</v>
      </c>
      <c r="F242" s="220" t="s">
        <v>710</v>
      </c>
      <c r="G242" s="221" t="s">
        <v>315</v>
      </c>
      <c r="H242" s="222">
        <v>0.432</v>
      </c>
      <c r="I242" s="223"/>
      <c r="J242" s="224">
        <f>ROUND(I242*H242,2)</f>
        <v>0</v>
      </c>
      <c r="K242" s="220" t="s">
        <v>156</v>
      </c>
      <c r="L242" s="44"/>
      <c r="M242" s="225" t="s">
        <v>1</v>
      </c>
      <c r="N242" s="226" t="s">
        <v>45</v>
      </c>
      <c r="O242" s="91"/>
      <c r="P242" s="227">
        <f>O242*H242</f>
        <v>0</v>
      </c>
      <c r="Q242" s="227">
        <v>1.04575</v>
      </c>
      <c r="R242" s="227">
        <f>Q242*H242</f>
        <v>0.451764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169</v>
      </c>
      <c r="AT242" s="229" t="s">
        <v>152</v>
      </c>
      <c r="AU242" s="229" t="s">
        <v>90</v>
      </c>
      <c r="AY242" s="17" t="s">
        <v>149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88</v>
      </c>
      <c r="BK242" s="230">
        <f>ROUND(I242*H242,2)</f>
        <v>0</v>
      </c>
      <c r="BL242" s="17" t="s">
        <v>169</v>
      </c>
      <c r="BM242" s="229" t="s">
        <v>711</v>
      </c>
    </row>
    <row r="243" spans="1:51" s="13" customFormat="1" ht="12">
      <c r="A243" s="13"/>
      <c r="B243" s="236"/>
      <c r="C243" s="237"/>
      <c r="D243" s="231" t="s">
        <v>201</v>
      </c>
      <c r="E243" s="238" t="s">
        <v>1</v>
      </c>
      <c r="F243" s="239" t="s">
        <v>712</v>
      </c>
      <c r="G243" s="237"/>
      <c r="H243" s="240">
        <v>0.432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201</v>
      </c>
      <c r="AU243" s="246" t="s">
        <v>90</v>
      </c>
      <c r="AV243" s="13" t="s">
        <v>90</v>
      </c>
      <c r="AW243" s="13" t="s">
        <v>36</v>
      </c>
      <c r="AX243" s="13" t="s">
        <v>80</v>
      </c>
      <c r="AY243" s="246" t="s">
        <v>149</v>
      </c>
    </row>
    <row r="244" spans="1:65" s="2" customFormat="1" ht="24.15" customHeight="1">
      <c r="A244" s="38"/>
      <c r="B244" s="39"/>
      <c r="C244" s="218" t="s">
        <v>506</v>
      </c>
      <c r="D244" s="218" t="s">
        <v>152</v>
      </c>
      <c r="E244" s="219" t="s">
        <v>713</v>
      </c>
      <c r="F244" s="220" t="s">
        <v>714</v>
      </c>
      <c r="G244" s="221" t="s">
        <v>243</v>
      </c>
      <c r="H244" s="222">
        <v>0.85</v>
      </c>
      <c r="I244" s="223"/>
      <c r="J244" s="224">
        <f>ROUND(I244*H244,2)</f>
        <v>0</v>
      </c>
      <c r="K244" s="220" t="s">
        <v>156</v>
      </c>
      <c r="L244" s="44"/>
      <c r="M244" s="225" t="s">
        <v>1</v>
      </c>
      <c r="N244" s="226" t="s">
        <v>45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2.4</v>
      </c>
      <c r="T244" s="228">
        <f>S244*H244</f>
        <v>2.04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169</v>
      </c>
      <c r="AT244" s="229" t="s">
        <v>152</v>
      </c>
      <c r="AU244" s="229" t="s">
        <v>90</v>
      </c>
      <c r="AY244" s="17" t="s">
        <v>149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88</v>
      </c>
      <c r="BK244" s="230">
        <f>ROUND(I244*H244,2)</f>
        <v>0</v>
      </c>
      <c r="BL244" s="17" t="s">
        <v>169</v>
      </c>
      <c r="BM244" s="229" t="s">
        <v>715</v>
      </c>
    </row>
    <row r="245" spans="1:47" s="2" customFormat="1" ht="12">
      <c r="A245" s="38"/>
      <c r="B245" s="39"/>
      <c r="C245" s="40"/>
      <c r="D245" s="231" t="s">
        <v>159</v>
      </c>
      <c r="E245" s="40"/>
      <c r="F245" s="232" t="s">
        <v>716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159</v>
      </c>
      <c r="AU245" s="17" t="s">
        <v>90</v>
      </c>
    </row>
    <row r="246" spans="1:51" s="13" customFormat="1" ht="12">
      <c r="A246" s="13"/>
      <c r="B246" s="236"/>
      <c r="C246" s="237"/>
      <c r="D246" s="231" t="s">
        <v>201</v>
      </c>
      <c r="E246" s="238" t="s">
        <v>1</v>
      </c>
      <c r="F246" s="239" t="s">
        <v>717</v>
      </c>
      <c r="G246" s="237"/>
      <c r="H246" s="240">
        <v>0.85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201</v>
      </c>
      <c r="AU246" s="246" t="s">
        <v>90</v>
      </c>
      <c r="AV246" s="13" t="s">
        <v>90</v>
      </c>
      <c r="AW246" s="13" t="s">
        <v>36</v>
      </c>
      <c r="AX246" s="13" t="s">
        <v>80</v>
      </c>
      <c r="AY246" s="246" t="s">
        <v>149</v>
      </c>
    </row>
    <row r="247" spans="1:65" s="2" customFormat="1" ht="24.15" customHeight="1">
      <c r="A247" s="38"/>
      <c r="B247" s="39"/>
      <c r="C247" s="218" t="s">
        <v>483</v>
      </c>
      <c r="D247" s="218" t="s">
        <v>152</v>
      </c>
      <c r="E247" s="219" t="s">
        <v>718</v>
      </c>
      <c r="F247" s="220" t="s">
        <v>719</v>
      </c>
      <c r="G247" s="221" t="s">
        <v>248</v>
      </c>
      <c r="H247" s="222">
        <v>18</v>
      </c>
      <c r="I247" s="223"/>
      <c r="J247" s="224">
        <f>ROUND(I247*H247,2)</f>
        <v>0</v>
      </c>
      <c r="K247" s="220" t="s">
        <v>156</v>
      </c>
      <c r="L247" s="44"/>
      <c r="M247" s="225" t="s">
        <v>1</v>
      </c>
      <c r="N247" s="226" t="s">
        <v>45</v>
      </c>
      <c r="O247" s="91"/>
      <c r="P247" s="227">
        <f>O247*H247</f>
        <v>0</v>
      </c>
      <c r="Q247" s="227">
        <v>0.14401</v>
      </c>
      <c r="R247" s="227">
        <f>Q247*H247</f>
        <v>2.59218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169</v>
      </c>
      <c r="AT247" s="229" t="s">
        <v>152</v>
      </c>
      <c r="AU247" s="229" t="s">
        <v>90</v>
      </c>
      <c r="AY247" s="17" t="s">
        <v>149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88</v>
      </c>
      <c r="BK247" s="230">
        <f>ROUND(I247*H247,2)</f>
        <v>0</v>
      </c>
      <c r="BL247" s="17" t="s">
        <v>169</v>
      </c>
      <c r="BM247" s="229" t="s">
        <v>720</v>
      </c>
    </row>
    <row r="248" spans="1:65" s="2" customFormat="1" ht="16.5" customHeight="1">
      <c r="A248" s="38"/>
      <c r="B248" s="39"/>
      <c r="C248" s="255" t="s">
        <v>489</v>
      </c>
      <c r="D248" s="255" t="s">
        <v>343</v>
      </c>
      <c r="E248" s="256" t="s">
        <v>721</v>
      </c>
      <c r="F248" s="257" t="s">
        <v>722</v>
      </c>
      <c r="G248" s="258" t="s">
        <v>248</v>
      </c>
      <c r="H248" s="259">
        <v>18</v>
      </c>
      <c r="I248" s="260"/>
      <c r="J248" s="261">
        <f>ROUND(I248*H248,2)</f>
        <v>0</v>
      </c>
      <c r="K248" s="257" t="s">
        <v>1</v>
      </c>
      <c r="L248" s="262"/>
      <c r="M248" s="263" t="s">
        <v>1</v>
      </c>
      <c r="N248" s="264" t="s">
        <v>45</v>
      </c>
      <c r="O248" s="91"/>
      <c r="P248" s="227">
        <f>O248*H248</f>
        <v>0</v>
      </c>
      <c r="Q248" s="227">
        <v>5.938</v>
      </c>
      <c r="R248" s="227">
        <f>Q248*H248</f>
        <v>106.884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188</v>
      </c>
      <c r="AT248" s="229" t="s">
        <v>343</v>
      </c>
      <c r="AU248" s="229" t="s">
        <v>90</v>
      </c>
      <c r="AY248" s="17" t="s">
        <v>149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88</v>
      </c>
      <c r="BK248" s="230">
        <f>ROUND(I248*H248,2)</f>
        <v>0</v>
      </c>
      <c r="BL248" s="17" t="s">
        <v>169</v>
      </c>
      <c r="BM248" s="229" t="s">
        <v>723</v>
      </c>
    </row>
    <row r="249" spans="1:65" s="2" customFormat="1" ht="16.5" customHeight="1">
      <c r="A249" s="38"/>
      <c r="B249" s="39"/>
      <c r="C249" s="255" t="s">
        <v>475</v>
      </c>
      <c r="D249" s="255" t="s">
        <v>343</v>
      </c>
      <c r="E249" s="256" t="s">
        <v>724</v>
      </c>
      <c r="F249" s="257" t="s">
        <v>725</v>
      </c>
      <c r="G249" s="258" t="s">
        <v>248</v>
      </c>
      <c r="H249" s="259">
        <v>4</v>
      </c>
      <c r="I249" s="260"/>
      <c r="J249" s="261">
        <f>ROUND(I249*H249,2)</f>
        <v>0</v>
      </c>
      <c r="K249" s="257" t="s">
        <v>1</v>
      </c>
      <c r="L249" s="262"/>
      <c r="M249" s="263" t="s">
        <v>1</v>
      </c>
      <c r="N249" s="264" t="s">
        <v>45</v>
      </c>
      <c r="O249" s="91"/>
      <c r="P249" s="227">
        <f>O249*H249</f>
        <v>0</v>
      </c>
      <c r="Q249" s="227">
        <v>5.15</v>
      </c>
      <c r="R249" s="227">
        <f>Q249*H249</f>
        <v>20.6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188</v>
      </c>
      <c r="AT249" s="229" t="s">
        <v>343</v>
      </c>
      <c r="AU249" s="229" t="s">
        <v>90</v>
      </c>
      <c r="AY249" s="17" t="s">
        <v>149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88</v>
      </c>
      <c r="BK249" s="230">
        <f>ROUND(I249*H249,2)</f>
        <v>0</v>
      </c>
      <c r="BL249" s="17" t="s">
        <v>169</v>
      </c>
      <c r="BM249" s="229" t="s">
        <v>726</v>
      </c>
    </row>
    <row r="250" spans="1:63" s="12" customFormat="1" ht="22.8" customHeight="1">
      <c r="A250" s="12"/>
      <c r="B250" s="202"/>
      <c r="C250" s="203"/>
      <c r="D250" s="204" t="s">
        <v>79</v>
      </c>
      <c r="E250" s="216" t="s">
        <v>169</v>
      </c>
      <c r="F250" s="216" t="s">
        <v>405</v>
      </c>
      <c r="G250" s="203"/>
      <c r="H250" s="203"/>
      <c r="I250" s="206"/>
      <c r="J250" s="217">
        <f>BK250</f>
        <v>0</v>
      </c>
      <c r="K250" s="203"/>
      <c r="L250" s="208"/>
      <c r="M250" s="209"/>
      <c r="N250" s="210"/>
      <c r="O250" s="210"/>
      <c r="P250" s="211">
        <f>SUM(P251:P263)</f>
        <v>0</v>
      </c>
      <c r="Q250" s="210"/>
      <c r="R250" s="211">
        <f>SUM(R251:R263)</f>
        <v>38.65004</v>
      </c>
      <c r="S250" s="210"/>
      <c r="T250" s="212">
        <f>SUM(T251:T263)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3" t="s">
        <v>88</v>
      </c>
      <c r="AT250" s="214" t="s">
        <v>79</v>
      </c>
      <c r="AU250" s="214" t="s">
        <v>88</v>
      </c>
      <c r="AY250" s="213" t="s">
        <v>149</v>
      </c>
      <c r="BK250" s="215">
        <f>SUM(BK251:BK263)</f>
        <v>0</v>
      </c>
    </row>
    <row r="251" spans="1:65" s="2" customFormat="1" ht="24.15" customHeight="1">
      <c r="A251" s="38"/>
      <c r="B251" s="39"/>
      <c r="C251" s="218" t="s">
        <v>479</v>
      </c>
      <c r="D251" s="218" t="s">
        <v>152</v>
      </c>
      <c r="E251" s="219" t="s">
        <v>727</v>
      </c>
      <c r="F251" s="220" t="s">
        <v>728</v>
      </c>
      <c r="G251" s="221" t="s">
        <v>239</v>
      </c>
      <c r="H251" s="222">
        <v>69.16</v>
      </c>
      <c r="I251" s="223"/>
      <c r="J251" s="224">
        <f>ROUND(I251*H251,2)</f>
        <v>0</v>
      </c>
      <c r="K251" s="220" t="s">
        <v>156</v>
      </c>
      <c r="L251" s="44"/>
      <c r="M251" s="225" t="s">
        <v>1</v>
      </c>
      <c r="N251" s="226" t="s">
        <v>45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169</v>
      </c>
      <c r="AT251" s="229" t="s">
        <v>152</v>
      </c>
      <c r="AU251" s="229" t="s">
        <v>90</v>
      </c>
      <c r="AY251" s="17" t="s">
        <v>149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88</v>
      </c>
      <c r="BK251" s="230">
        <f>ROUND(I251*H251,2)</f>
        <v>0</v>
      </c>
      <c r="BL251" s="17" t="s">
        <v>169</v>
      </c>
      <c r="BM251" s="229" t="s">
        <v>729</v>
      </c>
    </row>
    <row r="252" spans="1:51" s="13" customFormat="1" ht="12">
      <c r="A252" s="13"/>
      <c r="B252" s="236"/>
      <c r="C252" s="237"/>
      <c r="D252" s="231" t="s">
        <v>201</v>
      </c>
      <c r="E252" s="238" t="s">
        <v>1</v>
      </c>
      <c r="F252" s="239" t="s">
        <v>730</v>
      </c>
      <c r="G252" s="237"/>
      <c r="H252" s="240">
        <v>69.16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201</v>
      </c>
      <c r="AU252" s="246" t="s">
        <v>90</v>
      </c>
      <c r="AV252" s="13" t="s">
        <v>90</v>
      </c>
      <c r="AW252" s="13" t="s">
        <v>36</v>
      </c>
      <c r="AX252" s="13" t="s">
        <v>80</v>
      </c>
      <c r="AY252" s="246" t="s">
        <v>149</v>
      </c>
    </row>
    <row r="253" spans="1:65" s="2" customFormat="1" ht="16.5" customHeight="1">
      <c r="A253" s="38"/>
      <c r="B253" s="39"/>
      <c r="C253" s="218" t="s">
        <v>438</v>
      </c>
      <c r="D253" s="218" t="s">
        <v>152</v>
      </c>
      <c r="E253" s="219" t="s">
        <v>406</v>
      </c>
      <c r="F253" s="220" t="s">
        <v>407</v>
      </c>
      <c r="G253" s="221" t="s">
        <v>243</v>
      </c>
      <c r="H253" s="222">
        <v>1.5</v>
      </c>
      <c r="I253" s="223"/>
      <c r="J253" s="224">
        <f>ROUND(I253*H253,2)</f>
        <v>0</v>
      </c>
      <c r="K253" s="220" t="s">
        <v>156</v>
      </c>
      <c r="L253" s="44"/>
      <c r="M253" s="225" t="s">
        <v>1</v>
      </c>
      <c r="N253" s="226" t="s">
        <v>45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169</v>
      </c>
      <c r="AT253" s="229" t="s">
        <v>152</v>
      </c>
      <c r="AU253" s="229" t="s">
        <v>90</v>
      </c>
      <c r="AY253" s="17" t="s">
        <v>149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88</v>
      </c>
      <c r="BK253" s="230">
        <f>ROUND(I253*H253,2)</f>
        <v>0</v>
      </c>
      <c r="BL253" s="17" t="s">
        <v>169</v>
      </c>
      <c r="BM253" s="229" t="s">
        <v>731</v>
      </c>
    </row>
    <row r="254" spans="1:47" s="2" customFormat="1" ht="12">
      <c r="A254" s="38"/>
      <c r="B254" s="39"/>
      <c r="C254" s="40"/>
      <c r="D254" s="231" t="s">
        <v>159</v>
      </c>
      <c r="E254" s="40"/>
      <c r="F254" s="232" t="s">
        <v>595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159</v>
      </c>
      <c r="AU254" s="17" t="s">
        <v>90</v>
      </c>
    </row>
    <row r="255" spans="1:51" s="13" customFormat="1" ht="12">
      <c r="A255" s="13"/>
      <c r="B255" s="236"/>
      <c r="C255" s="237"/>
      <c r="D255" s="231" t="s">
        <v>201</v>
      </c>
      <c r="E255" s="238" t="s">
        <v>1</v>
      </c>
      <c r="F255" s="239" t="s">
        <v>732</v>
      </c>
      <c r="G255" s="237"/>
      <c r="H255" s="240">
        <v>1.5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201</v>
      </c>
      <c r="AU255" s="246" t="s">
        <v>90</v>
      </c>
      <c r="AV255" s="13" t="s">
        <v>90</v>
      </c>
      <c r="AW255" s="13" t="s">
        <v>36</v>
      </c>
      <c r="AX255" s="13" t="s">
        <v>80</v>
      </c>
      <c r="AY255" s="246" t="s">
        <v>149</v>
      </c>
    </row>
    <row r="256" spans="1:65" s="2" customFormat="1" ht="24.15" customHeight="1">
      <c r="A256" s="38"/>
      <c r="B256" s="39"/>
      <c r="C256" s="218" t="s">
        <v>733</v>
      </c>
      <c r="D256" s="218" t="s">
        <v>152</v>
      </c>
      <c r="E256" s="219" t="s">
        <v>734</v>
      </c>
      <c r="F256" s="220" t="s">
        <v>735</v>
      </c>
      <c r="G256" s="221" t="s">
        <v>239</v>
      </c>
      <c r="H256" s="222">
        <v>98</v>
      </c>
      <c r="I256" s="223"/>
      <c r="J256" s="224">
        <f>ROUND(I256*H256,2)</f>
        <v>0</v>
      </c>
      <c r="K256" s="220" t="s">
        <v>1</v>
      </c>
      <c r="L256" s="44"/>
      <c r="M256" s="225" t="s">
        <v>1</v>
      </c>
      <c r="N256" s="226" t="s">
        <v>45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169</v>
      </c>
      <c r="AT256" s="229" t="s">
        <v>152</v>
      </c>
      <c r="AU256" s="229" t="s">
        <v>90</v>
      </c>
      <c r="AY256" s="17" t="s">
        <v>149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88</v>
      </c>
      <c r="BK256" s="230">
        <f>ROUND(I256*H256,2)</f>
        <v>0</v>
      </c>
      <c r="BL256" s="17" t="s">
        <v>169</v>
      </c>
      <c r="BM256" s="229" t="s">
        <v>736</v>
      </c>
    </row>
    <row r="257" spans="1:47" s="2" customFormat="1" ht="12">
      <c r="A257" s="38"/>
      <c r="B257" s="39"/>
      <c r="C257" s="40"/>
      <c r="D257" s="231" t="s">
        <v>159</v>
      </c>
      <c r="E257" s="40"/>
      <c r="F257" s="232" t="s">
        <v>737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159</v>
      </c>
      <c r="AU257" s="17" t="s">
        <v>90</v>
      </c>
    </row>
    <row r="258" spans="1:65" s="2" customFormat="1" ht="24.15" customHeight="1">
      <c r="A258" s="38"/>
      <c r="B258" s="39"/>
      <c r="C258" s="218" t="s">
        <v>738</v>
      </c>
      <c r="D258" s="218" t="s">
        <v>152</v>
      </c>
      <c r="E258" s="219" t="s">
        <v>739</v>
      </c>
      <c r="F258" s="220" t="s">
        <v>740</v>
      </c>
      <c r="G258" s="221" t="s">
        <v>243</v>
      </c>
      <c r="H258" s="222">
        <v>2.04</v>
      </c>
      <c r="I258" s="223"/>
      <c r="J258" s="224">
        <f>ROUND(I258*H258,2)</f>
        <v>0</v>
      </c>
      <c r="K258" s="220" t="s">
        <v>156</v>
      </c>
      <c r="L258" s="44"/>
      <c r="M258" s="225" t="s">
        <v>1</v>
      </c>
      <c r="N258" s="226" t="s">
        <v>45</v>
      </c>
      <c r="O258" s="91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169</v>
      </c>
      <c r="AT258" s="229" t="s">
        <v>152</v>
      </c>
      <c r="AU258" s="229" t="s">
        <v>90</v>
      </c>
      <c r="AY258" s="17" t="s">
        <v>149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88</v>
      </c>
      <c r="BK258" s="230">
        <f>ROUND(I258*H258,2)</f>
        <v>0</v>
      </c>
      <c r="BL258" s="17" t="s">
        <v>169</v>
      </c>
      <c r="BM258" s="229" t="s">
        <v>741</v>
      </c>
    </row>
    <row r="259" spans="1:47" s="2" customFormat="1" ht="12">
      <c r="A259" s="38"/>
      <c r="B259" s="39"/>
      <c r="C259" s="40"/>
      <c r="D259" s="231" t="s">
        <v>159</v>
      </c>
      <c r="E259" s="40"/>
      <c r="F259" s="232" t="s">
        <v>645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159</v>
      </c>
      <c r="AU259" s="17" t="s">
        <v>90</v>
      </c>
    </row>
    <row r="260" spans="1:51" s="13" customFormat="1" ht="12">
      <c r="A260" s="13"/>
      <c r="B260" s="236"/>
      <c r="C260" s="237"/>
      <c r="D260" s="231" t="s">
        <v>201</v>
      </c>
      <c r="E260" s="238" t="s">
        <v>1</v>
      </c>
      <c r="F260" s="239" t="s">
        <v>742</v>
      </c>
      <c r="G260" s="237"/>
      <c r="H260" s="240">
        <v>2.04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201</v>
      </c>
      <c r="AU260" s="246" t="s">
        <v>90</v>
      </c>
      <c r="AV260" s="13" t="s">
        <v>90</v>
      </c>
      <c r="AW260" s="13" t="s">
        <v>36</v>
      </c>
      <c r="AX260" s="13" t="s">
        <v>80</v>
      </c>
      <c r="AY260" s="246" t="s">
        <v>149</v>
      </c>
    </row>
    <row r="261" spans="1:65" s="2" customFormat="1" ht="24.15" customHeight="1">
      <c r="A261" s="38"/>
      <c r="B261" s="39"/>
      <c r="C261" s="218" t="s">
        <v>743</v>
      </c>
      <c r="D261" s="218" t="s">
        <v>152</v>
      </c>
      <c r="E261" s="219" t="s">
        <v>744</v>
      </c>
      <c r="F261" s="220" t="s">
        <v>745</v>
      </c>
      <c r="G261" s="221" t="s">
        <v>239</v>
      </c>
      <c r="H261" s="222">
        <v>52</v>
      </c>
      <c r="I261" s="223"/>
      <c r="J261" s="224">
        <f>ROUND(I261*H261,2)</f>
        <v>0</v>
      </c>
      <c r="K261" s="220" t="s">
        <v>156</v>
      </c>
      <c r="L261" s="44"/>
      <c r="M261" s="225" t="s">
        <v>1</v>
      </c>
      <c r="N261" s="226" t="s">
        <v>45</v>
      </c>
      <c r="O261" s="91"/>
      <c r="P261" s="227">
        <f>O261*H261</f>
        <v>0</v>
      </c>
      <c r="Q261" s="227">
        <v>0.74327</v>
      </c>
      <c r="R261" s="227">
        <f>Q261*H261</f>
        <v>38.65004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169</v>
      </c>
      <c r="AT261" s="229" t="s">
        <v>152</v>
      </c>
      <c r="AU261" s="229" t="s">
        <v>90</v>
      </c>
      <c r="AY261" s="17" t="s">
        <v>149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88</v>
      </c>
      <c r="BK261" s="230">
        <f>ROUND(I261*H261,2)</f>
        <v>0</v>
      </c>
      <c r="BL261" s="17" t="s">
        <v>169</v>
      </c>
      <c r="BM261" s="229" t="s">
        <v>746</v>
      </c>
    </row>
    <row r="262" spans="1:47" s="2" customFormat="1" ht="12">
      <c r="A262" s="38"/>
      <c r="B262" s="39"/>
      <c r="C262" s="40"/>
      <c r="D262" s="231" t="s">
        <v>159</v>
      </c>
      <c r="E262" s="40"/>
      <c r="F262" s="232" t="s">
        <v>747</v>
      </c>
      <c r="G262" s="40"/>
      <c r="H262" s="40"/>
      <c r="I262" s="233"/>
      <c r="J262" s="40"/>
      <c r="K262" s="40"/>
      <c r="L262" s="44"/>
      <c r="M262" s="234"/>
      <c r="N262" s="235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159</v>
      </c>
      <c r="AU262" s="17" t="s">
        <v>90</v>
      </c>
    </row>
    <row r="263" spans="1:51" s="13" customFormat="1" ht="12">
      <c r="A263" s="13"/>
      <c r="B263" s="236"/>
      <c r="C263" s="237"/>
      <c r="D263" s="231" t="s">
        <v>201</v>
      </c>
      <c r="E263" s="238" t="s">
        <v>1</v>
      </c>
      <c r="F263" s="239" t="s">
        <v>748</v>
      </c>
      <c r="G263" s="237"/>
      <c r="H263" s="240">
        <v>52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201</v>
      </c>
      <c r="AU263" s="246" t="s">
        <v>90</v>
      </c>
      <c r="AV263" s="13" t="s">
        <v>90</v>
      </c>
      <c r="AW263" s="13" t="s">
        <v>36</v>
      </c>
      <c r="AX263" s="13" t="s">
        <v>80</v>
      </c>
      <c r="AY263" s="246" t="s">
        <v>149</v>
      </c>
    </row>
    <row r="264" spans="1:63" s="12" customFormat="1" ht="22.8" customHeight="1">
      <c r="A264" s="12"/>
      <c r="B264" s="202"/>
      <c r="C264" s="203"/>
      <c r="D264" s="204" t="s">
        <v>79</v>
      </c>
      <c r="E264" s="216" t="s">
        <v>148</v>
      </c>
      <c r="F264" s="216" t="s">
        <v>749</v>
      </c>
      <c r="G264" s="203"/>
      <c r="H264" s="203"/>
      <c r="I264" s="206"/>
      <c r="J264" s="217">
        <f>BK264</f>
        <v>0</v>
      </c>
      <c r="K264" s="203"/>
      <c r="L264" s="208"/>
      <c r="M264" s="209"/>
      <c r="N264" s="210"/>
      <c r="O264" s="210"/>
      <c r="P264" s="211">
        <f>SUM(P265:P332)</f>
        <v>0</v>
      </c>
      <c r="Q264" s="210"/>
      <c r="R264" s="211">
        <f>SUM(R265:R332)</f>
        <v>450.91632115999994</v>
      </c>
      <c r="S264" s="210"/>
      <c r="T264" s="212">
        <f>SUM(T265:T332)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3" t="s">
        <v>88</v>
      </c>
      <c r="AT264" s="214" t="s">
        <v>79</v>
      </c>
      <c r="AU264" s="214" t="s">
        <v>88</v>
      </c>
      <c r="AY264" s="213" t="s">
        <v>149</v>
      </c>
      <c r="BK264" s="215">
        <f>SUM(BK265:BK332)</f>
        <v>0</v>
      </c>
    </row>
    <row r="265" spans="1:65" s="2" customFormat="1" ht="21.75" customHeight="1">
      <c r="A265" s="38"/>
      <c r="B265" s="39"/>
      <c r="C265" s="218" t="s">
        <v>750</v>
      </c>
      <c r="D265" s="218" t="s">
        <v>152</v>
      </c>
      <c r="E265" s="219" t="s">
        <v>751</v>
      </c>
      <c r="F265" s="220" t="s">
        <v>752</v>
      </c>
      <c r="G265" s="221" t="s">
        <v>239</v>
      </c>
      <c r="H265" s="222">
        <v>164</v>
      </c>
      <c r="I265" s="223"/>
      <c r="J265" s="224">
        <f>ROUND(I265*H265,2)</f>
        <v>0</v>
      </c>
      <c r="K265" s="220" t="s">
        <v>156</v>
      </c>
      <c r="L265" s="44"/>
      <c r="M265" s="225" t="s">
        <v>1</v>
      </c>
      <c r="N265" s="226" t="s">
        <v>45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169</v>
      </c>
      <c r="AT265" s="229" t="s">
        <v>152</v>
      </c>
      <c r="AU265" s="229" t="s">
        <v>90</v>
      </c>
      <c r="AY265" s="17" t="s">
        <v>149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88</v>
      </c>
      <c r="BK265" s="230">
        <f>ROUND(I265*H265,2)</f>
        <v>0</v>
      </c>
      <c r="BL265" s="17" t="s">
        <v>169</v>
      </c>
      <c r="BM265" s="229" t="s">
        <v>753</v>
      </c>
    </row>
    <row r="266" spans="1:47" s="2" customFormat="1" ht="12">
      <c r="A266" s="38"/>
      <c r="B266" s="39"/>
      <c r="C266" s="40"/>
      <c r="D266" s="231" t="s">
        <v>159</v>
      </c>
      <c r="E266" s="40"/>
      <c r="F266" s="232" t="s">
        <v>754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159</v>
      </c>
      <c r="AU266" s="17" t="s">
        <v>90</v>
      </c>
    </row>
    <row r="267" spans="1:51" s="13" customFormat="1" ht="12">
      <c r="A267" s="13"/>
      <c r="B267" s="236"/>
      <c r="C267" s="237"/>
      <c r="D267" s="231" t="s">
        <v>201</v>
      </c>
      <c r="E267" s="238" t="s">
        <v>1</v>
      </c>
      <c r="F267" s="239" t="s">
        <v>755</v>
      </c>
      <c r="G267" s="237"/>
      <c r="H267" s="240">
        <v>164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201</v>
      </c>
      <c r="AU267" s="246" t="s">
        <v>90</v>
      </c>
      <c r="AV267" s="13" t="s">
        <v>90</v>
      </c>
      <c r="AW267" s="13" t="s">
        <v>36</v>
      </c>
      <c r="AX267" s="13" t="s">
        <v>80</v>
      </c>
      <c r="AY267" s="246" t="s">
        <v>149</v>
      </c>
    </row>
    <row r="268" spans="1:65" s="2" customFormat="1" ht="24.15" customHeight="1">
      <c r="A268" s="38"/>
      <c r="B268" s="39"/>
      <c r="C268" s="218" t="s">
        <v>756</v>
      </c>
      <c r="D268" s="218" t="s">
        <v>152</v>
      </c>
      <c r="E268" s="219" t="s">
        <v>757</v>
      </c>
      <c r="F268" s="220" t="s">
        <v>758</v>
      </c>
      <c r="G268" s="221" t="s">
        <v>239</v>
      </c>
      <c r="H268" s="222">
        <v>9936</v>
      </c>
      <c r="I268" s="223"/>
      <c r="J268" s="224">
        <f>ROUND(I268*H268,2)</f>
        <v>0</v>
      </c>
      <c r="K268" s="220" t="s">
        <v>156</v>
      </c>
      <c r="L268" s="44"/>
      <c r="M268" s="225" t="s">
        <v>1</v>
      </c>
      <c r="N268" s="226" t="s">
        <v>45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169</v>
      </c>
      <c r="AT268" s="229" t="s">
        <v>152</v>
      </c>
      <c r="AU268" s="229" t="s">
        <v>90</v>
      </c>
      <c r="AY268" s="17" t="s">
        <v>149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88</v>
      </c>
      <c r="BK268" s="230">
        <f>ROUND(I268*H268,2)</f>
        <v>0</v>
      </c>
      <c r="BL268" s="17" t="s">
        <v>169</v>
      </c>
      <c r="BM268" s="229" t="s">
        <v>759</v>
      </c>
    </row>
    <row r="269" spans="1:47" s="2" customFormat="1" ht="12">
      <c r="A269" s="38"/>
      <c r="B269" s="39"/>
      <c r="C269" s="40"/>
      <c r="D269" s="231" t="s">
        <v>159</v>
      </c>
      <c r="E269" s="40"/>
      <c r="F269" s="232" t="s">
        <v>760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159</v>
      </c>
      <c r="AU269" s="17" t="s">
        <v>90</v>
      </c>
    </row>
    <row r="270" spans="1:51" s="13" customFormat="1" ht="12">
      <c r="A270" s="13"/>
      <c r="B270" s="236"/>
      <c r="C270" s="237"/>
      <c r="D270" s="231" t="s">
        <v>201</v>
      </c>
      <c r="E270" s="238" t="s">
        <v>1</v>
      </c>
      <c r="F270" s="239" t="s">
        <v>761</v>
      </c>
      <c r="G270" s="237"/>
      <c r="H270" s="240">
        <v>9936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201</v>
      </c>
      <c r="AU270" s="246" t="s">
        <v>90</v>
      </c>
      <c r="AV270" s="13" t="s">
        <v>90</v>
      </c>
      <c r="AW270" s="13" t="s">
        <v>36</v>
      </c>
      <c r="AX270" s="13" t="s">
        <v>80</v>
      </c>
      <c r="AY270" s="246" t="s">
        <v>149</v>
      </c>
    </row>
    <row r="271" spans="1:65" s="2" customFormat="1" ht="16.5" customHeight="1">
      <c r="A271" s="38"/>
      <c r="B271" s="39"/>
      <c r="C271" s="218" t="s">
        <v>762</v>
      </c>
      <c r="D271" s="218" t="s">
        <v>152</v>
      </c>
      <c r="E271" s="219" t="s">
        <v>763</v>
      </c>
      <c r="F271" s="220" t="s">
        <v>764</v>
      </c>
      <c r="G271" s="221" t="s">
        <v>239</v>
      </c>
      <c r="H271" s="222">
        <v>1203</v>
      </c>
      <c r="I271" s="223"/>
      <c r="J271" s="224">
        <f>ROUND(I271*H271,2)</f>
        <v>0</v>
      </c>
      <c r="K271" s="220" t="s">
        <v>156</v>
      </c>
      <c r="L271" s="44"/>
      <c r="M271" s="225" t="s">
        <v>1</v>
      </c>
      <c r="N271" s="226" t="s">
        <v>45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169</v>
      </c>
      <c r="AT271" s="229" t="s">
        <v>152</v>
      </c>
      <c r="AU271" s="229" t="s">
        <v>90</v>
      </c>
      <c r="AY271" s="17" t="s">
        <v>149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88</v>
      </c>
      <c r="BK271" s="230">
        <f>ROUND(I271*H271,2)</f>
        <v>0</v>
      </c>
      <c r="BL271" s="17" t="s">
        <v>169</v>
      </c>
      <c r="BM271" s="229" t="s">
        <v>765</v>
      </c>
    </row>
    <row r="272" spans="1:47" s="2" customFormat="1" ht="12">
      <c r="A272" s="38"/>
      <c r="B272" s="39"/>
      <c r="C272" s="40"/>
      <c r="D272" s="231" t="s">
        <v>159</v>
      </c>
      <c r="E272" s="40"/>
      <c r="F272" s="232" t="s">
        <v>766</v>
      </c>
      <c r="G272" s="40"/>
      <c r="H272" s="40"/>
      <c r="I272" s="233"/>
      <c r="J272" s="40"/>
      <c r="K272" s="40"/>
      <c r="L272" s="44"/>
      <c r="M272" s="234"/>
      <c r="N272" s="235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159</v>
      </c>
      <c r="AU272" s="17" t="s">
        <v>90</v>
      </c>
    </row>
    <row r="273" spans="1:51" s="13" customFormat="1" ht="12">
      <c r="A273" s="13"/>
      <c r="B273" s="236"/>
      <c r="C273" s="237"/>
      <c r="D273" s="231" t="s">
        <v>201</v>
      </c>
      <c r="E273" s="238" t="s">
        <v>1</v>
      </c>
      <c r="F273" s="239" t="s">
        <v>767</v>
      </c>
      <c r="G273" s="237"/>
      <c r="H273" s="240">
        <v>1203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201</v>
      </c>
      <c r="AU273" s="246" t="s">
        <v>90</v>
      </c>
      <c r="AV273" s="13" t="s">
        <v>90</v>
      </c>
      <c r="AW273" s="13" t="s">
        <v>36</v>
      </c>
      <c r="AX273" s="13" t="s">
        <v>80</v>
      </c>
      <c r="AY273" s="246" t="s">
        <v>149</v>
      </c>
    </row>
    <row r="274" spans="1:65" s="2" customFormat="1" ht="16.5" customHeight="1">
      <c r="A274" s="38"/>
      <c r="B274" s="39"/>
      <c r="C274" s="218" t="s">
        <v>768</v>
      </c>
      <c r="D274" s="218" t="s">
        <v>152</v>
      </c>
      <c r="E274" s="219" t="s">
        <v>769</v>
      </c>
      <c r="F274" s="220" t="s">
        <v>764</v>
      </c>
      <c r="G274" s="221" t="s">
        <v>239</v>
      </c>
      <c r="H274" s="222">
        <v>98</v>
      </c>
      <c r="I274" s="223"/>
      <c r="J274" s="224">
        <f>ROUND(I274*H274,2)</f>
        <v>0</v>
      </c>
      <c r="K274" s="220" t="s">
        <v>156</v>
      </c>
      <c r="L274" s="44"/>
      <c r="M274" s="225" t="s">
        <v>1</v>
      </c>
      <c r="N274" s="226" t="s">
        <v>45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169</v>
      </c>
      <c r="AT274" s="229" t="s">
        <v>152</v>
      </c>
      <c r="AU274" s="229" t="s">
        <v>90</v>
      </c>
      <c r="AY274" s="17" t="s">
        <v>149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88</v>
      </c>
      <c r="BK274" s="230">
        <f>ROUND(I274*H274,2)</f>
        <v>0</v>
      </c>
      <c r="BL274" s="17" t="s">
        <v>169</v>
      </c>
      <c r="BM274" s="229" t="s">
        <v>770</v>
      </c>
    </row>
    <row r="275" spans="1:47" s="2" customFormat="1" ht="12">
      <c r="A275" s="38"/>
      <c r="B275" s="39"/>
      <c r="C275" s="40"/>
      <c r="D275" s="231" t="s">
        <v>159</v>
      </c>
      <c r="E275" s="40"/>
      <c r="F275" s="232" t="s">
        <v>771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159</v>
      </c>
      <c r="AU275" s="17" t="s">
        <v>90</v>
      </c>
    </row>
    <row r="276" spans="1:51" s="13" customFormat="1" ht="12">
      <c r="A276" s="13"/>
      <c r="B276" s="236"/>
      <c r="C276" s="237"/>
      <c r="D276" s="231" t="s">
        <v>201</v>
      </c>
      <c r="E276" s="238" t="s">
        <v>1</v>
      </c>
      <c r="F276" s="239" t="s">
        <v>772</v>
      </c>
      <c r="G276" s="237"/>
      <c r="H276" s="240">
        <v>98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201</v>
      </c>
      <c r="AU276" s="246" t="s">
        <v>90</v>
      </c>
      <c r="AV276" s="13" t="s">
        <v>90</v>
      </c>
      <c r="AW276" s="13" t="s">
        <v>36</v>
      </c>
      <c r="AX276" s="13" t="s">
        <v>80</v>
      </c>
      <c r="AY276" s="246" t="s">
        <v>149</v>
      </c>
    </row>
    <row r="277" spans="1:65" s="2" customFormat="1" ht="16.5" customHeight="1">
      <c r="A277" s="38"/>
      <c r="B277" s="39"/>
      <c r="C277" s="218" t="s">
        <v>773</v>
      </c>
      <c r="D277" s="218" t="s">
        <v>152</v>
      </c>
      <c r="E277" s="219" t="s">
        <v>774</v>
      </c>
      <c r="F277" s="220" t="s">
        <v>775</v>
      </c>
      <c r="G277" s="221" t="s">
        <v>239</v>
      </c>
      <c r="H277" s="222">
        <v>4579.3</v>
      </c>
      <c r="I277" s="223"/>
      <c r="J277" s="224">
        <f>ROUND(I277*H277,2)</f>
        <v>0</v>
      </c>
      <c r="K277" s="220" t="s">
        <v>156</v>
      </c>
      <c r="L277" s="44"/>
      <c r="M277" s="225" t="s">
        <v>1</v>
      </c>
      <c r="N277" s="226" t="s">
        <v>45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169</v>
      </c>
      <c r="AT277" s="229" t="s">
        <v>152</v>
      </c>
      <c r="AU277" s="229" t="s">
        <v>90</v>
      </c>
      <c r="AY277" s="17" t="s">
        <v>149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88</v>
      </c>
      <c r="BK277" s="230">
        <f>ROUND(I277*H277,2)</f>
        <v>0</v>
      </c>
      <c r="BL277" s="17" t="s">
        <v>169</v>
      </c>
      <c r="BM277" s="229" t="s">
        <v>776</v>
      </c>
    </row>
    <row r="278" spans="1:47" s="2" customFormat="1" ht="12">
      <c r="A278" s="38"/>
      <c r="B278" s="39"/>
      <c r="C278" s="40"/>
      <c r="D278" s="231" t="s">
        <v>159</v>
      </c>
      <c r="E278" s="40"/>
      <c r="F278" s="232" t="s">
        <v>777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159</v>
      </c>
      <c r="AU278" s="17" t="s">
        <v>90</v>
      </c>
    </row>
    <row r="279" spans="1:51" s="13" customFormat="1" ht="12">
      <c r="A279" s="13"/>
      <c r="B279" s="236"/>
      <c r="C279" s="237"/>
      <c r="D279" s="231" t="s">
        <v>201</v>
      </c>
      <c r="E279" s="238" t="s">
        <v>1</v>
      </c>
      <c r="F279" s="239" t="s">
        <v>778</v>
      </c>
      <c r="G279" s="237"/>
      <c r="H279" s="240">
        <v>4579.3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201</v>
      </c>
      <c r="AU279" s="246" t="s">
        <v>90</v>
      </c>
      <c r="AV279" s="13" t="s">
        <v>90</v>
      </c>
      <c r="AW279" s="13" t="s">
        <v>36</v>
      </c>
      <c r="AX279" s="13" t="s">
        <v>80</v>
      </c>
      <c r="AY279" s="246" t="s">
        <v>149</v>
      </c>
    </row>
    <row r="280" spans="1:65" s="2" customFormat="1" ht="16.5" customHeight="1">
      <c r="A280" s="38"/>
      <c r="B280" s="39"/>
      <c r="C280" s="218" t="s">
        <v>779</v>
      </c>
      <c r="D280" s="218" t="s">
        <v>152</v>
      </c>
      <c r="E280" s="219" t="s">
        <v>780</v>
      </c>
      <c r="F280" s="220" t="s">
        <v>775</v>
      </c>
      <c r="G280" s="221" t="s">
        <v>239</v>
      </c>
      <c r="H280" s="222">
        <v>4371.15</v>
      </c>
      <c r="I280" s="223"/>
      <c r="J280" s="224">
        <f>ROUND(I280*H280,2)</f>
        <v>0</v>
      </c>
      <c r="K280" s="220" t="s">
        <v>156</v>
      </c>
      <c r="L280" s="44"/>
      <c r="M280" s="225" t="s">
        <v>1</v>
      </c>
      <c r="N280" s="226" t="s">
        <v>45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169</v>
      </c>
      <c r="AT280" s="229" t="s">
        <v>152</v>
      </c>
      <c r="AU280" s="229" t="s">
        <v>90</v>
      </c>
      <c r="AY280" s="17" t="s">
        <v>149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88</v>
      </c>
      <c r="BK280" s="230">
        <f>ROUND(I280*H280,2)</f>
        <v>0</v>
      </c>
      <c r="BL280" s="17" t="s">
        <v>169</v>
      </c>
      <c r="BM280" s="229" t="s">
        <v>781</v>
      </c>
    </row>
    <row r="281" spans="1:47" s="2" customFormat="1" ht="12">
      <c r="A281" s="38"/>
      <c r="B281" s="39"/>
      <c r="C281" s="40"/>
      <c r="D281" s="231" t="s">
        <v>159</v>
      </c>
      <c r="E281" s="40"/>
      <c r="F281" s="232" t="s">
        <v>782</v>
      </c>
      <c r="G281" s="40"/>
      <c r="H281" s="40"/>
      <c r="I281" s="233"/>
      <c r="J281" s="40"/>
      <c r="K281" s="40"/>
      <c r="L281" s="44"/>
      <c r="M281" s="234"/>
      <c r="N281" s="23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159</v>
      </c>
      <c r="AU281" s="17" t="s">
        <v>90</v>
      </c>
    </row>
    <row r="282" spans="1:51" s="13" customFormat="1" ht="12">
      <c r="A282" s="13"/>
      <c r="B282" s="236"/>
      <c r="C282" s="237"/>
      <c r="D282" s="231" t="s">
        <v>201</v>
      </c>
      <c r="E282" s="238" t="s">
        <v>1</v>
      </c>
      <c r="F282" s="239" t="s">
        <v>783</v>
      </c>
      <c r="G282" s="237"/>
      <c r="H282" s="240">
        <v>4371.15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201</v>
      </c>
      <c r="AU282" s="246" t="s">
        <v>90</v>
      </c>
      <c r="AV282" s="13" t="s">
        <v>90</v>
      </c>
      <c r="AW282" s="13" t="s">
        <v>36</v>
      </c>
      <c r="AX282" s="13" t="s">
        <v>80</v>
      </c>
      <c r="AY282" s="246" t="s">
        <v>149</v>
      </c>
    </row>
    <row r="283" spans="1:65" s="2" customFormat="1" ht="16.5" customHeight="1">
      <c r="A283" s="38"/>
      <c r="B283" s="39"/>
      <c r="C283" s="218" t="s">
        <v>784</v>
      </c>
      <c r="D283" s="218" t="s">
        <v>152</v>
      </c>
      <c r="E283" s="219" t="s">
        <v>785</v>
      </c>
      <c r="F283" s="220" t="s">
        <v>786</v>
      </c>
      <c r="G283" s="221" t="s">
        <v>239</v>
      </c>
      <c r="H283" s="222">
        <v>23</v>
      </c>
      <c r="I283" s="223"/>
      <c r="J283" s="224">
        <f>ROUND(I283*H283,2)</f>
        <v>0</v>
      </c>
      <c r="K283" s="220" t="s">
        <v>156</v>
      </c>
      <c r="L283" s="44"/>
      <c r="M283" s="225" t="s">
        <v>1</v>
      </c>
      <c r="N283" s="226" t="s">
        <v>45</v>
      </c>
      <c r="O283" s="91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169</v>
      </c>
      <c r="AT283" s="229" t="s">
        <v>152</v>
      </c>
      <c r="AU283" s="229" t="s">
        <v>90</v>
      </c>
      <c r="AY283" s="17" t="s">
        <v>149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88</v>
      </c>
      <c r="BK283" s="230">
        <f>ROUND(I283*H283,2)</f>
        <v>0</v>
      </c>
      <c r="BL283" s="17" t="s">
        <v>169</v>
      </c>
      <c r="BM283" s="229" t="s">
        <v>787</v>
      </c>
    </row>
    <row r="284" spans="1:47" s="2" customFormat="1" ht="12">
      <c r="A284" s="38"/>
      <c r="B284" s="39"/>
      <c r="C284" s="40"/>
      <c r="D284" s="231" t="s">
        <v>159</v>
      </c>
      <c r="E284" s="40"/>
      <c r="F284" s="232" t="s">
        <v>788</v>
      </c>
      <c r="G284" s="40"/>
      <c r="H284" s="40"/>
      <c r="I284" s="233"/>
      <c r="J284" s="40"/>
      <c r="K284" s="40"/>
      <c r="L284" s="44"/>
      <c r="M284" s="234"/>
      <c r="N284" s="235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159</v>
      </c>
      <c r="AU284" s="17" t="s">
        <v>90</v>
      </c>
    </row>
    <row r="285" spans="1:65" s="2" customFormat="1" ht="16.5" customHeight="1">
      <c r="A285" s="38"/>
      <c r="B285" s="39"/>
      <c r="C285" s="218" t="s">
        <v>789</v>
      </c>
      <c r="D285" s="218" t="s">
        <v>152</v>
      </c>
      <c r="E285" s="219" t="s">
        <v>790</v>
      </c>
      <c r="F285" s="220" t="s">
        <v>791</v>
      </c>
      <c r="G285" s="221" t="s">
        <v>239</v>
      </c>
      <c r="H285" s="222">
        <v>23</v>
      </c>
      <c r="I285" s="223"/>
      <c r="J285" s="224">
        <f>ROUND(I285*H285,2)</f>
        <v>0</v>
      </c>
      <c r="K285" s="220" t="s">
        <v>156</v>
      </c>
      <c r="L285" s="44"/>
      <c r="M285" s="225" t="s">
        <v>1</v>
      </c>
      <c r="N285" s="226" t="s">
        <v>45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169</v>
      </c>
      <c r="AT285" s="229" t="s">
        <v>152</v>
      </c>
      <c r="AU285" s="229" t="s">
        <v>90</v>
      </c>
      <c r="AY285" s="17" t="s">
        <v>149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88</v>
      </c>
      <c r="BK285" s="230">
        <f>ROUND(I285*H285,2)</f>
        <v>0</v>
      </c>
      <c r="BL285" s="17" t="s">
        <v>169</v>
      </c>
      <c r="BM285" s="229" t="s">
        <v>792</v>
      </c>
    </row>
    <row r="286" spans="1:65" s="2" customFormat="1" ht="24.15" customHeight="1">
      <c r="A286" s="38"/>
      <c r="B286" s="39"/>
      <c r="C286" s="218" t="s">
        <v>793</v>
      </c>
      <c r="D286" s="218" t="s">
        <v>152</v>
      </c>
      <c r="E286" s="219" t="s">
        <v>794</v>
      </c>
      <c r="F286" s="220" t="s">
        <v>795</v>
      </c>
      <c r="G286" s="221" t="s">
        <v>239</v>
      </c>
      <c r="H286" s="222">
        <v>4163</v>
      </c>
      <c r="I286" s="223"/>
      <c r="J286" s="224">
        <f>ROUND(I286*H286,2)</f>
        <v>0</v>
      </c>
      <c r="K286" s="220" t="s">
        <v>156</v>
      </c>
      <c r="L286" s="44"/>
      <c r="M286" s="225" t="s">
        <v>1</v>
      </c>
      <c r="N286" s="226" t="s">
        <v>45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169</v>
      </c>
      <c r="AT286" s="229" t="s">
        <v>152</v>
      </c>
      <c r="AU286" s="229" t="s">
        <v>90</v>
      </c>
      <c r="AY286" s="17" t="s">
        <v>149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88</v>
      </c>
      <c r="BK286" s="230">
        <f>ROUND(I286*H286,2)</f>
        <v>0</v>
      </c>
      <c r="BL286" s="17" t="s">
        <v>169</v>
      </c>
      <c r="BM286" s="229" t="s">
        <v>796</v>
      </c>
    </row>
    <row r="287" spans="1:65" s="2" customFormat="1" ht="24.15" customHeight="1">
      <c r="A287" s="38"/>
      <c r="B287" s="39"/>
      <c r="C287" s="218" t="s">
        <v>797</v>
      </c>
      <c r="D287" s="218" t="s">
        <v>152</v>
      </c>
      <c r="E287" s="219" t="s">
        <v>798</v>
      </c>
      <c r="F287" s="220" t="s">
        <v>799</v>
      </c>
      <c r="G287" s="221" t="s">
        <v>239</v>
      </c>
      <c r="H287" s="222">
        <v>1203</v>
      </c>
      <c r="I287" s="223"/>
      <c r="J287" s="224">
        <f>ROUND(I287*H287,2)</f>
        <v>0</v>
      </c>
      <c r="K287" s="220" t="s">
        <v>156</v>
      </c>
      <c r="L287" s="44"/>
      <c r="M287" s="225" t="s">
        <v>1</v>
      </c>
      <c r="N287" s="226" t="s">
        <v>45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169</v>
      </c>
      <c r="AT287" s="229" t="s">
        <v>152</v>
      </c>
      <c r="AU287" s="229" t="s">
        <v>90</v>
      </c>
      <c r="AY287" s="17" t="s">
        <v>149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88</v>
      </c>
      <c r="BK287" s="230">
        <f>ROUND(I287*H287,2)</f>
        <v>0</v>
      </c>
      <c r="BL287" s="17" t="s">
        <v>169</v>
      </c>
      <c r="BM287" s="229" t="s">
        <v>800</v>
      </c>
    </row>
    <row r="288" spans="1:47" s="2" customFormat="1" ht="12">
      <c r="A288" s="38"/>
      <c r="B288" s="39"/>
      <c r="C288" s="40"/>
      <c r="D288" s="231" t="s">
        <v>159</v>
      </c>
      <c r="E288" s="40"/>
      <c r="F288" s="232" t="s">
        <v>801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159</v>
      </c>
      <c r="AU288" s="17" t="s">
        <v>90</v>
      </c>
    </row>
    <row r="289" spans="1:65" s="2" customFormat="1" ht="24.15" customHeight="1">
      <c r="A289" s="38"/>
      <c r="B289" s="39"/>
      <c r="C289" s="218" t="s">
        <v>802</v>
      </c>
      <c r="D289" s="218" t="s">
        <v>152</v>
      </c>
      <c r="E289" s="219" t="s">
        <v>803</v>
      </c>
      <c r="F289" s="220" t="s">
        <v>804</v>
      </c>
      <c r="G289" s="221" t="s">
        <v>239</v>
      </c>
      <c r="H289" s="222">
        <v>164</v>
      </c>
      <c r="I289" s="223"/>
      <c r="J289" s="224">
        <f>ROUND(I289*H289,2)</f>
        <v>0</v>
      </c>
      <c r="K289" s="220" t="s">
        <v>156</v>
      </c>
      <c r="L289" s="44"/>
      <c r="M289" s="225" t="s">
        <v>1</v>
      </c>
      <c r="N289" s="226" t="s">
        <v>45</v>
      </c>
      <c r="O289" s="91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169</v>
      </c>
      <c r="AT289" s="229" t="s">
        <v>152</v>
      </c>
      <c r="AU289" s="229" t="s">
        <v>90</v>
      </c>
      <c r="AY289" s="17" t="s">
        <v>149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88</v>
      </c>
      <c r="BK289" s="230">
        <f>ROUND(I289*H289,2)</f>
        <v>0</v>
      </c>
      <c r="BL289" s="17" t="s">
        <v>169</v>
      </c>
      <c r="BM289" s="229" t="s">
        <v>805</v>
      </c>
    </row>
    <row r="290" spans="1:47" s="2" customFormat="1" ht="12">
      <c r="A290" s="38"/>
      <c r="B290" s="39"/>
      <c r="C290" s="40"/>
      <c r="D290" s="231" t="s">
        <v>159</v>
      </c>
      <c r="E290" s="40"/>
      <c r="F290" s="232" t="s">
        <v>806</v>
      </c>
      <c r="G290" s="40"/>
      <c r="H290" s="40"/>
      <c r="I290" s="233"/>
      <c r="J290" s="40"/>
      <c r="K290" s="40"/>
      <c r="L290" s="44"/>
      <c r="M290" s="234"/>
      <c r="N290" s="235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159</v>
      </c>
      <c r="AU290" s="17" t="s">
        <v>90</v>
      </c>
    </row>
    <row r="291" spans="1:65" s="2" customFormat="1" ht="16.5" customHeight="1">
      <c r="A291" s="38"/>
      <c r="B291" s="39"/>
      <c r="C291" s="218" t="s">
        <v>807</v>
      </c>
      <c r="D291" s="218" t="s">
        <v>152</v>
      </c>
      <c r="E291" s="219" t="s">
        <v>808</v>
      </c>
      <c r="F291" s="220" t="s">
        <v>809</v>
      </c>
      <c r="G291" s="221" t="s">
        <v>243</v>
      </c>
      <c r="H291" s="222">
        <v>18.2</v>
      </c>
      <c r="I291" s="223"/>
      <c r="J291" s="224">
        <f>ROUND(I291*H291,2)</f>
        <v>0</v>
      </c>
      <c r="K291" s="220" t="s">
        <v>156</v>
      </c>
      <c r="L291" s="44"/>
      <c r="M291" s="225" t="s">
        <v>1</v>
      </c>
      <c r="N291" s="226" t="s">
        <v>45</v>
      </c>
      <c r="O291" s="91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169</v>
      </c>
      <c r="AT291" s="229" t="s">
        <v>152</v>
      </c>
      <c r="AU291" s="229" t="s">
        <v>90</v>
      </c>
      <c r="AY291" s="17" t="s">
        <v>149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88</v>
      </c>
      <c r="BK291" s="230">
        <f>ROUND(I291*H291,2)</f>
        <v>0</v>
      </c>
      <c r="BL291" s="17" t="s">
        <v>169</v>
      </c>
      <c r="BM291" s="229" t="s">
        <v>810</v>
      </c>
    </row>
    <row r="292" spans="1:51" s="13" customFormat="1" ht="12">
      <c r="A292" s="13"/>
      <c r="B292" s="236"/>
      <c r="C292" s="237"/>
      <c r="D292" s="231" t="s">
        <v>201</v>
      </c>
      <c r="E292" s="238" t="s">
        <v>1</v>
      </c>
      <c r="F292" s="239" t="s">
        <v>811</v>
      </c>
      <c r="G292" s="237"/>
      <c r="H292" s="240">
        <v>18.2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201</v>
      </c>
      <c r="AU292" s="246" t="s">
        <v>90</v>
      </c>
      <c r="AV292" s="13" t="s">
        <v>90</v>
      </c>
      <c r="AW292" s="13" t="s">
        <v>36</v>
      </c>
      <c r="AX292" s="13" t="s">
        <v>88</v>
      </c>
      <c r="AY292" s="246" t="s">
        <v>149</v>
      </c>
    </row>
    <row r="293" spans="1:65" s="2" customFormat="1" ht="21.75" customHeight="1">
      <c r="A293" s="38"/>
      <c r="B293" s="39"/>
      <c r="C293" s="218" t="s">
        <v>812</v>
      </c>
      <c r="D293" s="218" t="s">
        <v>152</v>
      </c>
      <c r="E293" s="219" t="s">
        <v>813</v>
      </c>
      <c r="F293" s="220" t="s">
        <v>814</v>
      </c>
      <c r="G293" s="221" t="s">
        <v>239</v>
      </c>
      <c r="H293" s="222">
        <v>45.5</v>
      </c>
      <c r="I293" s="223"/>
      <c r="J293" s="224">
        <f>ROUND(I293*H293,2)</f>
        <v>0</v>
      </c>
      <c r="K293" s="220" t="s">
        <v>156</v>
      </c>
      <c r="L293" s="44"/>
      <c r="M293" s="225" t="s">
        <v>1</v>
      </c>
      <c r="N293" s="226" t="s">
        <v>45</v>
      </c>
      <c r="O293" s="91"/>
      <c r="P293" s="227">
        <f>O293*H293</f>
        <v>0</v>
      </c>
      <c r="Q293" s="227">
        <v>0.324</v>
      </c>
      <c r="R293" s="227">
        <f>Q293*H293</f>
        <v>14.742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169</v>
      </c>
      <c r="AT293" s="229" t="s">
        <v>152</v>
      </c>
      <c r="AU293" s="229" t="s">
        <v>90</v>
      </c>
      <c r="AY293" s="17" t="s">
        <v>149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88</v>
      </c>
      <c r="BK293" s="230">
        <f>ROUND(I293*H293,2)</f>
        <v>0</v>
      </c>
      <c r="BL293" s="17" t="s">
        <v>169</v>
      </c>
      <c r="BM293" s="229" t="s">
        <v>815</v>
      </c>
    </row>
    <row r="294" spans="1:51" s="13" customFormat="1" ht="12">
      <c r="A294" s="13"/>
      <c r="B294" s="236"/>
      <c r="C294" s="237"/>
      <c r="D294" s="231" t="s">
        <v>201</v>
      </c>
      <c r="E294" s="238" t="s">
        <v>1</v>
      </c>
      <c r="F294" s="239" t="s">
        <v>816</v>
      </c>
      <c r="G294" s="237"/>
      <c r="H294" s="240">
        <v>45.5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201</v>
      </c>
      <c r="AU294" s="246" t="s">
        <v>90</v>
      </c>
      <c r="AV294" s="13" t="s">
        <v>90</v>
      </c>
      <c r="AW294" s="13" t="s">
        <v>36</v>
      </c>
      <c r="AX294" s="13" t="s">
        <v>80</v>
      </c>
      <c r="AY294" s="246" t="s">
        <v>149</v>
      </c>
    </row>
    <row r="295" spans="1:65" s="2" customFormat="1" ht="24.15" customHeight="1">
      <c r="A295" s="38"/>
      <c r="B295" s="39"/>
      <c r="C295" s="218" t="s">
        <v>817</v>
      </c>
      <c r="D295" s="218" t="s">
        <v>152</v>
      </c>
      <c r="E295" s="219" t="s">
        <v>818</v>
      </c>
      <c r="F295" s="220" t="s">
        <v>819</v>
      </c>
      <c r="G295" s="221" t="s">
        <v>239</v>
      </c>
      <c r="H295" s="222">
        <v>4371</v>
      </c>
      <c r="I295" s="223"/>
      <c r="J295" s="224">
        <f>ROUND(I295*H295,2)</f>
        <v>0</v>
      </c>
      <c r="K295" s="220" t="s">
        <v>1</v>
      </c>
      <c r="L295" s="44"/>
      <c r="M295" s="225" t="s">
        <v>1</v>
      </c>
      <c r="N295" s="226" t="s">
        <v>45</v>
      </c>
      <c r="O295" s="91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169</v>
      </c>
      <c r="AT295" s="229" t="s">
        <v>152</v>
      </c>
      <c r="AU295" s="229" t="s">
        <v>90</v>
      </c>
      <c r="AY295" s="17" t="s">
        <v>149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88</v>
      </c>
      <c r="BK295" s="230">
        <f>ROUND(I295*H295,2)</f>
        <v>0</v>
      </c>
      <c r="BL295" s="17" t="s">
        <v>169</v>
      </c>
      <c r="BM295" s="229" t="s">
        <v>820</v>
      </c>
    </row>
    <row r="296" spans="1:65" s="2" customFormat="1" ht="33" customHeight="1">
      <c r="A296" s="38"/>
      <c r="B296" s="39"/>
      <c r="C296" s="218" t="s">
        <v>349</v>
      </c>
      <c r="D296" s="218" t="s">
        <v>152</v>
      </c>
      <c r="E296" s="219" t="s">
        <v>821</v>
      </c>
      <c r="F296" s="220" t="s">
        <v>822</v>
      </c>
      <c r="G296" s="221" t="s">
        <v>239</v>
      </c>
      <c r="H296" s="222">
        <v>8326</v>
      </c>
      <c r="I296" s="223"/>
      <c r="J296" s="224">
        <f>ROUND(I296*H296,2)</f>
        <v>0</v>
      </c>
      <c r="K296" s="220" t="s">
        <v>1</v>
      </c>
      <c r="L296" s="44"/>
      <c r="M296" s="225" t="s">
        <v>1</v>
      </c>
      <c r="N296" s="226" t="s">
        <v>45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169</v>
      </c>
      <c r="AT296" s="229" t="s">
        <v>152</v>
      </c>
      <c r="AU296" s="229" t="s">
        <v>90</v>
      </c>
      <c r="AY296" s="17" t="s">
        <v>149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88</v>
      </c>
      <c r="BK296" s="230">
        <f>ROUND(I296*H296,2)</f>
        <v>0</v>
      </c>
      <c r="BL296" s="17" t="s">
        <v>169</v>
      </c>
      <c r="BM296" s="229" t="s">
        <v>823</v>
      </c>
    </row>
    <row r="297" spans="1:51" s="13" customFormat="1" ht="12">
      <c r="A297" s="13"/>
      <c r="B297" s="236"/>
      <c r="C297" s="237"/>
      <c r="D297" s="231" t="s">
        <v>201</v>
      </c>
      <c r="E297" s="238" t="s">
        <v>1</v>
      </c>
      <c r="F297" s="239" t="s">
        <v>824</v>
      </c>
      <c r="G297" s="237"/>
      <c r="H297" s="240">
        <v>8326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201</v>
      </c>
      <c r="AU297" s="246" t="s">
        <v>90</v>
      </c>
      <c r="AV297" s="13" t="s">
        <v>90</v>
      </c>
      <c r="AW297" s="13" t="s">
        <v>36</v>
      </c>
      <c r="AX297" s="13" t="s">
        <v>80</v>
      </c>
      <c r="AY297" s="246" t="s">
        <v>149</v>
      </c>
    </row>
    <row r="298" spans="1:65" s="2" customFormat="1" ht="24.15" customHeight="1">
      <c r="A298" s="38"/>
      <c r="B298" s="39"/>
      <c r="C298" s="218" t="s">
        <v>825</v>
      </c>
      <c r="D298" s="218" t="s">
        <v>152</v>
      </c>
      <c r="E298" s="219" t="s">
        <v>826</v>
      </c>
      <c r="F298" s="220" t="s">
        <v>827</v>
      </c>
      <c r="G298" s="221" t="s">
        <v>239</v>
      </c>
      <c r="H298" s="222">
        <v>23</v>
      </c>
      <c r="I298" s="223"/>
      <c r="J298" s="224">
        <f>ROUND(I298*H298,2)</f>
        <v>0</v>
      </c>
      <c r="K298" s="220" t="s">
        <v>156</v>
      </c>
      <c r="L298" s="44"/>
      <c r="M298" s="225" t="s">
        <v>1</v>
      </c>
      <c r="N298" s="226" t="s">
        <v>45</v>
      </c>
      <c r="O298" s="91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169</v>
      </c>
      <c r="AT298" s="229" t="s">
        <v>152</v>
      </c>
      <c r="AU298" s="229" t="s">
        <v>90</v>
      </c>
      <c r="AY298" s="17" t="s">
        <v>149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88</v>
      </c>
      <c r="BK298" s="230">
        <f>ROUND(I298*H298,2)</f>
        <v>0</v>
      </c>
      <c r="BL298" s="17" t="s">
        <v>169</v>
      </c>
      <c r="BM298" s="229" t="s">
        <v>828</v>
      </c>
    </row>
    <row r="299" spans="1:65" s="2" customFormat="1" ht="33" customHeight="1">
      <c r="A299" s="38"/>
      <c r="B299" s="39"/>
      <c r="C299" s="218" t="s">
        <v>829</v>
      </c>
      <c r="D299" s="218" t="s">
        <v>152</v>
      </c>
      <c r="E299" s="219" t="s">
        <v>830</v>
      </c>
      <c r="F299" s="220" t="s">
        <v>831</v>
      </c>
      <c r="G299" s="221" t="s">
        <v>239</v>
      </c>
      <c r="H299" s="222">
        <v>4323.65</v>
      </c>
      <c r="I299" s="223"/>
      <c r="J299" s="224">
        <f>ROUND(I299*H299,2)</f>
        <v>0</v>
      </c>
      <c r="K299" s="220" t="s">
        <v>156</v>
      </c>
      <c r="L299" s="44"/>
      <c r="M299" s="225" t="s">
        <v>1</v>
      </c>
      <c r="N299" s="226" t="s">
        <v>45</v>
      </c>
      <c r="O299" s="91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169</v>
      </c>
      <c r="AT299" s="229" t="s">
        <v>152</v>
      </c>
      <c r="AU299" s="229" t="s">
        <v>90</v>
      </c>
      <c r="AY299" s="17" t="s">
        <v>149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88</v>
      </c>
      <c r="BK299" s="230">
        <f>ROUND(I299*H299,2)</f>
        <v>0</v>
      </c>
      <c r="BL299" s="17" t="s">
        <v>169</v>
      </c>
      <c r="BM299" s="229" t="s">
        <v>832</v>
      </c>
    </row>
    <row r="300" spans="1:51" s="13" customFormat="1" ht="12">
      <c r="A300" s="13"/>
      <c r="B300" s="236"/>
      <c r="C300" s="237"/>
      <c r="D300" s="231" t="s">
        <v>201</v>
      </c>
      <c r="E300" s="238" t="s">
        <v>1</v>
      </c>
      <c r="F300" s="239" t="s">
        <v>833</v>
      </c>
      <c r="G300" s="237"/>
      <c r="H300" s="240">
        <v>4323.65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201</v>
      </c>
      <c r="AU300" s="246" t="s">
        <v>90</v>
      </c>
      <c r="AV300" s="13" t="s">
        <v>90</v>
      </c>
      <c r="AW300" s="13" t="s">
        <v>36</v>
      </c>
      <c r="AX300" s="13" t="s">
        <v>80</v>
      </c>
      <c r="AY300" s="246" t="s">
        <v>149</v>
      </c>
    </row>
    <row r="301" spans="1:65" s="2" customFormat="1" ht="24.15" customHeight="1">
      <c r="A301" s="38"/>
      <c r="B301" s="39"/>
      <c r="C301" s="218" t="s">
        <v>834</v>
      </c>
      <c r="D301" s="218" t="s">
        <v>152</v>
      </c>
      <c r="E301" s="219" t="s">
        <v>835</v>
      </c>
      <c r="F301" s="220" t="s">
        <v>836</v>
      </c>
      <c r="G301" s="221" t="s">
        <v>239</v>
      </c>
      <c r="H301" s="222">
        <v>4163</v>
      </c>
      <c r="I301" s="223"/>
      <c r="J301" s="224">
        <f>ROUND(I301*H301,2)</f>
        <v>0</v>
      </c>
      <c r="K301" s="220" t="s">
        <v>156</v>
      </c>
      <c r="L301" s="44"/>
      <c r="M301" s="225" t="s">
        <v>1</v>
      </c>
      <c r="N301" s="226" t="s">
        <v>45</v>
      </c>
      <c r="O301" s="91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169</v>
      </c>
      <c r="AT301" s="229" t="s">
        <v>152</v>
      </c>
      <c r="AU301" s="229" t="s">
        <v>90</v>
      </c>
      <c r="AY301" s="17" t="s">
        <v>149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88</v>
      </c>
      <c r="BK301" s="230">
        <f>ROUND(I301*H301,2)</f>
        <v>0</v>
      </c>
      <c r="BL301" s="17" t="s">
        <v>169</v>
      </c>
      <c r="BM301" s="229" t="s">
        <v>837</v>
      </c>
    </row>
    <row r="302" spans="1:65" s="2" customFormat="1" ht="24.15" customHeight="1">
      <c r="A302" s="38"/>
      <c r="B302" s="39"/>
      <c r="C302" s="218" t="s">
        <v>838</v>
      </c>
      <c r="D302" s="218" t="s">
        <v>152</v>
      </c>
      <c r="E302" s="219" t="s">
        <v>839</v>
      </c>
      <c r="F302" s="220" t="s">
        <v>840</v>
      </c>
      <c r="G302" s="221" t="s">
        <v>239</v>
      </c>
      <c r="H302" s="222">
        <v>42.74</v>
      </c>
      <c r="I302" s="223"/>
      <c r="J302" s="224">
        <f>ROUND(I302*H302,2)</f>
        <v>0</v>
      </c>
      <c r="K302" s="220" t="s">
        <v>156</v>
      </c>
      <c r="L302" s="44"/>
      <c r="M302" s="225" t="s">
        <v>1</v>
      </c>
      <c r="N302" s="226" t="s">
        <v>45</v>
      </c>
      <c r="O302" s="91"/>
      <c r="P302" s="227">
        <f>O302*H302</f>
        <v>0</v>
      </c>
      <c r="Q302" s="227">
        <v>0.0835</v>
      </c>
      <c r="R302" s="227">
        <f>Q302*H302</f>
        <v>3.5687900000000004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169</v>
      </c>
      <c r="AT302" s="229" t="s">
        <v>152</v>
      </c>
      <c r="AU302" s="229" t="s">
        <v>90</v>
      </c>
      <c r="AY302" s="17" t="s">
        <v>149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88</v>
      </c>
      <c r="BK302" s="230">
        <f>ROUND(I302*H302,2)</f>
        <v>0</v>
      </c>
      <c r="BL302" s="17" t="s">
        <v>169</v>
      </c>
      <c r="BM302" s="229" t="s">
        <v>841</v>
      </c>
    </row>
    <row r="303" spans="1:47" s="2" customFormat="1" ht="12">
      <c r="A303" s="38"/>
      <c r="B303" s="39"/>
      <c r="C303" s="40"/>
      <c r="D303" s="231" t="s">
        <v>159</v>
      </c>
      <c r="E303" s="40"/>
      <c r="F303" s="232" t="s">
        <v>842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159</v>
      </c>
      <c r="AU303" s="17" t="s">
        <v>90</v>
      </c>
    </row>
    <row r="304" spans="1:51" s="13" customFormat="1" ht="12">
      <c r="A304" s="13"/>
      <c r="B304" s="236"/>
      <c r="C304" s="237"/>
      <c r="D304" s="231" t="s">
        <v>201</v>
      </c>
      <c r="E304" s="238" t="s">
        <v>1</v>
      </c>
      <c r="F304" s="239" t="s">
        <v>843</v>
      </c>
      <c r="G304" s="237"/>
      <c r="H304" s="240">
        <v>42.74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201</v>
      </c>
      <c r="AU304" s="246" t="s">
        <v>90</v>
      </c>
      <c r="AV304" s="13" t="s">
        <v>90</v>
      </c>
      <c r="AW304" s="13" t="s">
        <v>36</v>
      </c>
      <c r="AX304" s="13" t="s">
        <v>80</v>
      </c>
      <c r="AY304" s="246" t="s">
        <v>149</v>
      </c>
    </row>
    <row r="305" spans="1:65" s="2" customFormat="1" ht="24.15" customHeight="1">
      <c r="A305" s="38"/>
      <c r="B305" s="39"/>
      <c r="C305" s="255" t="s">
        <v>844</v>
      </c>
      <c r="D305" s="255" t="s">
        <v>343</v>
      </c>
      <c r="E305" s="256" t="s">
        <v>845</v>
      </c>
      <c r="F305" s="257" t="s">
        <v>846</v>
      </c>
      <c r="G305" s="258" t="s">
        <v>248</v>
      </c>
      <c r="H305" s="259">
        <v>4</v>
      </c>
      <c r="I305" s="260"/>
      <c r="J305" s="261">
        <f>ROUND(I305*H305,2)</f>
        <v>0</v>
      </c>
      <c r="K305" s="257" t="s">
        <v>1</v>
      </c>
      <c r="L305" s="262"/>
      <c r="M305" s="263" t="s">
        <v>1</v>
      </c>
      <c r="N305" s="264" t="s">
        <v>45</v>
      </c>
      <c r="O305" s="91"/>
      <c r="P305" s="227">
        <f>O305*H305</f>
        <v>0</v>
      </c>
      <c r="Q305" s="227">
        <v>0.75</v>
      </c>
      <c r="R305" s="227">
        <f>Q305*H305</f>
        <v>3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188</v>
      </c>
      <c r="AT305" s="229" t="s">
        <v>343</v>
      </c>
      <c r="AU305" s="229" t="s">
        <v>90</v>
      </c>
      <c r="AY305" s="17" t="s">
        <v>149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88</v>
      </c>
      <c r="BK305" s="230">
        <f>ROUND(I305*H305,2)</f>
        <v>0</v>
      </c>
      <c r="BL305" s="17" t="s">
        <v>169</v>
      </c>
      <c r="BM305" s="229" t="s">
        <v>847</v>
      </c>
    </row>
    <row r="306" spans="1:51" s="13" customFormat="1" ht="12">
      <c r="A306" s="13"/>
      <c r="B306" s="236"/>
      <c r="C306" s="237"/>
      <c r="D306" s="231" t="s">
        <v>201</v>
      </c>
      <c r="E306" s="238" t="s">
        <v>1</v>
      </c>
      <c r="F306" s="239" t="s">
        <v>169</v>
      </c>
      <c r="G306" s="237"/>
      <c r="H306" s="240">
        <v>4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6" t="s">
        <v>201</v>
      </c>
      <c r="AU306" s="246" t="s">
        <v>90</v>
      </c>
      <c r="AV306" s="13" t="s">
        <v>90</v>
      </c>
      <c r="AW306" s="13" t="s">
        <v>36</v>
      </c>
      <c r="AX306" s="13" t="s">
        <v>88</v>
      </c>
      <c r="AY306" s="246" t="s">
        <v>149</v>
      </c>
    </row>
    <row r="307" spans="1:65" s="2" customFormat="1" ht="24.15" customHeight="1">
      <c r="A307" s="38"/>
      <c r="B307" s="39"/>
      <c r="C307" s="255" t="s">
        <v>848</v>
      </c>
      <c r="D307" s="255" t="s">
        <v>343</v>
      </c>
      <c r="E307" s="256" t="s">
        <v>849</v>
      </c>
      <c r="F307" s="257" t="s">
        <v>850</v>
      </c>
      <c r="G307" s="258" t="s">
        <v>248</v>
      </c>
      <c r="H307" s="259">
        <v>1</v>
      </c>
      <c r="I307" s="260"/>
      <c r="J307" s="261">
        <f>ROUND(I307*H307,2)</f>
        <v>0</v>
      </c>
      <c r="K307" s="257" t="s">
        <v>1</v>
      </c>
      <c r="L307" s="262"/>
      <c r="M307" s="263" t="s">
        <v>1</v>
      </c>
      <c r="N307" s="264" t="s">
        <v>45</v>
      </c>
      <c r="O307" s="91"/>
      <c r="P307" s="227">
        <f>O307*H307</f>
        <v>0</v>
      </c>
      <c r="Q307" s="227">
        <v>1.12</v>
      </c>
      <c r="R307" s="227">
        <f>Q307*H307</f>
        <v>1.12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188</v>
      </c>
      <c r="AT307" s="229" t="s">
        <v>343</v>
      </c>
      <c r="AU307" s="229" t="s">
        <v>90</v>
      </c>
      <c r="AY307" s="17" t="s">
        <v>149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88</v>
      </c>
      <c r="BK307" s="230">
        <f>ROUND(I307*H307,2)</f>
        <v>0</v>
      </c>
      <c r="BL307" s="17" t="s">
        <v>169</v>
      </c>
      <c r="BM307" s="229" t="s">
        <v>851</v>
      </c>
    </row>
    <row r="308" spans="1:51" s="13" customFormat="1" ht="12">
      <c r="A308" s="13"/>
      <c r="B308" s="236"/>
      <c r="C308" s="237"/>
      <c r="D308" s="231" t="s">
        <v>201</v>
      </c>
      <c r="E308" s="238" t="s">
        <v>1</v>
      </c>
      <c r="F308" s="239" t="s">
        <v>88</v>
      </c>
      <c r="G308" s="237"/>
      <c r="H308" s="240">
        <v>1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201</v>
      </c>
      <c r="AU308" s="246" t="s">
        <v>90</v>
      </c>
      <c r="AV308" s="13" t="s">
        <v>90</v>
      </c>
      <c r="AW308" s="13" t="s">
        <v>36</v>
      </c>
      <c r="AX308" s="13" t="s">
        <v>80</v>
      </c>
      <c r="AY308" s="246" t="s">
        <v>149</v>
      </c>
    </row>
    <row r="309" spans="1:65" s="2" customFormat="1" ht="24.15" customHeight="1">
      <c r="A309" s="38"/>
      <c r="B309" s="39"/>
      <c r="C309" s="255" t="s">
        <v>852</v>
      </c>
      <c r="D309" s="255" t="s">
        <v>343</v>
      </c>
      <c r="E309" s="256" t="s">
        <v>853</v>
      </c>
      <c r="F309" s="257" t="s">
        <v>854</v>
      </c>
      <c r="G309" s="258" t="s">
        <v>248</v>
      </c>
      <c r="H309" s="259">
        <v>1</v>
      </c>
      <c r="I309" s="260"/>
      <c r="J309" s="261">
        <f>ROUND(I309*H309,2)</f>
        <v>0</v>
      </c>
      <c r="K309" s="257" t="s">
        <v>1</v>
      </c>
      <c r="L309" s="262"/>
      <c r="M309" s="263" t="s">
        <v>1</v>
      </c>
      <c r="N309" s="264" t="s">
        <v>45</v>
      </c>
      <c r="O309" s="91"/>
      <c r="P309" s="227">
        <f>O309*H309</f>
        <v>0</v>
      </c>
      <c r="Q309" s="227">
        <v>1.31</v>
      </c>
      <c r="R309" s="227">
        <f>Q309*H309</f>
        <v>1.31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188</v>
      </c>
      <c r="AT309" s="229" t="s">
        <v>343</v>
      </c>
      <c r="AU309" s="229" t="s">
        <v>90</v>
      </c>
      <c r="AY309" s="17" t="s">
        <v>149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88</v>
      </c>
      <c r="BK309" s="230">
        <f>ROUND(I309*H309,2)</f>
        <v>0</v>
      </c>
      <c r="BL309" s="17" t="s">
        <v>169</v>
      </c>
      <c r="BM309" s="229" t="s">
        <v>855</v>
      </c>
    </row>
    <row r="310" spans="1:51" s="13" customFormat="1" ht="12">
      <c r="A310" s="13"/>
      <c r="B310" s="236"/>
      <c r="C310" s="237"/>
      <c r="D310" s="231" t="s">
        <v>201</v>
      </c>
      <c r="E310" s="238" t="s">
        <v>1</v>
      </c>
      <c r="F310" s="239" t="s">
        <v>88</v>
      </c>
      <c r="G310" s="237"/>
      <c r="H310" s="240">
        <v>1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201</v>
      </c>
      <c r="AU310" s="246" t="s">
        <v>90</v>
      </c>
      <c r="AV310" s="13" t="s">
        <v>90</v>
      </c>
      <c r="AW310" s="13" t="s">
        <v>36</v>
      </c>
      <c r="AX310" s="13" t="s">
        <v>80</v>
      </c>
      <c r="AY310" s="246" t="s">
        <v>149</v>
      </c>
    </row>
    <row r="311" spans="1:65" s="2" customFormat="1" ht="16.5" customHeight="1">
      <c r="A311" s="38"/>
      <c r="B311" s="39"/>
      <c r="C311" s="255" t="s">
        <v>856</v>
      </c>
      <c r="D311" s="255" t="s">
        <v>343</v>
      </c>
      <c r="E311" s="256" t="s">
        <v>857</v>
      </c>
      <c r="F311" s="257" t="s">
        <v>858</v>
      </c>
      <c r="G311" s="258" t="s">
        <v>248</v>
      </c>
      <c r="H311" s="259">
        <v>7</v>
      </c>
      <c r="I311" s="260"/>
      <c r="J311" s="261">
        <f>ROUND(I311*H311,2)</f>
        <v>0</v>
      </c>
      <c r="K311" s="257" t="s">
        <v>1</v>
      </c>
      <c r="L311" s="262"/>
      <c r="M311" s="263" t="s">
        <v>1</v>
      </c>
      <c r="N311" s="264" t="s">
        <v>45</v>
      </c>
      <c r="O311" s="91"/>
      <c r="P311" s="227">
        <f>O311*H311</f>
        <v>0</v>
      </c>
      <c r="Q311" s="227">
        <v>1.516</v>
      </c>
      <c r="R311" s="227">
        <f>Q311*H311</f>
        <v>10.612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188</v>
      </c>
      <c r="AT311" s="229" t="s">
        <v>343</v>
      </c>
      <c r="AU311" s="229" t="s">
        <v>90</v>
      </c>
      <c r="AY311" s="17" t="s">
        <v>149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88</v>
      </c>
      <c r="BK311" s="230">
        <f>ROUND(I311*H311,2)</f>
        <v>0</v>
      </c>
      <c r="BL311" s="17" t="s">
        <v>169</v>
      </c>
      <c r="BM311" s="229" t="s">
        <v>859</v>
      </c>
    </row>
    <row r="312" spans="1:51" s="13" customFormat="1" ht="12">
      <c r="A312" s="13"/>
      <c r="B312" s="236"/>
      <c r="C312" s="237"/>
      <c r="D312" s="231" t="s">
        <v>201</v>
      </c>
      <c r="E312" s="238" t="s">
        <v>1</v>
      </c>
      <c r="F312" s="239" t="s">
        <v>183</v>
      </c>
      <c r="G312" s="237"/>
      <c r="H312" s="240">
        <v>7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201</v>
      </c>
      <c r="AU312" s="246" t="s">
        <v>90</v>
      </c>
      <c r="AV312" s="13" t="s">
        <v>90</v>
      </c>
      <c r="AW312" s="13" t="s">
        <v>36</v>
      </c>
      <c r="AX312" s="13" t="s">
        <v>80</v>
      </c>
      <c r="AY312" s="246" t="s">
        <v>149</v>
      </c>
    </row>
    <row r="313" spans="1:65" s="2" customFormat="1" ht="24.15" customHeight="1">
      <c r="A313" s="38"/>
      <c r="B313" s="39"/>
      <c r="C313" s="218" t="s">
        <v>860</v>
      </c>
      <c r="D313" s="218" t="s">
        <v>152</v>
      </c>
      <c r="E313" s="219" t="s">
        <v>861</v>
      </c>
      <c r="F313" s="220" t="s">
        <v>862</v>
      </c>
      <c r="G313" s="221" t="s">
        <v>239</v>
      </c>
      <c r="H313" s="222">
        <v>164</v>
      </c>
      <c r="I313" s="223"/>
      <c r="J313" s="224">
        <f>ROUND(I313*H313,2)</f>
        <v>0</v>
      </c>
      <c r="K313" s="220" t="s">
        <v>156</v>
      </c>
      <c r="L313" s="44"/>
      <c r="M313" s="225" t="s">
        <v>1</v>
      </c>
      <c r="N313" s="226" t="s">
        <v>45</v>
      </c>
      <c r="O313" s="91"/>
      <c r="P313" s="227">
        <f>O313*H313</f>
        <v>0</v>
      </c>
      <c r="Q313" s="227">
        <v>0.19536</v>
      </c>
      <c r="R313" s="227">
        <f>Q313*H313</f>
        <v>32.03904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169</v>
      </c>
      <c r="AT313" s="229" t="s">
        <v>152</v>
      </c>
      <c r="AU313" s="229" t="s">
        <v>90</v>
      </c>
      <c r="AY313" s="17" t="s">
        <v>149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88</v>
      </c>
      <c r="BK313" s="230">
        <f>ROUND(I313*H313,2)</f>
        <v>0</v>
      </c>
      <c r="BL313" s="17" t="s">
        <v>169</v>
      </c>
      <c r="BM313" s="229" t="s">
        <v>863</v>
      </c>
    </row>
    <row r="314" spans="1:47" s="2" customFormat="1" ht="12">
      <c r="A314" s="38"/>
      <c r="B314" s="39"/>
      <c r="C314" s="40"/>
      <c r="D314" s="231" t="s">
        <v>159</v>
      </c>
      <c r="E314" s="40"/>
      <c r="F314" s="232" t="s">
        <v>864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159</v>
      </c>
      <c r="AU314" s="17" t="s">
        <v>90</v>
      </c>
    </row>
    <row r="315" spans="1:51" s="13" customFormat="1" ht="12">
      <c r="A315" s="13"/>
      <c r="B315" s="236"/>
      <c r="C315" s="237"/>
      <c r="D315" s="231" t="s">
        <v>201</v>
      </c>
      <c r="E315" s="238" t="s">
        <v>1</v>
      </c>
      <c r="F315" s="239" t="s">
        <v>865</v>
      </c>
      <c r="G315" s="237"/>
      <c r="H315" s="240">
        <v>164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201</v>
      </c>
      <c r="AU315" s="246" t="s">
        <v>90</v>
      </c>
      <c r="AV315" s="13" t="s">
        <v>90</v>
      </c>
      <c r="AW315" s="13" t="s">
        <v>36</v>
      </c>
      <c r="AX315" s="13" t="s">
        <v>80</v>
      </c>
      <c r="AY315" s="246" t="s">
        <v>149</v>
      </c>
    </row>
    <row r="316" spans="1:65" s="2" customFormat="1" ht="16.5" customHeight="1">
      <c r="A316" s="38"/>
      <c r="B316" s="39"/>
      <c r="C316" s="255" t="s">
        <v>866</v>
      </c>
      <c r="D316" s="255" t="s">
        <v>343</v>
      </c>
      <c r="E316" s="256" t="s">
        <v>867</v>
      </c>
      <c r="F316" s="257" t="s">
        <v>868</v>
      </c>
      <c r="G316" s="258" t="s">
        <v>239</v>
      </c>
      <c r="H316" s="259">
        <v>55.121</v>
      </c>
      <c r="I316" s="260"/>
      <c r="J316" s="261">
        <f>ROUND(I316*H316,2)</f>
        <v>0</v>
      </c>
      <c r="K316" s="257" t="s">
        <v>156</v>
      </c>
      <c r="L316" s="262"/>
      <c r="M316" s="263" t="s">
        <v>1</v>
      </c>
      <c r="N316" s="264" t="s">
        <v>45</v>
      </c>
      <c r="O316" s="91"/>
      <c r="P316" s="227">
        <f>O316*H316</f>
        <v>0</v>
      </c>
      <c r="Q316" s="227">
        <v>0.417</v>
      </c>
      <c r="R316" s="227">
        <f>Q316*H316</f>
        <v>22.985457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188</v>
      </c>
      <c r="AT316" s="229" t="s">
        <v>343</v>
      </c>
      <c r="AU316" s="229" t="s">
        <v>90</v>
      </c>
      <c r="AY316" s="17" t="s">
        <v>149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88</v>
      </c>
      <c r="BK316" s="230">
        <f>ROUND(I316*H316,2)</f>
        <v>0</v>
      </c>
      <c r="BL316" s="17" t="s">
        <v>169</v>
      </c>
      <c r="BM316" s="229" t="s">
        <v>869</v>
      </c>
    </row>
    <row r="317" spans="1:51" s="13" customFormat="1" ht="12">
      <c r="A317" s="13"/>
      <c r="B317" s="236"/>
      <c r="C317" s="237"/>
      <c r="D317" s="231" t="s">
        <v>201</v>
      </c>
      <c r="E317" s="237"/>
      <c r="F317" s="239" t="s">
        <v>870</v>
      </c>
      <c r="G317" s="237"/>
      <c r="H317" s="240">
        <v>55.121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201</v>
      </c>
      <c r="AU317" s="246" t="s">
        <v>90</v>
      </c>
      <c r="AV317" s="13" t="s">
        <v>90</v>
      </c>
      <c r="AW317" s="13" t="s">
        <v>4</v>
      </c>
      <c r="AX317" s="13" t="s">
        <v>88</v>
      </c>
      <c r="AY317" s="246" t="s">
        <v>149</v>
      </c>
    </row>
    <row r="318" spans="1:65" s="2" customFormat="1" ht="24.15" customHeight="1">
      <c r="A318" s="38"/>
      <c r="B318" s="39"/>
      <c r="C318" s="218" t="s">
        <v>871</v>
      </c>
      <c r="D318" s="218" t="s">
        <v>152</v>
      </c>
      <c r="E318" s="219" t="s">
        <v>872</v>
      </c>
      <c r="F318" s="220" t="s">
        <v>873</v>
      </c>
      <c r="G318" s="221" t="s">
        <v>239</v>
      </c>
      <c r="H318" s="222">
        <v>54.006</v>
      </c>
      <c r="I318" s="223"/>
      <c r="J318" s="224">
        <f>ROUND(I318*H318,2)</f>
        <v>0</v>
      </c>
      <c r="K318" s="220" t="s">
        <v>156</v>
      </c>
      <c r="L318" s="44"/>
      <c r="M318" s="225" t="s">
        <v>1</v>
      </c>
      <c r="N318" s="226" t="s">
        <v>45</v>
      </c>
      <c r="O318" s="91"/>
      <c r="P318" s="227">
        <f>O318*H318</f>
        <v>0</v>
      </c>
      <c r="Q318" s="227">
        <v>0.19536</v>
      </c>
      <c r="R318" s="227">
        <f>Q318*H318</f>
        <v>10.55061216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169</v>
      </c>
      <c r="AT318" s="229" t="s">
        <v>152</v>
      </c>
      <c r="AU318" s="229" t="s">
        <v>90</v>
      </c>
      <c r="AY318" s="17" t="s">
        <v>149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88</v>
      </c>
      <c r="BK318" s="230">
        <f>ROUND(I318*H318,2)</f>
        <v>0</v>
      </c>
      <c r="BL318" s="17" t="s">
        <v>169</v>
      </c>
      <c r="BM318" s="229" t="s">
        <v>874</v>
      </c>
    </row>
    <row r="319" spans="1:47" s="2" customFormat="1" ht="12">
      <c r="A319" s="38"/>
      <c r="B319" s="39"/>
      <c r="C319" s="40"/>
      <c r="D319" s="231" t="s">
        <v>159</v>
      </c>
      <c r="E319" s="40"/>
      <c r="F319" s="232" t="s">
        <v>875</v>
      </c>
      <c r="G319" s="40"/>
      <c r="H319" s="40"/>
      <c r="I319" s="233"/>
      <c r="J319" s="40"/>
      <c r="K319" s="40"/>
      <c r="L319" s="44"/>
      <c r="M319" s="234"/>
      <c r="N319" s="235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159</v>
      </c>
      <c r="AU319" s="17" t="s">
        <v>90</v>
      </c>
    </row>
    <row r="320" spans="1:51" s="13" customFormat="1" ht="12">
      <c r="A320" s="13"/>
      <c r="B320" s="236"/>
      <c r="C320" s="237"/>
      <c r="D320" s="231" t="s">
        <v>201</v>
      </c>
      <c r="E320" s="238" t="s">
        <v>1</v>
      </c>
      <c r="F320" s="239" t="s">
        <v>876</v>
      </c>
      <c r="G320" s="237"/>
      <c r="H320" s="240">
        <v>54.006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201</v>
      </c>
      <c r="AU320" s="246" t="s">
        <v>90</v>
      </c>
      <c r="AV320" s="13" t="s">
        <v>90</v>
      </c>
      <c r="AW320" s="13" t="s">
        <v>36</v>
      </c>
      <c r="AX320" s="13" t="s">
        <v>80</v>
      </c>
      <c r="AY320" s="246" t="s">
        <v>149</v>
      </c>
    </row>
    <row r="321" spans="1:65" s="2" customFormat="1" ht="16.5" customHeight="1">
      <c r="A321" s="38"/>
      <c r="B321" s="39"/>
      <c r="C321" s="255" t="s">
        <v>877</v>
      </c>
      <c r="D321" s="255" t="s">
        <v>343</v>
      </c>
      <c r="E321" s="256" t="s">
        <v>878</v>
      </c>
      <c r="F321" s="257" t="s">
        <v>879</v>
      </c>
      <c r="G321" s="258" t="s">
        <v>239</v>
      </c>
      <c r="H321" s="259">
        <v>55.086</v>
      </c>
      <c r="I321" s="260"/>
      <c r="J321" s="261">
        <f>ROUND(I321*H321,2)</f>
        <v>0</v>
      </c>
      <c r="K321" s="257" t="s">
        <v>156</v>
      </c>
      <c r="L321" s="262"/>
      <c r="M321" s="263" t="s">
        <v>1</v>
      </c>
      <c r="N321" s="264" t="s">
        <v>45</v>
      </c>
      <c r="O321" s="91"/>
      <c r="P321" s="227">
        <f>O321*H321</f>
        <v>0</v>
      </c>
      <c r="Q321" s="227">
        <v>0.222</v>
      </c>
      <c r="R321" s="227">
        <f>Q321*H321</f>
        <v>12.229092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188</v>
      </c>
      <c r="AT321" s="229" t="s">
        <v>343</v>
      </c>
      <c r="AU321" s="229" t="s">
        <v>90</v>
      </c>
      <c r="AY321" s="17" t="s">
        <v>149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88</v>
      </c>
      <c r="BK321" s="230">
        <f>ROUND(I321*H321,2)</f>
        <v>0</v>
      </c>
      <c r="BL321" s="17" t="s">
        <v>169</v>
      </c>
      <c r="BM321" s="229" t="s">
        <v>880</v>
      </c>
    </row>
    <row r="322" spans="1:51" s="13" customFormat="1" ht="12">
      <c r="A322" s="13"/>
      <c r="B322" s="236"/>
      <c r="C322" s="237"/>
      <c r="D322" s="231" t="s">
        <v>201</v>
      </c>
      <c r="E322" s="238" t="s">
        <v>1</v>
      </c>
      <c r="F322" s="239" t="s">
        <v>881</v>
      </c>
      <c r="G322" s="237"/>
      <c r="H322" s="240">
        <v>54.006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201</v>
      </c>
      <c r="AU322" s="246" t="s">
        <v>90</v>
      </c>
      <c r="AV322" s="13" t="s">
        <v>90</v>
      </c>
      <c r="AW322" s="13" t="s">
        <v>36</v>
      </c>
      <c r="AX322" s="13" t="s">
        <v>80</v>
      </c>
      <c r="AY322" s="246" t="s">
        <v>149</v>
      </c>
    </row>
    <row r="323" spans="1:51" s="13" customFormat="1" ht="12">
      <c r="A323" s="13"/>
      <c r="B323" s="236"/>
      <c r="C323" s="237"/>
      <c r="D323" s="231" t="s">
        <v>201</v>
      </c>
      <c r="E323" s="237"/>
      <c r="F323" s="239" t="s">
        <v>882</v>
      </c>
      <c r="G323" s="237"/>
      <c r="H323" s="240">
        <v>55.086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201</v>
      </c>
      <c r="AU323" s="246" t="s">
        <v>90</v>
      </c>
      <c r="AV323" s="13" t="s">
        <v>90</v>
      </c>
      <c r="AW323" s="13" t="s">
        <v>4</v>
      </c>
      <c r="AX323" s="13" t="s">
        <v>88</v>
      </c>
      <c r="AY323" s="246" t="s">
        <v>149</v>
      </c>
    </row>
    <row r="324" spans="1:65" s="2" customFormat="1" ht="24.15" customHeight="1">
      <c r="A324" s="38"/>
      <c r="B324" s="39"/>
      <c r="C324" s="218" t="s">
        <v>883</v>
      </c>
      <c r="D324" s="218" t="s">
        <v>152</v>
      </c>
      <c r="E324" s="219" t="s">
        <v>884</v>
      </c>
      <c r="F324" s="220" t="s">
        <v>885</v>
      </c>
      <c r="G324" s="221" t="s">
        <v>239</v>
      </c>
      <c r="H324" s="222">
        <v>1204.6</v>
      </c>
      <c r="I324" s="223"/>
      <c r="J324" s="224">
        <f>ROUND(I324*H324,2)</f>
        <v>0</v>
      </c>
      <c r="K324" s="220" t="s">
        <v>156</v>
      </c>
      <c r="L324" s="44"/>
      <c r="M324" s="225" t="s">
        <v>1</v>
      </c>
      <c r="N324" s="226" t="s">
        <v>45</v>
      </c>
      <c r="O324" s="91"/>
      <c r="P324" s="227">
        <f>O324*H324</f>
        <v>0</v>
      </c>
      <c r="Q324" s="227">
        <v>0.10362</v>
      </c>
      <c r="R324" s="227">
        <f>Q324*H324</f>
        <v>124.820652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169</v>
      </c>
      <c r="AT324" s="229" t="s">
        <v>152</v>
      </c>
      <c r="AU324" s="229" t="s">
        <v>90</v>
      </c>
      <c r="AY324" s="17" t="s">
        <v>149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88</v>
      </c>
      <c r="BK324" s="230">
        <f>ROUND(I324*H324,2)</f>
        <v>0</v>
      </c>
      <c r="BL324" s="17" t="s">
        <v>169</v>
      </c>
      <c r="BM324" s="229" t="s">
        <v>886</v>
      </c>
    </row>
    <row r="325" spans="1:51" s="13" customFormat="1" ht="12">
      <c r="A325" s="13"/>
      <c r="B325" s="236"/>
      <c r="C325" s="237"/>
      <c r="D325" s="231" t="s">
        <v>201</v>
      </c>
      <c r="E325" s="238" t="s">
        <v>1</v>
      </c>
      <c r="F325" s="239" t="s">
        <v>887</v>
      </c>
      <c r="G325" s="237"/>
      <c r="H325" s="240">
        <v>1204.6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201</v>
      </c>
      <c r="AU325" s="246" t="s">
        <v>90</v>
      </c>
      <c r="AV325" s="13" t="s">
        <v>90</v>
      </c>
      <c r="AW325" s="13" t="s">
        <v>36</v>
      </c>
      <c r="AX325" s="13" t="s">
        <v>80</v>
      </c>
      <c r="AY325" s="246" t="s">
        <v>149</v>
      </c>
    </row>
    <row r="326" spans="1:65" s="2" customFormat="1" ht="21.75" customHeight="1">
      <c r="A326" s="38"/>
      <c r="B326" s="39"/>
      <c r="C326" s="255" t="s">
        <v>888</v>
      </c>
      <c r="D326" s="255" t="s">
        <v>343</v>
      </c>
      <c r="E326" s="256" t="s">
        <v>889</v>
      </c>
      <c r="F326" s="257" t="s">
        <v>890</v>
      </c>
      <c r="G326" s="258" t="s">
        <v>239</v>
      </c>
      <c r="H326" s="259">
        <v>1114.878</v>
      </c>
      <c r="I326" s="260"/>
      <c r="J326" s="261">
        <f>ROUND(I326*H326,2)</f>
        <v>0</v>
      </c>
      <c r="K326" s="257" t="s">
        <v>156</v>
      </c>
      <c r="L326" s="262"/>
      <c r="M326" s="263" t="s">
        <v>1</v>
      </c>
      <c r="N326" s="264" t="s">
        <v>45</v>
      </c>
      <c r="O326" s="91"/>
      <c r="P326" s="227">
        <f>O326*H326</f>
        <v>0</v>
      </c>
      <c r="Q326" s="227">
        <v>0.176</v>
      </c>
      <c r="R326" s="227">
        <f>Q326*H326</f>
        <v>196.21852799999996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188</v>
      </c>
      <c r="AT326" s="229" t="s">
        <v>343</v>
      </c>
      <c r="AU326" s="229" t="s">
        <v>90</v>
      </c>
      <c r="AY326" s="17" t="s">
        <v>149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88</v>
      </c>
      <c r="BK326" s="230">
        <f>ROUND(I326*H326,2)</f>
        <v>0</v>
      </c>
      <c r="BL326" s="17" t="s">
        <v>169</v>
      </c>
      <c r="BM326" s="229" t="s">
        <v>891</v>
      </c>
    </row>
    <row r="327" spans="1:51" s="13" customFormat="1" ht="12">
      <c r="A327" s="13"/>
      <c r="B327" s="236"/>
      <c r="C327" s="237"/>
      <c r="D327" s="231" t="s">
        <v>201</v>
      </c>
      <c r="E327" s="237"/>
      <c r="F327" s="239" t="s">
        <v>892</v>
      </c>
      <c r="G327" s="237"/>
      <c r="H327" s="240">
        <v>1114.878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201</v>
      </c>
      <c r="AU327" s="246" t="s">
        <v>90</v>
      </c>
      <c r="AV327" s="13" t="s">
        <v>90</v>
      </c>
      <c r="AW327" s="13" t="s">
        <v>4</v>
      </c>
      <c r="AX327" s="13" t="s">
        <v>88</v>
      </c>
      <c r="AY327" s="246" t="s">
        <v>149</v>
      </c>
    </row>
    <row r="328" spans="1:65" s="2" customFormat="1" ht="24.15" customHeight="1">
      <c r="A328" s="38"/>
      <c r="B328" s="39"/>
      <c r="C328" s="255" t="s">
        <v>893</v>
      </c>
      <c r="D328" s="255" t="s">
        <v>343</v>
      </c>
      <c r="E328" s="256" t="s">
        <v>894</v>
      </c>
      <c r="F328" s="257" t="s">
        <v>895</v>
      </c>
      <c r="G328" s="258" t="s">
        <v>239</v>
      </c>
      <c r="H328" s="259">
        <v>50.298</v>
      </c>
      <c r="I328" s="260"/>
      <c r="J328" s="261">
        <f>ROUND(I328*H328,2)</f>
        <v>0</v>
      </c>
      <c r="K328" s="257" t="s">
        <v>1</v>
      </c>
      <c r="L328" s="262"/>
      <c r="M328" s="263" t="s">
        <v>1</v>
      </c>
      <c r="N328" s="264" t="s">
        <v>45</v>
      </c>
      <c r="O328" s="91"/>
      <c r="P328" s="227">
        <f>O328*H328</f>
        <v>0</v>
      </c>
      <c r="Q328" s="227">
        <v>0.175</v>
      </c>
      <c r="R328" s="227">
        <f>Q328*H328</f>
        <v>8.80215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188</v>
      </c>
      <c r="AT328" s="229" t="s">
        <v>343</v>
      </c>
      <c r="AU328" s="229" t="s">
        <v>90</v>
      </c>
      <c r="AY328" s="17" t="s">
        <v>149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88</v>
      </c>
      <c r="BK328" s="230">
        <f>ROUND(I328*H328,2)</f>
        <v>0</v>
      </c>
      <c r="BL328" s="17" t="s">
        <v>169</v>
      </c>
      <c r="BM328" s="229" t="s">
        <v>896</v>
      </c>
    </row>
    <row r="329" spans="1:51" s="13" customFormat="1" ht="12">
      <c r="A329" s="13"/>
      <c r="B329" s="236"/>
      <c r="C329" s="237"/>
      <c r="D329" s="231" t="s">
        <v>201</v>
      </c>
      <c r="E329" s="238" t="s">
        <v>1</v>
      </c>
      <c r="F329" s="239" t="s">
        <v>897</v>
      </c>
      <c r="G329" s="237"/>
      <c r="H329" s="240">
        <v>49.8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201</v>
      </c>
      <c r="AU329" s="246" t="s">
        <v>90</v>
      </c>
      <c r="AV329" s="13" t="s">
        <v>90</v>
      </c>
      <c r="AW329" s="13" t="s">
        <v>36</v>
      </c>
      <c r="AX329" s="13" t="s">
        <v>80</v>
      </c>
      <c r="AY329" s="246" t="s">
        <v>149</v>
      </c>
    </row>
    <row r="330" spans="1:51" s="13" customFormat="1" ht="12">
      <c r="A330" s="13"/>
      <c r="B330" s="236"/>
      <c r="C330" s="237"/>
      <c r="D330" s="231" t="s">
        <v>201</v>
      </c>
      <c r="E330" s="237"/>
      <c r="F330" s="239" t="s">
        <v>898</v>
      </c>
      <c r="G330" s="237"/>
      <c r="H330" s="240">
        <v>50.298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201</v>
      </c>
      <c r="AU330" s="246" t="s">
        <v>90</v>
      </c>
      <c r="AV330" s="13" t="s">
        <v>90</v>
      </c>
      <c r="AW330" s="13" t="s">
        <v>4</v>
      </c>
      <c r="AX330" s="13" t="s">
        <v>88</v>
      </c>
      <c r="AY330" s="246" t="s">
        <v>149</v>
      </c>
    </row>
    <row r="331" spans="1:65" s="2" customFormat="1" ht="24.15" customHeight="1">
      <c r="A331" s="38"/>
      <c r="B331" s="39"/>
      <c r="C331" s="255" t="s">
        <v>899</v>
      </c>
      <c r="D331" s="255" t="s">
        <v>343</v>
      </c>
      <c r="E331" s="256" t="s">
        <v>900</v>
      </c>
      <c r="F331" s="257" t="s">
        <v>901</v>
      </c>
      <c r="G331" s="258" t="s">
        <v>239</v>
      </c>
      <c r="H331" s="259">
        <v>50.96</v>
      </c>
      <c r="I331" s="260"/>
      <c r="J331" s="261">
        <f>ROUND(I331*H331,2)</f>
        <v>0</v>
      </c>
      <c r="K331" s="257" t="s">
        <v>156</v>
      </c>
      <c r="L331" s="262"/>
      <c r="M331" s="263" t="s">
        <v>1</v>
      </c>
      <c r="N331" s="264" t="s">
        <v>45</v>
      </c>
      <c r="O331" s="91"/>
      <c r="P331" s="227">
        <f>O331*H331</f>
        <v>0</v>
      </c>
      <c r="Q331" s="227">
        <v>0.175</v>
      </c>
      <c r="R331" s="227">
        <f>Q331*H331</f>
        <v>8.918</v>
      </c>
      <c r="S331" s="227">
        <v>0</v>
      </c>
      <c r="T331" s="22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9" t="s">
        <v>188</v>
      </c>
      <c r="AT331" s="229" t="s">
        <v>343</v>
      </c>
      <c r="AU331" s="229" t="s">
        <v>90</v>
      </c>
      <c r="AY331" s="17" t="s">
        <v>149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7" t="s">
        <v>88</v>
      </c>
      <c r="BK331" s="230">
        <f>ROUND(I331*H331,2)</f>
        <v>0</v>
      </c>
      <c r="BL331" s="17" t="s">
        <v>169</v>
      </c>
      <c r="BM331" s="229" t="s">
        <v>902</v>
      </c>
    </row>
    <row r="332" spans="1:51" s="13" customFormat="1" ht="12">
      <c r="A332" s="13"/>
      <c r="B332" s="236"/>
      <c r="C332" s="237"/>
      <c r="D332" s="231" t="s">
        <v>201</v>
      </c>
      <c r="E332" s="238" t="s">
        <v>1</v>
      </c>
      <c r="F332" s="239" t="s">
        <v>903</v>
      </c>
      <c r="G332" s="237"/>
      <c r="H332" s="240">
        <v>50.96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201</v>
      </c>
      <c r="AU332" s="246" t="s">
        <v>90</v>
      </c>
      <c r="AV332" s="13" t="s">
        <v>90</v>
      </c>
      <c r="AW332" s="13" t="s">
        <v>36</v>
      </c>
      <c r="AX332" s="13" t="s">
        <v>80</v>
      </c>
      <c r="AY332" s="246" t="s">
        <v>149</v>
      </c>
    </row>
    <row r="333" spans="1:63" s="12" customFormat="1" ht="22.8" customHeight="1">
      <c r="A333" s="12"/>
      <c r="B333" s="202"/>
      <c r="C333" s="203"/>
      <c r="D333" s="204" t="s">
        <v>79</v>
      </c>
      <c r="E333" s="216" t="s">
        <v>178</v>
      </c>
      <c r="F333" s="216" t="s">
        <v>904</v>
      </c>
      <c r="G333" s="203"/>
      <c r="H333" s="203"/>
      <c r="I333" s="206"/>
      <c r="J333" s="217">
        <f>BK333</f>
        <v>0</v>
      </c>
      <c r="K333" s="203"/>
      <c r="L333" s="208"/>
      <c r="M333" s="209"/>
      <c r="N333" s="210"/>
      <c r="O333" s="210"/>
      <c r="P333" s="211">
        <f>SUM(P334:P335)</f>
        <v>0</v>
      </c>
      <c r="Q333" s="210"/>
      <c r="R333" s="211">
        <f>SUM(R334:R335)</f>
        <v>0.00600336</v>
      </c>
      <c r="S333" s="210"/>
      <c r="T333" s="212">
        <f>SUM(T334:T335)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3" t="s">
        <v>88</v>
      </c>
      <c r="AT333" s="214" t="s">
        <v>79</v>
      </c>
      <c r="AU333" s="214" t="s">
        <v>88</v>
      </c>
      <c r="AY333" s="213" t="s">
        <v>149</v>
      </c>
      <c r="BK333" s="215">
        <f>SUM(BK334:BK335)</f>
        <v>0</v>
      </c>
    </row>
    <row r="334" spans="1:65" s="2" customFormat="1" ht="16.5" customHeight="1">
      <c r="A334" s="38"/>
      <c r="B334" s="39"/>
      <c r="C334" s="218" t="s">
        <v>905</v>
      </c>
      <c r="D334" s="218" t="s">
        <v>152</v>
      </c>
      <c r="E334" s="219" t="s">
        <v>906</v>
      </c>
      <c r="F334" s="220" t="s">
        <v>907</v>
      </c>
      <c r="G334" s="221" t="s">
        <v>239</v>
      </c>
      <c r="H334" s="222">
        <v>18.192</v>
      </c>
      <c r="I334" s="223"/>
      <c r="J334" s="224">
        <f>ROUND(I334*H334,2)</f>
        <v>0</v>
      </c>
      <c r="K334" s="220" t="s">
        <v>908</v>
      </c>
      <c r="L334" s="44"/>
      <c r="M334" s="225" t="s">
        <v>1</v>
      </c>
      <c r="N334" s="226" t="s">
        <v>45</v>
      </c>
      <c r="O334" s="91"/>
      <c r="P334" s="227">
        <f>O334*H334</f>
        <v>0</v>
      </c>
      <c r="Q334" s="227">
        <v>0.00033</v>
      </c>
      <c r="R334" s="227">
        <f>Q334*H334</f>
        <v>0.00600336</v>
      </c>
      <c r="S334" s="227">
        <v>0</v>
      </c>
      <c r="T334" s="22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9" t="s">
        <v>169</v>
      </c>
      <c r="AT334" s="229" t="s">
        <v>152</v>
      </c>
      <c r="AU334" s="229" t="s">
        <v>90</v>
      </c>
      <c r="AY334" s="17" t="s">
        <v>149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7" t="s">
        <v>88</v>
      </c>
      <c r="BK334" s="230">
        <f>ROUND(I334*H334,2)</f>
        <v>0</v>
      </c>
      <c r="BL334" s="17" t="s">
        <v>169</v>
      </c>
      <c r="BM334" s="229" t="s">
        <v>909</v>
      </c>
    </row>
    <row r="335" spans="1:51" s="13" customFormat="1" ht="12">
      <c r="A335" s="13"/>
      <c r="B335" s="236"/>
      <c r="C335" s="237"/>
      <c r="D335" s="231" t="s">
        <v>201</v>
      </c>
      <c r="E335" s="238" t="s">
        <v>1</v>
      </c>
      <c r="F335" s="239" t="s">
        <v>910</v>
      </c>
      <c r="G335" s="237"/>
      <c r="H335" s="240">
        <v>18.192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6" t="s">
        <v>201</v>
      </c>
      <c r="AU335" s="246" t="s">
        <v>90</v>
      </c>
      <c r="AV335" s="13" t="s">
        <v>90</v>
      </c>
      <c r="AW335" s="13" t="s">
        <v>36</v>
      </c>
      <c r="AX335" s="13" t="s">
        <v>88</v>
      </c>
      <c r="AY335" s="246" t="s">
        <v>149</v>
      </c>
    </row>
    <row r="336" spans="1:63" s="12" customFormat="1" ht="22.8" customHeight="1">
      <c r="A336" s="12"/>
      <c r="B336" s="202"/>
      <c r="C336" s="203"/>
      <c r="D336" s="204" t="s">
        <v>79</v>
      </c>
      <c r="E336" s="216" t="s">
        <v>188</v>
      </c>
      <c r="F336" s="216" t="s">
        <v>410</v>
      </c>
      <c r="G336" s="203"/>
      <c r="H336" s="203"/>
      <c r="I336" s="206"/>
      <c r="J336" s="217">
        <f>BK336</f>
        <v>0</v>
      </c>
      <c r="K336" s="203"/>
      <c r="L336" s="208"/>
      <c r="M336" s="209"/>
      <c r="N336" s="210"/>
      <c r="O336" s="210"/>
      <c r="P336" s="211">
        <f>SUM(P337:P378)</f>
        <v>0</v>
      </c>
      <c r="Q336" s="210"/>
      <c r="R336" s="211">
        <f>SUM(R337:R378)</f>
        <v>30.699257</v>
      </c>
      <c r="S336" s="210"/>
      <c r="T336" s="212">
        <f>SUM(T337:T378)</f>
        <v>2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3" t="s">
        <v>88</v>
      </c>
      <c r="AT336" s="214" t="s">
        <v>79</v>
      </c>
      <c r="AU336" s="214" t="s">
        <v>88</v>
      </c>
      <c r="AY336" s="213" t="s">
        <v>149</v>
      </c>
      <c r="BK336" s="215">
        <f>SUM(BK337:BK378)</f>
        <v>0</v>
      </c>
    </row>
    <row r="337" spans="1:65" s="2" customFormat="1" ht="24.15" customHeight="1">
      <c r="A337" s="38"/>
      <c r="B337" s="39"/>
      <c r="C337" s="218" t="s">
        <v>911</v>
      </c>
      <c r="D337" s="218" t="s">
        <v>152</v>
      </c>
      <c r="E337" s="219" t="s">
        <v>912</v>
      </c>
      <c r="F337" s="220" t="s">
        <v>913</v>
      </c>
      <c r="G337" s="221" t="s">
        <v>198</v>
      </c>
      <c r="H337" s="222">
        <v>1</v>
      </c>
      <c r="I337" s="223"/>
      <c r="J337" s="224">
        <f>ROUND(I337*H337,2)</f>
        <v>0</v>
      </c>
      <c r="K337" s="220" t="s">
        <v>156</v>
      </c>
      <c r="L337" s="44"/>
      <c r="M337" s="225" t="s">
        <v>1</v>
      </c>
      <c r="N337" s="226" t="s">
        <v>45</v>
      </c>
      <c r="O337" s="91"/>
      <c r="P337" s="227">
        <f>O337*H337</f>
        <v>0</v>
      </c>
      <c r="Q337" s="227">
        <v>0</v>
      </c>
      <c r="R337" s="227">
        <f>Q337*H337</f>
        <v>0</v>
      </c>
      <c r="S337" s="227">
        <v>0.7</v>
      </c>
      <c r="T337" s="228">
        <f>S337*H337</f>
        <v>0.7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169</v>
      </c>
      <c r="AT337" s="229" t="s">
        <v>152</v>
      </c>
      <c r="AU337" s="229" t="s">
        <v>90</v>
      </c>
      <c r="AY337" s="17" t="s">
        <v>149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88</v>
      </c>
      <c r="BK337" s="230">
        <f>ROUND(I337*H337,2)</f>
        <v>0</v>
      </c>
      <c r="BL337" s="17" t="s">
        <v>169</v>
      </c>
      <c r="BM337" s="229" t="s">
        <v>914</v>
      </c>
    </row>
    <row r="338" spans="1:51" s="13" customFormat="1" ht="12">
      <c r="A338" s="13"/>
      <c r="B338" s="236"/>
      <c r="C338" s="237"/>
      <c r="D338" s="231" t="s">
        <v>201</v>
      </c>
      <c r="E338" s="238" t="s">
        <v>1</v>
      </c>
      <c r="F338" s="239" t="s">
        <v>915</v>
      </c>
      <c r="G338" s="237"/>
      <c r="H338" s="240">
        <v>1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201</v>
      </c>
      <c r="AU338" s="246" t="s">
        <v>90</v>
      </c>
      <c r="AV338" s="13" t="s">
        <v>90</v>
      </c>
      <c r="AW338" s="13" t="s">
        <v>36</v>
      </c>
      <c r="AX338" s="13" t="s">
        <v>80</v>
      </c>
      <c r="AY338" s="246" t="s">
        <v>149</v>
      </c>
    </row>
    <row r="339" spans="1:65" s="2" customFormat="1" ht="24.15" customHeight="1">
      <c r="A339" s="38"/>
      <c r="B339" s="39"/>
      <c r="C339" s="218" t="s">
        <v>916</v>
      </c>
      <c r="D339" s="218" t="s">
        <v>152</v>
      </c>
      <c r="E339" s="219" t="s">
        <v>917</v>
      </c>
      <c r="F339" s="220" t="s">
        <v>918</v>
      </c>
      <c r="G339" s="221" t="s">
        <v>198</v>
      </c>
      <c r="H339" s="222">
        <v>1</v>
      </c>
      <c r="I339" s="223"/>
      <c r="J339" s="224">
        <f>ROUND(I339*H339,2)</f>
        <v>0</v>
      </c>
      <c r="K339" s="220" t="s">
        <v>156</v>
      </c>
      <c r="L339" s="44"/>
      <c r="M339" s="225" t="s">
        <v>1</v>
      </c>
      <c r="N339" s="226" t="s">
        <v>45</v>
      </c>
      <c r="O339" s="91"/>
      <c r="P339" s="227">
        <f>O339*H339</f>
        <v>0</v>
      </c>
      <c r="Q339" s="227">
        <v>0</v>
      </c>
      <c r="R339" s="227">
        <f>Q339*H339</f>
        <v>0</v>
      </c>
      <c r="S339" s="227">
        <v>1.3</v>
      </c>
      <c r="T339" s="228">
        <f>S339*H339</f>
        <v>1.3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9" t="s">
        <v>169</v>
      </c>
      <c r="AT339" s="229" t="s">
        <v>152</v>
      </c>
      <c r="AU339" s="229" t="s">
        <v>90</v>
      </c>
      <c r="AY339" s="17" t="s">
        <v>149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7" t="s">
        <v>88</v>
      </c>
      <c r="BK339" s="230">
        <f>ROUND(I339*H339,2)</f>
        <v>0</v>
      </c>
      <c r="BL339" s="17" t="s">
        <v>169</v>
      </c>
      <c r="BM339" s="229" t="s">
        <v>919</v>
      </c>
    </row>
    <row r="340" spans="1:51" s="13" customFormat="1" ht="12">
      <c r="A340" s="13"/>
      <c r="B340" s="236"/>
      <c r="C340" s="237"/>
      <c r="D340" s="231" t="s">
        <v>201</v>
      </c>
      <c r="E340" s="238" t="s">
        <v>1</v>
      </c>
      <c r="F340" s="239" t="s">
        <v>920</v>
      </c>
      <c r="G340" s="237"/>
      <c r="H340" s="240">
        <v>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201</v>
      </c>
      <c r="AU340" s="246" t="s">
        <v>90</v>
      </c>
      <c r="AV340" s="13" t="s">
        <v>90</v>
      </c>
      <c r="AW340" s="13" t="s">
        <v>36</v>
      </c>
      <c r="AX340" s="13" t="s">
        <v>80</v>
      </c>
      <c r="AY340" s="246" t="s">
        <v>149</v>
      </c>
    </row>
    <row r="341" spans="1:65" s="2" customFormat="1" ht="24.15" customHeight="1">
      <c r="A341" s="38"/>
      <c r="B341" s="39"/>
      <c r="C341" s="218" t="s">
        <v>921</v>
      </c>
      <c r="D341" s="218" t="s">
        <v>152</v>
      </c>
      <c r="E341" s="219" t="s">
        <v>922</v>
      </c>
      <c r="F341" s="220" t="s">
        <v>923</v>
      </c>
      <c r="G341" s="221" t="s">
        <v>198</v>
      </c>
      <c r="H341" s="222">
        <v>3</v>
      </c>
      <c r="I341" s="223"/>
      <c r="J341" s="224">
        <f>ROUND(I341*H341,2)</f>
        <v>0</v>
      </c>
      <c r="K341" s="220" t="s">
        <v>156</v>
      </c>
      <c r="L341" s="44"/>
      <c r="M341" s="225" t="s">
        <v>1</v>
      </c>
      <c r="N341" s="226" t="s">
        <v>45</v>
      </c>
      <c r="O341" s="91"/>
      <c r="P341" s="227">
        <f>O341*H341</f>
        <v>0</v>
      </c>
      <c r="Q341" s="227">
        <v>1E-05</v>
      </c>
      <c r="R341" s="227">
        <f>Q341*H341</f>
        <v>3.0000000000000004E-05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169</v>
      </c>
      <c r="AT341" s="229" t="s">
        <v>152</v>
      </c>
      <c r="AU341" s="229" t="s">
        <v>90</v>
      </c>
      <c r="AY341" s="17" t="s">
        <v>149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88</v>
      </c>
      <c r="BK341" s="230">
        <f>ROUND(I341*H341,2)</f>
        <v>0</v>
      </c>
      <c r="BL341" s="17" t="s">
        <v>169</v>
      </c>
      <c r="BM341" s="229" t="s">
        <v>924</v>
      </c>
    </row>
    <row r="342" spans="1:47" s="2" customFormat="1" ht="12">
      <c r="A342" s="38"/>
      <c r="B342" s="39"/>
      <c r="C342" s="40"/>
      <c r="D342" s="231" t="s">
        <v>159</v>
      </c>
      <c r="E342" s="40"/>
      <c r="F342" s="232" t="s">
        <v>645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159</v>
      </c>
      <c r="AU342" s="17" t="s">
        <v>90</v>
      </c>
    </row>
    <row r="343" spans="1:51" s="13" customFormat="1" ht="12">
      <c r="A343" s="13"/>
      <c r="B343" s="236"/>
      <c r="C343" s="237"/>
      <c r="D343" s="231" t="s">
        <v>201</v>
      </c>
      <c r="E343" s="238" t="s">
        <v>1</v>
      </c>
      <c r="F343" s="239" t="s">
        <v>165</v>
      </c>
      <c r="G343" s="237"/>
      <c r="H343" s="240">
        <v>3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201</v>
      </c>
      <c r="AU343" s="246" t="s">
        <v>90</v>
      </c>
      <c r="AV343" s="13" t="s">
        <v>90</v>
      </c>
      <c r="AW343" s="13" t="s">
        <v>36</v>
      </c>
      <c r="AX343" s="13" t="s">
        <v>80</v>
      </c>
      <c r="AY343" s="246" t="s">
        <v>149</v>
      </c>
    </row>
    <row r="344" spans="1:65" s="2" customFormat="1" ht="16.5" customHeight="1">
      <c r="A344" s="38"/>
      <c r="B344" s="39"/>
      <c r="C344" s="255" t="s">
        <v>925</v>
      </c>
      <c r="D344" s="255" t="s">
        <v>343</v>
      </c>
      <c r="E344" s="256" t="s">
        <v>926</v>
      </c>
      <c r="F344" s="257" t="s">
        <v>927</v>
      </c>
      <c r="G344" s="258" t="s">
        <v>198</v>
      </c>
      <c r="H344" s="259">
        <v>2.02</v>
      </c>
      <c r="I344" s="260"/>
      <c r="J344" s="261">
        <f>ROUND(I344*H344,2)</f>
        <v>0</v>
      </c>
      <c r="K344" s="257" t="s">
        <v>156</v>
      </c>
      <c r="L344" s="262"/>
      <c r="M344" s="263" t="s">
        <v>1</v>
      </c>
      <c r="N344" s="264" t="s">
        <v>45</v>
      </c>
      <c r="O344" s="91"/>
      <c r="P344" s="227">
        <f>O344*H344</f>
        <v>0</v>
      </c>
      <c r="Q344" s="227">
        <v>0.3716</v>
      </c>
      <c r="R344" s="227">
        <f>Q344*H344</f>
        <v>0.750632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188</v>
      </c>
      <c r="AT344" s="229" t="s">
        <v>343</v>
      </c>
      <c r="AU344" s="229" t="s">
        <v>90</v>
      </c>
      <c r="AY344" s="17" t="s">
        <v>149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88</v>
      </c>
      <c r="BK344" s="230">
        <f>ROUND(I344*H344,2)</f>
        <v>0</v>
      </c>
      <c r="BL344" s="17" t="s">
        <v>169</v>
      </c>
      <c r="BM344" s="229" t="s">
        <v>928</v>
      </c>
    </row>
    <row r="345" spans="1:51" s="13" customFormat="1" ht="12">
      <c r="A345" s="13"/>
      <c r="B345" s="236"/>
      <c r="C345" s="237"/>
      <c r="D345" s="231" t="s">
        <v>201</v>
      </c>
      <c r="E345" s="237"/>
      <c r="F345" s="239" t="s">
        <v>929</v>
      </c>
      <c r="G345" s="237"/>
      <c r="H345" s="240">
        <v>2.02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201</v>
      </c>
      <c r="AU345" s="246" t="s">
        <v>90</v>
      </c>
      <c r="AV345" s="13" t="s">
        <v>90</v>
      </c>
      <c r="AW345" s="13" t="s">
        <v>4</v>
      </c>
      <c r="AX345" s="13" t="s">
        <v>88</v>
      </c>
      <c r="AY345" s="246" t="s">
        <v>149</v>
      </c>
    </row>
    <row r="346" spans="1:65" s="2" customFormat="1" ht="33" customHeight="1">
      <c r="A346" s="38"/>
      <c r="B346" s="39"/>
      <c r="C346" s="218" t="s">
        <v>930</v>
      </c>
      <c r="D346" s="218" t="s">
        <v>152</v>
      </c>
      <c r="E346" s="219" t="s">
        <v>931</v>
      </c>
      <c r="F346" s="220" t="s">
        <v>932</v>
      </c>
      <c r="G346" s="221" t="s">
        <v>198</v>
      </c>
      <c r="H346" s="222">
        <v>4</v>
      </c>
      <c r="I346" s="223"/>
      <c r="J346" s="224">
        <f>ROUND(I346*H346,2)</f>
        <v>0</v>
      </c>
      <c r="K346" s="220" t="s">
        <v>156</v>
      </c>
      <c r="L346" s="44"/>
      <c r="M346" s="225" t="s">
        <v>1</v>
      </c>
      <c r="N346" s="226" t="s">
        <v>45</v>
      </c>
      <c r="O346" s="91"/>
      <c r="P346" s="227">
        <f>O346*H346</f>
        <v>0</v>
      </c>
      <c r="Q346" s="227">
        <v>3E-05</v>
      </c>
      <c r="R346" s="227">
        <f>Q346*H346</f>
        <v>0.00012</v>
      </c>
      <c r="S346" s="227">
        <v>0</v>
      </c>
      <c r="T346" s="22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9" t="s">
        <v>169</v>
      </c>
      <c r="AT346" s="229" t="s">
        <v>152</v>
      </c>
      <c r="AU346" s="229" t="s">
        <v>90</v>
      </c>
      <c r="AY346" s="17" t="s">
        <v>149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7" t="s">
        <v>88</v>
      </c>
      <c r="BK346" s="230">
        <f>ROUND(I346*H346,2)</f>
        <v>0</v>
      </c>
      <c r="BL346" s="17" t="s">
        <v>169</v>
      </c>
      <c r="BM346" s="229" t="s">
        <v>933</v>
      </c>
    </row>
    <row r="347" spans="1:47" s="2" customFormat="1" ht="12">
      <c r="A347" s="38"/>
      <c r="B347" s="39"/>
      <c r="C347" s="40"/>
      <c r="D347" s="231" t="s">
        <v>159</v>
      </c>
      <c r="E347" s="40"/>
      <c r="F347" s="232" t="s">
        <v>645</v>
      </c>
      <c r="G347" s="40"/>
      <c r="H347" s="40"/>
      <c r="I347" s="233"/>
      <c r="J347" s="40"/>
      <c r="K347" s="40"/>
      <c r="L347" s="44"/>
      <c r="M347" s="234"/>
      <c r="N347" s="235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159</v>
      </c>
      <c r="AU347" s="17" t="s">
        <v>90</v>
      </c>
    </row>
    <row r="348" spans="1:51" s="13" customFormat="1" ht="12">
      <c r="A348" s="13"/>
      <c r="B348" s="236"/>
      <c r="C348" s="237"/>
      <c r="D348" s="231" t="s">
        <v>201</v>
      </c>
      <c r="E348" s="238" t="s">
        <v>1</v>
      </c>
      <c r="F348" s="239" t="s">
        <v>169</v>
      </c>
      <c r="G348" s="237"/>
      <c r="H348" s="240">
        <v>4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201</v>
      </c>
      <c r="AU348" s="246" t="s">
        <v>90</v>
      </c>
      <c r="AV348" s="13" t="s">
        <v>90</v>
      </c>
      <c r="AW348" s="13" t="s">
        <v>36</v>
      </c>
      <c r="AX348" s="13" t="s">
        <v>80</v>
      </c>
      <c r="AY348" s="246" t="s">
        <v>149</v>
      </c>
    </row>
    <row r="349" spans="1:65" s="2" customFormat="1" ht="16.5" customHeight="1">
      <c r="A349" s="38"/>
      <c r="B349" s="39"/>
      <c r="C349" s="255" t="s">
        <v>934</v>
      </c>
      <c r="D349" s="255" t="s">
        <v>343</v>
      </c>
      <c r="E349" s="256" t="s">
        <v>935</v>
      </c>
      <c r="F349" s="257" t="s">
        <v>936</v>
      </c>
      <c r="G349" s="258" t="s">
        <v>198</v>
      </c>
      <c r="H349" s="259">
        <v>4.04</v>
      </c>
      <c r="I349" s="260"/>
      <c r="J349" s="261">
        <f>ROUND(I349*H349,2)</f>
        <v>0</v>
      </c>
      <c r="K349" s="257" t="s">
        <v>156</v>
      </c>
      <c r="L349" s="262"/>
      <c r="M349" s="263" t="s">
        <v>1</v>
      </c>
      <c r="N349" s="264" t="s">
        <v>45</v>
      </c>
      <c r="O349" s="91"/>
      <c r="P349" s="227">
        <f>O349*H349</f>
        <v>0</v>
      </c>
      <c r="Q349" s="227">
        <v>1.53</v>
      </c>
      <c r="R349" s="227">
        <f>Q349*H349</f>
        <v>6.1812000000000005</v>
      </c>
      <c r="S349" s="227">
        <v>0</v>
      </c>
      <c r="T349" s="22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9" t="s">
        <v>188</v>
      </c>
      <c r="AT349" s="229" t="s">
        <v>343</v>
      </c>
      <c r="AU349" s="229" t="s">
        <v>90</v>
      </c>
      <c r="AY349" s="17" t="s">
        <v>149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17" t="s">
        <v>88</v>
      </c>
      <c r="BK349" s="230">
        <f>ROUND(I349*H349,2)</f>
        <v>0</v>
      </c>
      <c r="BL349" s="17" t="s">
        <v>169</v>
      </c>
      <c r="BM349" s="229" t="s">
        <v>937</v>
      </c>
    </row>
    <row r="350" spans="1:51" s="13" customFormat="1" ht="12">
      <c r="A350" s="13"/>
      <c r="B350" s="236"/>
      <c r="C350" s="237"/>
      <c r="D350" s="231" t="s">
        <v>201</v>
      </c>
      <c r="E350" s="237"/>
      <c r="F350" s="239" t="s">
        <v>938</v>
      </c>
      <c r="G350" s="237"/>
      <c r="H350" s="240">
        <v>4.04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201</v>
      </c>
      <c r="AU350" s="246" t="s">
        <v>90</v>
      </c>
      <c r="AV350" s="13" t="s">
        <v>90</v>
      </c>
      <c r="AW350" s="13" t="s">
        <v>4</v>
      </c>
      <c r="AX350" s="13" t="s">
        <v>88</v>
      </c>
      <c r="AY350" s="246" t="s">
        <v>149</v>
      </c>
    </row>
    <row r="351" spans="1:65" s="2" customFormat="1" ht="16.5" customHeight="1">
      <c r="A351" s="38"/>
      <c r="B351" s="39"/>
      <c r="C351" s="218" t="s">
        <v>939</v>
      </c>
      <c r="D351" s="218" t="s">
        <v>152</v>
      </c>
      <c r="E351" s="219" t="s">
        <v>940</v>
      </c>
      <c r="F351" s="220" t="s">
        <v>941</v>
      </c>
      <c r="G351" s="221" t="s">
        <v>248</v>
      </c>
      <c r="H351" s="222">
        <v>4</v>
      </c>
      <c r="I351" s="223"/>
      <c r="J351" s="224">
        <f>ROUND(I351*H351,2)</f>
        <v>0</v>
      </c>
      <c r="K351" s="220" t="s">
        <v>1</v>
      </c>
      <c r="L351" s="44"/>
      <c r="M351" s="225" t="s">
        <v>1</v>
      </c>
      <c r="N351" s="226" t="s">
        <v>45</v>
      </c>
      <c r="O351" s="91"/>
      <c r="P351" s="227">
        <f>O351*H351</f>
        <v>0</v>
      </c>
      <c r="Q351" s="227">
        <v>0.00273</v>
      </c>
      <c r="R351" s="227">
        <f>Q351*H351</f>
        <v>0.01092</v>
      </c>
      <c r="S351" s="227">
        <v>0</v>
      </c>
      <c r="T351" s="22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9" t="s">
        <v>169</v>
      </c>
      <c r="AT351" s="229" t="s">
        <v>152</v>
      </c>
      <c r="AU351" s="229" t="s">
        <v>90</v>
      </c>
      <c r="AY351" s="17" t="s">
        <v>149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7" t="s">
        <v>88</v>
      </c>
      <c r="BK351" s="230">
        <f>ROUND(I351*H351,2)</f>
        <v>0</v>
      </c>
      <c r="BL351" s="17" t="s">
        <v>169</v>
      </c>
      <c r="BM351" s="229" t="s">
        <v>942</v>
      </c>
    </row>
    <row r="352" spans="1:47" s="2" customFormat="1" ht="12">
      <c r="A352" s="38"/>
      <c r="B352" s="39"/>
      <c r="C352" s="40"/>
      <c r="D352" s="231" t="s">
        <v>159</v>
      </c>
      <c r="E352" s="40"/>
      <c r="F352" s="232" t="s">
        <v>943</v>
      </c>
      <c r="G352" s="40"/>
      <c r="H352" s="40"/>
      <c r="I352" s="233"/>
      <c r="J352" s="40"/>
      <c r="K352" s="40"/>
      <c r="L352" s="44"/>
      <c r="M352" s="234"/>
      <c r="N352" s="235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159</v>
      </c>
      <c r="AU352" s="17" t="s">
        <v>90</v>
      </c>
    </row>
    <row r="353" spans="1:65" s="2" customFormat="1" ht="24.15" customHeight="1">
      <c r="A353" s="38"/>
      <c r="B353" s="39"/>
      <c r="C353" s="218" t="s">
        <v>944</v>
      </c>
      <c r="D353" s="218" t="s">
        <v>152</v>
      </c>
      <c r="E353" s="219" t="s">
        <v>945</v>
      </c>
      <c r="F353" s="220" t="s">
        <v>946</v>
      </c>
      <c r="G353" s="221" t="s">
        <v>198</v>
      </c>
      <c r="H353" s="222">
        <v>12.5</v>
      </c>
      <c r="I353" s="223"/>
      <c r="J353" s="224">
        <f>ROUND(I353*H353,2)</f>
        <v>0</v>
      </c>
      <c r="K353" s="220" t="s">
        <v>156</v>
      </c>
      <c r="L353" s="44"/>
      <c r="M353" s="225" t="s">
        <v>1</v>
      </c>
      <c r="N353" s="226" t="s">
        <v>45</v>
      </c>
      <c r="O353" s="91"/>
      <c r="P353" s="227">
        <f>O353*H353</f>
        <v>0</v>
      </c>
      <c r="Q353" s="227">
        <v>0.00276</v>
      </c>
      <c r="R353" s="227">
        <f>Q353*H353</f>
        <v>0.034499999999999996</v>
      </c>
      <c r="S353" s="227">
        <v>0</v>
      </c>
      <c r="T353" s="22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9" t="s">
        <v>169</v>
      </c>
      <c r="AT353" s="229" t="s">
        <v>152</v>
      </c>
      <c r="AU353" s="229" t="s">
        <v>90</v>
      </c>
      <c r="AY353" s="17" t="s">
        <v>149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7" t="s">
        <v>88</v>
      </c>
      <c r="BK353" s="230">
        <f>ROUND(I353*H353,2)</f>
        <v>0</v>
      </c>
      <c r="BL353" s="17" t="s">
        <v>169</v>
      </c>
      <c r="BM353" s="229" t="s">
        <v>947</v>
      </c>
    </row>
    <row r="354" spans="1:47" s="2" customFormat="1" ht="12">
      <c r="A354" s="38"/>
      <c r="B354" s="39"/>
      <c r="C354" s="40"/>
      <c r="D354" s="231" t="s">
        <v>159</v>
      </c>
      <c r="E354" s="40"/>
      <c r="F354" s="232" t="s">
        <v>595</v>
      </c>
      <c r="G354" s="40"/>
      <c r="H354" s="40"/>
      <c r="I354" s="233"/>
      <c r="J354" s="40"/>
      <c r="K354" s="40"/>
      <c r="L354" s="44"/>
      <c r="M354" s="234"/>
      <c r="N354" s="235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159</v>
      </c>
      <c r="AU354" s="17" t="s">
        <v>90</v>
      </c>
    </row>
    <row r="355" spans="1:51" s="13" customFormat="1" ht="12">
      <c r="A355" s="13"/>
      <c r="B355" s="236"/>
      <c r="C355" s="237"/>
      <c r="D355" s="231" t="s">
        <v>201</v>
      </c>
      <c r="E355" s="238" t="s">
        <v>1</v>
      </c>
      <c r="F355" s="239" t="s">
        <v>948</v>
      </c>
      <c r="G355" s="237"/>
      <c r="H355" s="240">
        <v>12.5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201</v>
      </c>
      <c r="AU355" s="246" t="s">
        <v>90</v>
      </c>
      <c r="AV355" s="13" t="s">
        <v>90</v>
      </c>
      <c r="AW355" s="13" t="s">
        <v>36</v>
      </c>
      <c r="AX355" s="13" t="s">
        <v>80</v>
      </c>
      <c r="AY355" s="246" t="s">
        <v>149</v>
      </c>
    </row>
    <row r="356" spans="1:65" s="2" customFormat="1" ht="16.5" customHeight="1">
      <c r="A356" s="38"/>
      <c r="B356" s="39"/>
      <c r="C356" s="255" t="s">
        <v>949</v>
      </c>
      <c r="D356" s="255" t="s">
        <v>343</v>
      </c>
      <c r="E356" s="256" t="s">
        <v>950</v>
      </c>
      <c r="F356" s="257" t="s">
        <v>951</v>
      </c>
      <c r="G356" s="258" t="s">
        <v>198</v>
      </c>
      <c r="H356" s="259">
        <v>12.5</v>
      </c>
      <c r="I356" s="260"/>
      <c r="J356" s="261">
        <f>ROUND(I356*H356,2)</f>
        <v>0</v>
      </c>
      <c r="K356" s="257" t="s">
        <v>156</v>
      </c>
      <c r="L356" s="262"/>
      <c r="M356" s="263" t="s">
        <v>1</v>
      </c>
      <c r="N356" s="264" t="s">
        <v>45</v>
      </c>
      <c r="O356" s="91"/>
      <c r="P356" s="227">
        <f>O356*H356</f>
        <v>0</v>
      </c>
      <c r="Q356" s="227">
        <v>0.00241</v>
      </c>
      <c r="R356" s="227">
        <f>Q356*H356</f>
        <v>0.030125</v>
      </c>
      <c r="S356" s="227">
        <v>0</v>
      </c>
      <c r="T356" s="228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188</v>
      </c>
      <c r="AT356" s="229" t="s">
        <v>343</v>
      </c>
      <c r="AU356" s="229" t="s">
        <v>90</v>
      </c>
      <c r="AY356" s="17" t="s">
        <v>149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88</v>
      </c>
      <c r="BK356" s="230">
        <f>ROUND(I356*H356,2)</f>
        <v>0</v>
      </c>
      <c r="BL356" s="17" t="s">
        <v>169</v>
      </c>
      <c r="BM356" s="229" t="s">
        <v>952</v>
      </c>
    </row>
    <row r="357" spans="1:65" s="2" customFormat="1" ht="33" customHeight="1">
      <c r="A357" s="38"/>
      <c r="B357" s="39"/>
      <c r="C357" s="218" t="s">
        <v>953</v>
      </c>
      <c r="D357" s="218" t="s">
        <v>152</v>
      </c>
      <c r="E357" s="219" t="s">
        <v>954</v>
      </c>
      <c r="F357" s="220" t="s">
        <v>955</v>
      </c>
      <c r="G357" s="221" t="s">
        <v>248</v>
      </c>
      <c r="H357" s="222">
        <v>3</v>
      </c>
      <c r="I357" s="223"/>
      <c r="J357" s="224">
        <f>ROUND(I357*H357,2)</f>
        <v>0</v>
      </c>
      <c r="K357" s="220" t="s">
        <v>156</v>
      </c>
      <c r="L357" s="44"/>
      <c r="M357" s="225" t="s">
        <v>1</v>
      </c>
      <c r="N357" s="226" t="s">
        <v>45</v>
      </c>
      <c r="O357" s="91"/>
      <c r="P357" s="227">
        <f>O357*H357</f>
        <v>0</v>
      </c>
      <c r="Q357" s="227">
        <v>2.11676</v>
      </c>
      <c r="R357" s="227">
        <f>Q357*H357</f>
        <v>6.350280000000001</v>
      </c>
      <c r="S357" s="227">
        <v>0</v>
      </c>
      <c r="T357" s="22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9" t="s">
        <v>169</v>
      </c>
      <c r="AT357" s="229" t="s">
        <v>152</v>
      </c>
      <c r="AU357" s="229" t="s">
        <v>90</v>
      </c>
      <c r="AY357" s="17" t="s">
        <v>149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7" t="s">
        <v>88</v>
      </c>
      <c r="BK357" s="230">
        <f>ROUND(I357*H357,2)</f>
        <v>0</v>
      </c>
      <c r="BL357" s="17" t="s">
        <v>169</v>
      </c>
      <c r="BM357" s="229" t="s">
        <v>956</v>
      </c>
    </row>
    <row r="358" spans="1:47" s="2" customFormat="1" ht="12">
      <c r="A358" s="38"/>
      <c r="B358" s="39"/>
      <c r="C358" s="40"/>
      <c r="D358" s="231" t="s">
        <v>159</v>
      </c>
      <c r="E358" s="40"/>
      <c r="F358" s="232" t="s">
        <v>957</v>
      </c>
      <c r="G358" s="40"/>
      <c r="H358" s="40"/>
      <c r="I358" s="233"/>
      <c r="J358" s="40"/>
      <c r="K358" s="40"/>
      <c r="L358" s="44"/>
      <c r="M358" s="234"/>
      <c r="N358" s="235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159</v>
      </c>
      <c r="AU358" s="17" t="s">
        <v>90</v>
      </c>
    </row>
    <row r="359" spans="1:65" s="2" customFormat="1" ht="33" customHeight="1">
      <c r="A359" s="38"/>
      <c r="B359" s="39"/>
      <c r="C359" s="218" t="s">
        <v>958</v>
      </c>
      <c r="D359" s="218" t="s">
        <v>152</v>
      </c>
      <c r="E359" s="219" t="s">
        <v>959</v>
      </c>
      <c r="F359" s="220" t="s">
        <v>960</v>
      </c>
      <c r="G359" s="221" t="s">
        <v>248</v>
      </c>
      <c r="H359" s="222">
        <v>1</v>
      </c>
      <c r="I359" s="223"/>
      <c r="J359" s="224">
        <f>ROUND(I359*H359,2)</f>
        <v>0</v>
      </c>
      <c r="K359" s="220" t="s">
        <v>156</v>
      </c>
      <c r="L359" s="44"/>
      <c r="M359" s="225" t="s">
        <v>1</v>
      </c>
      <c r="N359" s="226" t="s">
        <v>45</v>
      </c>
      <c r="O359" s="91"/>
      <c r="P359" s="227">
        <f>O359*H359</f>
        <v>0</v>
      </c>
      <c r="Q359" s="227">
        <v>2.25689</v>
      </c>
      <c r="R359" s="227">
        <f>Q359*H359</f>
        <v>2.25689</v>
      </c>
      <c r="S359" s="227">
        <v>0</v>
      </c>
      <c r="T359" s="228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9" t="s">
        <v>169</v>
      </c>
      <c r="AT359" s="229" t="s">
        <v>152</v>
      </c>
      <c r="AU359" s="229" t="s">
        <v>90</v>
      </c>
      <c r="AY359" s="17" t="s">
        <v>149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7" t="s">
        <v>88</v>
      </c>
      <c r="BK359" s="230">
        <f>ROUND(I359*H359,2)</f>
        <v>0</v>
      </c>
      <c r="BL359" s="17" t="s">
        <v>169</v>
      </c>
      <c r="BM359" s="229" t="s">
        <v>961</v>
      </c>
    </row>
    <row r="360" spans="1:47" s="2" customFormat="1" ht="12">
      <c r="A360" s="38"/>
      <c r="B360" s="39"/>
      <c r="C360" s="40"/>
      <c r="D360" s="231" t="s">
        <v>159</v>
      </c>
      <c r="E360" s="40"/>
      <c r="F360" s="232" t="s">
        <v>957</v>
      </c>
      <c r="G360" s="40"/>
      <c r="H360" s="40"/>
      <c r="I360" s="233"/>
      <c r="J360" s="40"/>
      <c r="K360" s="40"/>
      <c r="L360" s="44"/>
      <c r="M360" s="234"/>
      <c r="N360" s="235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159</v>
      </c>
      <c r="AU360" s="17" t="s">
        <v>90</v>
      </c>
    </row>
    <row r="361" spans="1:65" s="2" customFormat="1" ht="24.15" customHeight="1">
      <c r="A361" s="38"/>
      <c r="B361" s="39"/>
      <c r="C361" s="218" t="s">
        <v>962</v>
      </c>
      <c r="D361" s="218" t="s">
        <v>152</v>
      </c>
      <c r="E361" s="219" t="s">
        <v>963</v>
      </c>
      <c r="F361" s="220" t="s">
        <v>964</v>
      </c>
      <c r="G361" s="221" t="s">
        <v>248</v>
      </c>
      <c r="H361" s="222">
        <v>1</v>
      </c>
      <c r="I361" s="223"/>
      <c r="J361" s="224">
        <f>ROUND(I361*H361,2)</f>
        <v>0</v>
      </c>
      <c r="K361" s="220" t="s">
        <v>156</v>
      </c>
      <c r="L361" s="44"/>
      <c r="M361" s="225" t="s">
        <v>1</v>
      </c>
      <c r="N361" s="226" t="s">
        <v>45</v>
      </c>
      <c r="O361" s="91"/>
      <c r="P361" s="227">
        <f>O361*H361</f>
        <v>0</v>
      </c>
      <c r="Q361" s="227">
        <v>2.42093</v>
      </c>
      <c r="R361" s="227">
        <f>Q361*H361</f>
        <v>2.42093</v>
      </c>
      <c r="S361" s="227">
        <v>0</v>
      </c>
      <c r="T361" s="22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9" t="s">
        <v>169</v>
      </c>
      <c r="AT361" s="229" t="s">
        <v>152</v>
      </c>
      <c r="AU361" s="229" t="s">
        <v>90</v>
      </c>
      <c r="AY361" s="17" t="s">
        <v>149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7" t="s">
        <v>88</v>
      </c>
      <c r="BK361" s="230">
        <f>ROUND(I361*H361,2)</f>
        <v>0</v>
      </c>
      <c r="BL361" s="17" t="s">
        <v>169</v>
      </c>
      <c r="BM361" s="229" t="s">
        <v>965</v>
      </c>
    </row>
    <row r="362" spans="1:47" s="2" customFormat="1" ht="12">
      <c r="A362" s="38"/>
      <c r="B362" s="39"/>
      <c r="C362" s="40"/>
      <c r="D362" s="231" t="s">
        <v>159</v>
      </c>
      <c r="E362" s="40"/>
      <c r="F362" s="232" t="s">
        <v>966</v>
      </c>
      <c r="G362" s="40"/>
      <c r="H362" s="40"/>
      <c r="I362" s="233"/>
      <c r="J362" s="40"/>
      <c r="K362" s="40"/>
      <c r="L362" s="44"/>
      <c r="M362" s="234"/>
      <c r="N362" s="235"/>
      <c r="O362" s="91"/>
      <c r="P362" s="91"/>
      <c r="Q362" s="91"/>
      <c r="R362" s="91"/>
      <c r="S362" s="91"/>
      <c r="T362" s="92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159</v>
      </c>
      <c r="AU362" s="17" t="s">
        <v>90</v>
      </c>
    </row>
    <row r="363" spans="1:65" s="2" customFormat="1" ht="16.5" customHeight="1">
      <c r="A363" s="38"/>
      <c r="B363" s="39"/>
      <c r="C363" s="255" t="s">
        <v>967</v>
      </c>
      <c r="D363" s="255" t="s">
        <v>343</v>
      </c>
      <c r="E363" s="256" t="s">
        <v>968</v>
      </c>
      <c r="F363" s="257" t="s">
        <v>969</v>
      </c>
      <c r="G363" s="258" t="s">
        <v>248</v>
      </c>
      <c r="H363" s="259">
        <v>4</v>
      </c>
      <c r="I363" s="260"/>
      <c r="J363" s="261">
        <f>ROUND(I363*H363,2)</f>
        <v>0</v>
      </c>
      <c r="K363" s="257" t="s">
        <v>156</v>
      </c>
      <c r="L363" s="262"/>
      <c r="M363" s="263" t="s">
        <v>1</v>
      </c>
      <c r="N363" s="264" t="s">
        <v>45</v>
      </c>
      <c r="O363" s="91"/>
      <c r="P363" s="227">
        <f>O363*H363</f>
        <v>0</v>
      </c>
      <c r="Q363" s="227">
        <v>0.262</v>
      </c>
      <c r="R363" s="227">
        <f>Q363*H363</f>
        <v>1.048</v>
      </c>
      <c r="S363" s="227">
        <v>0</v>
      </c>
      <c r="T363" s="228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9" t="s">
        <v>188</v>
      </c>
      <c r="AT363" s="229" t="s">
        <v>343</v>
      </c>
      <c r="AU363" s="229" t="s">
        <v>90</v>
      </c>
      <c r="AY363" s="17" t="s">
        <v>149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17" t="s">
        <v>88</v>
      </c>
      <c r="BK363" s="230">
        <f>ROUND(I363*H363,2)</f>
        <v>0</v>
      </c>
      <c r="BL363" s="17" t="s">
        <v>169</v>
      </c>
      <c r="BM363" s="229" t="s">
        <v>970</v>
      </c>
    </row>
    <row r="364" spans="1:65" s="2" customFormat="1" ht="24.15" customHeight="1">
      <c r="A364" s="38"/>
      <c r="B364" s="39"/>
      <c r="C364" s="255" t="s">
        <v>971</v>
      </c>
      <c r="D364" s="255" t="s">
        <v>343</v>
      </c>
      <c r="E364" s="256" t="s">
        <v>972</v>
      </c>
      <c r="F364" s="257" t="s">
        <v>973</v>
      </c>
      <c r="G364" s="258" t="s">
        <v>248</v>
      </c>
      <c r="H364" s="259">
        <v>5</v>
      </c>
      <c r="I364" s="260"/>
      <c r="J364" s="261">
        <f>ROUND(I364*H364,2)</f>
        <v>0</v>
      </c>
      <c r="K364" s="257" t="s">
        <v>156</v>
      </c>
      <c r="L364" s="262"/>
      <c r="M364" s="263" t="s">
        <v>1</v>
      </c>
      <c r="N364" s="264" t="s">
        <v>45</v>
      </c>
      <c r="O364" s="91"/>
      <c r="P364" s="227">
        <f>O364*H364</f>
        <v>0</v>
      </c>
      <c r="Q364" s="227">
        <v>0.57</v>
      </c>
      <c r="R364" s="227">
        <f>Q364*H364</f>
        <v>2.8499999999999996</v>
      </c>
      <c r="S364" s="227">
        <v>0</v>
      </c>
      <c r="T364" s="228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9" t="s">
        <v>188</v>
      </c>
      <c r="AT364" s="229" t="s">
        <v>343</v>
      </c>
      <c r="AU364" s="229" t="s">
        <v>90</v>
      </c>
      <c r="AY364" s="17" t="s">
        <v>149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7" t="s">
        <v>88</v>
      </c>
      <c r="BK364" s="230">
        <f>ROUND(I364*H364,2)</f>
        <v>0</v>
      </c>
      <c r="BL364" s="17" t="s">
        <v>169</v>
      </c>
      <c r="BM364" s="229" t="s">
        <v>974</v>
      </c>
    </row>
    <row r="365" spans="1:65" s="2" customFormat="1" ht="24.15" customHeight="1">
      <c r="A365" s="38"/>
      <c r="B365" s="39"/>
      <c r="C365" s="255" t="s">
        <v>975</v>
      </c>
      <c r="D365" s="255" t="s">
        <v>343</v>
      </c>
      <c r="E365" s="256" t="s">
        <v>976</v>
      </c>
      <c r="F365" s="257" t="s">
        <v>977</v>
      </c>
      <c r="G365" s="258" t="s">
        <v>248</v>
      </c>
      <c r="H365" s="259">
        <v>10</v>
      </c>
      <c r="I365" s="260"/>
      <c r="J365" s="261">
        <f>ROUND(I365*H365,2)</f>
        <v>0</v>
      </c>
      <c r="K365" s="257" t="s">
        <v>156</v>
      </c>
      <c r="L365" s="262"/>
      <c r="M365" s="263" t="s">
        <v>1</v>
      </c>
      <c r="N365" s="264" t="s">
        <v>45</v>
      </c>
      <c r="O365" s="91"/>
      <c r="P365" s="227">
        <f>O365*H365</f>
        <v>0</v>
      </c>
      <c r="Q365" s="227">
        <v>0.021</v>
      </c>
      <c r="R365" s="227">
        <f>Q365*H365</f>
        <v>0.21000000000000002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188</v>
      </c>
      <c r="AT365" s="229" t="s">
        <v>343</v>
      </c>
      <c r="AU365" s="229" t="s">
        <v>90</v>
      </c>
      <c r="AY365" s="17" t="s">
        <v>149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88</v>
      </c>
      <c r="BK365" s="230">
        <f>ROUND(I365*H365,2)</f>
        <v>0</v>
      </c>
      <c r="BL365" s="17" t="s">
        <v>169</v>
      </c>
      <c r="BM365" s="229" t="s">
        <v>978</v>
      </c>
    </row>
    <row r="366" spans="1:65" s="2" customFormat="1" ht="16.5" customHeight="1">
      <c r="A366" s="38"/>
      <c r="B366" s="39"/>
      <c r="C366" s="255" t="s">
        <v>979</v>
      </c>
      <c r="D366" s="255" t="s">
        <v>343</v>
      </c>
      <c r="E366" s="256" t="s">
        <v>980</v>
      </c>
      <c r="F366" s="257" t="s">
        <v>981</v>
      </c>
      <c r="G366" s="258" t="s">
        <v>248</v>
      </c>
      <c r="H366" s="259">
        <v>4</v>
      </c>
      <c r="I366" s="260"/>
      <c r="J366" s="261">
        <f>ROUND(I366*H366,2)</f>
        <v>0</v>
      </c>
      <c r="K366" s="257" t="s">
        <v>156</v>
      </c>
      <c r="L366" s="262"/>
      <c r="M366" s="263" t="s">
        <v>1</v>
      </c>
      <c r="N366" s="264" t="s">
        <v>45</v>
      </c>
      <c r="O366" s="91"/>
      <c r="P366" s="227">
        <f>O366*H366</f>
        <v>0</v>
      </c>
      <c r="Q366" s="227">
        <v>0.526</v>
      </c>
      <c r="R366" s="227">
        <f>Q366*H366</f>
        <v>2.104</v>
      </c>
      <c r="S366" s="227">
        <v>0</v>
      </c>
      <c r="T366" s="228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9" t="s">
        <v>188</v>
      </c>
      <c r="AT366" s="229" t="s">
        <v>343</v>
      </c>
      <c r="AU366" s="229" t="s">
        <v>90</v>
      </c>
      <c r="AY366" s="17" t="s">
        <v>149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17" t="s">
        <v>88</v>
      </c>
      <c r="BK366" s="230">
        <f>ROUND(I366*H366,2)</f>
        <v>0</v>
      </c>
      <c r="BL366" s="17" t="s">
        <v>169</v>
      </c>
      <c r="BM366" s="229" t="s">
        <v>982</v>
      </c>
    </row>
    <row r="367" spans="1:65" s="2" customFormat="1" ht="24.15" customHeight="1">
      <c r="A367" s="38"/>
      <c r="B367" s="39"/>
      <c r="C367" s="218" t="s">
        <v>983</v>
      </c>
      <c r="D367" s="218" t="s">
        <v>152</v>
      </c>
      <c r="E367" s="219" t="s">
        <v>984</v>
      </c>
      <c r="F367" s="220" t="s">
        <v>985</v>
      </c>
      <c r="G367" s="221" t="s">
        <v>248</v>
      </c>
      <c r="H367" s="222">
        <v>7</v>
      </c>
      <c r="I367" s="223"/>
      <c r="J367" s="224">
        <f>ROUND(I367*H367,2)</f>
        <v>0</v>
      </c>
      <c r="K367" s="220" t="s">
        <v>156</v>
      </c>
      <c r="L367" s="44"/>
      <c r="M367" s="225" t="s">
        <v>1</v>
      </c>
      <c r="N367" s="226" t="s">
        <v>45</v>
      </c>
      <c r="O367" s="91"/>
      <c r="P367" s="227">
        <f>O367*H367</f>
        <v>0</v>
      </c>
      <c r="Q367" s="227">
        <v>0.05446</v>
      </c>
      <c r="R367" s="227">
        <f>Q367*H367</f>
        <v>0.38122</v>
      </c>
      <c r="S367" s="227">
        <v>0</v>
      </c>
      <c r="T367" s="22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9" t="s">
        <v>169</v>
      </c>
      <c r="AT367" s="229" t="s">
        <v>152</v>
      </c>
      <c r="AU367" s="229" t="s">
        <v>90</v>
      </c>
      <c r="AY367" s="17" t="s">
        <v>149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7" t="s">
        <v>88</v>
      </c>
      <c r="BK367" s="230">
        <f>ROUND(I367*H367,2)</f>
        <v>0</v>
      </c>
      <c r="BL367" s="17" t="s">
        <v>169</v>
      </c>
      <c r="BM367" s="229" t="s">
        <v>986</v>
      </c>
    </row>
    <row r="368" spans="1:65" s="2" customFormat="1" ht="33" customHeight="1">
      <c r="A368" s="38"/>
      <c r="B368" s="39"/>
      <c r="C368" s="218" t="s">
        <v>987</v>
      </c>
      <c r="D368" s="218" t="s">
        <v>152</v>
      </c>
      <c r="E368" s="219" t="s">
        <v>988</v>
      </c>
      <c r="F368" s="220" t="s">
        <v>989</v>
      </c>
      <c r="G368" s="221" t="s">
        <v>248</v>
      </c>
      <c r="H368" s="222">
        <v>7</v>
      </c>
      <c r="I368" s="223"/>
      <c r="J368" s="224">
        <f>ROUND(I368*H368,2)</f>
        <v>0</v>
      </c>
      <c r="K368" s="220" t="s">
        <v>156</v>
      </c>
      <c r="L368" s="44"/>
      <c r="M368" s="225" t="s">
        <v>1</v>
      </c>
      <c r="N368" s="226" t="s">
        <v>45</v>
      </c>
      <c r="O368" s="91"/>
      <c r="P368" s="227">
        <f>O368*H368</f>
        <v>0</v>
      </c>
      <c r="Q368" s="227">
        <v>0.01541</v>
      </c>
      <c r="R368" s="227">
        <f>Q368*H368</f>
        <v>0.10787</v>
      </c>
      <c r="S368" s="227">
        <v>0</v>
      </c>
      <c r="T368" s="228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9" t="s">
        <v>169</v>
      </c>
      <c r="AT368" s="229" t="s">
        <v>152</v>
      </c>
      <c r="AU368" s="229" t="s">
        <v>90</v>
      </c>
      <c r="AY368" s="17" t="s">
        <v>149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7" t="s">
        <v>88</v>
      </c>
      <c r="BK368" s="230">
        <f>ROUND(I368*H368,2)</f>
        <v>0</v>
      </c>
      <c r="BL368" s="17" t="s">
        <v>169</v>
      </c>
      <c r="BM368" s="229" t="s">
        <v>990</v>
      </c>
    </row>
    <row r="369" spans="1:65" s="2" customFormat="1" ht="24.15" customHeight="1">
      <c r="A369" s="38"/>
      <c r="B369" s="39"/>
      <c r="C369" s="218" t="s">
        <v>991</v>
      </c>
      <c r="D369" s="218" t="s">
        <v>152</v>
      </c>
      <c r="E369" s="219" t="s">
        <v>992</v>
      </c>
      <c r="F369" s="220" t="s">
        <v>993</v>
      </c>
      <c r="G369" s="221" t="s">
        <v>248</v>
      </c>
      <c r="H369" s="222">
        <v>7</v>
      </c>
      <c r="I369" s="223"/>
      <c r="J369" s="224">
        <f>ROUND(I369*H369,2)</f>
        <v>0</v>
      </c>
      <c r="K369" s="220" t="s">
        <v>156</v>
      </c>
      <c r="L369" s="44"/>
      <c r="M369" s="225" t="s">
        <v>1</v>
      </c>
      <c r="N369" s="226" t="s">
        <v>45</v>
      </c>
      <c r="O369" s="91"/>
      <c r="P369" s="227">
        <f>O369*H369</f>
        <v>0</v>
      </c>
      <c r="Q369" s="227">
        <v>0</v>
      </c>
      <c r="R369" s="227">
        <f>Q369*H369</f>
        <v>0</v>
      </c>
      <c r="S369" s="227">
        <v>0</v>
      </c>
      <c r="T369" s="22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9" t="s">
        <v>169</v>
      </c>
      <c r="AT369" s="229" t="s">
        <v>152</v>
      </c>
      <c r="AU369" s="229" t="s">
        <v>90</v>
      </c>
      <c r="AY369" s="17" t="s">
        <v>149</v>
      </c>
      <c r="BE369" s="230">
        <f>IF(N369="základní",J369,0)</f>
        <v>0</v>
      </c>
      <c r="BF369" s="230">
        <f>IF(N369="snížená",J369,0)</f>
        <v>0</v>
      </c>
      <c r="BG369" s="230">
        <f>IF(N369="zákl. přenesená",J369,0)</f>
        <v>0</v>
      </c>
      <c r="BH369" s="230">
        <f>IF(N369="sníž. přenesená",J369,0)</f>
        <v>0</v>
      </c>
      <c r="BI369" s="230">
        <f>IF(N369="nulová",J369,0)</f>
        <v>0</v>
      </c>
      <c r="BJ369" s="17" t="s">
        <v>88</v>
      </c>
      <c r="BK369" s="230">
        <f>ROUND(I369*H369,2)</f>
        <v>0</v>
      </c>
      <c r="BL369" s="17" t="s">
        <v>169</v>
      </c>
      <c r="BM369" s="229" t="s">
        <v>994</v>
      </c>
    </row>
    <row r="370" spans="1:65" s="2" customFormat="1" ht="24.15" customHeight="1">
      <c r="A370" s="38"/>
      <c r="B370" s="39"/>
      <c r="C370" s="218" t="s">
        <v>995</v>
      </c>
      <c r="D370" s="218" t="s">
        <v>152</v>
      </c>
      <c r="E370" s="219" t="s">
        <v>996</v>
      </c>
      <c r="F370" s="220" t="s">
        <v>997</v>
      </c>
      <c r="G370" s="221" t="s">
        <v>248</v>
      </c>
      <c r="H370" s="222">
        <v>7</v>
      </c>
      <c r="I370" s="223"/>
      <c r="J370" s="224">
        <f>ROUND(I370*H370,2)</f>
        <v>0</v>
      </c>
      <c r="K370" s="220" t="s">
        <v>156</v>
      </c>
      <c r="L370" s="44"/>
      <c r="M370" s="225" t="s">
        <v>1</v>
      </c>
      <c r="N370" s="226" t="s">
        <v>45</v>
      </c>
      <c r="O370" s="91"/>
      <c r="P370" s="227">
        <f>O370*H370</f>
        <v>0</v>
      </c>
      <c r="Q370" s="227">
        <v>0.00268</v>
      </c>
      <c r="R370" s="227">
        <f>Q370*H370</f>
        <v>0.01876</v>
      </c>
      <c r="S370" s="227">
        <v>0</v>
      </c>
      <c r="T370" s="22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9" t="s">
        <v>169</v>
      </c>
      <c r="AT370" s="229" t="s">
        <v>152</v>
      </c>
      <c r="AU370" s="229" t="s">
        <v>90</v>
      </c>
      <c r="AY370" s="17" t="s">
        <v>149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7" t="s">
        <v>88</v>
      </c>
      <c r="BK370" s="230">
        <f>ROUND(I370*H370,2)</f>
        <v>0</v>
      </c>
      <c r="BL370" s="17" t="s">
        <v>169</v>
      </c>
      <c r="BM370" s="229" t="s">
        <v>998</v>
      </c>
    </row>
    <row r="371" spans="1:65" s="2" customFormat="1" ht="24.15" customHeight="1">
      <c r="A371" s="38"/>
      <c r="B371" s="39"/>
      <c r="C371" s="218" t="s">
        <v>999</v>
      </c>
      <c r="D371" s="218" t="s">
        <v>152</v>
      </c>
      <c r="E371" s="219" t="s">
        <v>1000</v>
      </c>
      <c r="F371" s="220" t="s">
        <v>1001</v>
      </c>
      <c r="G371" s="221" t="s">
        <v>248</v>
      </c>
      <c r="H371" s="222">
        <v>2</v>
      </c>
      <c r="I371" s="223"/>
      <c r="J371" s="224">
        <f>ROUND(I371*H371,2)</f>
        <v>0</v>
      </c>
      <c r="K371" s="220" t="s">
        <v>156</v>
      </c>
      <c r="L371" s="44"/>
      <c r="M371" s="225" t="s">
        <v>1</v>
      </c>
      <c r="N371" s="226" t="s">
        <v>45</v>
      </c>
      <c r="O371" s="91"/>
      <c r="P371" s="227">
        <f>O371*H371</f>
        <v>0</v>
      </c>
      <c r="Q371" s="227">
        <v>0.3409</v>
      </c>
      <c r="R371" s="227">
        <f>Q371*H371</f>
        <v>0.6818</v>
      </c>
      <c r="S371" s="227">
        <v>0</v>
      </c>
      <c r="T371" s="228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9" t="s">
        <v>169</v>
      </c>
      <c r="AT371" s="229" t="s">
        <v>152</v>
      </c>
      <c r="AU371" s="229" t="s">
        <v>90</v>
      </c>
      <c r="AY371" s="17" t="s">
        <v>149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7" t="s">
        <v>88</v>
      </c>
      <c r="BK371" s="230">
        <f>ROUND(I371*H371,2)</f>
        <v>0</v>
      </c>
      <c r="BL371" s="17" t="s">
        <v>169</v>
      </c>
      <c r="BM371" s="229" t="s">
        <v>1002</v>
      </c>
    </row>
    <row r="372" spans="1:47" s="2" customFormat="1" ht="12">
      <c r="A372" s="38"/>
      <c r="B372" s="39"/>
      <c r="C372" s="40"/>
      <c r="D372" s="231" t="s">
        <v>159</v>
      </c>
      <c r="E372" s="40"/>
      <c r="F372" s="232" t="s">
        <v>1003</v>
      </c>
      <c r="G372" s="40"/>
      <c r="H372" s="40"/>
      <c r="I372" s="233"/>
      <c r="J372" s="40"/>
      <c r="K372" s="40"/>
      <c r="L372" s="44"/>
      <c r="M372" s="234"/>
      <c r="N372" s="235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159</v>
      </c>
      <c r="AU372" s="17" t="s">
        <v>90</v>
      </c>
    </row>
    <row r="373" spans="1:65" s="2" customFormat="1" ht="24.15" customHeight="1">
      <c r="A373" s="38"/>
      <c r="B373" s="39"/>
      <c r="C373" s="218" t="s">
        <v>1004</v>
      </c>
      <c r="D373" s="218" t="s">
        <v>152</v>
      </c>
      <c r="E373" s="219" t="s">
        <v>1005</v>
      </c>
      <c r="F373" s="220" t="s">
        <v>1006</v>
      </c>
      <c r="G373" s="221" t="s">
        <v>248</v>
      </c>
      <c r="H373" s="222">
        <v>5</v>
      </c>
      <c r="I373" s="223"/>
      <c r="J373" s="224">
        <f>ROUND(I373*H373,2)</f>
        <v>0</v>
      </c>
      <c r="K373" s="220" t="s">
        <v>156</v>
      </c>
      <c r="L373" s="44"/>
      <c r="M373" s="225" t="s">
        <v>1</v>
      </c>
      <c r="N373" s="226" t="s">
        <v>45</v>
      </c>
      <c r="O373" s="91"/>
      <c r="P373" s="227">
        <f>O373*H373</f>
        <v>0</v>
      </c>
      <c r="Q373" s="227">
        <v>0.21734</v>
      </c>
      <c r="R373" s="227">
        <f>Q373*H373</f>
        <v>1.0867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169</v>
      </c>
      <c r="AT373" s="229" t="s">
        <v>152</v>
      </c>
      <c r="AU373" s="229" t="s">
        <v>90</v>
      </c>
      <c r="AY373" s="17" t="s">
        <v>149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88</v>
      </c>
      <c r="BK373" s="230">
        <f>ROUND(I373*H373,2)</f>
        <v>0</v>
      </c>
      <c r="BL373" s="17" t="s">
        <v>169</v>
      </c>
      <c r="BM373" s="229" t="s">
        <v>1007</v>
      </c>
    </row>
    <row r="374" spans="1:65" s="2" customFormat="1" ht="24.15" customHeight="1">
      <c r="A374" s="38"/>
      <c r="B374" s="39"/>
      <c r="C374" s="255" t="s">
        <v>1008</v>
      </c>
      <c r="D374" s="255" t="s">
        <v>343</v>
      </c>
      <c r="E374" s="256" t="s">
        <v>1009</v>
      </c>
      <c r="F374" s="257" t="s">
        <v>1010</v>
      </c>
      <c r="G374" s="258" t="s">
        <v>248</v>
      </c>
      <c r="H374" s="259">
        <v>5</v>
      </c>
      <c r="I374" s="260"/>
      <c r="J374" s="261">
        <f>ROUND(I374*H374,2)</f>
        <v>0</v>
      </c>
      <c r="K374" s="257" t="s">
        <v>156</v>
      </c>
      <c r="L374" s="262"/>
      <c r="M374" s="263" t="s">
        <v>1</v>
      </c>
      <c r="N374" s="264" t="s">
        <v>45</v>
      </c>
      <c r="O374" s="91"/>
      <c r="P374" s="227">
        <f>O374*H374</f>
        <v>0</v>
      </c>
      <c r="Q374" s="227">
        <v>0.0546</v>
      </c>
      <c r="R374" s="227">
        <f>Q374*H374</f>
        <v>0.273</v>
      </c>
      <c r="S374" s="227">
        <v>0</v>
      </c>
      <c r="T374" s="228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9" t="s">
        <v>188</v>
      </c>
      <c r="AT374" s="229" t="s">
        <v>343</v>
      </c>
      <c r="AU374" s="229" t="s">
        <v>90</v>
      </c>
      <c r="AY374" s="17" t="s">
        <v>149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7" t="s">
        <v>88</v>
      </c>
      <c r="BK374" s="230">
        <f>ROUND(I374*H374,2)</f>
        <v>0</v>
      </c>
      <c r="BL374" s="17" t="s">
        <v>169</v>
      </c>
      <c r="BM374" s="229" t="s">
        <v>1011</v>
      </c>
    </row>
    <row r="375" spans="1:47" s="2" customFormat="1" ht="12">
      <c r="A375" s="38"/>
      <c r="B375" s="39"/>
      <c r="C375" s="40"/>
      <c r="D375" s="231" t="s">
        <v>159</v>
      </c>
      <c r="E375" s="40"/>
      <c r="F375" s="232" t="s">
        <v>1012</v>
      </c>
      <c r="G375" s="40"/>
      <c r="H375" s="40"/>
      <c r="I375" s="233"/>
      <c r="J375" s="40"/>
      <c r="K375" s="40"/>
      <c r="L375" s="44"/>
      <c r="M375" s="234"/>
      <c r="N375" s="235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159</v>
      </c>
      <c r="AU375" s="17" t="s">
        <v>90</v>
      </c>
    </row>
    <row r="376" spans="1:65" s="2" customFormat="1" ht="24.15" customHeight="1">
      <c r="A376" s="38"/>
      <c r="B376" s="39"/>
      <c r="C376" s="218" t="s">
        <v>1013</v>
      </c>
      <c r="D376" s="218" t="s">
        <v>152</v>
      </c>
      <c r="E376" s="219" t="s">
        <v>1014</v>
      </c>
      <c r="F376" s="220" t="s">
        <v>1015</v>
      </c>
      <c r="G376" s="221" t="s">
        <v>248</v>
      </c>
      <c r="H376" s="222">
        <v>2</v>
      </c>
      <c r="I376" s="223"/>
      <c r="J376" s="224">
        <f>ROUND(I376*H376,2)</f>
        <v>0</v>
      </c>
      <c r="K376" s="220" t="s">
        <v>156</v>
      </c>
      <c r="L376" s="44"/>
      <c r="M376" s="225" t="s">
        <v>1</v>
      </c>
      <c r="N376" s="226" t="s">
        <v>45</v>
      </c>
      <c r="O376" s="91"/>
      <c r="P376" s="227">
        <f>O376*H376</f>
        <v>0</v>
      </c>
      <c r="Q376" s="227">
        <v>0.21734</v>
      </c>
      <c r="R376" s="227">
        <f>Q376*H376</f>
        <v>0.43468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169</v>
      </c>
      <c r="AT376" s="229" t="s">
        <v>152</v>
      </c>
      <c r="AU376" s="229" t="s">
        <v>90</v>
      </c>
      <c r="AY376" s="17" t="s">
        <v>149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88</v>
      </c>
      <c r="BK376" s="230">
        <f>ROUND(I376*H376,2)</f>
        <v>0</v>
      </c>
      <c r="BL376" s="17" t="s">
        <v>169</v>
      </c>
      <c r="BM376" s="229" t="s">
        <v>1016</v>
      </c>
    </row>
    <row r="377" spans="1:65" s="2" customFormat="1" ht="16.5" customHeight="1">
      <c r="A377" s="38"/>
      <c r="B377" s="39"/>
      <c r="C377" s="255" t="s">
        <v>1017</v>
      </c>
      <c r="D377" s="255" t="s">
        <v>343</v>
      </c>
      <c r="E377" s="256" t="s">
        <v>1018</v>
      </c>
      <c r="F377" s="257" t="s">
        <v>1019</v>
      </c>
      <c r="G377" s="258" t="s">
        <v>248</v>
      </c>
      <c r="H377" s="259">
        <v>2</v>
      </c>
      <c r="I377" s="260"/>
      <c r="J377" s="261">
        <f>ROUND(I377*H377,2)</f>
        <v>0</v>
      </c>
      <c r="K377" s="257" t="s">
        <v>156</v>
      </c>
      <c r="L377" s="262"/>
      <c r="M377" s="263" t="s">
        <v>1</v>
      </c>
      <c r="N377" s="264" t="s">
        <v>45</v>
      </c>
      <c r="O377" s="91"/>
      <c r="P377" s="227">
        <f>O377*H377</f>
        <v>0</v>
      </c>
      <c r="Q377" s="227">
        <v>0.0506</v>
      </c>
      <c r="R377" s="227">
        <f>Q377*H377</f>
        <v>0.1012</v>
      </c>
      <c r="S377" s="227">
        <v>0</v>
      </c>
      <c r="T377" s="228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9" t="s">
        <v>188</v>
      </c>
      <c r="AT377" s="229" t="s">
        <v>343</v>
      </c>
      <c r="AU377" s="229" t="s">
        <v>90</v>
      </c>
      <c r="AY377" s="17" t="s">
        <v>149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17" t="s">
        <v>88</v>
      </c>
      <c r="BK377" s="230">
        <f>ROUND(I377*H377,2)</f>
        <v>0</v>
      </c>
      <c r="BL377" s="17" t="s">
        <v>169</v>
      </c>
      <c r="BM377" s="229" t="s">
        <v>1020</v>
      </c>
    </row>
    <row r="378" spans="1:65" s="2" customFormat="1" ht="24.15" customHeight="1">
      <c r="A378" s="38"/>
      <c r="B378" s="39"/>
      <c r="C378" s="218" t="s">
        <v>1021</v>
      </c>
      <c r="D378" s="218" t="s">
        <v>152</v>
      </c>
      <c r="E378" s="219" t="s">
        <v>1022</v>
      </c>
      <c r="F378" s="220" t="s">
        <v>1023</v>
      </c>
      <c r="G378" s="221" t="s">
        <v>248</v>
      </c>
      <c r="H378" s="222">
        <v>8</v>
      </c>
      <c r="I378" s="223"/>
      <c r="J378" s="224">
        <f>ROUND(I378*H378,2)</f>
        <v>0</v>
      </c>
      <c r="K378" s="220" t="s">
        <v>156</v>
      </c>
      <c r="L378" s="44"/>
      <c r="M378" s="225" t="s">
        <v>1</v>
      </c>
      <c r="N378" s="226" t="s">
        <v>45</v>
      </c>
      <c r="O378" s="91"/>
      <c r="P378" s="227">
        <f>O378*H378</f>
        <v>0</v>
      </c>
      <c r="Q378" s="227">
        <v>0.4208</v>
      </c>
      <c r="R378" s="227">
        <f>Q378*H378</f>
        <v>3.3664</v>
      </c>
      <c r="S378" s="227">
        <v>0</v>
      </c>
      <c r="T378" s="22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9" t="s">
        <v>169</v>
      </c>
      <c r="AT378" s="229" t="s">
        <v>152</v>
      </c>
      <c r="AU378" s="229" t="s">
        <v>90</v>
      </c>
      <c r="AY378" s="17" t="s">
        <v>149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7" t="s">
        <v>88</v>
      </c>
      <c r="BK378" s="230">
        <f>ROUND(I378*H378,2)</f>
        <v>0</v>
      </c>
      <c r="BL378" s="17" t="s">
        <v>169</v>
      </c>
      <c r="BM378" s="229" t="s">
        <v>1024</v>
      </c>
    </row>
    <row r="379" spans="1:63" s="12" customFormat="1" ht="22.8" customHeight="1">
      <c r="A379" s="12"/>
      <c r="B379" s="202"/>
      <c r="C379" s="203"/>
      <c r="D379" s="204" t="s">
        <v>79</v>
      </c>
      <c r="E379" s="216" t="s">
        <v>195</v>
      </c>
      <c r="F379" s="216" t="s">
        <v>282</v>
      </c>
      <c r="G379" s="203"/>
      <c r="H379" s="203"/>
      <c r="I379" s="206"/>
      <c r="J379" s="217">
        <f>BK379</f>
        <v>0</v>
      </c>
      <c r="K379" s="203"/>
      <c r="L379" s="208"/>
      <c r="M379" s="209"/>
      <c r="N379" s="210"/>
      <c r="O379" s="210"/>
      <c r="P379" s="211">
        <f>SUM(P380:P491)</f>
        <v>0</v>
      </c>
      <c r="Q379" s="210"/>
      <c r="R379" s="211">
        <f>SUM(R380:R491)</f>
        <v>376.44931159999993</v>
      </c>
      <c r="S379" s="210"/>
      <c r="T379" s="212">
        <f>SUM(T380:T491)</f>
        <v>6.4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3" t="s">
        <v>88</v>
      </c>
      <c r="AT379" s="214" t="s">
        <v>79</v>
      </c>
      <c r="AU379" s="214" t="s">
        <v>88</v>
      </c>
      <c r="AY379" s="213" t="s">
        <v>149</v>
      </c>
      <c r="BK379" s="215">
        <f>SUM(BK380:BK491)</f>
        <v>0</v>
      </c>
    </row>
    <row r="380" spans="1:65" s="2" customFormat="1" ht="16.5" customHeight="1">
      <c r="A380" s="38"/>
      <c r="B380" s="39"/>
      <c r="C380" s="218" t="s">
        <v>1025</v>
      </c>
      <c r="D380" s="218" t="s">
        <v>152</v>
      </c>
      <c r="E380" s="219" t="s">
        <v>1026</v>
      </c>
      <c r="F380" s="220" t="s">
        <v>1027</v>
      </c>
      <c r="G380" s="221" t="s">
        <v>198</v>
      </c>
      <c r="H380" s="222">
        <v>12</v>
      </c>
      <c r="I380" s="223"/>
      <c r="J380" s="224">
        <f>ROUND(I380*H380,2)</f>
        <v>0</v>
      </c>
      <c r="K380" s="220" t="s">
        <v>156</v>
      </c>
      <c r="L380" s="44"/>
      <c r="M380" s="225" t="s">
        <v>1</v>
      </c>
      <c r="N380" s="226" t="s">
        <v>45</v>
      </c>
      <c r="O380" s="91"/>
      <c r="P380" s="227">
        <f>O380*H380</f>
        <v>0</v>
      </c>
      <c r="Q380" s="227">
        <v>0.04008</v>
      </c>
      <c r="R380" s="227">
        <f>Q380*H380</f>
        <v>0.48095999999999994</v>
      </c>
      <c r="S380" s="227">
        <v>0</v>
      </c>
      <c r="T380" s="228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9" t="s">
        <v>169</v>
      </c>
      <c r="AT380" s="229" t="s">
        <v>152</v>
      </c>
      <c r="AU380" s="229" t="s">
        <v>90</v>
      </c>
      <c r="AY380" s="17" t="s">
        <v>149</v>
      </c>
      <c r="BE380" s="230">
        <f>IF(N380="základní",J380,0)</f>
        <v>0</v>
      </c>
      <c r="BF380" s="230">
        <f>IF(N380="snížená",J380,0)</f>
        <v>0</v>
      </c>
      <c r="BG380" s="230">
        <f>IF(N380="zákl. přenesená",J380,0)</f>
        <v>0</v>
      </c>
      <c r="BH380" s="230">
        <f>IF(N380="sníž. přenesená",J380,0)</f>
        <v>0</v>
      </c>
      <c r="BI380" s="230">
        <f>IF(N380="nulová",J380,0)</f>
        <v>0</v>
      </c>
      <c r="BJ380" s="17" t="s">
        <v>88</v>
      </c>
      <c r="BK380" s="230">
        <f>ROUND(I380*H380,2)</f>
        <v>0</v>
      </c>
      <c r="BL380" s="17" t="s">
        <v>169</v>
      </c>
      <c r="BM380" s="229" t="s">
        <v>1028</v>
      </c>
    </row>
    <row r="381" spans="1:51" s="13" customFormat="1" ht="12">
      <c r="A381" s="13"/>
      <c r="B381" s="236"/>
      <c r="C381" s="237"/>
      <c r="D381" s="231" t="s">
        <v>201</v>
      </c>
      <c r="E381" s="238" t="s">
        <v>1</v>
      </c>
      <c r="F381" s="239" t="s">
        <v>1029</v>
      </c>
      <c r="G381" s="237"/>
      <c r="H381" s="240">
        <v>12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201</v>
      </c>
      <c r="AU381" s="246" t="s">
        <v>90</v>
      </c>
      <c r="AV381" s="13" t="s">
        <v>90</v>
      </c>
      <c r="AW381" s="13" t="s">
        <v>36</v>
      </c>
      <c r="AX381" s="13" t="s">
        <v>88</v>
      </c>
      <c r="AY381" s="246" t="s">
        <v>149</v>
      </c>
    </row>
    <row r="382" spans="1:65" s="2" customFormat="1" ht="24.15" customHeight="1">
      <c r="A382" s="38"/>
      <c r="B382" s="39"/>
      <c r="C382" s="255" t="s">
        <v>1030</v>
      </c>
      <c r="D382" s="255" t="s">
        <v>343</v>
      </c>
      <c r="E382" s="256" t="s">
        <v>1031</v>
      </c>
      <c r="F382" s="257" t="s">
        <v>1032</v>
      </c>
      <c r="G382" s="258" t="s">
        <v>198</v>
      </c>
      <c r="H382" s="259">
        <v>22.8</v>
      </c>
      <c r="I382" s="260"/>
      <c r="J382" s="261">
        <f>ROUND(I382*H382,2)</f>
        <v>0</v>
      </c>
      <c r="K382" s="257" t="s">
        <v>908</v>
      </c>
      <c r="L382" s="262"/>
      <c r="M382" s="263" t="s">
        <v>1</v>
      </c>
      <c r="N382" s="264" t="s">
        <v>45</v>
      </c>
      <c r="O382" s="91"/>
      <c r="P382" s="227">
        <f>O382*H382</f>
        <v>0</v>
      </c>
      <c r="Q382" s="227">
        <v>0.00802</v>
      </c>
      <c r="R382" s="227">
        <f>Q382*H382</f>
        <v>0.182856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188</v>
      </c>
      <c r="AT382" s="229" t="s">
        <v>343</v>
      </c>
      <c r="AU382" s="229" t="s">
        <v>90</v>
      </c>
      <c r="AY382" s="17" t="s">
        <v>149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88</v>
      </c>
      <c r="BK382" s="230">
        <f>ROUND(I382*H382,2)</f>
        <v>0</v>
      </c>
      <c r="BL382" s="17" t="s">
        <v>169</v>
      </c>
      <c r="BM382" s="229" t="s">
        <v>1033</v>
      </c>
    </row>
    <row r="383" spans="1:51" s="13" customFormat="1" ht="12">
      <c r="A383" s="13"/>
      <c r="B383" s="236"/>
      <c r="C383" s="237"/>
      <c r="D383" s="231" t="s">
        <v>201</v>
      </c>
      <c r="E383" s="238" t="s">
        <v>1</v>
      </c>
      <c r="F383" s="239" t="s">
        <v>1034</v>
      </c>
      <c r="G383" s="237"/>
      <c r="H383" s="240">
        <v>22.8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201</v>
      </c>
      <c r="AU383" s="246" t="s">
        <v>90</v>
      </c>
      <c r="AV383" s="13" t="s">
        <v>90</v>
      </c>
      <c r="AW383" s="13" t="s">
        <v>36</v>
      </c>
      <c r="AX383" s="13" t="s">
        <v>88</v>
      </c>
      <c r="AY383" s="246" t="s">
        <v>149</v>
      </c>
    </row>
    <row r="384" spans="1:65" s="2" customFormat="1" ht="24.15" customHeight="1">
      <c r="A384" s="38"/>
      <c r="B384" s="39"/>
      <c r="C384" s="255" t="s">
        <v>1035</v>
      </c>
      <c r="D384" s="255" t="s">
        <v>343</v>
      </c>
      <c r="E384" s="256" t="s">
        <v>1036</v>
      </c>
      <c r="F384" s="257" t="s">
        <v>1037</v>
      </c>
      <c r="G384" s="258" t="s">
        <v>198</v>
      </c>
      <c r="H384" s="259">
        <v>24</v>
      </c>
      <c r="I384" s="260"/>
      <c r="J384" s="261">
        <f>ROUND(I384*H384,2)</f>
        <v>0</v>
      </c>
      <c r="K384" s="257" t="s">
        <v>908</v>
      </c>
      <c r="L384" s="262"/>
      <c r="M384" s="263" t="s">
        <v>1</v>
      </c>
      <c r="N384" s="264" t="s">
        <v>45</v>
      </c>
      <c r="O384" s="91"/>
      <c r="P384" s="227">
        <f>O384*H384</f>
        <v>0</v>
      </c>
      <c r="Q384" s="227">
        <v>0.00425</v>
      </c>
      <c r="R384" s="227">
        <f>Q384*H384</f>
        <v>0.10200000000000001</v>
      </c>
      <c r="S384" s="227">
        <v>0</v>
      </c>
      <c r="T384" s="228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9" t="s">
        <v>188</v>
      </c>
      <c r="AT384" s="229" t="s">
        <v>343</v>
      </c>
      <c r="AU384" s="229" t="s">
        <v>90</v>
      </c>
      <c r="AY384" s="17" t="s">
        <v>149</v>
      </c>
      <c r="BE384" s="230">
        <f>IF(N384="základní",J384,0)</f>
        <v>0</v>
      </c>
      <c r="BF384" s="230">
        <f>IF(N384="snížená",J384,0)</f>
        <v>0</v>
      </c>
      <c r="BG384" s="230">
        <f>IF(N384="zákl. přenesená",J384,0)</f>
        <v>0</v>
      </c>
      <c r="BH384" s="230">
        <f>IF(N384="sníž. přenesená",J384,0)</f>
        <v>0</v>
      </c>
      <c r="BI384" s="230">
        <f>IF(N384="nulová",J384,0)</f>
        <v>0</v>
      </c>
      <c r="BJ384" s="17" t="s">
        <v>88</v>
      </c>
      <c r="BK384" s="230">
        <f>ROUND(I384*H384,2)</f>
        <v>0</v>
      </c>
      <c r="BL384" s="17" t="s">
        <v>169</v>
      </c>
      <c r="BM384" s="229" t="s">
        <v>1038</v>
      </c>
    </row>
    <row r="385" spans="1:51" s="13" customFormat="1" ht="12">
      <c r="A385" s="13"/>
      <c r="B385" s="236"/>
      <c r="C385" s="237"/>
      <c r="D385" s="231" t="s">
        <v>201</v>
      </c>
      <c r="E385" s="238" t="s">
        <v>1</v>
      </c>
      <c r="F385" s="239" t="s">
        <v>1039</v>
      </c>
      <c r="G385" s="237"/>
      <c r="H385" s="240">
        <v>24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201</v>
      </c>
      <c r="AU385" s="246" t="s">
        <v>90</v>
      </c>
      <c r="AV385" s="13" t="s">
        <v>90</v>
      </c>
      <c r="AW385" s="13" t="s">
        <v>36</v>
      </c>
      <c r="AX385" s="13" t="s">
        <v>88</v>
      </c>
      <c r="AY385" s="246" t="s">
        <v>149</v>
      </c>
    </row>
    <row r="386" spans="1:65" s="2" customFormat="1" ht="24.15" customHeight="1">
      <c r="A386" s="38"/>
      <c r="B386" s="39"/>
      <c r="C386" s="218" t="s">
        <v>1040</v>
      </c>
      <c r="D386" s="218" t="s">
        <v>152</v>
      </c>
      <c r="E386" s="219" t="s">
        <v>1041</v>
      </c>
      <c r="F386" s="220" t="s">
        <v>1042</v>
      </c>
      <c r="G386" s="221" t="s">
        <v>248</v>
      </c>
      <c r="H386" s="222">
        <v>3</v>
      </c>
      <c r="I386" s="223"/>
      <c r="J386" s="224">
        <f>ROUND(I386*H386,2)</f>
        <v>0</v>
      </c>
      <c r="K386" s="220" t="s">
        <v>156</v>
      </c>
      <c r="L386" s="44"/>
      <c r="M386" s="225" t="s">
        <v>1</v>
      </c>
      <c r="N386" s="226" t="s">
        <v>45</v>
      </c>
      <c r="O386" s="91"/>
      <c r="P386" s="227">
        <f>O386*H386</f>
        <v>0</v>
      </c>
      <c r="Q386" s="227">
        <v>0.03857</v>
      </c>
      <c r="R386" s="227">
        <f>Q386*H386</f>
        <v>0.11571000000000001</v>
      </c>
      <c r="S386" s="227">
        <v>0</v>
      </c>
      <c r="T386" s="228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9" t="s">
        <v>169</v>
      </c>
      <c r="AT386" s="229" t="s">
        <v>152</v>
      </c>
      <c r="AU386" s="229" t="s">
        <v>90</v>
      </c>
      <c r="AY386" s="17" t="s">
        <v>149</v>
      </c>
      <c r="BE386" s="230">
        <f>IF(N386="základní",J386,0)</f>
        <v>0</v>
      </c>
      <c r="BF386" s="230">
        <f>IF(N386="snížená",J386,0)</f>
        <v>0</v>
      </c>
      <c r="BG386" s="230">
        <f>IF(N386="zákl. přenesená",J386,0)</f>
        <v>0</v>
      </c>
      <c r="BH386" s="230">
        <f>IF(N386="sníž. přenesená",J386,0)</f>
        <v>0</v>
      </c>
      <c r="BI386" s="230">
        <f>IF(N386="nulová",J386,0)</f>
        <v>0</v>
      </c>
      <c r="BJ386" s="17" t="s">
        <v>88</v>
      </c>
      <c r="BK386" s="230">
        <f>ROUND(I386*H386,2)</f>
        <v>0</v>
      </c>
      <c r="BL386" s="17" t="s">
        <v>169</v>
      </c>
      <c r="BM386" s="229" t="s">
        <v>1043</v>
      </c>
    </row>
    <row r="387" spans="1:65" s="2" customFormat="1" ht="24.15" customHeight="1">
      <c r="A387" s="38"/>
      <c r="B387" s="39"/>
      <c r="C387" s="218" t="s">
        <v>1044</v>
      </c>
      <c r="D387" s="218" t="s">
        <v>152</v>
      </c>
      <c r="E387" s="219" t="s">
        <v>1045</v>
      </c>
      <c r="F387" s="220" t="s">
        <v>1046</v>
      </c>
      <c r="G387" s="221" t="s">
        <v>248</v>
      </c>
      <c r="H387" s="222">
        <v>30</v>
      </c>
      <c r="I387" s="223"/>
      <c r="J387" s="224">
        <f>ROUND(I387*H387,2)</f>
        <v>0</v>
      </c>
      <c r="K387" s="220" t="s">
        <v>156</v>
      </c>
      <c r="L387" s="44"/>
      <c r="M387" s="225" t="s">
        <v>1</v>
      </c>
      <c r="N387" s="226" t="s">
        <v>45</v>
      </c>
      <c r="O387" s="91"/>
      <c r="P387" s="227">
        <f>O387*H387</f>
        <v>0</v>
      </c>
      <c r="Q387" s="227">
        <v>0.0007</v>
      </c>
      <c r="R387" s="227">
        <f>Q387*H387</f>
        <v>0.021</v>
      </c>
      <c r="S387" s="227">
        <v>0</v>
      </c>
      <c r="T387" s="228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169</v>
      </c>
      <c r="AT387" s="229" t="s">
        <v>152</v>
      </c>
      <c r="AU387" s="229" t="s">
        <v>90</v>
      </c>
      <c r="AY387" s="17" t="s">
        <v>149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88</v>
      </c>
      <c r="BK387" s="230">
        <f>ROUND(I387*H387,2)</f>
        <v>0</v>
      </c>
      <c r="BL387" s="17" t="s">
        <v>169</v>
      </c>
      <c r="BM387" s="229" t="s">
        <v>1047</v>
      </c>
    </row>
    <row r="388" spans="1:51" s="13" customFormat="1" ht="12">
      <c r="A388" s="13"/>
      <c r="B388" s="236"/>
      <c r="C388" s="237"/>
      <c r="D388" s="231" t="s">
        <v>201</v>
      </c>
      <c r="E388" s="238" t="s">
        <v>1</v>
      </c>
      <c r="F388" s="239" t="s">
        <v>1048</v>
      </c>
      <c r="G388" s="237"/>
      <c r="H388" s="240">
        <v>3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201</v>
      </c>
      <c r="AU388" s="246" t="s">
        <v>90</v>
      </c>
      <c r="AV388" s="13" t="s">
        <v>90</v>
      </c>
      <c r="AW388" s="13" t="s">
        <v>36</v>
      </c>
      <c r="AX388" s="13" t="s">
        <v>80</v>
      </c>
      <c r="AY388" s="246" t="s">
        <v>149</v>
      </c>
    </row>
    <row r="389" spans="1:51" s="13" customFormat="1" ht="12">
      <c r="A389" s="13"/>
      <c r="B389" s="236"/>
      <c r="C389" s="237"/>
      <c r="D389" s="231" t="s">
        <v>201</v>
      </c>
      <c r="E389" s="238" t="s">
        <v>1</v>
      </c>
      <c r="F389" s="239" t="s">
        <v>1049</v>
      </c>
      <c r="G389" s="237"/>
      <c r="H389" s="240">
        <v>3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201</v>
      </c>
      <c r="AU389" s="246" t="s">
        <v>90</v>
      </c>
      <c r="AV389" s="13" t="s">
        <v>90</v>
      </c>
      <c r="AW389" s="13" t="s">
        <v>36</v>
      </c>
      <c r="AX389" s="13" t="s">
        <v>80</v>
      </c>
      <c r="AY389" s="246" t="s">
        <v>149</v>
      </c>
    </row>
    <row r="390" spans="1:51" s="13" customFormat="1" ht="12">
      <c r="A390" s="13"/>
      <c r="B390" s="236"/>
      <c r="C390" s="237"/>
      <c r="D390" s="231" t="s">
        <v>201</v>
      </c>
      <c r="E390" s="238" t="s">
        <v>1</v>
      </c>
      <c r="F390" s="239" t="s">
        <v>1050</v>
      </c>
      <c r="G390" s="237"/>
      <c r="H390" s="240">
        <v>4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201</v>
      </c>
      <c r="AU390" s="246" t="s">
        <v>90</v>
      </c>
      <c r="AV390" s="13" t="s">
        <v>90</v>
      </c>
      <c r="AW390" s="13" t="s">
        <v>36</v>
      </c>
      <c r="AX390" s="13" t="s">
        <v>80</v>
      </c>
      <c r="AY390" s="246" t="s">
        <v>149</v>
      </c>
    </row>
    <row r="391" spans="1:51" s="13" customFormat="1" ht="12">
      <c r="A391" s="13"/>
      <c r="B391" s="236"/>
      <c r="C391" s="237"/>
      <c r="D391" s="231" t="s">
        <v>201</v>
      </c>
      <c r="E391" s="238" t="s">
        <v>1</v>
      </c>
      <c r="F391" s="239" t="s">
        <v>1051</v>
      </c>
      <c r="G391" s="237"/>
      <c r="H391" s="240">
        <v>3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201</v>
      </c>
      <c r="AU391" s="246" t="s">
        <v>90</v>
      </c>
      <c r="AV391" s="13" t="s">
        <v>90</v>
      </c>
      <c r="AW391" s="13" t="s">
        <v>36</v>
      </c>
      <c r="AX391" s="13" t="s">
        <v>80</v>
      </c>
      <c r="AY391" s="246" t="s">
        <v>149</v>
      </c>
    </row>
    <row r="392" spans="1:51" s="13" customFormat="1" ht="12">
      <c r="A392" s="13"/>
      <c r="B392" s="236"/>
      <c r="C392" s="237"/>
      <c r="D392" s="231" t="s">
        <v>201</v>
      </c>
      <c r="E392" s="238" t="s">
        <v>1</v>
      </c>
      <c r="F392" s="239" t="s">
        <v>1052</v>
      </c>
      <c r="G392" s="237"/>
      <c r="H392" s="240">
        <v>6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201</v>
      </c>
      <c r="AU392" s="246" t="s">
        <v>90</v>
      </c>
      <c r="AV392" s="13" t="s">
        <v>90</v>
      </c>
      <c r="AW392" s="13" t="s">
        <v>36</v>
      </c>
      <c r="AX392" s="13" t="s">
        <v>80</v>
      </c>
      <c r="AY392" s="246" t="s">
        <v>149</v>
      </c>
    </row>
    <row r="393" spans="1:51" s="13" customFormat="1" ht="12">
      <c r="A393" s="13"/>
      <c r="B393" s="236"/>
      <c r="C393" s="237"/>
      <c r="D393" s="231" t="s">
        <v>201</v>
      </c>
      <c r="E393" s="238" t="s">
        <v>1</v>
      </c>
      <c r="F393" s="239" t="s">
        <v>1053</v>
      </c>
      <c r="G393" s="237"/>
      <c r="H393" s="240">
        <v>1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201</v>
      </c>
      <c r="AU393" s="246" t="s">
        <v>90</v>
      </c>
      <c r="AV393" s="13" t="s">
        <v>90</v>
      </c>
      <c r="AW393" s="13" t="s">
        <v>36</v>
      </c>
      <c r="AX393" s="13" t="s">
        <v>80</v>
      </c>
      <c r="AY393" s="246" t="s">
        <v>149</v>
      </c>
    </row>
    <row r="394" spans="1:51" s="13" customFormat="1" ht="12">
      <c r="A394" s="13"/>
      <c r="B394" s="236"/>
      <c r="C394" s="237"/>
      <c r="D394" s="231" t="s">
        <v>201</v>
      </c>
      <c r="E394" s="238" t="s">
        <v>1</v>
      </c>
      <c r="F394" s="239" t="s">
        <v>1054</v>
      </c>
      <c r="G394" s="237"/>
      <c r="H394" s="240">
        <v>5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201</v>
      </c>
      <c r="AU394" s="246" t="s">
        <v>90</v>
      </c>
      <c r="AV394" s="13" t="s">
        <v>90</v>
      </c>
      <c r="AW394" s="13" t="s">
        <v>36</v>
      </c>
      <c r="AX394" s="13" t="s">
        <v>80</v>
      </c>
      <c r="AY394" s="246" t="s">
        <v>149</v>
      </c>
    </row>
    <row r="395" spans="1:51" s="13" customFormat="1" ht="12">
      <c r="A395" s="13"/>
      <c r="B395" s="236"/>
      <c r="C395" s="237"/>
      <c r="D395" s="231" t="s">
        <v>201</v>
      </c>
      <c r="E395" s="238" t="s">
        <v>1</v>
      </c>
      <c r="F395" s="239" t="s">
        <v>1055</v>
      </c>
      <c r="G395" s="237"/>
      <c r="H395" s="240">
        <v>2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201</v>
      </c>
      <c r="AU395" s="246" t="s">
        <v>90</v>
      </c>
      <c r="AV395" s="13" t="s">
        <v>90</v>
      </c>
      <c r="AW395" s="13" t="s">
        <v>36</v>
      </c>
      <c r="AX395" s="13" t="s">
        <v>80</v>
      </c>
      <c r="AY395" s="246" t="s">
        <v>149</v>
      </c>
    </row>
    <row r="396" spans="1:51" s="13" customFormat="1" ht="12">
      <c r="A396" s="13"/>
      <c r="B396" s="236"/>
      <c r="C396" s="237"/>
      <c r="D396" s="231" t="s">
        <v>201</v>
      </c>
      <c r="E396" s="238" t="s">
        <v>1</v>
      </c>
      <c r="F396" s="239" t="s">
        <v>1056</v>
      </c>
      <c r="G396" s="237"/>
      <c r="H396" s="240">
        <v>1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201</v>
      </c>
      <c r="AU396" s="246" t="s">
        <v>90</v>
      </c>
      <c r="AV396" s="13" t="s">
        <v>90</v>
      </c>
      <c r="AW396" s="13" t="s">
        <v>36</v>
      </c>
      <c r="AX396" s="13" t="s">
        <v>80</v>
      </c>
      <c r="AY396" s="246" t="s">
        <v>149</v>
      </c>
    </row>
    <row r="397" spans="1:51" s="13" customFormat="1" ht="12">
      <c r="A397" s="13"/>
      <c r="B397" s="236"/>
      <c r="C397" s="237"/>
      <c r="D397" s="231" t="s">
        <v>201</v>
      </c>
      <c r="E397" s="238" t="s">
        <v>1</v>
      </c>
      <c r="F397" s="239" t="s">
        <v>1057</v>
      </c>
      <c r="G397" s="237"/>
      <c r="H397" s="240">
        <v>1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201</v>
      </c>
      <c r="AU397" s="246" t="s">
        <v>90</v>
      </c>
      <c r="AV397" s="13" t="s">
        <v>90</v>
      </c>
      <c r="AW397" s="13" t="s">
        <v>36</v>
      </c>
      <c r="AX397" s="13" t="s">
        <v>80</v>
      </c>
      <c r="AY397" s="246" t="s">
        <v>149</v>
      </c>
    </row>
    <row r="398" spans="1:51" s="13" customFormat="1" ht="12">
      <c r="A398" s="13"/>
      <c r="B398" s="236"/>
      <c r="C398" s="237"/>
      <c r="D398" s="231" t="s">
        <v>201</v>
      </c>
      <c r="E398" s="238" t="s">
        <v>1</v>
      </c>
      <c r="F398" s="239" t="s">
        <v>1058</v>
      </c>
      <c r="G398" s="237"/>
      <c r="H398" s="240">
        <v>1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201</v>
      </c>
      <c r="AU398" s="246" t="s">
        <v>90</v>
      </c>
      <c r="AV398" s="13" t="s">
        <v>90</v>
      </c>
      <c r="AW398" s="13" t="s">
        <v>36</v>
      </c>
      <c r="AX398" s="13" t="s">
        <v>80</v>
      </c>
      <c r="AY398" s="246" t="s">
        <v>149</v>
      </c>
    </row>
    <row r="399" spans="1:65" s="2" customFormat="1" ht="21.75" customHeight="1">
      <c r="A399" s="38"/>
      <c r="B399" s="39"/>
      <c r="C399" s="255" t="s">
        <v>1059</v>
      </c>
      <c r="D399" s="255" t="s">
        <v>343</v>
      </c>
      <c r="E399" s="256" t="s">
        <v>1060</v>
      </c>
      <c r="F399" s="257" t="s">
        <v>1061</v>
      </c>
      <c r="G399" s="258" t="s">
        <v>248</v>
      </c>
      <c r="H399" s="259">
        <v>1</v>
      </c>
      <c r="I399" s="260"/>
      <c r="J399" s="261">
        <f>ROUND(I399*H399,2)</f>
        <v>0</v>
      </c>
      <c r="K399" s="257" t="s">
        <v>156</v>
      </c>
      <c r="L399" s="262"/>
      <c r="M399" s="263" t="s">
        <v>1</v>
      </c>
      <c r="N399" s="264" t="s">
        <v>45</v>
      </c>
      <c r="O399" s="91"/>
      <c r="P399" s="227">
        <f>O399*H399</f>
        <v>0</v>
      </c>
      <c r="Q399" s="227">
        <v>0.0036</v>
      </c>
      <c r="R399" s="227">
        <f>Q399*H399</f>
        <v>0.0036</v>
      </c>
      <c r="S399" s="227">
        <v>0</v>
      </c>
      <c r="T399" s="228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9" t="s">
        <v>188</v>
      </c>
      <c r="AT399" s="229" t="s">
        <v>343</v>
      </c>
      <c r="AU399" s="229" t="s">
        <v>90</v>
      </c>
      <c r="AY399" s="17" t="s">
        <v>149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7" t="s">
        <v>88</v>
      </c>
      <c r="BK399" s="230">
        <f>ROUND(I399*H399,2)</f>
        <v>0</v>
      </c>
      <c r="BL399" s="17" t="s">
        <v>169</v>
      </c>
      <c r="BM399" s="229" t="s">
        <v>1062</v>
      </c>
    </row>
    <row r="400" spans="1:47" s="2" customFormat="1" ht="12">
      <c r="A400" s="38"/>
      <c r="B400" s="39"/>
      <c r="C400" s="40"/>
      <c r="D400" s="231" t="s">
        <v>159</v>
      </c>
      <c r="E400" s="40"/>
      <c r="F400" s="232" t="s">
        <v>1063</v>
      </c>
      <c r="G400" s="40"/>
      <c r="H400" s="40"/>
      <c r="I400" s="233"/>
      <c r="J400" s="40"/>
      <c r="K400" s="40"/>
      <c r="L400" s="44"/>
      <c r="M400" s="234"/>
      <c r="N400" s="235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159</v>
      </c>
      <c r="AU400" s="17" t="s">
        <v>90</v>
      </c>
    </row>
    <row r="401" spans="1:65" s="2" customFormat="1" ht="24.15" customHeight="1">
      <c r="A401" s="38"/>
      <c r="B401" s="39"/>
      <c r="C401" s="255" t="s">
        <v>1064</v>
      </c>
      <c r="D401" s="255" t="s">
        <v>343</v>
      </c>
      <c r="E401" s="256" t="s">
        <v>1065</v>
      </c>
      <c r="F401" s="257" t="s">
        <v>1066</v>
      </c>
      <c r="G401" s="258" t="s">
        <v>248</v>
      </c>
      <c r="H401" s="259">
        <v>8</v>
      </c>
      <c r="I401" s="260"/>
      <c r="J401" s="261">
        <f>ROUND(I401*H401,2)</f>
        <v>0</v>
      </c>
      <c r="K401" s="257" t="s">
        <v>156</v>
      </c>
      <c r="L401" s="262"/>
      <c r="M401" s="263" t="s">
        <v>1</v>
      </c>
      <c r="N401" s="264" t="s">
        <v>45</v>
      </c>
      <c r="O401" s="91"/>
      <c r="P401" s="227">
        <f>O401*H401</f>
        <v>0</v>
      </c>
      <c r="Q401" s="227">
        <v>0.0056</v>
      </c>
      <c r="R401" s="227">
        <f>Q401*H401</f>
        <v>0.0448</v>
      </c>
      <c r="S401" s="227">
        <v>0</v>
      </c>
      <c r="T401" s="228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9" t="s">
        <v>188</v>
      </c>
      <c r="AT401" s="229" t="s">
        <v>343</v>
      </c>
      <c r="AU401" s="229" t="s">
        <v>90</v>
      </c>
      <c r="AY401" s="17" t="s">
        <v>149</v>
      </c>
      <c r="BE401" s="230">
        <f>IF(N401="základní",J401,0)</f>
        <v>0</v>
      </c>
      <c r="BF401" s="230">
        <f>IF(N401="snížená",J401,0)</f>
        <v>0</v>
      </c>
      <c r="BG401" s="230">
        <f>IF(N401="zákl. přenesená",J401,0)</f>
        <v>0</v>
      </c>
      <c r="BH401" s="230">
        <f>IF(N401="sníž. přenesená",J401,0)</f>
        <v>0</v>
      </c>
      <c r="BI401" s="230">
        <f>IF(N401="nulová",J401,0)</f>
        <v>0</v>
      </c>
      <c r="BJ401" s="17" t="s">
        <v>88</v>
      </c>
      <c r="BK401" s="230">
        <f>ROUND(I401*H401,2)</f>
        <v>0</v>
      </c>
      <c r="BL401" s="17" t="s">
        <v>169</v>
      </c>
      <c r="BM401" s="229" t="s">
        <v>1067</v>
      </c>
    </row>
    <row r="402" spans="1:65" s="2" customFormat="1" ht="21.75" customHeight="1">
      <c r="A402" s="38"/>
      <c r="B402" s="39"/>
      <c r="C402" s="255" t="s">
        <v>1068</v>
      </c>
      <c r="D402" s="255" t="s">
        <v>343</v>
      </c>
      <c r="E402" s="256" t="s">
        <v>1069</v>
      </c>
      <c r="F402" s="257" t="s">
        <v>1070</v>
      </c>
      <c r="G402" s="258" t="s">
        <v>248</v>
      </c>
      <c r="H402" s="259">
        <v>1</v>
      </c>
      <c r="I402" s="260"/>
      <c r="J402" s="261">
        <f>ROUND(I402*H402,2)</f>
        <v>0</v>
      </c>
      <c r="K402" s="257" t="s">
        <v>156</v>
      </c>
      <c r="L402" s="262"/>
      <c r="M402" s="263" t="s">
        <v>1</v>
      </c>
      <c r="N402" s="264" t="s">
        <v>45</v>
      </c>
      <c r="O402" s="91"/>
      <c r="P402" s="227">
        <f>O402*H402</f>
        <v>0</v>
      </c>
      <c r="Q402" s="227">
        <v>0.0038</v>
      </c>
      <c r="R402" s="227">
        <f>Q402*H402</f>
        <v>0.0038</v>
      </c>
      <c r="S402" s="227">
        <v>0</v>
      </c>
      <c r="T402" s="228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9" t="s">
        <v>472</v>
      </c>
      <c r="AT402" s="229" t="s">
        <v>343</v>
      </c>
      <c r="AU402" s="229" t="s">
        <v>90</v>
      </c>
      <c r="AY402" s="17" t="s">
        <v>149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17" t="s">
        <v>88</v>
      </c>
      <c r="BK402" s="230">
        <f>ROUND(I402*H402,2)</f>
        <v>0</v>
      </c>
      <c r="BL402" s="17" t="s">
        <v>472</v>
      </c>
      <c r="BM402" s="229" t="s">
        <v>1071</v>
      </c>
    </row>
    <row r="403" spans="1:47" s="2" customFormat="1" ht="12">
      <c r="A403" s="38"/>
      <c r="B403" s="39"/>
      <c r="C403" s="40"/>
      <c r="D403" s="231" t="s">
        <v>159</v>
      </c>
      <c r="E403" s="40"/>
      <c r="F403" s="232" t="s">
        <v>1072</v>
      </c>
      <c r="G403" s="40"/>
      <c r="H403" s="40"/>
      <c r="I403" s="233"/>
      <c r="J403" s="40"/>
      <c r="K403" s="40"/>
      <c r="L403" s="44"/>
      <c r="M403" s="234"/>
      <c r="N403" s="235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159</v>
      </c>
      <c r="AU403" s="17" t="s">
        <v>90</v>
      </c>
    </row>
    <row r="404" spans="1:65" s="2" customFormat="1" ht="24.15" customHeight="1">
      <c r="A404" s="38"/>
      <c r="B404" s="39"/>
      <c r="C404" s="255" t="s">
        <v>1073</v>
      </c>
      <c r="D404" s="255" t="s">
        <v>343</v>
      </c>
      <c r="E404" s="256" t="s">
        <v>1074</v>
      </c>
      <c r="F404" s="257" t="s">
        <v>1075</v>
      </c>
      <c r="G404" s="258" t="s">
        <v>248</v>
      </c>
      <c r="H404" s="259">
        <v>9</v>
      </c>
      <c r="I404" s="260"/>
      <c r="J404" s="261">
        <f>ROUND(I404*H404,2)</f>
        <v>0</v>
      </c>
      <c r="K404" s="257" t="s">
        <v>156</v>
      </c>
      <c r="L404" s="262"/>
      <c r="M404" s="263" t="s">
        <v>1</v>
      </c>
      <c r="N404" s="264" t="s">
        <v>45</v>
      </c>
      <c r="O404" s="91"/>
      <c r="P404" s="227">
        <f>O404*H404</f>
        <v>0</v>
      </c>
      <c r="Q404" s="227">
        <v>0.0025</v>
      </c>
      <c r="R404" s="227">
        <f>Q404*H404</f>
        <v>0.0225</v>
      </c>
      <c r="S404" s="227">
        <v>0</v>
      </c>
      <c r="T404" s="228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9" t="s">
        <v>188</v>
      </c>
      <c r="AT404" s="229" t="s">
        <v>343</v>
      </c>
      <c r="AU404" s="229" t="s">
        <v>90</v>
      </c>
      <c r="AY404" s="17" t="s">
        <v>149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17" t="s">
        <v>88</v>
      </c>
      <c r="BK404" s="230">
        <f>ROUND(I404*H404,2)</f>
        <v>0</v>
      </c>
      <c r="BL404" s="17" t="s">
        <v>169</v>
      </c>
      <c r="BM404" s="229" t="s">
        <v>1076</v>
      </c>
    </row>
    <row r="405" spans="1:65" s="2" customFormat="1" ht="24.15" customHeight="1">
      <c r="A405" s="38"/>
      <c r="B405" s="39"/>
      <c r="C405" s="255" t="s">
        <v>1077</v>
      </c>
      <c r="D405" s="255" t="s">
        <v>343</v>
      </c>
      <c r="E405" s="256" t="s">
        <v>1078</v>
      </c>
      <c r="F405" s="257" t="s">
        <v>1079</v>
      </c>
      <c r="G405" s="258" t="s">
        <v>248</v>
      </c>
      <c r="H405" s="259">
        <v>6</v>
      </c>
      <c r="I405" s="260"/>
      <c r="J405" s="261">
        <f>ROUND(I405*H405,2)</f>
        <v>0</v>
      </c>
      <c r="K405" s="257" t="s">
        <v>156</v>
      </c>
      <c r="L405" s="262"/>
      <c r="M405" s="263" t="s">
        <v>1</v>
      </c>
      <c r="N405" s="264" t="s">
        <v>45</v>
      </c>
      <c r="O405" s="91"/>
      <c r="P405" s="227">
        <f>O405*H405</f>
        <v>0</v>
      </c>
      <c r="Q405" s="227">
        <v>0.0026</v>
      </c>
      <c r="R405" s="227">
        <f>Q405*H405</f>
        <v>0.0156</v>
      </c>
      <c r="S405" s="227">
        <v>0</v>
      </c>
      <c r="T405" s="228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9" t="s">
        <v>188</v>
      </c>
      <c r="AT405" s="229" t="s">
        <v>343</v>
      </c>
      <c r="AU405" s="229" t="s">
        <v>90</v>
      </c>
      <c r="AY405" s="17" t="s">
        <v>149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17" t="s">
        <v>88</v>
      </c>
      <c r="BK405" s="230">
        <f>ROUND(I405*H405,2)</f>
        <v>0</v>
      </c>
      <c r="BL405" s="17" t="s">
        <v>169</v>
      </c>
      <c r="BM405" s="229" t="s">
        <v>1080</v>
      </c>
    </row>
    <row r="406" spans="1:65" s="2" customFormat="1" ht="24.15" customHeight="1">
      <c r="A406" s="38"/>
      <c r="B406" s="39"/>
      <c r="C406" s="255" t="s">
        <v>1081</v>
      </c>
      <c r="D406" s="255" t="s">
        <v>343</v>
      </c>
      <c r="E406" s="256" t="s">
        <v>1082</v>
      </c>
      <c r="F406" s="257" t="s">
        <v>1083</v>
      </c>
      <c r="G406" s="258" t="s">
        <v>248</v>
      </c>
      <c r="H406" s="259">
        <v>1</v>
      </c>
      <c r="I406" s="260"/>
      <c r="J406" s="261">
        <f>ROUND(I406*H406,2)</f>
        <v>0</v>
      </c>
      <c r="K406" s="257" t="s">
        <v>156</v>
      </c>
      <c r="L406" s="262"/>
      <c r="M406" s="263" t="s">
        <v>1</v>
      </c>
      <c r="N406" s="264" t="s">
        <v>45</v>
      </c>
      <c r="O406" s="91"/>
      <c r="P406" s="227">
        <f>O406*H406</f>
        <v>0</v>
      </c>
      <c r="Q406" s="227">
        <v>0.0155</v>
      </c>
      <c r="R406" s="227">
        <f>Q406*H406</f>
        <v>0.0155</v>
      </c>
      <c r="S406" s="227">
        <v>0</v>
      </c>
      <c r="T406" s="228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9" t="s">
        <v>188</v>
      </c>
      <c r="AT406" s="229" t="s">
        <v>343</v>
      </c>
      <c r="AU406" s="229" t="s">
        <v>90</v>
      </c>
      <c r="AY406" s="17" t="s">
        <v>149</v>
      </c>
      <c r="BE406" s="230">
        <f>IF(N406="základní",J406,0)</f>
        <v>0</v>
      </c>
      <c r="BF406" s="230">
        <f>IF(N406="snížená",J406,0)</f>
        <v>0</v>
      </c>
      <c r="BG406" s="230">
        <f>IF(N406="zákl. přenesená",J406,0)</f>
        <v>0</v>
      </c>
      <c r="BH406" s="230">
        <f>IF(N406="sníž. přenesená",J406,0)</f>
        <v>0</v>
      </c>
      <c r="BI406" s="230">
        <f>IF(N406="nulová",J406,0)</f>
        <v>0</v>
      </c>
      <c r="BJ406" s="17" t="s">
        <v>88</v>
      </c>
      <c r="BK406" s="230">
        <f>ROUND(I406*H406,2)</f>
        <v>0</v>
      </c>
      <c r="BL406" s="17" t="s">
        <v>169</v>
      </c>
      <c r="BM406" s="229" t="s">
        <v>1084</v>
      </c>
    </row>
    <row r="407" spans="1:65" s="2" customFormat="1" ht="16.5" customHeight="1">
      <c r="A407" s="38"/>
      <c r="B407" s="39"/>
      <c r="C407" s="255" t="s">
        <v>1085</v>
      </c>
      <c r="D407" s="255" t="s">
        <v>343</v>
      </c>
      <c r="E407" s="256" t="s">
        <v>1086</v>
      </c>
      <c r="F407" s="257" t="s">
        <v>1087</v>
      </c>
      <c r="G407" s="258" t="s">
        <v>248</v>
      </c>
      <c r="H407" s="259">
        <v>4</v>
      </c>
      <c r="I407" s="260"/>
      <c r="J407" s="261">
        <f>ROUND(I407*H407,2)</f>
        <v>0</v>
      </c>
      <c r="K407" s="257" t="s">
        <v>156</v>
      </c>
      <c r="L407" s="262"/>
      <c r="M407" s="263" t="s">
        <v>1</v>
      </c>
      <c r="N407" s="264" t="s">
        <v>45</v>
      </c>
      <c r="O407" s="91"/>
      <c r="P407" s="227">
        <f>O407*H407</f>
        <v>0</v>
      </c>
      <c r="Q407" s="227">
        <v>0.005</v>
      </c>
      <c r="R407" s="227">
        <f>Q407*H407</f>
        <v>0.02</v>
      </c>
      <c r="S407" s="227">
        <v>0</v>
      </c>
      <c r="T407" s="228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9" t="s">
        <v>188</v>
      </c>
      <c r="AT407" s="229" t="s">
        <v>343</v>
      </c>
      <c r="AU407" s="229" t="s">
        <v>90</v>
      </c>
      <c r="AY407" s="17" t="s">
        <v>149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7" t="s">
        <v>88</v>
      </c>
      <c r="BK407" s="230">
        <f>ROUND(I407*H407,2)</f>
        <v>0</v>
      </c>
      <c r="BL407" s="17" t="s">
        <v>169</v>
      </c>
      <c r="BM407" s="229" t="s">
        <v>1088</v>
      </c>
    </row>
    <row r="408" spans="1:65" s="2" customFormat="1" ht="24.15" customHeight="1">
      <c r="A408" s="38"/>
      <c r="B408" s="39"/>
      <c r="C408" s="218" t="s">
        <v>1089</v>
      </c>
      <c r="D408" s="218" t="s">
        <v>152</v>
      </c>
      <c r="E408" s="219" t="s">
        <v>1090</v>
      </c>
      <c r="F408" s="220" t="s">
        <v>1091</v>
      </c>
      <c r="G408" s="221" t="s">
        <v>248</v>
      </c>
      <c r="H408" s="222">
        <v>3</v>
      </c>
      <c r="I408" s="223"/>
      <c r="J408" s="224">
        <f>ROUND(I408*H408,2)</f>
        <v>0</v>
      </c>
      <c r="K408" s="220" t="s">
        <v>156</v>
      </c>
      <c r="L408" s="44"/>
      <c r="M408" s="225" t="s">
        <v>1</v>
      </c>
      <c r="N408" s="226" t="s">
        <v>45</v>
      </c>
      <c r="O408" s="91"/>
      <c r="P408" s="227">
        <f>O408*H408</f>
        <v>0</v>
      </c>
      <c r="Q408" s="227">
        <v>3.75475</v>
      </c>
      <c r="R408" s="227">
        <f>Q408*H408</f>
        <v>11.26425</v>
      </c>
      <c r="S408" s="227">
        <v>0</v>
      </c>
      <c r="T408" s="228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9" t="s">
        <v>169</v>
      </c>
      <c r="AT408" s="229" t="s">
        <v>152</v>
      </c>
      <c r="AU408" s="229" t="s">
        <v>90</v>
      </c>
      <c r="AY408" s="17" t="s">
        <v>149</v>
      </c>
      <c r="BE408" s="230">
        <f>IF(N408="základní",J408,0)</f>
        <v>0</v>
      </c>
      <c r="BF408" s="230">
        <f>IF(N408="snížená",J408,0)</f>
        <v>0</v>
      </c>
      <c r="BG408" s="230">
        <f>IF(N408="zákl. přenesená",J408,0)</f>
        <v>0</v>
      </c>
      <c r="BH408" s="230">
        <f>IF(N408="sníž. přenesená",J408,0)</f>
        <v>0</v>
      </c>
      <c r="BI408" s="230">
        <f>IF(N408="nulová",J408,0)</f>
        <v>0</v>
      </c>
      <c r="BJ408" s="17" t="s">
        <v>88</v>
      </c>
      <c r="BK408" s="230">
        <f>ROUND(I408*H408,2)</f>
        <v>0</v>
      </c>
      <c r="BL408" s="17" t="s">
        <v>169</v>
      </c>
      <c r="BM408" s="229" t="s">
        <v>1092</v>
      </c>
    </row>
    <row r="409" spans="1:47" s="2" customFormat="1" ht="12">
      <c r="A409" s="38"/>
      <c r="B409" s="39"/>
      <c r="C409" s="40"/>
      <c r="D409" s="231" t="s">
        <v>159</v>
      </c>
      <c r="E409" s="40"/>
      <c r="F409" s="232" t="s">
        <v>1093</v>
      </c>
      <c r="G409" s="40"/>
      <c r="H409" s="40"/>
      <c r="I409" s="233"/>
      <c r="J409" s="40"/>
      <c r="K409" s="40"/>
      <c r="L409" s="44"/>
      <c r="M409" s="234"/>
      <c r="N409" s="235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159</v>
      </c>
      <c r="AU409" s="17" t="s">
        <v>90</v>
      </c>
    </row>
    <row r="410" spans="1:65" s="2" customFormat="1" ht="16.5" customHeight="1">
      <c r="A410" s="38"/>
      <c r="B410" s="39"/>
      <c r="C410" s="255" t="s">
        <v>1094</v>
      </c>
      <c r="D410" s="255" t="s">
        <v>343</v>
      </c>
      <c r="E410" s="256" t="s">
        <v>1095</v>
      </c>
      <c r="F410" s="257" t="s">
        <v>1096</v>
      </c>
      <c r="G410" s="258" t="s">
        <v>248</v>
      </c>
      <c r="H410" s="259">
        <v>3</v>
      </c>
      <c r="I410" s="260"/>
      <c r="J410" s="261">
        <f>ROUND(I410*H410,2)</f>
        <v>0</v>
      </c>
      <c r="K410" s="257" t="s">
        <v>156</v>
      </c>
      <c r="L410" s="262"/>
      <c r="M410" s="263" t="s">
        <v>1</v>
      </c>
      <c r="N410" s="264" t="s">
        <v>45</v>
      </c>
      <c r="O410" s="91"/>
      <c r="P410" s="227">
        <f>O410*H410</f>
        <v>0</v>
      </c>
      <c r="Q410" s="227">
        <v>0.0156</v>
      </c>
      <c r="R410" s="227">
        <f>Q410*H410</f>
        <v>0.046799999999999994</v>
      </c>
      <c r="S410" s="227">
        <v>0</v>
      </c>
      <c r="T410" s="228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9" t="s">
        <v>188</v>
      </c>
      <c r="AT410" s="229" t="s">
        <v>343</v>
      </c>
      <c r="AU410" s="229" t="s">
        <v>90</v>
      </c>
      <c r="AY410" s="17" t="s">
        <v>149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7" t="s">
        <v>88</v>
      </c>
      <c r="BK410" s="230">
        <f>ROUND(I410*H410,2)</f>
        <v>0</v>
      </c>
      <c r="BL410" s="17" t="s">
        <v>169</v>
      </c>
      <c r="BM410" s="229" t="s">
        <v>1097</v>
      </c>
    </row>
    <row r="411" spans="1:65" s="2" customFormat="1" ht="24.15" customHeight="1">
      <c r="A411" s="38"/>
      <c r="B411" s="39"/>
      <c r="C411" s="218" t="s">
        <v>1098</v>
      </c>
      <c r="D411" s="218" t="s">
        <v>152</v>
      </c>
      <c r="E411" s="219" t="s">
        <v>1099</v>
      </c>
      <c r="F411" s="220" t="s">
        <v>1100</v>
      </c>
      <c r="G411" s="221" t="s">
        <v>248</v>
      </c>
      <c r="H411" s="222">
        <v>20</v>
      </c>
      <c r="I411" s="223"/>
      <c r="J411" s="224">
        <f>ROUND(I411*H411,2)</f>
        <v>0</v>
      </c>
      <c r="K411" s="220" t="s">
        <v>156</v>
      </c>
      <c r="L411" s="44"/>
      <c r="M411" s="225" t="s">
        <v>1</v>
      </c>
      <c r="N411" s="226" t="s">
        <v>45</v>
      </c>
      <c r="O411" s="91"/>
      <c r="P411" s="227">
        <f>O411*H411</f>
        <v>0</v>
      </c>
      <c r="Q411" s="227">
        <v>0.11241</v>
      </c>
      <c r="R411" s="227">
        <f>Q411*H411</f>
        <v>2.2481999999999998</v>
      </c>
      <c r="S411" s="227">
        <v>0</v>
      </c>
      <c r="T411" s="228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9" t="s">
        <v>169</v>
      </c>
      <c r="AT411" s="229" t="s">
        <v>152</v>
      </c>
      <c r="AU411" s="229" t="s">
        <v>90</v>
      </c>
      <c r="AY411" s="17" t="s">
        <v>149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17" t="s">
        <v>88</v>
      </c>
      <c r="BK411" s="230">
        <f>ROUND(I411*H411,2)</f>
        <v>0</v>
      </c>
      <c r="BL411" s="17" t="s">
        <v>169</v>
      </c>
      <c r="BM411" s="229" t="s">
        <v>1101</v>
      </c>
    </row>
    <row r="412" spans="1:65" s="2" customFormat="1" ht="21.75" customHeight="1">
      <c r="A412" s="38"/>
      <c r="B412" s="39"/>
      <c r="C412" s="255" t="s">
        <v>1102</v>
      </c>
      <c r="D412" s="255" t="s">
        <v>343</v>
      </c>
      <c r="E412" s="256" t="s">
        <v>1103</v>
      </c>
      <c r="F412" s="257" t="s">
        <v>1104</v>
      </c>
      <c r="G412" s="258" t="s">
        <v>248</v>
      </c>
      <c r="H412" s="259">
        <v>20</v>
      </c>
      <c r="I412" s="260"/>
      <c r="J412" s="261">
        <f>ROUND(I412*H412,2)</f>
        <v>0</v>
      </c>
      <c r="K412" s="257" t="s">
        <v>156</v>
      </c>
      <c r="L412" s="262"/>
      <c r="M412" s="263" t="s">
        <v>1</v>
      </c>
      <c r="N412" s="264" t="s">
        <v>45</v>
      </c>
      <c r="O412" s="91"/>
      <c r="P412" s="227">
        <f>O412*H412</f>
        <v>0</v>
      </c>
      <c r="Q412" s="227">
        <v>0.0061</v>
      </c>
      <c r="R412" s="227">
        <f>Q412*H412</f>
        <v>0.12200000000000001</v>
      </c>
      <c r="S412" s="227">
        <v>0</v>
      </c>
      <c r="T412" s="228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9" t="s">
        <v>188</v>
      </c>
      <c r="AT412" s="229" t="s">
        <v>343</v>
      </c>
      <c r="AU412" s="229" t="s">
        <v>90</v>
      </c>
      <c r="AY412" s="17" t="s">
        <v>149</v>
      </c>
      <c r="BE412" s="230">
        <f>IF(N412="základní",J412,0)</f>
        <v>0</v>
      </c>
      <c r="BF412" s="230">
        <f>IF(N412="snížená",J412,0)</f>
        <v>0</v>
      </c>
      <c r="BG412" s="230">
        <f>IF(N412="zákl. přenesená",J412,0)</f>
        <v>0</v>
      </c>
      <c r="BH412" s="230">
        <f>IF(N412="sníž. přenesená",J412,0)</f>
        <v>0</v>
      </c>
      <c r="BI412" s="230">
        <f>IF(N412="nulová",J412,0)</f>
        <v>0</v>
      </c>
      <c r="BJ412" s="17" t="s">
        <v>88</v>
      </c>
      <c r="BK412" s="230">
        <f>ROUND(I412*H412,2)</f>
        <v>0</v>
      </c>
      <c r="BL412" s="17" t="s">
        <v>169</v>
      </c>
      <c r="BM412" s="229" t="s">
        <v>1105</v>
      </c>
    </row>
    <row r="413" spans="1:65" s="2" customFormat="1" ht="16.5" customHeight="1">
      <c r="A413" s="38"/>
      <c r="B413" s="39"/>
      <c r="C413" s="255" t="s">
        <v>1106</v>
      </c>
      <c r="D413" s="255" t="s">
        <v>343</v>
      </c>
      <c r="E413" s="256" t="s">
        <v>1107</v>
      </c>
      <c r="F413" s="257" t="s">
        <v>1108</v>
      </c>
      <c r="G413" s="258" t="s">
        <v>248</v>
      </c>
      <c r="H413" s="259">
        <v>20</v>
      </c>
      <c r="I413" s="260"/>
      <c r="J413" s="261">
        <f>ROUND(I413*H413,2)</f>
        <v>0</v>
      </c>
      <c r="K413" s="257" t="s">
        <v>908</v>
      </c>
      <c r="L413" s="262"/>
      <c r="M413" s="263" t="s">
        <v>1</v>
      </c>
      <c r="N413" s="264" t="s">
        <v>45</v>
      </c>
      <c r="O413" s="91"/>
      <c r="P413" s="227">
        <f>O413*H413</f>
        <v>0</v>
      </c>
      <c r="Q413" s="227">
        <v>0.003</v>
      </c>
      <c r="R413" s="227">
        <f>Q413*H413</f>
        <v>0.06</v>
      </c>
      <c r="S413" s="227">
        <v>0</v>
      </c>
      <c r="T413" s="228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9" t="s">
        <v>472</v>
      </c>
      <c r="AT413" s="229" t="s">
        <v>343</v>
      </c>
      <c r="AU413" s="229" t="s">
        <v>90</v>
      </c>
      <c r="AY413" s="17" t="s">
        <v>149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17" t="s">
        <v>88</v>
      </c>
      <c r="BK413" s="230">
        <f>ROUND(I413*H413,2)</f>
        <v>0</v>
      </c>
      <c r="BL413" s="17" t="s">
        <v>472</v>
      </c>
      <c r="BM413" s="229" t="s">
        <v>1109</v>
      </c>
    </row>
    <row r="414" spans="1:65" s="2" customFormat="1" ht="16.5" customHeight="1">
      <c r="A414" s="38"/>
      <c r="B414" s="39"/>
      <c r="C414" s="255" t="s">
        <v>1110</v>
      </c>
      <c r="D414" s="255" t="s">
        <v>343</v>
      </c>
      <c r="E414" s="256" t="s">
        <v>1111</v>
      </c>
      <c r="F414" s="257" t="s">
        <v>1112</v>
      </c>
      <c r="G414" s="258" t="s">
        <v>248</v>
      </c>
      <c r="H414" s="259">
        <v>20</v>
      </c>
      <c r="I414" s="260"/>
      <c r="J414" s="261">
        <f>ROUND(I414*H414,2)</f>
        <v>0</v>
      </c>
      <c r="K414" s="257" t="s">
        <v>908</v>
      </c>
      <c r="L414" s="262"/>
      <c r="M414" s="263" t="s">
        <v>1</v>
      </c>
      <c r="N414" s="264" t="s">
        <v>45</v>
      </c>
      <c r="O414" s="91"/>
      <c r="P414" s="227">
        <f>O414*H414</f>
        <v>0</v>
      </c>
      <c r="Q414" s="227">
        <v>0.0001</v>
      </c>
      <c r="R414" s="227">
        <f>Q414*H414</f>
        <v>0.002</v>
      </c>
      <c r="S414" s="227">
        <v>0</v>
      </c>
      <c r="T414" s="228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9" t="s">
        <v>472</v>
      </c>
      <c r="AT414" s="229" t="s">
        <v>343</v>
      </c>
      <c r="AU414" s="229" t="s">
        <v>90</v>
      </c>
      <c r="AY414" s="17" t="s">
        <v>149</v>
      </c>
      <c r="BE414" s="230">
        <f>IF(N414="základní",J414,0)</f>
        <v>0</v>
      </c>
      <c r="BF414" s="230">
        <f>IF(N414="snížená",J414,0)</f>
        <v>0</v>
      </c>
      <c r="BG414" s="230">
        <f>IF(N414="zákl. přenesená",J414,0)</f>
        <v>0</v>
      </c>
      <c r="BH414" s="230">
        <f>IF(N414="sníž. přenesená",J414,0)</f>
        <v>0</v>
      </c>
      <c r="BI414" s="230">
        <f>IF(N414="nulová",J414,0)</f>
        <v>0</v>
      </c>
      <c r="BJ414" s="17" t="s">
        <v>88</v>
      </c>
      <c r="BK414" s="230">
        <f>ROUND(I414*H414,2)</f>
        <v>0</v>
      </c>
      <c r="BL414" s="17" t="s">
        <v>472</v>
      </c>
      <c r="BM414" s="229" t="s">
        <v>1113</v>
      </c>
    </row>
    <row r="415" spans="1:65" s="2" customFormat="1" ht="16.5" customHeight="1">
      <c r="A415" s="38"/>
      <c r="B415" s="39"/>
      <c r="C415" s="255" t="s">
        <v>1114</v>
      </c>
      <c r="D415" s="255" t="s">
        <v>343</v>
      </c>
      <c r="E415" s="256" t="s">
        <v>1115</v>
      </c>
      <c r="F415" s="257" t="s">
        <v>1116</v>
      </c>
      <c r="G415" s="258" t="s">
        <v>248</v>
      </c>
      <c r="H415" s="259">
        <v>40</v>
      </c>
      <c r="I415" s="260"/>
      <c r="J415" s="261">
        <f>ROUND(I415*H415,2)</f>
        <v>0</v>
      </c>
      <c r="K415" s="257" t="s">
        <v>908</v>
      </c>
      <c r="L415" s="262"/>
      <c r="M415" s="263" t="s">
        <v>1</v>
      </c>
      <c r="N415" s="264" t="s">
        <v>45</v>
      </c>
      <c r="O415" s="91"/>
      <c r="P415" s="227">
        <f>O415*H415</f>
        <v>0</v>
      </c>
      <c r="Q415" s="227">
        <v>0.00035</v>
      </c>
      <c r="R415" s="227">
        <f>Q415*H415</f>
        <v>0.014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472</v>
      </c>
      <c r="AT415" s="229" t="s">
        <v>343</v>
      </c>
      <c r="AU415" s="229" t="s">
        <v>90</v>
      </c>
      <c r="AY415" s="17" t="s">
        <v>149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88</v>
      </c>
      <c r="BK415" s="230">
        <f>ROUND(I415*H415,2)</f>
        <v>0</v>
      </c>
      <c r="BL415" s="17" t="s">
        <v>472</v>
      </c>
      <c r="BM415" s="229" t="s">
        <v>1117</v>
      </c>
    </row>
    <row r="416" spans="1:51" s="13" customFormat="1" ht="12">
      <c r="A416" s="13"/>
      <c r="B416" s="236"/>
      <c r="C416" s="237"/>
      <c r="D416" s="231" t="s">
        <v>201</v>
      </c>
      <c r="E416" s="238" t="s">
        <v>1</v>
      </c>
      <c r="F416" s="239" t="s">
        <v>1118</v>
      </c>
      <c r="G416" s="237"/>
      <c r="H416" s="240">
        <v>40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6" t="s">
        <v>201</v>
      </c>
      <c r="AU416" s="246" t="s">
        <v>90</v>
      </c>
      <c r="AV416" s="13" t="s">
        <v>90</v>
      </c>
      <c r="AW416" s="13" t="s">
        <v>36</v>
      </c>
      <c r="AX416" s="13" t="s">
        <v>80</v>
      </c>
      <c r="AY416" s="246" t="s">
        <v>149</v>
      </c>
    </row>
    <row r="417" spans="1:65" s="2" customFormat="1" ht="24.15" customHeight="1">
      <c r="A417" s="38"/>
      <c r="B417" s="39"/>
      <c r="C417" s="218" t="s">
        <v>572</v>
      </c>
      <c r="D417" s="218" t="s">
        <v>152</v>
      </c>
      <c r="E417" s="219" t="s">
        <v>1119</v>
      </c>
      <c r="F417" s="220" t="s">
        <v>1120</v>
      </c>
      <c r="G417" s="221" t="s">
        <v>248</v>
      </c>
      <c r="H417" s="222">
        <v>2</v>
      </c>
      <c r="I417" s="223"/>
      <c r="J417" s="224">
        <f>ROUND(I417*H417,2)</f>
        <v>0</v>
      </c>
      <c r="K417" s="220" t="s">
        <v>1</v>
      </c>
      <c r="L417" s="44"/>
      <c r="M417" s="225" t="s">
        <v>1</v>
      </c>
      <c r="N417" s="226" t="s">
        <v>45</v>
      </c>
      <c r="O417" s="91"/>
      <c r="P417" s="227">
        <f>O417*H417</f>
        <v>0</v>
      </c>
      <c r="Q417" s="227">
        <v>0.11241</v>
      </c>
      <c r="R417" s="227">
        <f>Q417*H417</f>
        <v>0.22482</v>
      </c>
      <c r="S417" s="227">
        <v>0</v>
      </c>
      <c r="T417" s="228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9" t="s">
        <v>169</v>
      </c>
      <c r="AT417" s="229" t="s">
        <v>152</v>
      </c>
      <c r="AU417" s="229" t="s">
        <v>90</v>
      </c>
      <c r="AY417" s="17" t="s">
        <v>149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7" t="s">
        <v>88</v>
      </c>
      <c r="BK417" s="230">
        <f>ROUND(I417*H417,2)</f>
        <v>0</v>
      </c>
      <c r="BL417" s="17" t="s">
        <v>169</v>
      </c>
      <c r="BM417" s="229" t="s">
        <v>1121</v>
      </c>
    </row>
    <row r="418" spans="1:47" s="2" customFormat="1" ht="12">
      <c r="A418" s="38"/>
      <c r="B418" s="39"/>
      <c r="C418" s="40"/>
      <c r="D418" s="231" t="s">
        <v>159</v>
      </c>
      <c r="E418" s="40"/>
      <c r="F418" s="232" t="s">
        <v>1122</v>
      </c>
      <c r="G418" s="40"/>
      <c r="H418" s="40"/>
      <c r="I418" s="233"/>
      <c r="J418" s="40"/>
      <c r="K418" s="40"/>
      <c r="L418" s="44"/>
      <c r="M418" s="234"/>
      <c r="N418" s="235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159</v>
      </c>
      <c r="AU418" s="17" t="s">
        <v>90</v>
      </c>
    </row>
    <row r="419" spans="1:65" s="2" customFormat="1" ht="24.15" customHeight="1">
      <c r="A419" s="38"/>
      <c r="B419" s="39"/>
      <c r="C419" s="218" t="s">
        <v>472</v>
      </c>
      <c r="D419" s="218" t="s">
        <v>152</v>
      </c>
      <c r="E419" s="219" t="s">
        <v>1123</v>
      </c>
      <c r="F419" s="220" t="s">
        <v>1124</v>
      </c>
      <c r="G419" s="221" t="s">
        <v>198</v>
      </c>
      <c r="H419" s="222">
        <v>466.4</v>
      </c>
      <c r="I419" s="223"/>
      <c r="J419" s="224">
        <f>ROUND(I419*H419,2)</f>
        <v>0</v>
      </c>
      <c r="K419" s="220" t="s">
        <v>156</v>
      </c>
      <c r="L419" s="44"/>
      <c r="M419" s="225" t="s">
        <v>1</v>
      </c>
      <c r="N419" s="226" t="s">
        <v>45</v>
      </c>
      <c r="O419" s="91"/>
      <c r="P419" s="227">
        <f>O419*H419</f>
        <v>0</v>
      </c>
      <c r="Q419" s="227">
        <v>0.00011</v>
      </c>
      <c r="R419" s="227">
        <f>Q419*H419</f>
        <v>0.051304</v>
      </c>
      <c r="S419" s="227">
        <v>0</v>
      </c>
      <c r="T419" s="22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169</v>
      </c>
      <c r="AT419" s="229" t="s">
        <v>152</v>
      </c>
      <c r="AU419" s="229" t="s">
        <v>90</v>
      </c>
      <c r="AY419" s="17" t="s">
        <v>149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88</v>
      </c>
      <c r="BK419" s="230">
        <f>ROUND(I419*H419,2)</f>
        <v>0</v>
      </c>
      <c r="BL419" s="17" t="s">
        <v>169</v>
      </c>
      <c r="BM419" s="229" t="s">
        <v>1125</v>
      </c>
    </row>
    <row r="420" spans="1:51" s="13" customFormat="1" ht="12">
      <c r="A420" s="13"/>
      <c r="B420" s="236"/>
      <c r="C420" s="237"/>
      <c r="D420" s="231" t="s">
        <v>201</v>
      </c>
      <c r="E420" s="238" t="s">
        <v>1</v>
      </c>
      <c r="F420" s="239" t="s">
        <v>1126</v>
      </c>
      <c r="G420" s="237"/>
      <c r="H420" s="240">
        <v>466.4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6" t="s">
        <v>201</v>
      </c>
      <c r="AU420" s="246" t="s">
        <v>90</v>
      </c>
      <c r="AV420" s="13" t="s">
        <v>90</v>
      </c>
      <c r="AW420" s="13" t="s">
        <v>36</v>
      </c>
      <c r="AX420" s="13" t="s">
        <v>80</v>
      </c>
      <c r="AY420" s="246" t="s">
        <v>149</v>
      </c>
    </row>
    <row r="421" spans="1:65" s="2" customFormat="1" ht="24.15" customHeight="1">
      <c r="A421" s="38"/>
      <c r="B421" s="39"/>
      <c r="C421" s="218" t="s">
        <v>1127</v>
      </c>
      <c r="D421" s="218" t="s">
        <v>152</v>
      </c>
      <c r="E421" s="219" t="s">
        <v>1128</v>
      </c>
      <c r="F421" s="220" t="s">
        <v>1129</v>
      </c>
      <c r="G421" s="221" t="s">
        <v>198</v>
      </c>
      <c r="H421" s="222">
        <v>102</v>
      </c>
      <c r="I421" s="223"/>
      <c r="J421" s="224">
        <f>ROUND(I421*H421,2)</f>
        <v>0</v>
      </c>
      <c r="K421" s="220" t="s">
        <v>156</v>
      </c>
      <c r="L421" s="44"/>
      <c r="M421" s="225" t="s">
        <v>1</v>
      </c>
      <c r="N421" s="226" t="s">
        <v>45</v>
      </c>
      <c r="O421" s="91"/>
      <c r="P421" s="227">
        <f>O421*H421</f>
        <v>0</v>
      </c>
      <c r="Q421" s="227">
        <v>4E-05</v>
      </c>
      <c r="R421" s="227">
        <f>Q421*H421</f>
        <v>0.00408</v>
      </c>
      <c r="S421" s="227">
        <v>0</v>
      </c>
      <c r="T421" s="228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9" t="s">
        <v>169</v>
      </c>
      <c r="AT421" s="229" t="s">
        <v>152</v>
      </c>
      <c r="AU421" s="229" t="s">
        <v>90</v>
      </c>
      <c r="AY421" s="17" t="s">
        <v>149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17" t="s">
        <v>88</v>
      </c>
      <c r="BK421" s="230">
        <f>ROUND(I421*H421,2)</f>
        <v>0</v>
      </c>
      <c r="BL421" s="17" t="s">
        <v>169</v>
      </c>
      <c r="BM421" s="229" t="s">
        <v>1130</v>
      </c>
    </row>
    <row r="422" spans="1:51" s="13" customFormat="1" ht="12">
      <c r="A422" s="13"/>
      <c r="B422" s="236"/>
      <c r="C422" s="237"/>
      <c r="D422" s="231" t="s">
        <v>201</v>
      </c>
      <c r="E422" s="238" t="s">
        <v>1</v>
      </c>
      <c r="F422" s="239" t="s">
        <v>1131</v>
      </c>
      <c r="G422" s="237"/>
      <c r="H422" s="240">
        <v>102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201</v>
      </c>
      <c r="AU422" s="246" t="s">
        <v>90</v>
      </c>
      <c r="AV422" s="13" t="s">
        <v>90</v>
      </c>
      <c r="AW422" s="13" t="s">
        <v>36</v>
      </c>
      <c r="AX422" s="13" t="s">
        <v>80</v>
      </c>
      <c r="AY422" s="246" t="s">
        <v>149</v>
      </c>
    </row>
    <row r="423" spans="1:65" s="2" customFormat="1" ht="24.15" customHeight="1">
      <c r="A423" s="38"/>
      <c r="B423" s="39"/>
      <c r="C423" s="218" t="s">
        <v>1132</v>
      </c>
      <c r="D423" s="218" t="s">
        <v>152</v>
      </c>
      <c r="E423" s="219" t="s">
        <v>1133</v>
      </c>
      <c r="F423" s="220" t="s">
        <v>1134</v>
      </c>
      <c r="G423" s="221" t="s">
        <v>198</v>
      </c>
      <c r="H423" s="222">
        <v>679.5</v>
      </c>
      <c r="I423" s="223"/>
      <c r="J423" s="224">
        <f>ROUND(I423*H423,2)</f>
        <v>0</v>
      </c>
      <c r="K423" s="220" t="s">
        <v>156</v>
      </c>
      <c r="L423" s="44"/>
      <c r="M423" s="225" t="s">
        <v>1</v>
      </c>
      <c r="N423" s="226" t="s">
        <v>45</v>
      </c>
      <c r="O423" s="91"/>
      <c r="P423" s="227">
        <f>O423*H423</f>
        <v>0</v>
      </c>
      <c r="Q423" s="227">
        <v>0.00021</v>
      </c>
      <c r="R423" s="227">
        <f>Q423*H423</f>
        <v>0.14269500000000002</v>
      </c>
      <c r="S423" s="227">
        <v>0</v>
      </c>
      <c r="T423" s="228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9" t="s">
        <v>169</v>
      </c>
      <c r="AT423" s="229" t="s">
        <v>152</v>
      </c>
      <c r="AU423" s="229" t="s">
        <v>90</v>
      </c>
      <c r="AY423" s="17" t="s">
        <v>149</v>
      </c>
      <c r="BE423" s="230">
        <f>IF(N423="základní",J423,0)</f>
        <v>0</v>
      </c>
      <c r="BF423" s="230">
        <f>IF(N423="snížená",J423,0)</f>
        <v>0</v>
      </c>
      <c r="BG423" s="230">
        <f>IF(N423="zákl. přenesená",J423,0)</f>
        <v>0</v>
      </c>
      <c r="BH423" s="230">
        <f>IF(N423="sníž. přenesená",J423,0)</f>
        <v>0</v>
      </c>
      <c r="BI423" s="230">
        <f>IF(N423="nulová",J423,0)</f>
        <v>0</v>
      </c>
      <c r="BJ423" s="17" t="s">
        <v>88</v>
      </c>
      <c r="BK423" s="230">
        <f>ROUND(I423*H423,2)</f>
        <v>0</v>
      </c>
      <c r="BL423" s="17" t="s">
        <v>169</v>
      </c>
      <c r="BM423" s="229" t="s">
        <v>1135</v>
      </c>
    </row>
    <row r="424" spans="1:51" s="13" customFormat="1" ht="12">
      <c r="A424" s="13"/>
      <c r="B424" s="236"/>
      <c r="C424" s="237"/>
      <c r="D424" s="231" t="s">
        <v>201</v>
      </c>
      <c r="E424" s="238" t="s">
        <v>1</v>
      </c>
      <c r="F424" s="239" t="s">
        <v>1136</v>
      </c>
      <c r="G424" s="237"/>
      <c r="H424" s="240">
        <v>679.5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6" t="s">
        <v>201</v>
      </c>
      <c r="AU424" s="246" t="s">
        <v>90</v>
      </c>
      <c r="AV424" s="13" t="s">
        <v>90</v>
      </c>
      <c r="AW424" s="13" t="s">
        <v>36</v>
      </c>
      <c r="AX424" s="13" t="s">
        <v>80</v>
      </c>
      <c r="AY424" s="246" t="s">
        <v>149</v>
      </c>
    </row>
    <row r="425" spans="1:65" s="2" customFormat="1" ht="24.15" customHeight="1">
      <c r="A425" s="38"/>
      <c r="B425" s="39"/>
      <c r="C425" s="218" t="s">
        <v>1137</v>
      </c>
      <c r="D425" s="218" t="s">
        <v>152</v>
      </c>
      <c r="E425" s="219" t="s">
        <v>1138</v>
      </c>
      <c r="F425" s="220" t="s">
        <v>1139</v>
      </c>
      <c r="G425" s="221" t="s">
        <v>198</v>
      </c>
      <c r="H425" s="222">
        <v>167.9</v>
      </c>
      <c r="I425" s="223"/>
      <c r="J425" s="224">
        <f>ROUND(I425*H425,2)</f>
        <v>0</v>
      </c>
      <c r="K425" s="220" t="s">
        <v>156</v>
      </c>
      <c r="L425" s="44"/>
      <c r="M425" s="225" t="s">
        <v>1</v>
      </c>
      <c r="N425" s="226" t="s">
        <v>45</v>
      </c>
      <c r="O425" s="91"/>
      <c r="P425" s="227">
        <f>O425*H425</f>
        <v>0</v>
      </c>
      <c r="Q425" s="227">
        <v>0.00011</v>
      </c>
      <c r="R425" s="227">
        <f>Q425*H425</f>
        <v>0.018469000000000003</v>
      </c>
      <c r="S425" s="227">
        <v>0</v>
      </c>
      <c r="T425" s="228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9" t="s">
        <v>169</v>
      </c>
      <c r="AT425" s="229" t="s">
        <v>152</v>
      </c>
      <c r="AU425" s="229" t="s">
        <v>90</v>
      </c>
      <c r="AY425" s="17" t="s">
        <v>149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7" t="s">
        <v>88</v>
      </c>
      <c r="BK425" s="230">
        <f>ROUND(I425*H425,2)</f>
        <v>0</v>
      </c>
      <c r="BL425" s="17" t="s">
        <v>169</v>
      </c>
      <c r="BM425" s="229" t="s">
        <v>1140</v>
      </c>
    </row>
    <row r="426" spans="1:51" s="13" customFormat="1" ht="12">
      <c r="A426" s="13"/>
      <c r="B426" s="236"/>
      <c r="C426" s="237"/>
      <c r="D426" s="231" t="s">
        <v>201</v>
      </c>
      <c r="E426" s="238" t="s">
        <v>1</v>
      </c>
      <c r="F426" s="239" t="s">
        <v>1141</v>
      </c>
      <c r="G426" s="237"/>
      <c r="H426" s="240">
        <v>118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6" t="s">
        <v>201</v>
      </c>
      <c r="AU426" s="246" t="s">
        <v>90</v>
      </c>
      <c r="AV426" s="13" t="s">
        <v>90</v>
      </c>
      <c r="AW426" s="13" t="s">
        <v>36</v>
      </c>
      <c r="AX426" s="13" t="s">
        <v>80</v>
      </c>
      <c r="AY426" s="246" t="s">
        <v>149</v>
      </c>
    </row>
    <row r="427" spans="1:51" s="13" customFormat="1" ht="12">
      <c r="A427" s="13"/>
      <c r="B427" s="236"/>
      <c r="C427" s="237"/>
      <c r="D427" s="231" t="s">
        <v>201</v>
      </c>
      <c r="E427" s="238" t="s">
        <v>1</v>
      </c>
      <c r="F427" s="239" t="s">
        <v>1142</v>
      </c>
      <c r="G427" s="237"/>
      <c r="H427" s="240">
        <v>49.9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201</v>
      </c>
      <c r="AU427" s="246" t="s">
        <v>90</v>
      </c>
      <c r="AV427" s="13" t="s">
        <v>90</v>
      </c>
      <c r="AW427" s="13" t="s">
        <v>36</v>
      </c>
      <c r="AX427" s="13" t="s">
        <v>80</v>
      </c>
      <c r="AY427" s="246" t="s">
        <v>149</v>
      </c>
    </row>
    <row r="428" spans="1:65" s="2" customFormat="1" ht="24.15" customHeight="1">
      <c r="A428" s="38"/>
      <c r="B428" s="39"/>
      <c r="C428" s="218" t="s">
        <v>1143</v>
      </c>
      <c r="D428" s="218" t="s">
        <v>152</v>
      </c>
      <c r="E428" s="219" t="s">
        <v>1144</v>
      </c>
      <c r="F428" s="220" t="s">
        <v>1145</v>
      </c>
      <c r="G428" s="221" t="s">
        <v>239</v>
      </c>
      <c r="H428" s="222">
        <v>93.2</v>
      </c>
      <c r="I428" s="223"/>
      <c r="J428" s="224">
        <f>ROUND(I428*H428,2)</f>
        <v>0</v>
      </c>
      <c r="K428" s="220" t="s">
        <v>156</v>
      </c>
      <c r="L428" s="44"/>
      <c r="M428" s="225" t="s">
        <v>1</v>
      </c>
      <c r="N428" s="226" t="s">
        <v>45</v>
      </c>
      <c r="O428" s="91"/>
      <c r="P428" s="227">
        <f>O428*H428</f>
        <v>0</v>
      </c>
      <c r="Q428" s="227">
        <v>0.00085</v>
      </c>
      <c r="R428" s="227">
        <f>Q428*H428</f>
        <v>0.07922</v>
      </c>
      <c r="S428" s="227">
        <v>0</v>
      </c>
      <c r="T428" s="228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9" t="s">
        <v>169</v>
      </c>
      <c r="AT428" s="229" t="s">
        <v>152</v>
      </c>
      <c r="AU428" s="229" t="s">
        <v>90</v>
      </c>
      <c r="AY428" s="17" t="s">
        <v>149</v>
      </c>
      <c r="BE428" s="230">
        <f>IF(N428="základní",J428,0)</f>
        <v>0</v>
      </c>
      <c r="BF428" s="230">
        <f>IF(N428="snížená",J428,0)</f>
        <v>0</v>
      </c>
      <c r="BG428" s="230">
        <f>IF(N428="zákl. přenesená",J428,0)</f>
        <v>0</v>
      </c>
      <c r="BH428" s="230">
        <f>IF(N428="sníž. přenesená",J428,0)</f>
        <v>0</v>
      </c>
      <c r="BI428" s="230">
        <f>IF(N428="nulová",J428,0)</f>
        <v>0</v>
      </c>
      <c r="BJ428" s="17" t="s">
        <v>88</v>
      </c>
      <c r="BK428" s="230">
        <f>ROUND(I428*H428,2)</f>
        <v>0</v>
      </c>
      <c r="BL428" s="17" t="s">
        <v>169</v>
      </c>
      <c r="BM428" s="229" t="s">
        <v>1146</v>
      </c>
    </row>
    <row r="429" spans="1:51" s="13" customFormat="1" ht="12">
      <c r="A429" s="13"/>
      <c r="B429" s="236"/>
      <c r="C429" s="237"/>
      <c r="D429" s="231" t="s">
        <v>201</v>
      </c>
      <c r="E429" s="238" t="s">
        <v>1</v>
      </c>
      <c r="F429" s="239" t="s">
        <v>1147</v>
      </c>
      <c r="G429" s="237"/>
      <c r="H429" s="240">
        <v>19.2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201</v>
      </c>
      <c r="AU429" s="246" t="s">
        <v>90</v>
      </c>
      <c r="AV429" s="13" t="s">
        <v>90</v>
      </c>
      <c r="AW429" s="13" t="s">
        <v>36</v>
      </c>
      <c r="AX429" s="13" t="s">
        <v>80</v>
      </c>
      <c r="AY429" s="246" t="s">
        <v>149</v>
      </c>
    </row>
    <row r="430" spans="1:51" s="13" customFormat="1" ht="12">
      <c r="A430" s="13"/>
      <c r="B430" s="236"/>
      <c r="C430" s="237"/>
      <c r="D430" s="231" t="s">
        <v>201</v>
      </c>
      <c r="E430" s="238" t="s">
        <v>1</v>
      </c>
      <c r="F430" s="239" t="s">
        <v>1148</v>
      </c>
      <c r="G430" s="237"/>
      <c r="H430" s="240">
        <v>44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6" t="s">
        <v>201</v>
      </c>
      <c r="AU430" s="246" t="s">
        <v>90</v>
      </c>
      <c r="AV430" s="13" t="s">
        <v>90</v>
      </c>
      <c r="AW430" s="13" t="s">
        <v>36</v>
      </c>
      <c r="AX430" s="13" t="s">
        <v>80</v>
      </c>
      <c r="AY430" s="246" t="s">
        <v>149</v>
      </c>
    </row>
    <row r="431" spans="1:51" s="13" customFormat="1" ht="12">
      <c r="A431" s="13"/>
      <c r="B431" s="236"/>
      <c r="C431" s="237"/>
      <c r="D431" s="231" t="s">
        <v>201</v>
      </c>
      <c r="E431" s="238" t="s">
        <v>1</v>
      </c>
      <c r="F431" s="239" t="s">
        <v>1149</v>
      </c>
      <c r="G431" s="237"/>
      <c r="H431" s="240">
        <v>30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6" t="s">
        <v>201</v>
      </c>
      <c r="AU431" s="246" t="s">
        <v>90</v>
      </c>
      <c r="AV431" s="13" t="s">
        <v>90</v>
      </c>
      <c r="AW431" s="13" t="s">
        <v>36</v>
      </c>
      <c r="AX431" s="13" t="s">
        <v>80</v>
      </c>
      <c r="AY431" s="246" t="s">
        <v>149</v>
      </c>
    </row>
    <row r="432" spans="1:65" s="2" customFormat="1" ht="24.15" customHeight="1">
      <c r="A432" s="38"/>
      <c r="B432" s="39"/>
      <c r="C432" s="218" t="s">
        <v>1150</v>
      </c>
      <c r="D432" s="218" t="s">
        <v>152</v>
      </c>
      <c r="E432" s="219" t="s">
        <v>1151</v>
      </c>
      <c r="F432" s="220" t="s">
        <v>1152</v>
      </c>
      <c r="G432" s="221" t="s">
        <v>239</v>
      </c>
      <c r="H432" s="222">
        <v>4</v>
      </c>
      <c r="I432" s="223"/>
      <c r="J432" s="224">
        <f>ROUND(I432*H432,2)</f>
        <v>0</v>
      </c>
      <c r="K432" s="220" t="s">
        <v>156</v>
      </c>
      <c r="L432" s="44"/>
      <c r="M432" s="225" t="s">
        <v>1</v>
      </c>
      <c r="N432" s="226" t="s">
        <v>45</v>
      </c>
      <c r="O432" s="91"/>
      <c r="P432" s="227">
        <f>O432*H432</f>
        <v>0</v>
      </c>
      <c r="Q432" s="227">
        <v>0.00145</v>
      </c>
      <c r="R432" s="227">
        <f>Q432*H432</f>
        <v>0.0058</v>
      </c>
      <c r="S432" s="227">
        <v>0</v>
      </c>
      <c r="T432" s="228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9" t="s">
        <v>169</v>
      </c>
      <c r="AT432" s="229" t="s">
        <v>152</v>
      </c>
      <c r="AU432" s="229" t="s">
        <v>90</v>
      </c>
      <c r="AY432" s="17" t="s">
        <v>149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17" t="s">
        <v>88</v>
      </c>
      <c r="BK432" s="230">
        <f>ROUND(I432*H432,2)</f>
        <v>0</v>
      </c>
      <c r="BL432" s="17" t="s">
        <v>169</v>
      </c>
      <c r="BM432" s="229" t="s">
        <v>1153</v>
      </c>
    </row>
    <row r="433" spans="1:51" s="13" customFormat="1" ht="12">
      <c r="A433" s="13"/>
      <c r="B433" s="236"/>
      <c r="C433" s="237"/>
      <c r="D433" s="231" t="s">
        <v>201</v>
      </c>
      <c r="E433" s="238" t="s">
        <v>1</v>
      </c>
      <c r="F433" s="239" t="s">
        <v>1154</v>
      </c>
      <c r="G433" s="237"/>
      <c r="H433" s="240">
        <v>4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201</v>
      </c>
      <c r="AU433" s="246" t="s">
        <v>90</v>
      </c>
      <c r="AV433" s="13" t="s">
        <v>90</v>
      </c>
      <c r="AW433" s="13" t="s">
        <v>36</v>
      </c>
      <c r="AX433" s="13" t="s">
        <v>80</v>
      </c>
      <c r="AY433" s="246" t="s">
        <v>149</v>
      </c>
    </row>
    <row r="434" spans="1:65" s="2" customFormat="1" ht="33" customHeight="1">
      <c r="A434" s="38"/>
      <c r="B434" s="39"/>
      <c r="C434" s="218" t="s">
        <v>1155</v>
      </c>
      <c r="D434" s="218" t="s">
        <v>152</v>
      </c>
      <c r="E434" s="219" t="s">
        <v>1156</v>
      </c>
      <c r="F434" s="220" t="s">
        <v>1157</v>
      </c>
      <c r="G434" s="221" t="s">
        <v>198</v>
      </c>
      <c r="H434" s="222">
        <v>711.73</v>
      </c>
      <c r="I434" s="223"/>
      <c r="J434" s="224">
        <f>ROUND(I434*H434,2)</f>
        <v>0</v>
      </c>
      <c r="K434" s="220" t="s">
        <v>156</v>
      </c>
      <c r="L434" s="44"/>
      <c r="M434" s="225" t="s">
        <v>1</v>
      </c>
      <c r="N434" s="226" t="s">
        <v>45</v>
      </c>
      <c r="O434" s="91"/>
      <c r="P434" s="227">
        <f>O434*H434</f>
        <v>0</v>
      </c>
      <c r="Q434" s="227">
        <v>0.1554</v>
      </c>
      <c r="R434" s="227">
        <f>Q434*H434</f>
        <v>110.60284200000001</v>
      </c>
      <c r="S434" s="227">
        <v>0</v>
      </c>
      <c r="T434" s="22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9" t="s">
        <v>169</v>
      </c>
      <c r="AT434" s="229" t="s">
        <v>152</v>
      </c>
      <c r="AU434" s="229" t="s">
        <v>90</v>
      </c>
      <c r="AY434" s="17" t="s">
        <v>149</v>
      </c>
      <c r="BE434" s="230">
        <f>IF(N434="základní",J434,0)</f>
        <v>0</v>
      </c>
      <c r="BF434" s="230">
        <f>IF(N434="snížená",J434,0)</f>
        <v>0</v>
      </c>
      <c r="BG434" s="230">
        <f>IF(N434="zákl. přenesená",J434,0)</f>
        <v>0</v>
      </c>
      <c r="BH434" s="230">
        <f>IF(N434="sníž. přenesená",J434,0)</f>
        <v>0</v>
      </c>
      <c r="BI434" s="230">
        <f>IF(N434="nulová",J434,0)</f>
        <v>0</v>
      </c>
      <c r="BJ434" s="17" t="s">
        <v>88</v>
      </c>
      <c r="BK434" s="230">
        <f>ROUND(I434*H434,2)</f>
        <v>0</v>
      </c>
      <c r="BL434" s="17" t="s">
        <v>169</v>
      </c>
      <c r="BM434" s="229" t="s">
        <v>1158</v>
      </c>
    </row>
    <row r="435" spans="1:51" s="15" customFormat="1" ht="12">
      <c r="A435" s="15"/>
      <c r="B435" s="279"/>
      <c r="C435" s="280"/>
      <c r="D435" s="231" t="s">
        <v>201</v>
      </c>
      <c r="E435" s="281" t="s">
        <v>1</v>
      </c>
      <c r="F435" s="282" t="s">
        <v>1159</v>
      </c>
      <c r="G435" s="280"/>
      <c r="H435" s="281" t="s">
        <v>1</v>
      </c>
      <c r="I435" s="283"/>
      <c r="J435" s="280"/>
      <c r="K435" s="280"/>
      <c r="L435" s="284"/>
      <c r="M435" s="285"/>
      <c r="N435" s="286"/>
      <c r="O435" s="286"/>
      <c r="P435" s="286"/>
      <c r="Q435" s="286"/>
      <c r="R435" s="286"/>
      <c r="S435" s="286"/>
      <c r="T435" s="287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88" t="s">
        <v>201</v>
      </c>
      <c r="AU435" s="288" t="s">
        <v>90</v>
      </c>
      <c r="AV435" s="15" t="s">
        <v>88</v>
      </c>
      <c r="AW435" s="15" t="s">
        <v>36</v>
      </c>
      <c r="AX435" s="15" t="s">
        <v>80</v>
      </c>
      <c r="AY435" s="288" t="s">
        <v>149</v>
      </c>
    </row>
    <row r="436" spans="1:51" s="13" customFormat="1" ht="12">
      <c r="A436" s="13"/>
      <c r="B436" s="236"/>
      <c r="C436" s="237"/>
      <c r="D436" s="231" t="s">
        <v>201</v>
      </c>
      <c r="E436" s="238" t="s">
        <v>1</v>
      </c>
      <c r="F436" s="239" t="s">
        <v>1160</v>
      </c>
      <c r="G436" s="237"/>
      <c r="H436" s="240">
        <v>383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201</v>
      </c>
      <c r="AU436" s="246" t="s">
        <v>90</v>
      </c>
      <c r="AV436" s="13" t="s">
        <v>90</v>
      </c>
      <c r="AW436" s="13" t="s">
        <v>36</v>
      </c>
      <c r="AX436" s="13" t="s">
        <v>80</v>
      </c>
      <c r="AY436" s="246" t="s">
        <v>149</v>
      </c>
    </row>
    <row r="437" spans="1:51" s="15" customFormat="1" ht="12">
      <c r="A437" s="15"/>
      <c r="B437" s="279"/>
      <c r="C437" s="280"/>
      <c r="D437" s="231" t="s">
        <v>201</v>
      </c>
      <c r="E437" s="281" t="s">
        <v>1</v>
      </c>
      <c r="F437" s="282" t="s">
        <v>1161</v>
      </c>
      <c r="G437" s="280"/>
      <c r="H437" s="281" t="s">
        <v>1</v>
      </c>
      <c r="I437" s="283"/>
      <c r="J437" s="280"/>
      <c r="K437" s="280"/>
      <c r="L437" s="284"/>
      <c r="M437" s="285"/>
      <c r="N437" s="286"/>
      <c r="O437" s="286"/>
      <c r="P437" s="286"/>
      <c r="Q437" s="286"/>
      <c r="R437" s="286"/>
      <c r="S437" s="286"/>
      <c r="T437" s="287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88" t="s">
        <v>201</v>
      </c>
      <c r="AU437" s="288" t="s">
        <v>90</v>
      </c>
      <c r="AV437" s="15" t="s">
        <v>88</v>
      </c>
      <c r="AW437" s="15" t="s">
        <v>36</v>
      </c>
      <c r="AX437" s="15" t="s">
        <v>80</v>
      </c>
      <c r="AY437" s="288" t="s">
        <v>149</v>
      </c>
    </row>
    <row r="438" spans="1:51" s="13" customFormat="1" ht="12">
      <c r="A438" s="13"/>
      <c r="B438" s="236"/>
      <c r="C438" s="237"/>
      <c r="D438" s="231" t="s">
        <v>201</v>
      </c>
      <c r="E438" s="238" t="s">
        <v>1</v>
      </c>
      <c r="F438" s="239" t="s">
        <v>1162</v>
      </c>
      <c r="G438" s="237"/>
      <c r="H438" s="240">
        <v>19.7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201</v>
      </c>
      <c r="AU438" s="246" t="s">
        <v>90</v>
      </c>
      <c r="AV438" s="13" t="s">
        <v>90</v>
      </c>
      <c r="AW438" s="13" t="s">
        <v>36</v>
      </c>
      <c r="AX438" s="13" t="s">
        <v>80</v>
      </c>
      <c r="AY438" s="246" t="s">
        <v>149</v>
      </c>
    </row>
    <row r="439" spans="1:51" s="15" customFormat="1" ht="12">
      <c r="A439" s="15"/>
      <c r="B439" s="279"/>
      <c r="C439" s="280"/>
      <c r="D439" s="231" t="s">
        <v>201</v>
      </c>
      <c r="E439" s="281" t="s">
        <v>1</v>
      </c>
      <c r="F439" s="282" t="s">
        <v>1163</v>
      </c>
      <c r="G439" s="280"/>
      <c r="H439" s="281" t="s">
        <v>1</v>
      </c>
      <c r="I439" s="283"/>
      <c r="J439" s="280"/>
      <c r="K439" s="280"/>
      <c r="L439" s="284"/>
      <c r="M439" s="285"/>
      <c r="N439" s="286"/>
      <c r="O439" s="286"/>
      <c r="P439" s="286"/>
      <c r="Q439" s="286"/>
      <c r="R439" s="286"/>
      <c r="S439" s="286"/>
      <c r="T439" s="287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88" t="s">
        <v>201</v>
      </c>
      <c r="AU439" s="288" t="s">
        <v>90</v>
      </c>
      <c r="AV439" s="15" t="s">
        <v>88</v>
      </c>
      <c r="AW439" s="15" t="s">
        <v>36</v>
      </c>
      <c r="AX439" s="15" t="s">
        <v>80</v>
      </c>
      <c r="AY439" s="288" t="s">
        <v>149</v>
      </c>
    </row>
    <row r="440" spans="1:51" s="13" customFormat="1" ht="12">
      <c r="A440" s="13"/>
      <c r="B440" s="236"/>
      <c r="C440" s="237"/>
      <c r="D440" s="231" t="s">
        <v>201</v>
      </c>
      <c r="E440" s="238" t="s">
        <v>1</v>
      </c>
      <c r="F440" s="239" t="s">
        <v>1164</v>
      </c>
      <c r="G440" s="237"/>
      <c r="H440" s="240">
        <v>9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201</v>
      </c>
      <c r="AU440" s="246" t="s">
        <v>90</v>
      </c>
      <c r="AV440" s="13" t="s">
        <v>90</v>
      </c>
      <c r="AW440" s="13" t="s">
        <v>36</v>
      </c>
      <c r="AX440" s="13" t="s">
        <v>80</v>
      </c>
      <c r="AY440" s="246" t="s">
        <v>149</v>
      </c>
    </row>
    <row r="441" spans="1:51" s="15" customFormat="1" ht="12">
      <c r="A441" s="15"/>
      <c r="B441" s="279"/>
      <c r="C441" s="280"/>
      <c r="D441" s="231" t="s">
        <v>201</v>
      </c>
      <c r="E441" s="281" t="s">
        <v>1</v>
      </c>
      <c r="F441" s="282" t="s">
        <v>1165</v>
      </c>
      <c r="G441" s="280"/>
      <c r="H441" s="281" t="s">
        <v>1</v>
      </c>
      <c r="I441" s="283"/>
      <c r="J441" s="280"/>
      <c r="K441" s="280"/>
      <c r="L441" s="284"/>
      <c r="M441" s="285"/>
      <c r="N441" s="286"/>
      <c r="O441" s="286"/>
      <c r="P441" s="286"/>
      <c r="Q441" s="286"/>
      <c r="R441" s="286"/>
      <c r="S441" s="286"/>
      <c r="T441" s="287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88" t="s">
        <v>201</v>
      </c>
      <c r="AU441" s="288" t="s">
        <v>90</v>
      </c>
      <c r="AV441" s="15" t="s">
        <v>88</v>
      </c>
      <c r="AW441" s="15" t="s">
        <v>36</v>
      </c>
      <c r="AX441" s="15" t="s">
        <v>80</v>
      </c>
      <c r="AY441" s="288" t="s">
        <v>149</v>
      </c>
    </row>
    <row r="442" spans="1:51" s="13" customFormat="1" ht="12">
      <c r="A442" s="13"/>
      <c r="B442" s="236"/>
      <c r="C442" s="237"/>
      <c r="D442" s="231" t="s">
        <v>201</v>
      </c>
      <c r="E442" s="238" t="s">
        <v>1</v>
      </c>
      <c r="F442" s="239" t="s">
        <v>1166</v>
      </c>
      <c r="G442" s="237"/>
      <c r="H442" s="240">
        <v>288.03</v>
      </c>
      <c r="I442" s="241"/>
      <c r="J442" s="237"/>
      <c r="K442" s="237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201</v>
      </c>
      <c r="AU442" s="246" t="s">
        <v>90</v>
      </c>
      <c r="AV442" s="13" t="s">
        <v>90</v>
      </c>
      <c r="AW442" s="13" t="s">
        <v>36</v>
      </c>
      <c r="AX442" s="13" t="s">
        <v>80</v>
      </c>
      <c r="AY442" s="246" t="s">
        <v>149</v>
      </c>
    </row>
    <row r="443" spans="1:51" s="15" customFormat="1" ht="12">
      <c r="A443" s="15"/>
      <c r="B443" s="279"/>
      <c r="C443" s="280"/>
      <c r="D443" s="231" t="s">
        <v>201</v>
      </c>
      <c r="E443" s="281" t="s">
        <v>1</v>
      </c>
      <c r="F443" s="282" t="s">
        <v>1167</v>
      </c>
      <c r="G443" s="280"/>
      <c r="H443" s="281" t="s">
        <v>1</v>
      </c>
      <c r="I443" s="283"/>
      <c r="J443" s="280"/>
      <c r="K443" s="280"/>
      <c r="L443" s="284"/>
      <c r="M443" s="285"/>
      <c r="N443" s="286"/>
      <c r="O443" s="286"/>
      <c r="P443" s="286"/>
      <c r="Q443" s="286"/>
      <c r="R443" s="286"/>
      <c r="S443" s="286"/>
      <c r="T443" s="287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88" t="s">
        <v>201</v>
      </c>
      <c r="AU443" s="288" t="s">
        <v>90</v>
      </c>
      <c r="AV443" s="15" t="s">
        <v>88</v>
      </c>
      <c r="AW443" s="15" t="s">
        <v>36</v>
      </c>
      <c r="AX443" s="15" t="s">
        <v>80</v>
      </c>
      <c r="AY443" s="288" t="s">
        <v>149</v>
      </c>
    </row>
    <row r="444" spans="1:51" s="13" customFormat="1" ht="12">
      <c r="A444" s="13"/>
      <c r="B444" s="236"/>
      <c r="C444" s="237"/>
      <c r="D444" s="231" t="s">
        <v>201</v>
      </c>
      <c r="E444" s="238" t="s">
        <v>1</v>
      </c>
      <c r="F444" s="239" t="s">
        <v>178</v>
      </c>
      <c r="G444" s="237"/>
      <c r="H444" s="240">
        <v>6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201</v>
      </c>
      <c r="AU444" s="246" t="s">
        <v>90</v>
      </c>
      <c r="AV444" s="13" t="s">
        <v>90</v>
      </c>
      <c r="AW444" s="13" t="s">
        <v>36</v>
      </c>
      <c r="AX444" s="13" t="s">
        <v>80</v>
      </c>
      <c r="AY444" s="246" t="s">
        <v>149</v>
      </c>
    </row>
    <row r="445" spans="1:51" s="15" customFormat="1" ht="12">
      <c r="A445" s="15"/>
      <c r="B445" s="279"/>
      <c r="C445" s="280"/>
      <c r="D445" s="231" t="s">
        <v>201</v>
      </c>
      <c r="E445" s="281" t="s">
        <v>1</v>
      </c>
      <c r="F445" s="282" t="s">
        <v>1168</v>
      </c>
      <c r="G445" s="280"/>
      <c r="H445" s="281" t="s">
        <v>1</v>
      </c>
      <c r="I445" s="283"/>
      <c r="J445" s="280"/>
      <c r="K445" s="280"/>
      <c r="L445" s="284"/>
      <c r="M445" s="285"/>
      <c r="N445" s="286"/>
      <c r="O445" s="286"/>
      <c r="P445" s="286"/>
      <c r="Q445" s="286"/>
      <c r="R445" s="286"/>
      <c r="S445" s="286"/>
      <c r="T445" s="287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88" t="s">
        <v>201</v>
      </c>
      <c r="AU445" s="288" t="s">
        <v>90</v>
      </c>
      <c r="AV445" s="15" t="s">
        <v>88</v>
      </c>
      <c r="AW445" s="15" t="s">
        <v>36</v>
      </c>
      <c r="AX445" s="15" t="s">
        <v>80</v>
      </c>
      <c r="AY445" s="288" t="s">
        <v>149</v>
      </c>
    </row>
    <row r="446" spans="1:51" s="13" customFormat="1" ht="12">
      <c r="A446" s="13"/>
      <c r="B446" s="236"/>
      <c r="C446" s="237"/>
      <c r="D446" s="231" t="s">
        <v>201</v>
      </c>
      <c r="E446" s="238" t="s">
        <v>1</v>
      </c>
      <c r="F446" s="239" t="s">
        <v>178</v>
      </c>
      <c r="G446" s="237"/>
      <c r="H446" s="240">
        <v>6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201</v>
      </c>
      <c r="AU446" s="246" t="s">
        <v>90</v>
      </c>
      <c r="AV446" s="13" t="s">
        <v>90</v>
      </c>
      <c r="AW446" s="13" t="s">
        <v>36</v>
      </c>
      <c r="AX446" s="13" t="s">
        <v>80</v>
      </c>
      <c r="AY446" s="246" t="s">
        <v>149</v>
      </c>
    </row>
    <row r="447" spans="1:65" s="2" customFormat="1" ht="16.5" customHeight="1">
      <c r="A447" s="38"/>
      <c r="B447" s="39"/>
      <c r="C447" s="255" t="s">
        <v>1169</v>
      </c>
      <c r="D447" s="255" t="s">
        <v>343</v>
      </c>
      <c r="E447" s="256" t="s">
        <v>1170</v>
      </c>
      <c r="F447" s="257" t="s">
        <v>1171</v>
      </c>
      <c r="G447" s="258" t="s">
        <v>198</v>
      </c>
      <c r="H447" s="259">
        <v>402.9</v>
      </c>
      <c r="I447" s="260"/>
      <c r="J447" s="261">
        <f>ROUND(I447*H447,2)</f>
        <v>0</v>
      </c>
      <c r="K447" s="257" t="s">
        <v>156</v>
      </c>
      <c r="L447" s="262"/>
      <c r="M447" s="263" t="s">
        <v>1</v>
      </c>
      <c r="N447" s="264" t="s">
        <v>45</v>
      </c>
      <c r="O447" s="91"/>
      <c r="P447" s="227">
        <f>O447*H447</f>
        <v>0</v>
      </c>
      <c r="Q447" s="227">
        <v>0.08</v>
      </c>
      <c r="R447" s="227">
        <f>Q447*H447</f>
        <v>32.232</v>
      </c>
      <c r="S447" s="227">
        <v>0</v>
      </c>
      <c r="T447" s="228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9" t="s">
        <v>188</v>
      </c>
      <c r="AT447" s="229" t="s">
        <v>343</v>
      </c>
      <c r="AU447" s="229" t="s">
        <v>90</v>
      </c>
      <c r="AY447" s="17" t="s">
        <v>149</v>
      </c>
      <c r="BE447" s="230">
        <f>IF(N447="základní",J447,0)</f>
        <v>0</v>
      </c>
      <c r="BF447" s="230">
        <f>IF(N447="snížená",J447,0)</f>
        <v>0</v>
      </c>
      <c r="BG447" s="230">
        <f>IF(N447="zákl. přenesená",J447,0)</f>
        <v>0</v>
      </c>
      <c r="BH447" s="230">
        <f>IF(N447="sníž. přenesená",J447,0)</f>
        <v>0</v>
      </c>
      <c r="BI447" s="230">
        <f>IF(N447="nulová",J447,0)</f>
        <v>0</v>
      </c>
      <c r="BJ447" s="17" t="s">
        <v>88</v>
      </c>
      <c r="BK447" s="230">
        <f>ROUND(I447*H447,2)</f>
        <v>0</v>
      </c>
      <c r="BL447" s="17" t="s">
        <v>169</v>
      </c>
      <c r="BM447" s="229" t="s">
        <v>1172</v>
      </c>
    </row>
    <row r="448" spans="1:47" s="2" customFormat="1" ht="12">
      <c r="A448" s="38"/>
      <c r="B448" s="39"/>
      <c r="C448" s="40"/>
      <c r="D448" s="231" t="s">
        <v>159</v>
      </c>
      <c r="E448" s="40"/>
      <c r="F448" s="232" t="s">
        <v>1173</v>
      </c>
      <c r="G448" s="40"/>
      <c r="H448" s="40"/>
      <c r="I448" s="233"/>
      <c r="J448" s="40"/>
      <c r="K448" s="40"/>
      <c r="L448" s="44"/>
      <c r="M448" s="234"/>
      <c r="N448" s="235"/>
      <c r="O448" s="91"/>
      <c r="P448" s="91"/>
      <c r="Q448" s="91"/>
      <c r="R448" s="91"/>
      <c r="S448" s="91"/>
      <c r="T448" s="92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159</v>
      </c>
      <c r="AU448" s="17" t="s">
        <v>90</v>
      </c>
    </row>
    <row r="449" spans="1:51" s="13" customFormat="1" ht="12">
      <c r="A449" s="13"/>
      <c r="B449" s="236"/>
      <c r="C449" s="237"/>
      <c r="D449" s="231" t="s">
        <v>201</v>
      </c>
      <c r="E449" s="238" t="s">
        <v>1</v>
      </c>
      <c r="F449" s="239" t="s">
        <v>1174</v>
      </c>
      <c r="G449" s="237"/>
      <c r="H449" s="240">
        <v>395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6" t="s">
        <v>201</v>
      </c>
      <c r="AU449" s="246" t="s">
        <v>90</v>
      </c>
      <c r="AV449" s="13" t="s">
        <v>90</v>
      </c>
      <c r="AW449" s="13" t="s">
        <v>36</v>
      </c>
      <c r="AX449" s="13" t="s">
        <v>80</v>
      </c>
      <c r="AY449" s="246" t="s">
        <v>149</v>
      </c>
    </row>
    <row r="450" spans="1:51" s="13" customFormat="1" ht="12">
      <c r="A450" s="13"/>
      <c r="B450" s="236"/>
      <c r="C450" s="237"/>
      <c r="D450" s="231" t="s">
        <v>201</v>
      </c>
      <c r="E450" s="237"/>
      <c r="F450" s="239" t="s">
        <v>1175</v>
      </c>
      <c r="G450" s="237"/>
      <c r="H450" s="240">
        <v>402.9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201</v>
      </c>
      <c r="AU450" s="246" t="s">
        <v>90</v>
      </c>
      <c r="AV450" s="13" t="s">
        <v>90</v>
      </c>
      <c r="AW450" s="13" t="s">
        <v>4</v>
      </c>
      <c r="AX450" s="13" t="s">
        <v>88</v>
      </c>
      <c r="AY450" s="246" t="s">
        <v>149</v>
      </c>
    </row>
    <row r="451" spans="1:65" s="2" customFormat="1" ht="24.15" customHeight="1">
      <c r="A451" s="38"/>
      <c r="B451" s="39"/>
      <c r="C451" s="255" t="s">
        <v>1176</v>
      </c>
      <c r="D451" s="255" t="s">
        <v>343</v>
      </c>
      <c r="E451" s="256" t="s">
        <v>1177</v>
      </c>
      <c r="F451" s="257" t="s">
        <v>1178</v>
      </c>
      <c r="G451" s="258" t="s">
        <v>198</v>
      </c>
      <c r="H451" s="259">
        <v>19.7</v>
      </c>
      <c r="I451" s="260"/>
      <c r="J451" s="261">
        <f>ROUND(I451*H451,2)</f>
        <v>0</v>
      </c>
      <c r="K451" s="257" t="s">
        <v>156</v>
      </c>
      <c r="L451" s="262"/>
      <c r="M451" s="263" t="s">
        <v>1</v>
      </c>
      <c r="N451" s="264" t="s">
        <v>45</v>
      </c>
      <c r="O451" s="91"/>
      <c r="P451" s="227">
        <f>O451*H451</f>
        <v>0</v>
      </c>
      <c r="Q451" s="227">
        <v>0.0483</v>
      </c>
      <c r="R451" s="227">
        <f>Q451*H451</f>
        <v>0.95151</v>
      </c>
      <c r="S451" s="227">
        <v>0</v>
      </c>
      <c r="T451" s="228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9" t="s">
        <v>188</v>
      </c>
      <c r="AT451" s="229" t="s">
        <v>343</v>
      </c>
      <c r="AU451" s="229" t="s">
        <v>90</v>
      </c>
      <c r="AY451" s="17" t="s">
        <v>149</v>
      </c>
      <c r="BE451" s="230">
        <f>IF(N451="základní",J451,0)</f>
        <v>0</v>
      </c>
      <c r="BF451" s="230">
        <f>IF(N451="snížená",J451,0)</f>
        <v>0</v>
      </c>
      <c r="BG451" s="230">
        <f>IF(N451="zákl. přenesená",J451,0)</f>
        <v>0</v>
      </c>
      <c r="BH451" s="230">
        <f>IF(N451="sníž. přenesená",J451,0)</f>
        <v>0</v>
      </c>
      <c r="BI451" s="230">
        <f>IF(N451="nulová",J451,0)</f>
        <v>0</v>
      </c>
      <c r="BJ451" s="17" t="s">
        <v>88</v>
      </c>
      <c r="BK451" s="230">
        <f>ROUND(I451*H451,2)</f>
        <v>0</v>
      </c>
      <c r="BL451" s="17" t="s">
        <v>169</v>
      </c>
      <c r="BM451" s="229" t="s">
        <v>1179</v>
      </c>
    </row>
    <row r="452" spans="1:51" s="13" customFormat="1" ht="12">
      <c r="A452" s="13"/>
      <c r="B452" s="236"/>
      <c r="C452" s="237"/>
      <c r="D452" s="231" t="s">
        <v>201</v>
      </c>
      <c r="E452" s="237"/>
      <c r="F452" s="239" t="s">
        <v>1180</v>
      </c>
      <c r="G452" s="237"/>
      <c r="H452" s="240">
        <v>19.7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6" t="s">
        <v>201</v>
      </c>
      <c r="AU452" s="246" t="s">
        <v>90</v>
      </c>
      <c r="AV452" s="13" t="s">
        <v>90</v>
      </c>
      <c r="AW452" s="13" t="s">
        <v>4</v>
      </c>
      <c r="AX452" s="13" t="s">
        <v>88</v>
      </c>
      <c r="AY452" s="246" t="s">
        <v>149</v>
      </c>
    </row>
    <row r="453" spans="1:65" s="2" customFormat="1" ht="24.15" customHeight="1">
      <c r="A453" s="38"/>
      <c r="B453" s="39"/>
      <c r="C453" s="255" t="s">
        <v>1181</v>
      </c>
      <c r="D453" s="255" t="s">
        <v>343</v>
      </c>
      <c r="E453" s="256" t="s">
        <v>1182</v>
      </c>
      <c r="F453" s="257" t="s">
        <v>1183</v>
      </c>
      <c r="G453" s="258" t="s">
        <v>198</v>
      </c>
      <c r="H453" s="259">
        <v>9</v>
      </c>
      <c r="I453" s="260"/>
      <c r="J453" s="261">
        <f>ROUND(I453*H453,2)</f>
        <v>0</v>
      </c>
      <c r="K453" s="257" t="s">
        <v>156</v>
      </c>
      <c r="L453" s="262"/>
      <c r="M453" s="263" t="s">
        <v>1</v>
      </c>
      <c r="N453" s="264" t="s">
        <v>45</v>
      </c>
      <c r="O453" s="91"/>
      <c r="P453" s="227">
        <f>O453*H453</f>
        <v>0</v>
      </c>
      <c r="Q453" s="227">
        <v>0.06567</v>
      </c>
      <c r="R453" s="227">
        <f>Q453*H453</f>
        <v>0.59103</v>
      </c>
      <c r="S453" s="227">
        <v>0</v>
      </c>
      <c r="T453" s="228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29" t="s">
        <v>188</v>
      </c>
      <c r="AT453" s="229" t="s">
        <v>343</v>
      </c>
      <c r="AU453" s="229" t="s">
        <v>90</v>
      </c>
      <c r="AY453" s="17" t="s">
        <v>149</v>
      </c>
      <c r="BE453" s="230">
        <f>IF(N453="základní",J453,0)</f>
        <v>0</v>
      </c>
      <c r="BF453" s="230">
        <f>IF(N453="snížená",J453,0)</f>
        <v>0</v>
      </c>
      <c r="BG453" s="230">
        <f>IF(N453="zákl. přenesená",J453,0)</f>
        <v>0</v>
      </c>
      <c r="BH453" s="230">
        <f>IF(N453="sníž. přenesená",J453,0)</f>
        <v>0</v>
      </c>
      <c r="BI453" s="230">
        <f>IF(N453="nulová",J453,0)</f>
        <v>0</v>
      </c>
      <c r="BJ453" s="17" t="s">
        <v>88</v>
      </c>
      <c r="BK453" s="230">
        <f>ROUND(I453*H453,2)</f>
        <v>0</v>
      </c>
      <c r="BL453" s="17" t="s">
        <v>169</v>
      </c>
      <c r="BM453" s="229" t="s">
        <v>1184</v>
      </c>
    </row>
    <row r="454" spans="1:51" s="13" customFormat="1" ht="12">
      <c r="A454" s="13"/>
      <c r="B454" s="236"/>
      <c r="C454" s="237"/>
      <c r="D454" s="231" t="s">
        <v>201</v>
      </c>
      <c r="E454" s="237"/>
      <c r="F454" s="239" t="s">
        <v>1185</v>
      </c>
      <c r="G454" s="237"/>
      <c r="H454" s="240">
        <v>9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6" t="s">
        <v>201</v>
      </c>
      <c r="AU454" s="246" t="s">
        <v>90</v>
      </c>
      <c r="AV454" s="13" t="s">
        <v>90</v>
      </c>
      <c r="AW454" s="13" t="s">
        <v>4</v>
      </c>
      <c r="AX454" s="13" t="s">
        <v>88</v>
      </c>
      <c r="AY454" s="246" t="s">
        <v>149</v>
      </c>
    </row>
    <row r="455" spans="1:65" s="2" customFormat="1" ht="24.15" customHeight="1">
      <c r="A455" s="38"/>
      <c r="B455" s="39"/>
      <c r="C455" s="255" t="s">
        <v>1186</v>
      </c>
      <c r="D455" s="255" t="s">
        <v>343</v>
      </c>
      <c r="E455" s="256" t="s">
        <v>1187</v>
      </c>
      <c r="F455" s="257" t="s">
        <v>1188</v>
      </c>
      <c r="G455" s="258" t="s">
        <v>198</v>
      </c>
      <c r="H455" s="259">
        <v>275.431</v>
      </c>
      <c r="I455" s="260"/>
      <c r="J455" s="261">
        <f>ROUND(I455*H455,2)</f>
        <v>0</v>
      </c>
      <c r="K455" s="257" t="s">
        <v>1</v>
      </c>
      <c r="L455" s="262"/>
      <c r="M455" s="263" t="s">
        <v>1</v>
      </c>
      <c r="N455" s="264" t="s">
        <v>45</v>
      </c>
      <c r="O455" s="91"/>
      <c r="P455" s="227">
        <f>O455*H455</f>
        <v>0</v>
      </c>
      <c r="Q455" s="227">
        <v>0.102</v>
      </c>
      <c r="R455" s="227">
        <f>Q455*H455</f>
        <v>28.093961999999998</v>
      </c>
      <c r="S455" s="227">
        <v>0</v>
      </c>
      <c r="T455" s="228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9" t="s">
        <v>188</v>
      </c>
      <c r="AT455" s="229" t="s">
        <v>343</v>
      </c>
      <c r="AU455" s="229" t="s">
        <v>90</v>
      </c>
      <c r="AY455" s="17" t="s">
        <v>149</v>
      </c>
      <c r="BE455" s="230">
        <f>IF(N455="základní",J455,0)</f>
        <v>0</v>
      </c>
      <c r="BF455" s="230">
        <f>IF(N455="snížená",J455,0)</f>
        <v>0</v>
      </c>
      <c r="BG455" s="230">
        <f>IF(N455="zákl. přenesená",J455,0)</f>
        <v>0</v>
      </c>
      <c r="BH455" s="230">
        <f>IF(N455="sníž. přenesená",J455,0)</f>
        <v>0</v>
      </c>
      <c r="BI455" s="230">
        <f>IF(N455="nulová",J455,0)</f>
        <v>0</v>
      </c>
      <c r="BJ455" s="17" t="s">
        <v>88</v>
      </c>
      <c r="BK455" s="230">
        <f>ROUND(I455*H455,2)</f>
        <v>0</v>
      </c>
      <c r="BL455" s="17" t="s">
        <v>169</v>
      </c>
      <c r="BM455" s="229" t="s">
        <v>1189</v>
      </c>
    </row>
    <row r="456" spans="1:47" s="2" customFormat="1" ht="12">
      <c r="A456" s="38"/>
      <c r="B456" s="39"/>
      <c r="C456" s="40"/>
      <c r="D456" s="231" t="s">
        <v>159</v>
      </c>
      <c r="E456" s="40"/>
      <c r="F456" s="232" t="s">
        <v>1190</v>
      </c>
      <c r="G456" s="40"/>
      <c r="H456" s="40"/>
      <c r="I456" s="233"/>
      <c r="J456" s="40"/>
      <c r="K456" s="40"/>
      <c r="L456" s="44"/>
      <c r="M456" s="234"/>
      <c r="N456" s="235"/>
      <c r="O456" s="91"/>
      <c r="P456" s="91"/>
      <c r="Q456" s="91"/>
      <c r="R456" s="91"/>
      <c r="S456" s="91"/>
      <c r="T456" s="92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159</v>
      </c>
      <c r="AU456" s="17" t="s">
        <v>90</v>
      </c>
    </row>
    <row r="457" spans="1:51" s="13" customFormat="1" ht="12">
      <c r="A457" s="13"/>
      <c r="B457" s="236"/>
      <c r="C457" s="237"/>
      <c r="D457" s="231" t="s">
        <v>201</v>
      </c>
      <c r="E457" s="238" t="s">
        <v>1</v>
      </c>
      <c r="F457" s="239" t="s">
        <v>1191</v>
      </c>
      <c r="G457" s="237"/>
      <c r="H457" s="240">
        <v>256.03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6" t="s">
        <v>201</v>
      </c>
      <c r="AU457" s="246" t="s">
        <v>90</v>
      </c>
      <c r="AV457" s="13" t="s">
        <v>90</v>
      </c>
      <c r="AW457" s="13" t="s">
        <v>36</v>
      </c>
      <c r="AX457" s="13" t="s">
        <v>80</v>
      </c>
      <c r="AY457" s="246" t="s">
        <v>149</v>
      </c>
    </row>
    <row r="458" spans="1:51" s="15" customFormat="1" ht="12">
      <c r="A458" s="15"/>
      <c r="B458" s="279"/>
      <c r="C458" s="280"/>
      <c r="D458" s="231" t="s">
        <v>201</v>
      </c>
      <c r="E458" s="281" t="s">
        <v>1</v>
      </c>
      <c r="F458" s="282" t="s">
        <v>1192</v>
      </c>
      <c r="G458" s="280"/>
      <c r="H458" s="281" t="s">
        <v>1</v>
      </c>
      <c r="I458" s="283"/>
      <c r="J458" s="280"/>
      <c r="K458" s="280"/>
      <c r="L458" s="284"/>
      <c r="M458" s="285"/>
      <c r="N458" s="286"/>
      <c r="O458" s="286"/>
      <c r="P458" s="286"/>
      <c r="Q458" s="286"/>
      <c r="R458" s="286"/>
      <c r="S458" s="286"/>
      <c r="T458" s="287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88" t="s">
        <v>201</v>
      </c>
      <c r="AU458" s="288" t="s">
        <v>90</v>
      </c>
      <c r="AV458" s="15" t="s">
        <v>88</v>
      </c>
      <c r="AW458" s="15" t="s">
        <v>36</v>
      </c>
      <c r="AX458" s="15" t="s">
        <v>80</v>
      </c>
      <c r="AY458" s="288" t="s">
        <v>149</v>
      </c>
    </row>
    <row r="459" spans="1:51" s="13" customFormat="1" ht="12">
      <c r="A459" s="13"/>
      <c r="B459" s="236"/>
      <c r="C459" s="237"/>
      <c r="D459" s="231" t="s">
        <v>201</v>
      </c>
      <c r="E459" s="238" t="s">
        <v>1</v>
      </c>
      <c r="F459" s="239" t="s">
        <v>1193</v>
      </c>
      <c r="G459" s="237"/>
      <c r="H459" s="240">
        <v>14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201</v>
      </c>
      <c r="AU459" s="246" t="s">
        <v>90</v>
      </c>
      <c r="AV459" s="13" t="s">
        <v>90</v>
      </c>
      <c r="AW459" s="13" t="s">
        <v>36</v>
      </c>
      <c r="AX459" s="13" t="s">
        <v>80</v>
      </c>
      <c r="AY459" s="246" t="s">
        <v>149</v>
      </c>
    </row>
    <row r="460" spans="1:51" s="13" customFormat="1" ht="12">
      <c r="A460" s="13"/>
      <c r="B460" s="236"/>
      <c r="C460" s="237"/>
      <c r="D460" s="231" t="s">
        <v>201</v>
      </c>
      <c r="E460" s="237"/>
      <c r="F460" s="239" t="s">
        <v>1194</v>
      </c>
      <c r="G460" s="237"/>
      <c r="H460" s="240">
        <v>275.431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201</v>
      </c>
      <c r="AU460" s="246" t="s">
        <v>90</v>
      </c>
      <c r="AV460" s="13" t="s">
        <v>90</v>
      </c>
      <c r="AW460" s="13" t="s">
        <v>4</v>
      </c>
      <c r="AX460" s="13" t="s">
        <v>88</v>
      </c>
      <c r="AY460" s="246" t="s">
        <v>149</v>
      </c>
    </row>
    <row r="461" spans="1:65" s="2" customFormat="1" ht="24.15" customHeight="1">
      <c r="A461" s="38"/>
      <c r="B461" s="39"/>
      <c r="C461" s="218" t="s">
        <v>1195</v>
      </c>
      <c r="D461" s="218" t="s">
        <v>152</v>
      </c>
      <c r="E461" s="219" t="s">
        <v>1196</v>
      </c>
      <c r="F461" s="220" t="s">
        <v>1197</v>
      </c>
      <c r="G461" s="221" t="s">
        <v>198</v>
      </c>
      <c r="H461" s="222">
        <v>104</v>
      </c>
      <c r="I461" s="223"/>
      <c r="J461" s="224">
        <f>ROUND(I461*H461,2)</f>
        <v>0</v>
      </c>
      <c r="K461" s="220" t="s">
        <v>156</v>
      </c>
      <c r="L461" s="44"/>
      <c r="M461" s="225" t="s">
        <v>1</v>
      </c>
      <c r="N461" s="226" t="s">
        <v>45</v>
      </c>
      <c r="O461" s="91"/>
      <c r="P461" s="227">
        <f>O461*H461</f>
        <v>0</v>
      </c>
      <c r="Q461" s="227">
        <v>0.16849</v>
      </c>
      <c r="R461" s="227">
        <f>Q461*H461</f>
        <v>17.52296</v>
      </c>
      <c r="S461" s="227">
        <v>0</v>
      </c>
      <c r="T461" s="228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9" t="s">
        <v>169</v>
      </c>
      <c r="AT461" s="229" t="s">
        <v>152</v>
      </c>
      <c r="AU461" s="229" t="s">
        <v>90</v>
      </c>
      <c r="AY461" s="17" t="s">
        <v>149</v>
      </c>
      <c r="BE461" s="230">
        <f>IF(N461="základní",J461,0)</f>
        <v>0</v>
      </c>
      <c r="BF461" s="230">
        <f>IF(N461="snížená",J461,0)</f>
        <v>0</v>
      </c>
      <c r="BG461" s="230">
        <f>IF(N461="zákl. přenesená",J461,0)</f>
        <v>0</v>
      </c>
      <c r="BH461" s="230">
        <f>IF(N461="sníž. přenesená",J461,0)</f>
        <v>0</v>
      </c>
      <c r="BI461" s="230">
        <f>IF(N461="nulová",J461,0)</f>
        <v>0</v>
      </c>
      <c r="BJ461" s="17" t="s">
        <v>88</v>
      </c>
      <c r="BK461" s="230">
        <f>ROUND(I461*H461,2)</f>
        <v>0</v>
      </c>
      <c r="BL461" s="17" t="s">
        <v>169</v>
      </c>
      <c r="BM461" s="229" t="s">
        <v>1198</v>
      </c>
    </row>
    <row r="462" spans="1:51" s="13" customFormat="1" ht="12">
      <c r="A462" s="13"/>
      <c r="B462" s="236"/>
      <c r="C462" s="237"/>
      <c r="D462" s="231" t="s">
        <v>201</v>
      </c>
      <c r="E462" s="238" t="s">
        <v>1</v>
      </c>
      <c r="F462" s="239" t="s">
        <v>1199</v>
      </c>
      <c r="G462" s="237"/>
      <c r="H462" s="240">
        <v>104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6" t="s">
        <v>201</v>
      </c>
      <c r="AU462" s="246" t="s">
        <v>90</v>
      </c>
      <c r="AV462" s="13" t="s">
        <v>90</v>
      </c>
      <c r="AW462" s="13" t="s">
        <v>36</v>
      </c>
      <c r="AX462" s="13" t="s">
        <v>80</v>
      </c>
      <c r="AY462" s="246" t="s">
        <v>149</v>
      </c>
    </row>
    <row r="463" spans="1:65" s="2" customFormat="1" ht="24.15" customHeight="1">
      <c r="A463" s="38"/>
      <c r="B463" s="39"/>
      <c r="C463" s="255" t="s">
        <v>1200</v>
      </c>
      <c r="D463" s="255" t="s">
        <v>343</v>
      </c>
      <c r="E463" s="256" t="s">
        <v>1201</v>
      </c>
      <c r="F463" s="257" t="s">
        <v>1202</v>
      </c>
      <c r="G463" s="258" t="s">
        <v>198</v>
      </c>
      <c r="H463" s="259">
        <v>106.08</v>
      </c>
      <c r="I463" s="260"/>
      <c r="J463" s="261">
        <f>ROUND(I463*H463,2)</f>
        <v>0</v>
      </c>
      <c r="K463" s="257" t="s">
        <v>156</v>
      </c>
      <c r="L463" s="262"/>
      <c r="M463" s="263" t="s">
        <v>1</v>
      </c>
      <c r="N463" s="264" t="s">
        <v>45</v>
      </c>
      <c r="O463" s="91"/>
      <c r="P463" s="227">
        <f>O463*H463</f>
        <v>0</v>
      </c>
      <c r="Q463" s="227">
        <v>0.15</v>
      </c>
      <c r="R463" s="227">
        <f>Q463*H463</f>
        <v>15.911999999999999</v>
      </c>
      <c r="S463" s="227">
        <v>0</v>
      </c>
      <c r="T463" s="228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29" t="s">
        <v>188</v>
      </c>
      <c r="AT463" s="229" t="s">
        <v>343</v>
      </c>
      <c r="AU463" s="229" t="s">
        <v>90</v>
      </c>
      <c r="AY463" s="17" t="s">
        <v>149</v>
      </c>
      <c r="BE463" s="230">
        <f>IF(N463="základní",J463,0)</f>
        <v>0</v>
      </c>
      <c r="BF463" s="230">
        <f>IF(N463="snížená",J463,0)</f>
        <v>0</v>
      </c>
      <c r="BG463" s="230">
        <f>IF(N463="zákl. přenesená",J463,0)</f>
        <v>0</v>
      </c>
      <c r="BH463" s="230">
        <f>IF(N463="sníž. přenesená",J463,0)</f>
        <v>0</v>
      </c>
      <c r="BI463" s="230">
        <f>IF(N463="nulová",J463,0)</f>
        <v>0</v>
      </c>
      <c r="BJ463" s="17" t="s">
        <v>88</v>
      </c>
      <c r="BK463" s="230">
        <f>ROUND(I463*H463,2)</f>
        <v>0</v>
      </c>
      <c r="BL463" s="17" t="s">
        <v>169</v>
      </c>
      <c r="BM463" s="229" t="s">
        <v>1203</v>
      </c>
    </row>
    <row r="464" spans="1:51" s="13" customFormat="1" ht="12">
      <c r="A464" s="13"/>
      <c r="B464" s="236"/>
      <c r="C464" s="237"/>
      <c r="D464" s="231" t="s">
        <v>201</v>
      </c>
      <c r="E464" s="238" t="s">
        <v>1</v>
      </c>
      <c r="F464" s="239" t="s">
        <v>1199</v>
      </c>
      <c r="G464" s="237"/>
      <c r="H464" s="240">
        <v>104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201</v>
      </c>
      <c r="AU464" s="246" t="s">
        <v>90</v>
      </c>
      <c r="AV464" s="13" t="s">
        <v>90</v>
      </c>
      <c r="AW464" s="13" t="s">
        <v>36</v>
      </c>
      <c r="AX464" s="13" t="s">
        <v>80</v>
      </c>
      <c r="AY464" s="246" t="s">
        <v>149</v>
      </c>
    </row>
    <row r="465" spans="1:51" s="13" customFormat="1" ht="12">
      <c r="A465" s="13"/>
      <c r="B465" s="236"/>
      <c r="C465" s="237"/>
      <c r="D465" s="231" t="s">
        <v>201</v>
      </c>
      <c r="E465" s="237"/>
      <c r="F465" s="239" t="s">
        <v>1204</v>
      </c>
      <c r="G465" s="237"/>
      <c r="H465" s="240">
        <v>106.08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201</v>
      </c>
      <c r="AU465" s="246" t="s">
        <v>90</v>
      </c>
      <c r="AV465" s="13" t="s">
        <v>90</v>
      </c>
      <c r="AW465" s="13" t="s">
        <v>4</v>
      </c>
      <c r="AX465" s="13" t="s">
        <v>88</v>
      </c>
      <c r="AY465" s="246" t="s">
        <v>149</v>
      </c>
    </row>
    <row r="466" spans="1:65" s="2" customFormat="1" ht="33" customHeight="1">
      <c r="A466" s="38"/>
      <c r="B466" s="39"/>
      <c r="C466" s="218" t="s">
        <v>1205</v>
      </c>
      <c r="D466" s="218" t="s">
        <v>152</v>
      </c>
      <c r="E466" s="219" t="s">
        <v>1206</v>
      </c>
      <c r="F466" s="220" t="s">
        <v>1207</v>
      </c>
      <c r="G466" s="221" t="s">
        <v>198</v>
      </c>
      <c r="H466" s="222">
        <v>770.3</v>
      </c>
      <c r="I466" s="223"/>
      <c r="J466" s="224">
        <f>ROUND(I466*H466,2)</f>
        <v>0</v>
      </c>
      <c r="K466" s="220" t="s">
        <v>156</v>
      </c>
      <c r="L466" s="44"/>
      <c r="M466" s="225" t="s">
        <v>1</v>
      </c>
      <c r="N466" s="226" t="s">
        <v>45</v>
      </c>
      <c r="O466" s="91"/>
      <c r="P466" s="227">
        <f>O466*H466</f>
        <v>0</v>
      </c>
      <c r="Q466" s="227">
        <v>0.1295</v>
      </c>
      <c r="R466" s="227">
        <f>Q466*H466</f>
        <v>99.75385</v>
      </c>
      <c r="S466" s="227">
        <v>0</v>
      </c>
      <c r="T466" s="228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9" t="s">
        <v>169</v>
      </c>
      <c r="AT466" s="229" t="s">
        <v>152</v>
      </c>
      <c r="AU466" s="229" t="s">
        <v>90</v>
      </c>
      <c r="AY466" s="17" t="s">
        <v>149</v>
      </c>
      <c r="BE466" s="230">
        <f>IF(N466="základní",J466,0)</f>
        <v>0</v>
      </c>
      <c r="BF466" s="230">
        <f>IF(N466="snížená",J466,0)</f>
        <v>0</v>
      </c>
      <c r="BG466" s="230">
        <f>IF(N466="zákl. přenesená",J466,0)</f>
        <v>0</v>
      </c>
      <c r="BH466" s="230">
        <f>IF(N466="sníž. přenesená",J466,0)</f>
        <v>0</v>
      </c>
      <c r="BI466" s="230">
        <f>IF(N466="nulová",J466,0)</f>
        <v>0</v>
      </c>
      <c r="BJ466" s="17" t="s">
        <v>88</v>
      </c>
      <c r="BK466" s="230">
        <f>ROUND(I466*H466,2)</f>
        <v>0</v>
      </c>
      <c r="BL466" s="17" t="s">
        <v>169</v>
      </c>
      <c r="BM466" s="229" t="s">
        <v>1208</v>
      </c>
    </row>
    <row r="467" spans="1:51" s="13" customFormat="1" ht="12">
      <c r="A467" s="13"/>
      <c r="B467" s="236"/>
      <c r="C467" s="237"/>
      <c r="D467" s="231" t="s">
        <v>201</v>
      </c>
      <c r="E467" s="238" t="s">
        <v>1</v>
      </c>
      <c r="F467" s="239" t="s">
        <v>1209</v>
      </c>
      <c r="G467" s="237"/>
      <c r="H467" s="240">
        <v>770.3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6" t="s">
        <v>201</v>
      </c>
      <c r="AU467" s="246" t="s">
        <v>90</v>
      </c>
      <c r="AV467" s="13" t="s">
        <v>90</v>
      </c>
      <c r="AW467" s="13" t="s">
        <v>36</v>
      </c>
      <c r="AX467" s="13" t="s">
        <v>80</v>
      </c>
      <c r="AY467" s="246" t="s">
        <v>149</v>
      </c>
    </row>
    <row r="468" spans="1:65" s="2" customFormat="1" ht="16.5" customHeight="1">
      <c r="A468" s="38"/>
      <c r="B468" s="39"/>
      <c r="C468" s="255" t="s">
        <v>1210</v>
      </c>
      <c r="D468" s="255" t="s">
        <v>343</v>
      </c>
      <c r="E468" s="256" t="s">
        <v>1211</v>
      </c>
      <c r="F468" s="257" t="s">
        <v>1212</v>
      </c>
      <c r="G468" s="258" t="s">
        <v>198</v>
      </c>
      <c r="H468" s="259">
        <v>785.706</v>
      </c>
      <c r="I468" s="260"/>
      <c r="J468" s="261">
        <f>ROUND(I468*H468,2)</f>
        <v>0</v>
      </c>
      <c r="K468" s="257" t="s">
        <v>156</v>
      </c>
      <c r="L468" s="262"/>
      <c r="M468" s="263" t="s">
        <v>1</v>
      </c>
      <c r="N468" s="264" t="s">
        <v>45</v>
      </c>
      <c r="O468" s="91"/>
      <c r="P468" s="227">
        <f>O468*H468</f>
        <v>0</v>
      </c>
      <c r="Q468" s="227">
        <v>0.045</v>
      </c>
      <c r="R468" s="227">
        <f>Q468*H468</f>
        <v>35.35677</v>
      </c>
      <c r="S468" s="227">
        <v>0</v>
      </c>
      <c r="T468" s="228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29" t="s">
        <v>188</v>
      </c>
      <c r="AT468" s="229" t="s">
        <v>343</v>
      </c>
      <c r="AU468" s="229" t="s">
        <v>90</v>
      </c>
      <c r="AY468" s="17" t="s">
        <v>149</v>
      </c>
      <c r="BE468" s="230">
        <f>IF(N468="základní",J468,0)</f>
        <v>0</v>
      </c>
      <c r="BF468" s="230">
        <f>IF(N468="snížená",J468,0)</f>
        <v>0</v>
      </c>
      <c r="BG468" s="230">
        <f>IF(N468="zákl. přenesená",J468,0)</f>
        <v>0</v>
      </c>
      <c r="BH468" s="230">
        <f>IF(N468="sníž. přenesená",J468,0)</f>
        <v>0</v>
      </c>
      <c r="BI468" s="230">
        <f>IF(N468="nulová",J468,0)</f>
        <v>0</v>
      </c>
      <c r="BJ468" s="17" t="s">
        <v>88</v>
      </c>
      <c r="BK468" s="230">
        <f>ROUND(I468*H468,2)</f>
        <v>0</v>
      </c>
      <c r="BL468" s="17" t="s">
        <v>169</v>
      </c>
      <c r="BM468" s="229" t="s">
        <v>1213</v>
      </c>
    </row>
    <row r="469" spans="1:51" s="13" customFormat="1" ht="12">
      <c r="A469" s="13"/>
      <c r="B469" s="236"/>
      <c r="C469" s="237"/>
      <c r="D469" s="231" t="s">
        <v>201</v>
      </c>
      <c r="E469" s="238" t="s">
        <v>1</v>
      </c>
      <c r="F469" s="239" t="s">
        <v>1209</v>
      </c>
      <c r="G469" s="237"/>
      <c r="H469" s="240">
        <v>770.3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201</v>
      </c>
      <c r="AU469" s="246" t="s">
        <v>90</v>
      </c>
      <c r="AV469" s="13" t="s">
        <v>90</v>
      </c>
      <c r="AW469" s="13" t="s">
        <v>36</v>
      </c>
      <c r="AX469" s="13" t="s">
        <v>80</v>
      </c>
      <c r="AY469" s="246" t="s">
        <v>149</v>
      </c>
    </row>
    <row r="470" spans="1:51" s="13" customFormat="1" ht="12">
      <c r="A470" s="13"/>
      <c r="B470" s="236"/>
      <c r="C470" s="237"/>
      <c r="D470" s="231" t="s">
        <v>201</v>
      </c>
      <c r="E470" s="237"/>
      <c r="F470" s="239" t="s">
        <v>1214</v>
      </c>
      <c r="G470" s="237"/>
      <c r="H470" s="240">
        <v>785.706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201</v>
      </c>
      <c r="AU470" s="246" t="s">
        <v>90</v>
      </c>
      <c r="AV470" s="13" t="s">
        <v>90</v>
      </c>
      <c r="AW470" s="13" t="s">
        <v>4</v>
      </c>
      <c r="AX470" s="13" t="s">
        <v>88</v>
      </c>
      <c r="AY470" s="246" t="s">
        <v>149</v>
      </c>
    </row>
    <row r="471" spans="1:65" s="2" customFormat="1" ht="24.15" customHeight="1">
      <c r="A471" s="38"/>
      <c r="B471" s="39"/>
      <c r="C471" s="218" t="s">
        <v>1215</v>
      </c>
      <c r="D471" s="218" t="s">
        <v>152</v>
      </c>
      <c r="E471" s="219" t="s">
        <v>1216</v>
      </c>
      <c r="F471" s="220" t="s">
        <v>1217</v>
      </c>
      <c r="G471" s="221" t="s">
        <v>198</v>
      </c>
      <c r="H471" s="222">
        <v>6</v>
      </c>
      <c r="I471" s="223"/>
      <c r="J471" s="224">
        <f>ROUND(I471*H471,2)</f>
        <v>0</v>
      </c>
      <c r="K471" s="220" t="s">
        <v>156</v>
      </c>
      <c r="L471" s="44"/>
      <c r="M471" s="225" t="s">
        <v>1</v>
      </c>
      <c r="N471" s="226" t="s">
        <v>45</v>
      </c>
      <c r="O471" s="91"/>
      <c r="P471" s="227">
        <f>O471*H471</f>
        <v>0</v>
      </c>
      <c r="Q471" s="227">
        <v>0.34613</v>
      </c>
      <c r="R471" s="227">
        <f>Q471*H471</f>
        <v>2.07678</v>
      </c>
      <c r="S471" s="227">
        <v>0</v>
      </c>
      <c r="T471" s="228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9" t="s">
        <v>169</v>
      </c>
      <c r="AT471" s="229" t="s">
        <v>152</v>
      </c>
      <c r="AU471" s="229" t="s">
        <v>90</v>
      </c>
      <c r="AY471" s="17" t="s">
        <v>149</v>
      </c>
      <c r="BE471" s="230">
        <f>IF(N471="základní",J471,0)</f>
        <v>0</v>
      </c>
      <c r="BF471" s="230">
        <f>IF(N471="snížená",J471,0)</f>
        <v>0</v>
      </c>
      <c r="BG471" s="230">
        <f>IF(N471="zákl. přenesená",J471,0)</f>
        <v>0</v>
      </c>
      <c r="BH471" s="230">
        <f>IF(N471="sníž. přenesená",J471,0)</f>
        <v>0</v>
      </c>
      <c r="BI471" s="230">
        <f>IF(N471="nulová",J471,0)</f>
        <v>0</v>
      </c>
      <c r="BJ471" s="17" t="s">
        <v>88</v>
      </c>
      <c r="BK471" s="230">
        <f>ROUND(I471*H471,2)</f>
        <v>0</v>
      </c>
      <c r="BL471" s="17" t="s">
        <v>169</v>
      </c>
      <c r="BM471" s="229" t="s">
        <v>1218</v>
      </c>
    </row>
    <row r="472" spans="1:65" s="2" customFormat="1" ht="16.5" customHeight="1">
      <c r="A472" s="38"/>
      <c r="B472" s="39"/>
      <c r="C472" s="255" t="s">
        <v>1219</v>
      </c>
      <c r="D472" s="255" t="s">
        <v>343</v>
      </c>
      <c r="E472" s="256" t="s">
        <v>1220</v>
      </c>
      <c r="F472" s="257" t="s">
        <v>1221</v>
      </c>
      <c r="G472" s="258" t="s">
        <v>198</v>
      </c>
      <c r="H472" s="259">
        <v>2.04</v>
      </c>
      <c r="I472" s="260"/>
      <c r="J472" s="261">
        <f>ROUND(I472*H472,2)</f>
        <v>0</v>
      </c>
      <c r="K472" s="257" t="s">
        <v>156</v>
      </c>
      <c r="L472" s="262"/>
      <c r="M472" s="263" t="s">
        <v>1</v>
      </c>
      <c r="N472" s="264" t="s">
        <v>45</v>
      </c>
      <c r="O472" s="91"/>
      <c r="P472" s="227">
        <f>O472*H472</f>
        <v>0</v>
      </c>
      <c r="Q472" s="227">
        <v>0.15</v>
      </c>
      <c r="R472" s="227">
        <f>Q472*H472</f>
        <v>0.306</v>
      </c>
      <c r="S472" s="227">
        <v>0</v>
      </c>
      <c r="T472" s="228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29" t="s">
        <v>188</v>
      </c>
      <c r="AT472" s="229" t="s">
        <v>343</v>
      </c>
      <c r="AU472" s="229" t="s">
        <v>90</v>
      </c>
      <c r="AY472" s="17" t="s">
        <v>149</v>
      </c>
      <c r="BE472" s="230">
        <f>IF(N472="základní",J472,0)</f>
        <v>0</v>
      </c>
      <c r="BF472" s="230">
        <f>IF(N472="snížená",J472,0)</f>
        <v>0</v>
      </c>
      <c r="BG472" s="230">
        <f>IF(N472="zákl. přenesená",J472,0)</f>
        <v>0</v>
      </c>
      <c r="BH472" s="230">
        <f>IF(N472="sníž. přenesená",J472,0)</f>
        <v>0</v>
      </c>
      <c r="BI472" s="230">
        <f>IF(N472="nulová",J472,0)</f>
        <v>0</v>
      </c>
      <c r="BJ472" s="17" t="s">
        <v>88</v>
      </c>
      <c r="BK472" s="230">
        <f>ROUND(I472*H472,2)</f>
        <v>0</v>
      </c>
      <c r="BL472" s="17" t="s">
        <v>169</v>
      </c>
      <c r="BM472" s="229" t="s">
        <v>1222</v>
      </c>
    </row>
    <row r="473" spans="1:51" s="13" customFormat="1" ht="12">
      <c r="A473" s="13"/>
      <c r="B473" s="236"/>
      <c r="C473" s="237"/>
      <c r="D473" s="231" t="s">
        <v>201</v>
      </c>
      <c r="E473" s="237"/>
      <c r="F473" s="239" t="s">
        <v>1223</v>
      </c>
      <c r="G473" s="237"/>
      <c r="H473" s="240">
        <v>2.04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6" t="s">
        <v>201</v>
      </c>
      <c r="AU473" s="246" t="s">
        <v>90</v>
      </c>
      <c r="AV473" s="13" t="s">
        <v>90</v>
      </c>
      <c r="AW473" s="13" t="s">
        <v>4</v>
      </c>
      <c r="AX473" s="13" t="s">
        <v>88</v>
      </c>
      <c r="AY473" s="246" t="s">
        <v>149</v>
      </c>
    </row>
    <row r="474" spans="1:65" s="2" customFormat="1" ht="16.5" customHeight="1">
      <c r="A474" s="38"/>
      <c r="B474" s="39"/>
      <c r="C474" s="255" t="s">
        <v>1224</v>
      </c>
      <c r="D474" s="255" t="s">
        <v>343</v>
      </c>
      <c r="E474" s="256" t="s">
        <v>1225</v>
      </c>
      <c r="F474" s="257" t="s">
        <v>1226</v>
      </c>
      <c r="G474" s="258" t="s">
        <v>198</v>
      </c>
      <c r="H474" s="259">
        <v>2.04</v>
      </c>
      <c r="I474" s="260"/>
      <c r="J474" s="261">
        <f>ROUND(I474*H474,2)</f>
        <v>0</v>
      </c>
      <c r="K474" s="257" t="s">
        <v>1</v>
      </c>
      <c r="L474" s="262"/>
      <c r="M474" s="263" t="s">
        <v>1</v>
      </c>
      <c r="N474" s="264" t="s">
        <v>45</v>
      </c>
      <c r="O474" s="91"/>
      <c r="P474" s="227">
        <f>O474*H474</f>
        <v>0</v>
      </c>
      <c r="Q474" s="227">
        <v>0.15</v>
      </c>
      <c r="R474" s="227">
        <f>Q474*H474</f>
        <v>0.306</v>
      </c>
      <c r="S474" s="227">
        <v>0</v>
      </c>
      <c r="T474" s="228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29" t="s">
        <v>188</v>
      </c>
      <c r="AT474" s="229" t="s">
        <v>343</v>
      </c>
      <c r="AU474" s="229" t="s">
        <v>90</v>
      </c>
      <c r="AY474" s="17" t="s">
        <v>149</v>
      </c>
      <c r="BE474" s="230">
        <f>IF(N474="základní",J474,0)</f>
        <v>0</v>
      </c>
      <c r="BF474" s="230">
        <f>IF(N474="snížená",J474,0)</f>
        <v>0</v>
      </c>
      <c r="BG474" s="230">
        <f>IF(N474="zákl. přenesená",J474,0)</f>
        <v>0</v>
      </c>
      <c r="BH474" s="230">
        <f>IF(N474="sníž. přenesená",J474,0)</f>
        <v>0</v>
      </c>
      <c r="BI474" s="230">
        <f>IF(N474="nulová",J474,0)</f>
        <v>0</v>
      </c>
      <c r="BJ474" s="17" t="s">
        <v>88</v>
      </c>
      <c r="BK474" s="230">
        <f>ROUND(I474*H474,2)</f>
        <v>0</v>
      </c>
      <c r="BL474" s="17" t="s">
        <v>169</v>
      </c>
      <c r="BM474" s="229" t="s">
        <v>1227</v>
      </c>
    </row>
    <row r="475" spans="1:51" s="13" customFormat="1" ht="12">
      <c r="A475" s="13"/>
      <c r="B475" s="236"/>
      <c r="C475" s="237"/>
      <c r="D475" s="231" t="s">
        <v>201</v>
      </c>
      <c r="E475" s="237"/>
      <c r="F475" s="239" t="s">
        <v>1223</v>
      </c>
      <c r="G475" s="237"/>
      <c r="H475" s="240">
        <v>2.04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6" t="s">
        <v>201</v>
      </c>
      <c r="AU475" s="246" t="s">
        <v>90</v>
      </c>
      <c r="AV475" s="13" t="s">
        <v>90</v>
      </c>
      <c r="AW475" s="13" t="s">
        <v>4</v>
      </c>
      <c r="AX475" s="13" t="s">
        <v>88</v>
      </c>
      <c r="AY475" s="246" t="s">
        <v>149</v>
      </c>
    </row>
    <row r="476" spans="1:65" s="2" customFormat="1" ht="16.5" customHeight="1">
      <c r="A476" s="38"/>
      <c r="B476" s="39"/>
      <c r="C476" s="255" t="s">
        <v>1228</v>
      </c>
      <c r="D476" s="255" t="s">
        <v>343</v>
      </c>
      <c r="E476" s="256" t="s">
        <v>1229</v>
      </c>
      <c r="F476" s="257" t="s">
        <v>1230</v>
      </c>
      <c r="G476" s="258" t="s">
        <v>198</v>
      </c>
      <c r="H476" s="259">
        <v>2.04</v>
      </c>
      <c r="I476" s="260"/>
      <c r="J476" s="261">
        <f>ROUND(I476*H476,2)</f>
        <v>0</v>
      </c>
      <c r="K476" s="257" t="s">
        <v>1</v>
      </c>
      <c r="L476" s="262"/>
      <c r="M476" s="263" t="s">
        <v>1</v>
      </c>
      <c r="N476" s="264" t="s">
        <v>45</v>
      </c>
      <c r="O476" s="91"/>
      <c r="P476" s="227">
        <f>O476*H476</f>
        <v>0</v>
      </c>
      <c r="Q476" s="227">
        <v>0.15</v>
      </c>
      <c r="R476" s="227">
        <f>Q476*H476</f>
        <v>0.306</v>
      </c>
      <c r="S476" s="227">
        <v>0</v>
      </c>
      <c r="T476" s="228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29" t="s">
        <v>188</v>
      </c>
      <c r="AT476" s="229" t="s">
        <v>343</v>
      </c>
      <c r="AU476" s="229" t="s">
        <v>90</v>
      </c>
      <c r="AY476" s="17" t="s">
        <v>149</v>
      </c>
      <c r="BE476" s="230">
        <f>IF(N476="základní",J476,0)</f>
        <v>0</v>
      </c>
      <c r="BF476" s="230">
        <f>IF(N476="snížená",J476,0)</f>
        <v>0</v>
      </c>
      <c r="BG476" s="230">
        <f>IF(N476="zákl. přenesená",J476,0)</f>
        <v>0</v>
      </c>
      <c r="BH476" s="230">
        <f>IF(N476="sníž. přenesená",J476,0)</f>
        <v>0</v>
      </c>
      <c r="BI476" s="230">
        <f>IF(N476="nulová",J476,0)</f>
        <v>0</v>
      </c>
      <c r="BJ476" s="17" t="s">
        <v>88</v>
      </c>
      <c r="BK476" s="230">
        <f>ROUND(I476*H476,2)</f>
        <v>0</v>
      </c>
      <c r="BL476" s="17" t="s">
        <v>169</v>
      </c>
      <c r="BM476" s="229" t="s">
        <v>1231</v>
      </c>
    </row>
    <row r="477" spans="1:51" s="13" customFormat="1" ht="12">
      <c r="A477" s="13"/>
      <c r="B477" s="236"/>
      <c r="C477" s="237"/>
      <c r="D477" s="231" t="s">
        <v>201</v>
      </c>
      <c r="E477" s="237"/>
      <c r="F477" s="239" t="s">
        <v>1223</v>
      </c>
      <c r="G477" s="237"/>
      <c r="H477" s="240">
        <v>2.04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6" t="s">
        <v>201</v>
      </c>
      <c r="AU477" s="246" t="s">
        <v>90</v>
      </c>
      <c r="AV477" s="13" t="s">
        <v>90</v>
      </c>
      <c r="AW477" s="13" t="s">
        <v>4</v>
      </c>
      <c r="AX477" s="13" t="s">
        <v>88</v>
      </c>
      <c r="AY477" s="246" t="s">
        <v>149</v>
      </c>
    </row>
    <row r="478" spans="1:65" s="2" customFormat="1" ht="21.75" customHeight="1">
      <c r="A478" s="38"/>
      <c r="B478" s="39"/>
      <c r="C478" s="218" t="s">
        <v>1232</v>
      </c>
      <c r="D478" s="218" t="s">
        <v>152</v>
      </c>
      <c r="E478" s="219" t="s">
        <v>1233</v>
      </c>
      <c r="F478" s="220" t="s">
        <v>1234</v>
      </c>
      <c r="G478" s="221" t="s">
        <v>239</v>
      </c>
      <c r="H478" s="222">
        <v>4968</v>
      </c>
      <c r="I478" s="223"/>
      <c r="J478" s="224">
        <f>ROUND(I478*H478,2)</f>
        <v>0</v>
      </c>
      <c r="K478" s="220" t="s">
        <v>156</v>
      </c>
      <c r="L478" s="44"/>
      <c r="M478" s="225" t="s">
        <v>1</v>
      </c>
      <c r="N478" s="226" t="s">
        <v>45</v>
      </c>
      <c r="O478" s="91"/>
      <c r="P478" s="227">
        <f>O478*H478</f>
        <v>0</v>
      </c>
      <c r="Q478" s="227">
        <v>0.00037</v>
      </c>
      <c r="R478" s="227">
        <f>Q478*H478</f>
        <v>1.83816</v>
      </c>
      <c r="S478" s="227">
        <v>0</v>
      </c>
      <c r="T478" s="228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9" t="s">
        <v>169</v>
      </c>
      <c r="AT478" s="229" t="s">
        <v>152</v>
      </c>
      <c r="AU478" s="229" t="s">
        <v>90</v>
      </c>
      <c r="AY478" s="17" t="s">
        <v>149</v>
      </c>
      <c r="BE478" s="230">
        <f>IF(N478="základní",J478,0)</f>
        <v>0</v>
      </c>
      <c r="BF478" s="230">
        <f>IF(N478="snížená",J478,0)</f>
        <v>0</v>
      </c>
      <c r="BG478" s="230">
        <f>IF(N478="zákl. přenesená",J478,0)</f>
        <v>0</v>
      </c>
      <c r="BH478" s="230">
        <f>IF(N478="sníž. přenesená",J478,0)</f>
        <v>0</v>
      </c>
      <c r="BI478" s="230">
        <f>IF(N478="nulová",J478,0)</f>
        <v>0</v>
      </c>
      <c r="BJ478" s="17" t="s">
        <v>88</v>
      </c>
      <c r="BK478" s="230">
        <f>ROUND(I478*H478,2)</f>
        <v>0</v>
      </c>
      <c r="BL478" s="17" t="s">
        <v>169</v>
      </c>
      <c r="BM478" s="229" t="s">
        <v>1235</v>
      </c>
    </row>
    <row r="479" spans="1:47" s="2" customFormat="1" ht="12">
      <c r="A479" s="38"/>
      <c r="B479" s="39"/>
      <c r="C479" s="40"/>
      <c r="D479" s="231" t="s">
        <v>159</v>
      </c>
      <c r="E479" s="40"/>
      <c r="F479" s="232" t="s">
        <v>1236</v>
      </c>
      <c r="G479" s="40"/>
      <c r="H479" s="40"/>
      <c r="I479" s="233"/>
      <c r="J479" s="40"/>
      <c r="K479" s="40"/>
      <c r="L479" s="44"/>
      <c r="M479" s="234"/>
      <c r="N479" s="235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159</v>
      </c>
      <c r="AU479" s="17" t="s">
        <v>90</v>
      </c>
    </row>
    <row r="480" spans="1:51" s="13" customFormat="1" ht="12">
      <c r="A480" s="13"/>
      <c r="B480" s="236"/>
      <c r="C480" s="237"/>
      <c r="D480" s="231" t="s">
        <v>201</v>
      </c>
      <c r="E480" s="238" t="s">
        <v>1</v>
      </c>
      <c r="F480" s="239" t="s">
        <v>1237</v>
      </c>
      <c r="G480" s="237"/>
      <c r="H480" s="240">
        <v>4968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6" t="s">
        <v>201</v>
      </c>
      <c r="AU480" s="246" t="s">
        <v>90</v>
      </c>
      <c r="AV480" s="13" t="s">
        <v>90</v>
      </c>
      <c r="AW480" s="13" t="s">
        <v>36</v>
      </c>
      <c r="AX480" s="13" t="s">
        <v>80</v>
      </c>
      <c r="AY480" s="246" t="s">
        <v>149</v>
      </c>
    </row>
    <row r="481" spans="1:65" s="2" customFormat="1" ht="33" customHeight="1">
      <c r="A481" s="38"/>
      <c r="B481" s="39"/>
      <c r="C481" s="218" t="s">
        <v>1238</v>
      </c>
      <c r="D481" s="218" t="s">
        <v>152</v>
      </c>
      <c r="E481" s="219" t="s">
        <v>1239</v>
      </c>
      <c r="F481" s="220" t="s">
        <v>1240</v>
      </c>
      <c r="G481" s="221" t="s">
        <v>198</v>
      </c>
      <c r="H481" s="222">
        <v>76.3</v>
      </c>
      <c r="I481" s="223"/>
      <c r="J481" s="224">
        <f>ROUND(I481*H481,2)</f>
        <v>0</v>
      </c>
      <c r="K481" s="220" t="s">
        <v>156</v>
      </c>
      <c r="L481" s="44"/>
      <c r="M481" s="225" t="s">
        <v>1</v>
      </c>
      <c r="N481" s="226" t="s">
        <v>45</v>
      </c>
      <c r="O481" s="91"/>
      <c r="P481" s="227">
        <f>O481*H481</f>
        <v>0</v>
      </c>
      <c r="Q481" s="227">
        <v>0.00061</v>
      </c>
      <c r="R481" s="227">
        <f>Q481*H481</f>
        <v>0.046542999999999994</v>
      </c>
      <c r="S481" s="227">
        <v>0</v>
      </c>
      <c r="T481" s="228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29" t="s">
        <v>169</v>
      </c>
      <c r="AT481" s="229" t="s">
        <v>152</v>
      </c>
      <c r="AU481" s="229" t="s">
        <v>90</v>
      </c>
      <c r="AY481" s="17" t="s">
        <v>149</v>
      </c>
      <c r="BE481" s="230">
        <f>IF(N481="základní",J481,0)</f>
        <v>0</v>
      </c>
      <c r="BF481" s="230">
        <f>IF(N481="snížená",J481,0)</f>
        <v>0</v>
      </c>
      <c r="BG481" s="230">
        <f>IF(N481="zákl. přenesená",J481,0)</f>
        <v>0</v>
      </c>
      <c r="BH481" s="230">
        <f>IF(N481="sníž. přenesená",J481,0)</f>
        <v>0</v>
      </c>
      <c r="BI481" s="230">
        <f>IF(N481="nulová",J481,0)</f>
        <v>0</v>
      </c>
      <c r="BJ481" s="17" t="s">
        <v>88</v>
      </c>
      <c r="BK481" s="230">
        <f>ROUND(I481*H481,2)</f>
        <v>0</v>
      </c>
      <c r="BL481" s="17" t="s">
        <v>169</v>
      </c>
      <c r="BM481" s="229" t="s">
        <v>1241</v>
      </c>
    </row>
    <row r="482" spans="1:65" s="2" customFormat="1" ht="21.75" customHeight="1">
      <c r="A482" s="38"/>
      <c r="B482" s="39"/>
      <c r="C482" s="218" t="s">
        <v>1242</v>
      </c>
      <c r="D482" s="218" t="s">
        <v>152</v>
      </c>
      <c r="E482" s="219" t="s">
        <v>1243</v>
      </c>
      <c r="F482" s="220" t="s">
        <v>1244</v>
      </c>
      <c r="G482" s="221" t="s">
        <v>198</v>
      </c>
      <c r="H482" s="222">
        <v>76.3</v>
      </c>
      <c r="I482" s="223"/>
      <c r="J482" s="224">
        <f>ROUND(I482*H482,2)</f>
        <v>0</v>
      </c>
      <c r="K482" s="220" t="s">
        <v>156</v>
      </c>
      <c r="L482" s="44"/>
      <c r="M482" s="225" t="s">
        <v>1</v>
      </c>
      <c r="N482" s="226" t="s">
        <v>45</v>
      </c>
      <c r="O482" s="91"/>
      <c r="P482" s="227">
        <f>O482*H482</f>
        <v>0</v>
      </c>
      <c r="Q482" s="227">
        <v>0</v>
      </c>
      <c r="R482" s="227">
        <f>Q482*H482</f>
        <v>0</v>
      </c>
      <c r="S482" s="227">
        <v>0</v>
      </c>
      <c r="T482" s="228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9" t="s">
        <v>169</v>
      </c>
      <c r="AT482" s="229" t="s">
        <v>152</v>
      </c>
      <c r="AU482" s="229" t="s">
        <v>90</v>
      </c>
      <c r="AY482" s="17" t="s">
        <v>149</v>
      </c>
      <c r="BE482" s="230">
        <f>IF(N482="základní",J482,0)</f>
        <v>0</v>
      </c>
      <c r="BF482" s="230">
        <f>IF(N482="snížená",J482,0)</f>
        <v>0</v>
      </c>
      <c r="BG482" s="230">
        <f>IF(N482="zákl. přenesená",J482,0)</f>
        <v>0</v>
      </c>
      <c r="BH482" s="230">
        <f>IF(N482="sníž. přenesená",J482,0)</f>
        <v>0</v>
      </c>
      <c r="BI482" s="230">
        <f>IF(N482="nulová",J482,0)</f>
        <v>0</v>
      </c>
      <c r="BJ482" s="17" t="s">
        <v>88</v>
      </c>
      <c r="BK482" s="230">
        <f>ROUND(I482*H482,2)</f>
        <v>0</v>
      </c>
      <c r="BL482" s="17" t="s">
        <v>169</v>
      </c>
      <c r="BM482" s="229" t="s">
        <v>1245</v>
      </c>
    </row>
    <row r="483" spans="1:51" s="13" customFormat="1" ht="12">
      <c r="A483" s="13"/>
      <c r="B483" s="236"/>
      <c r="C483" s="237"/>
      <c r="D483" s="231" t="s">
        <v>201</v>
      </c>
      <c r="E483" s="238" t="s">
        <v>1</v>
      </c>
      <c r="F483" s="239" t="s">
        <v>1246</v>
      </c>
      <c r="G483" s="237"/>
      <c r="H483" s="240">
        <v>76.3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201</v>
      </c>
      <c r="AU483" s="246" t="s">
        <v>90</v>
      </c>
      <c r="AV483" s="13" t="s">
        <v>90</v>
      </c>
      <c r="AW483" s="13" t="s">
        <v>36</v>
      </c>
      <c r="AX483" s="13" t="s">
        <v>80</v>
      </c>
      <c r="AY483" s="246" t="s">
        <v>149</v>
      </c>
    </row>
    <row r="484" spans="1:65" s="2" customFormat="1" ht="24.15" customHeight="1">
      <c r="A484" s="38"/>
      <c r="B484" s="39"/>
      <c r="C484" s="218" t="s">
        <v>1247</v>
      </c>
      <c r="D484" s="218" t="s">
        <v>152</v>
      </c>
      <c r="E484" s="219" t="s">
        <v>1248</v>
      </c>
      <c r="F484" s="220" t="s">
        <v>1249</v>
      </c>
      <c r="G484" s="221" t="s">
        <v>239</v>
      </c>
      <c r="H484" s="222">
        <v>104.12</v>
      </c>
      <c r="I484" s="223"/>
      <c r="J484" s="224">
        <f>ROUND(I484*H484,2)</f>
        <v>0</v>
      </c>
      <c r="K484" s="220" t="s">
        <v>156</v>
      </c>
      <c r="L484" s="44"/>
      <c r="M484" s="225" t="s">
        <v>1</v>
      </c>
      <c r="N484" s="226" t="s">
        <v>45</v>
      </c>
      <c r="O484" s="91"/>
      <c r="P484" s="227">
        <f>O484*H484</f>
        <v>0</v>
      </c>
      <c r="Q484" s="227">
        <v>0.01403</v>
      </c>
      <c r="R484" s="227">
        <f>Q484*H484</f>
        <v>1.4608036000000002</v>
      </c>
      <c r="S484" s="227">
        <v>0</v>
      </c>
      <c r="T484" s="228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9" t="s">
        <v>169</v>
      </c>
      <c r="AT484" s="229" t="s">
        <v>152</v>
      </c>
      <c r="AU484" s="229" t="s">
        <v>90</v>
      </c>
      <c r="AY484" s="17" t="s">
        <v>149</v>
      </c>
      <c r="BE484" s="230">
        <f>IF(N484="základní",J484,0)</f>
        <v>0</v>
      </c>
      <c r="BF484" s="230">
        <f>IF(N484="snížená",J484,0)</f>
        <v>0</v>
      </c>
      <c r="BG484" s="230">
        <f>IF(N484="zákl. přenesená",J484,0)</f>
        <v>0</v>
      </c>
      <c r="BH484" s="230">
        <f>IF(N484="sníž. přenesená",J484,0)</f>
        <v>0</v>
      </c>
      <c r="BI484" s="230">
        <f>IF(N484="nulová",J484,0)</f>
        <v>0</v>
      </c>
      <c r="BJ484" s="17" t="s">
        <v>88</v>
      </c>
      <c r="BK484" s="230">
        <f>ROUND(I484*H484,2)</f>
        <v>0</v>
      </c>
      <c r="BL484" s="17" t="s">
        <v>169</v>
      </c>
      <c r="BM484" s="229" t="s">
        <v>1250</v>
      </c>
    </row>
    <row r="485" spans="1:51" s="13" customFormat="1" ht="12">
      <c r="A485" s="13"/>
      <c r="B485" s="236"/>
      <c r="C485" s="237"/>
      <c r="D485" s="231" t="s">
        <v>201</v>
      </c>
      <c r="E485" s="238" t="s">
        <v>1</v>
      </c>
      <c r="F485" s="239" t="s">
        <v>1251</v>
      </c>
      <c r="G485" s="237"/>
      <c r="H485" s="240">
        <v>104.12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6" t="s">
        <v>201</v>
      </c>
      <c r="AU485" s="246" t="s">
        <v>90</v>
      </c>
      <c r="AV485" s="13" t="s">
        <v>90</v>
      </c>
      <c r="AW485" s="13" t="s">
        <v>36</v>
      </c>
      <c r="AX485" s="13" t="s">
        <v>80</v>
      </c>
      <c r="AY485" s="246" t="s">
        <v>149</v>
      </c>
    </row>
    <row r="486" spans="1:65" s="2" customFormat="1" ht="24.15" customHeight="1">
      <c r="A486" s="38"/>
      <c r="B486" s="39"/>
      <c r="C486" s="218" t="s">
        <v>1252</v>
      </c>
      <c r="D486" s="218" t="s">
        <v>152</v>
      </c>
      <c r="E486" s="219" t="s">
        <v>1253</v>
      </c>
      <c r="F486" s="220" t="s">
        <v>1254</v>
      </c>
      <c r="G486" s="221" t="s">
        <v>198</v>
      </c>
      <c r="H486" s="222">
        <v>30.3</v>
      </c>
      <c r="I486" s="223"/>
      <c r="J486" s="224">
        <f>ROUND(I486*H486,2)</f>
        <v>0</v>
      </c>
      <c r="K486" s="220" t="s">
        <v>1255</v>
      </c>
      <c r="L486" s="44"/>
      <c r="M486" s="225" t="s">
        <v>1</v>
      </c>
      <c r="N486" s="226" t="s">
        <v>45</v>
      </c>
      <c r="O486" s="91"/>
      <c r="P486" s="227">
        <f>O486*H486</f>
        <v>0</v>
      </c>
      <c r="Q486" s="227">
        <v>0.43819</v>
      </c>
      <c r="R486" s="227">
        <f>Q486*H486</f>
        <v>13.277157</v>
      </c>
      <c r="S486" s="227">
        <v>0</v>
      </c>
      <c r="T486" s="228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29" t="s">
        <v>169</v>
      </c>
      <c r="AT486" s="229" t="s">
        <v>152</v>
      </c>
      <c r="AU486" s="229" t="s">
        <v>90</v>
      </c>
      <c r="AY486" s="17" t="s">
        <v>149</v>
      </c>
      <c r="BE486" s="230">
        <f>IF(N486="základní",J486,0)</f>
        <v>0</v>
      </c>
      <c r="BF486" s="230">
        <f>IF(N486="snížená",J486,0)</f>
        <v>0</v>
      </c>
      <c r="BG486" s="230">
        <f>IF(N486="zákl. přenesená",J486,0)</f>
        <v>0</v>
      </c>
      <c r="BH486" s="230">
        <f>IF(N486="sníž. přenesená",J486,0)</f>
        <v>0</v>
      </c>
      <c r="BI486" s="230">
        <f>IF(N486="nulová",J486,0)</f>
        <v>0</v>
      </c>
      <c r="BJ486" s="17" t="s">
        <v>88</v>
      </c>
      <c r="BK486" s="230">
        <f>ROUND(I486*H486,2)</f>
        <v>0</v>
      </c>
      <c r="BL486" s="17" t="s">
        <v>169</v>
      </c>
      <c r="BM486" s="229" t="s">
        <v>1256</v>
      </c>
    </row>
    <row r="487" spans="1:47" s="2" customFormat="1" ht="12">
      <c r="A487" s="38"/>
      <c r="B487" s="39"/>
      <c r="C487" s="40"/>
      <c r="D487" s="231" t="s">
        <v>159</v>
      </c>
      <c r="E487" s="40"/>
      <c r="F487" s="232" t="s">
        <v>1257</v>
      </c>
      <c r="G487" s="40"/>
      <c r="H487" s="40"/>
      <c r="I487" s="233"/>
      <c r="J487" s="40"/>
      <c r="K487" s="40"/>
      <c r="L487" s="44"/>
      <c r="M487" s="234"/>
      <c r="N487" s="235"/>
      <c r="O487" s="91"/>
      <c r="P487" s="91"/>
      <c r="Q487" s="91"/>
      <c r="R487" s="91"/>
      <c r="S487" s="91"/>
      <c r="T487" s="92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159</v>
      </c>
      <c r="AU487" s="17" t="s">
        <v>90</v>
      </c>
    </row>
    <row r="488" spans="1:51" s="13" customFormat="1" ht="12">
      <c r="A488" s="13"/>
      <c r="B488" s="236"/>
      <c r="C488" s="237"/>
      <c r="D488" s="231" t="s">
        <v>201</v>
      </c>
      <c r="E488" s="238" t="s">
        <v>1</v>
      </c>
      <c r="F488" s="239" t="s">
        <v>1258</v>
      </c>
      <c r="G488" s="237"/>
      <c r="H488" s="240">
        <v>30.3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201</v>
      </c>
      <c r="AU488" s="246" t="s">
        <v>90</v>
      </c>
      <c r="AV488" s="13" t="s">
        <v>90</v>
      </c>
      <c r="AW488" s="13" t="s">
        <v>36</v>
      </c>
      <c r="AX488" s="13" t="s">
        <v>80</v>
      </c>
      <c r="AY488" s="246" t="s">
        <v>149</v>
      </c>
    </row>
    <row r="489" spans="1:65" s="2" customFormat="1" ht="16.5" customHeight="1">
      <c r="A489" s="38"/>
      <c r="B489" s="39"/>
      <c r="C489" s="255" t="s">
        <v>1259</v>
      </c>
      <c r="D489" s="255" t="s">
        <v>343</v>
      </c>
      <c r="E489" s="256" t="s">
        <v>1260</v>
      </c>
      <c r="F489" s="257" t="s">
        <v>1261</v>
      </c>
      <c r="G489" s="258" t="s">
        <v>198</v>
      </c>
      <c r="H489" s="259">
        <v>30.3</v>
      </c>
      <c r="I489" s="260"/>
      <c r="J489" s="261">
        <f>ROUND(I489*H489,2)</f>
        <v>0</v>
      </c>
      <c r="K489" s="257" t="s">
        <v>1</v>
      </c>
      <c r="L489" s="262"/>
      <c r="M489" s="263" t="s">
        <v>1</v>
      </c>
      <c r="N489" s="264" t="s">
        <v>45</v>
      </c>
      <c r="O489" s="91"/>
      <c r="P489" s="227">
        <f>O489*H489</f>
        <v>0</v>
      </c>
      <c r="Q489" s="227">
        <v>0.0166</v>
      </c>
      <c r="R489" s="227">
        <f>Q489*H489</f>
        <v>0.50298</v>
      </c>
      <c r="S489" s="227">
        <v>0</v>
      </c>
      <c r="T489" s="228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9" t="s">
        <v>188</v>
      </c>
      <c r="AT489" s="229" t="s">
        <v>343</v>
      </c>
      <c r="AU489" s="229" t="s">
        <v>90</v>
      </c>
      <c r="AY489" s="17" t="s">
        <v>149</v>
      </c>
      <c r="BE489" s="230">
        <f>IF(N489="základní",J489,0)</f>
        <v>0</v>
      </c>
      <c r="BF489" s="230">
        <f>IF(N489="snížená",J489,0)</f>
        <v>0</v>
      </c>
      <c r="BG489" s="230">
        <f>IF(N489="zákl. přenesená",J489,0)</f>
        <v>0</v>
      </c>
      <c r="BH489" s="230">
        <f>IF(N489="sníž. přenesená",J489,0)</f>
        <v>0</v>
      </c>
      <c r="BI489" s="230">
        <f>IF(N489="nulová",J489,0)</f>
        <v>0</v>
      </c>
      <c r="BJ489" s="17" t="s">
        <v>88</v>
      </c>
      <c r="BK489" s="230">
        <f>ROUND(I489*H489,2)</f>
        <v>0</v>
      </c>
      <c r="BL489" s="17" t="s">
        <v>169</v>
      </c>
      <c r="BM489" s="229" t="s">
        <v>1262</v>
      </c>
    </row>
    <row r="490" spans="1:47" s="2" customFormat="1" ht="12">
      <c r="A490" s="38"/>
      <c r="B490" s="39"/>
      <c r="C490" s="40"/>
      <c r="D490" s="231" t="s">
        <v>159</v>
      </c>
      <c r="E490" s="40"/>
      <c r="F490" s="232" t="s">
        <v>1263</v>
      </c>
      <c r="G490" s="40"/>
      <c r="H490" s="40"/>
      <c r="I490" s="233"/>
      <c r="J490" s="40"/>
      <c r="K490" s="40"/>
      <c r="L490" s="44"/>
      <c r="M490" s="234"/>
      <c r="N490" s="235"/>
      <c r="O490" s="91"/>
      <c r="P490" s="91"/>
      <c r="Q490" s="91"/>
      <c r="R490" s="91"/>
      <c r="S490" s="91"/>
      <c r="T490" s="92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159</v>
      </c>
      <c r="AU490" s="17" t="s">
        <v>90</v>
      </c>
    </row>
    <row r="491" spans="1:65" s="2" customFormat="1" ht="24.15" customHeight="1">
      <c r="A491" s="38"/>
      <c r="B491" s="39"/>
      <c r="C491" s="218" t="s">
        <v>1264</v>
      </c>
      <c r="D491" s="218" t="s">
        <v>152</v>
      </c>
      <c r="E491" s="219" t="s">
        <v>1265</v>
      </c>
      <c r="F491" s="220" t="s">
        <v>1266</v>
      </c>
      <c r="G491" s="221" t="s">
        <v>198</v>
      </c>
      <c r="H491" s="222">
        <v>32</v>
      </c>
      <c r="I491" s="223"/>
      <c r="J491" s="224">
        <f>ROUND(I491*H491,2)</f>
        <v>0</v>
      </c>
      <c r="K491" s="220" t="s">
        <v>156</v>
      </c>
      <c r="L491" s="44"/>
      <c r="M491" s="225" t="s">
        <v>1</v>
      </c>
      <c r="N491" s="226" t="s">
        <v>45</v>
      </c>
      <c r="O491" s="91"/>
      <c r="P491" s="227">
        <f>O491*H491</f>
        <v>0</v>
      </c>
      <c r="Q491" s="227">
        <v>0</v>
      </c>
      <c r="R491" s="227">
        <f>Q491*H491</f>
        <v>0</v>
      </c>
      <c r="S491" s="227">
        <v>0.2</v>
      </c>
      <c r="T491" s="228">
        <f>S491*H491</f>
        <v>6.4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29" t="s">
        <v>169</v>
      </c>
      <c r="AT491" s="229" t="s">
        <v>152</v>
      </c>
      <c r="AU491" s="229" t="s">
        <v>90</v>
      </c>
      <c r="AY491" s="17" t="s">
        <v>149</v>
      </c>
      <c r="BE491" s="230">
        <f>IF(N491="základní",J491,0)</f>
        <v>0</v>
      </c>
      <c r="BF491" s="230">
        <f>IF(N491="snížená",J491,0)</f>
        <v>0</v>
      </c>
      <c r="BG491" s="230">
        <f>IF(N491="zákl. přenesená",J491,0)</f>
        <v>0</v>
      </c>
      <c r="BH491" s="230">
        <f>IF(N491="sníž. přenesená",J491,0)</f>
        <v>0</v>
      </c>
      <c r="BI491" s="230">
        <f>IF(N491="nulová",J491,0)</f>
        <v>0</v>
      </c>
      <c r="BJ491" s="17" t="s">
        <v>88</v>
      </c>
      <c r="BK491" s="230">
        <f>ROUND(I491*H491,2)</f>
        <v>0</v>
      </c>
      <c r="BL491" s="17" t="s">
        <v>169</v>
      </c>
      <c r="BM491" s="229" t="s">
        <v>1267</v>
      </c>
    </row>
    <row r="492" spans="1:63" s="12" customFormat="1" ht="22.8" customHeight="1">
      <c r="A492" s="12"/>
      <c r="B492" s="202"/>
      <c r="C492" s="203"/>
      <c r="D492" s="204" t="s">
        <v>79</v>
      </c>
      <c r="E492" s="216" t="s">
        <v>310</v>
      </c>
      <c r="F492" s="216" t="s">
        <v>311</v>
      </c>
      <c r="G492" s="203"/>
      <c r="H492" s="203"/>
      <c r="I492" s="206"/>
      <c r="J492" s="217">
        <f>BK492</f>
        <v>0</v>
      </c>
      <c r="K492" s="203"/>
      <c r="L492" s="208"/>
      <c r="M492" s="209"/>
      <c r="N492" s="210"/>
      <c r="O492" s="210"/>
      <c r="P492" s="211">
        <f>SUM(P493:P502)</f>
        <v>0</v>
      </c>
      <c r="Q492" s="210"/>
      <c r="R492" s="211">
        <f>SUM(R493:R502)</f>
        <v>0</v>
      </c>
      <c r="S492" s="210"/>
      <c r="T492" s="212">
        <f>SUM(T493:T502)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13" t="s">
        <v>88</v>
      </c>
      <c r="AT492" s="214" t="s">
        <v>79</v>
      </c>
      <c r="AU492" s="214" t="s">
        <v>88</v>
      </c>
      <c r="AY492" s="213" t="s">
        <v>149</v>
      </c>
      <c r="BK492" s="215">
        <f>SUM(BK493:BK502)</f>
        <v>0</v>
      </c>
    </row>
    <row r="493" spans="1:65" s="2" customFormat="1" ht="24.15" customHeight="1">
      <c r="A493" s="38"/>
      <c r="B493" s="39"/>
      <c r="C493" s="218" t="s">
        <v>1268</v>
      </c>
      <c r="D493" s="218" t="s">
        <v>152</v>
      </c>
      <c r="E493" s="219" t="s">
        <v>1269</v>
      </c>
      <c r="F493" s="220" t="s">
        <v>1270</v>
      </c>
      <c r="G493" s="221" t="s">
        <v>315</v>
      </c>
      <c r="H493" s="222">
        <v>1090.026</v>
      </c>
      <c r="I493" s="223"/>
      <c r="J493" s="224">
        <f>ROUND(I493*H493,2)</f>
        <v>0</v>
      </c>
      <c r="K493" s="220" t="s">
        <v>1</v>
      </c>
      <c r="L493" s="44"/>
      <c r="M493" s="225" t="s">
        <v>1</v>
      </c>
      <c r="N493" s="226" t="s">
        <v>45</v>
      </c>
      <c r="O493" s="91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29" t="s">
        <v>169</v>
      </c>
      <c r="AT493" s="229" t="s">
        <v>152</v>
      </c>
      <c r="AU493" s="229" t="s">
        <v>90</v>
      </c>
      <c r="AY493" s="17" t="s">
        <v>149</v>
      </c>
      <c r="BE493" s="230">
        <f>IF(N493="základní",J493,0)</f>
        <v>0</v>
      </c>
      <c r="BF493" s="230">
        <f>IF(N493="snížená",J493,0)</f>
        <v>0</v>
      </c>
      <c r="BG493" s="230">
        <f>IF(N493="zákl. přenesená",J493,0)</f>
        <v>0</v>
      </c>
      <c r="BH493" s="230">
        <f>IF(N493="sníž. přenesená",J493,0)</f>
        <v>0</v>
      </c>
      <c r="BI493" s="230">
        <f>IF(N493="nulová",J493,0)</f>
        <v>0</v>
      </c>
      <c r="BJ493" s="17" t="s">
        <v>88</v>
      </c>
      <c r="BK493" s="230">
        <f>ROUND(I493*H493,2)</f>
        <v>0</v>
      </c>
      <c r="BL493" s="17" t="s">
        <v>169</v>
      </c>
      <c r="BM493" s="229" t="s">
        <v>1271</v>
      </c>
    </row>
    <row r="494" spans="1:47" s="2" customFormat="1" ht="12">
      <c r="A494" s="38"/>
      <c r="B494" s="39"/>
      <c r="C494" s="40"/>
      <c r="D494" s="231" t="s">
        <v>159</v>
      </c>
      <c r="E494" s="40"/>
      <c r="F494" s="232" t="s">
        <v>1272</v>
      </c>
      <c r="G494" s="40"/>
      <c r="H494" s="40"/>
      <c r="I494" s="233"/>
      <c r="J494" s="40"/>
      <c r="K494" s="40"/>
      <c r="L494" s="44"/>
      <c r="M494" s="234"/>
      <c r="N494" s="235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159</v>
      </c>
      <c r="AU494" s="17" t="s">
        <v>90</v>
      </c>
    </row>
    <row r="495" spans="1:65" s="2" customFormat="1" ht="33" customHeight="1">
      <c r="A495" s="38"/>
      <c r="B495" s="39"/>
      <c r="C495" s="218" t="s">
        <v>1273</v>
      </c>
      <c r="D495" s="218" t="s">
        <v>152</v>
      </c>
      <c r="E495" s="219" t="s">
        <v>313</v>
      </c>
      <c r="F495" s="220" t="s">
        <v>314</v>
      </c>
      <c r="G495" s="221" t="s">
        <v>315</v>
      </c>
      <c r="H495" s="222">
        <v>138.551</v>
      </c>
      <c r="I495" s="223"/>
      <c r="J495" s="224">
        <f>ROUND(I495*H495,2)</f>
        <v>0</v>
      </c>
      <c r="K495" s="220" t="s">
        <v>156</v>
      </c>
      <c r="L495" s="44"/>
      <c r="M495" s="225" t="s">
        <v>1</v>
      </c>
      <c r="N495" s="226" t="s">
        <v>45</v>
      </c>
      <c r="O495" s="91"/>
      <c r="P495" s="227">
        <f>O495*H495</f>
        <v>0</v>
      </c>
      <c r="Q495" s="227">
        <v>0</v>
      </c>
      <c r="R495" s="227">
        <f>Q495*H495</f>
        <v>0</v>
      </c>
      <c r="S495" s="227">
        <v>0</v>
      </c>
      <c r="T495" s="228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29" t="s">
        <v>169</v>
      </c>
      <c r="AT495" s="229" t="s">
        <v>152</v>
      </c>
      <c r="AU495" s="229" t="s">
        <v>90</v>
      </c>
      <c r="AY495" s="17" t="s">
        <v>149</v>
      </c>
      <c r="BE495" s="230">
        <f>IF(N495="základní",J495,0)</f>
        <v>0</v>
      </c>
      <c r="BF495" s="230">
        <f>IF(N495="snížená",J495,0)</f>
        <v>0</v>
      </c>
      <c r="BG495" s="230">
        <f>IF(N495="zákl. přenesená",J495,0)</f>
        <v>0</v>
      </c>
      <c r="BH495" s="230">
        <f>IF(N495="sníž. přenesená",J495,0)</f>
        <v>0</v>
      </c>
      <c r="BI495" s="230">
        <f>IF(N495="nulová",J495,0)</f>
        <v>0</v>
      </c>
      <c r="BJ495" s="17" t="s">
        <v>88</v>
      </c>
      <c r="BK495" s="230">
        <f>ROUND(I495*H495,2)</f>
        <v>0</v>
      </c>
      <c r="BL495" s="17" t="s">
        <v>169</v>
      </c>
      <c r="BM495" s="229" t="s">
        <v>1274</v>
      </c>
    </row>
    <row r="496" spans="1:51" s="13" customFormat="1" ht="12">
      <c r="A496" s="13"/>
      <c r="B496" s="236"/>
      <c r="C496" s="237"/>
      <c r="D496" s="231" t="s">
        <v>201</v>
      </c>
      <c r="E496" s="238" t="s">
        <v>1</v>
      </c>
      <c r="F496" s="239" t="s">
        <v>1275</v>
      </c>
      <c r="G496" s="237"/>
      <c r="H496" s="240">
        <v>138.551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6" t="s">
        <v>201</v>
      </c>
      <c r="AU496" s="246" t="s">
        <v>90</v>
      </c>
      <c r="AV496" s="13" t="s">
        <v>90</v>
      </c>
      <c r="AW496" s="13" t="s">
        <v>36</v>
      </c>
      <c r="AX496" s="13" t="s">
        <v>80</v>
      </c>
      <c r="AY496" s="246" t="s">
        <v>149</v>
      </c>
    </row>
    <row r="497" spans="1:65" s="2" customFormat="1" ht="37.8" customHeight="1">
      <c r="A497" s="38"/>
      <c r="B497" s="39"/>
      <c r="C497" s="218" t="s">
        <v>1276</v>
      </c>
      <c r="D497" s="218" t="s">
        <v>152</v>
      </c>
      <c r="E497" s="219" t="s">
        <v>319</v>
      </c>
      <c r="F497" s="220" t="s">
        <v>320</v>
      </c>
      <c r="G497" s="221" t="s">
        <v>315</v>
      </c>
      <c r="H497" s="222">
        <v>2.04</v>
      </c>
      <c r="I497" s="223"/>
      <c r="J497" s="224">
        <f>ROUND(I497*H497,2)</f>
        <v>0</v>
      </c>
      <c r="K497" s="220" t="s">
        <v>156</v>
      </c>
      <c r="L497" s="44"/>
      <c r="M497" s="225" t="s">
        <v>1</v>
      </c>
      <c r="N497" s="226" t="s">
        <v>45</v>
      </c>
      <c r="O497" s="91"/>
      <c r="P497" s="227">
        <f>O497*H497</f>
        <v>0</v>
      </c>
      <c r="Q497" s="227">
        <v>0</v>
      </c>
      <c r="R497" s="227">
        <f>Q497*H497</f>
        <v>0</v>
      </c>
      <c r="S497" s="227">
        <v>0</v>
      </c>
      <c r="T497" s="228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29" t="s">
        <v>169</v>
      </c>
      <c r="AT497" s="229" t="s">
        <v>152</v>
      </c>
      <c r="AU497" s="229" t="s">
        <v>90</v>
      </c>
      <c r="AY497" s="17" t="s">
        <v>149</v>
      </c>
      <c r="BE497" s="230">
        <f>IF(N497="základní",J497,0)</f>
        <v>0</v>
      </c>
      <c r="BF497" s="230">
        <f>IF(N497="snížená",J497,0)</f>
        <v>0</v>
      </c>
      <c r="BG497" s="230">
        <f>IF(N497="zákl. přenesená",J497,0)</f>
        <v>0</v>
      </c>
      <c r="BH497" s="230">
        <f>IF(N497="sníž. přenesená",J497,0)</f>
        <v>0</v>
      </c>
      <c r="BI497" s="230">
        <f>IF(N497="nulová",J497,0)</f>
        <v>0</v>
      </c>
      <c r="BJ497" s="17" t="s">
        <v>88</v>
      </c>
      <c r="BK497" s="230">
        <f>ROUND(I497*H497,2)</f>
        <v>0</v>
      </c>
      <c r="BL497" s="17" t="s">
        <v>169</v>
      </c>
      <c r="BM497" s="229" t="s">
        <v>1277</v>
      </c>
    </row>
    <row r="498" spans="1:51" s="13" customFormat="1" ht="12">
      <c r="A498" s="13"/>
      <c r="B498" s="236"/>
      <c r="C498" s="237"/>
      <c r="D498" s="231" t="s">
        <v>201</v>
      </c>
      <c r="E498" s="238" t="s">
        <v>1</v>
      </c>
      <c r="F498" s="239" t="s">
        <v>1278</v>
      </c>
      <c r="G498" s="237"/>
      <c r="H498" s="240">
        <v>2.04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201</v>
      </c>
      <c r="AU498" s="246" t="s">
        <v>90</v>
      </c>
      <c r="AV498" s="13" t="s">
        <v>90</v>
      </c>
      <c r="AW498" s="13" t="s">
        <v>36</v>
      </c>
      <c r="AX498" s="13" t="s">
        <v>80</v>
      </c>
      <c r="AY498" s="246" t="s">
        <v>149</v>
      </c>
    </row>
    <row r="499" spans="1:65" s="2" customFormat="1" ht="33" customHeight="1">
      <c r="A499" s="38"/>
      <c r="B499" s="39"/>
      <c r="C499" s="218" t="s">
        <v>1279</v>
      </c>
      <c r="D499" s="218" t="s">
        <v>152</v>
      </c>
      <c r="E499" s="219" t="s">
        <v>1280</v>
      </c>
      <c r="F499" s="220" t="s">
        <v>1281</v>
      </c>
      <c r="G499" s="221" t="s">
        <v>315</v>
      </c>
      <c r="H499" s="222">
        <v>519.365</v>
      </c>
      <c r="I499" s="223"/>
      <c r="J499" s="224">
        <f>ROUND(I499*H499,2)</f>
        <v>0</v>
      </c>
      <c r="K499" s="220" t="s">
        <v>156</v>
      </c>
      <c r="L499" s="44"/>
      <c r="M499" s="225" t="s">
        <v>1</v>
      </c>
      <c r="N499" s="226" t="s">
        <v>45</v>
      </c>
      <c r="O499" s="91"/>
      <c r="P499" s="227">
        <f>O499*H499</f>
        <v>0</v>
      </c>
      <c r="Q499" s="227">
        <v>0</v>
      </c>
      <c r="R499" s="227">
        <f>Q499*H499</f>
        <v>0</v>
      </c>
      <c r="S499" s="227">
        <v>0</v>
      </c>
      <c r="T499" s="228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9" t="s">
        <v>169</v>
      </c>
      <c r="AT499" s="229" t="s">
        <v>152</v>
      </c>
      <c r="AU499" s="229" t="s">
        <v>90</v>
      </c>
      <c r="AY499" s="17" t="s">
        <v>149</v>
      </c>
      <c r="BE499" s="230">
        <f>IF(N499="základní",J499,0)</f>
        <v>0</v>
      </c>
      <c r="BF499" s="230">
        <f>IF(N499="snížená",J499,0)</f>
        <v>0</v>
      </c>
      <c r="BG499" s="230">
        <f>IF(N499="zákl. přenesená",J499,0)</f>
        <v>0</v>
      </c>
      <c r="BH499" s="230">
        <f>IF(N499="sníž. přenesená",J499,0)</f>
        <v>0</v>
      </c>
      <c r="BI499" s="230">
        <f>IF(N499="nulová",J499,0)</f>
        <v>0</v>
      </c>
      <c r="BJ499" s="17" t="s">
        <v>88</v>
      </c>
      <c r="BK499" s="230">
        <f>ROUND(I499*H499,2)</f>
        <v>0</v>
      </c>
      <c r="BL499" s="17" t="s">
        <v>169</v>
      </c>
      <c r="BM499" s="229" t="s">
        <v>1282</v>
      </c>
    </row>
    <row r="500" spans="1:51" s="13" customFormat="1" ht="12">
      <c r="A500" s="13"/>
      <c r="B500" s="236"/>
      <c r="C500" s="237"/>
      <c r="D500" s="231" t="s">
        <v>201</v>
      </c>
      <c r="E500" s="238" t="s">
        <v>1</v>
      </c>
      <c r="F500" s="239" t="s">
        <v>1283</v>
      </c>
      <c r="G500" s="237"/>
      <c r="H500" s="240">
        <v>519.365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201</v>
      </c>
      <c r="AU500" s="246" t="s">
        <v>90</v>
      </c>
      <c r="AV500" s="13" t="s">
        <v>90</v>
      </c>
      <c r="AW500" s="13" t="s">
        <v>36</v>
      </c>
      <c r="AX500" s="13" t="s">
        <v>80</v>
      </c>
      <c r="AY500" s="246" t="s">
        <v>149</v>
      </c>
    </row>
    <row r="501" spans="1:65" s="2" customFormat="1" ht="24.15" customHeight="1">
      <c r="A501" s="38"/>
      <c r="B501" s="39"/>
      <c r="C501" s="218" t="s">
        <v>1284</v>
      </c>
      <c r="D501" s="218" t="s">
        <v>152</v>
      </c>
      <c r="E501" s="219" t="s">
        <v>1285</v>
      </c>
      <c r="F501" s="220" t="s">
        <v>1286</v>
      </c>
      <c r="G501" s="221" t="s">
        <v>315</v>
      </c>
      <c r="H501" s="222">
        <v>430.07</v>
      </c>
      <c r="I501" s="223"/>
      <c r="J501" s="224">
        <f>ROUND(I501*H501,2)</f>
        <v>0</v>
      </c>
      <c r="K501" s="220" t="s">
        <v>156</v>
      </c>
      <c r="L501" s="44"/>
      <c r="M501" s="225" t="s">
        <v>1</v>
      </c>
      <c r="N501" s="226" t="s">
        <v>45</v>
      </c>
      <c r="O501" s="91"/>
      <c r="P501" s="227">
        <f>O501*H501</f>
        <v>0</v>
      </c>
      <c r="Q501" s="227">
        <v>0</v>
      </c>
      <c r="R501" s="227">
        <f>Q501*H501</f>
        <v>0</v>
      </c>
      <c r="S501" s="227">
        <v>0</v>
      </c>
      <c r="T501" s="228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9" t="s">
        <v>169</v>
      </c>
      <c r="AT501" s="229" t="s">
        <v>152</v>
      </c>
      <c r="AU501" s="229" t="s">
        <v>90</v>
      </c>
      <c r="AY501" s="17" t="s">
        <v>149</v>
      </c>
      <c r="BE501" s="230">
        <f>IF(N501="základní",J501,0)</f>
        <v>0</v>
      </c>
      <c r="BF501" s="230">
        <f>IF(N501="snížená",J501,0)</f>
        <v>0</v>
      </c>
      <c r="BG501" s="230">
        <f>IF(N501="zákl. přenesená",J501,0)</f>
        <v>0</v>
      </c>
      <c r="BH501" s="230">
        <f>IF(N501="sníž. přenesená",J501,0)</f>
        <v>0</v>
      </c>
      <c r="BI501" s="230">
        <f>IF(N501="nulová",J501,0)</f>
        <v>0</v>
      </c>
      <c r="BJ501" s="17" t="s">
        <v>88</v>
      </c>
      <c r="BK501" s="230">
        <f>ROUND(I501*H501,2)</f>
        <v>0</v>
      </c>
      <c r="BL501" s="17" t="s">
        <v>169</v>
      </c>
      <c r="BM501" s="229" t="s">
        <v>1287</v>
      </c>
    </row>
    <row r="502" spans="1:51" s="13" customFormat="1" ht="12">
      <c r="A502" s="13"/>
      <c r="B502" s="236"/>
      <c r="C502" s="237"/>
      <c r="D502" s="231" t="s">
        <v>201</v>
      </c>
      <c r="E502" s="238" t="s">
        <v>1</v>
      </c>
      <c r="F502" s="239" t="s">
        <v>1288</v>
      </c>
      <c r="G502" s="237"/>
      <c r="H502" s="240">
        <v>430.07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201</v>
      </c>
      <c r="AU502" s="246" t="s">
        <v>90</v>
      </c>
      <c r="AV502" s="13" t="s">
        <v>90</v>
      </c>
      <c r="AW502" s="13" t="s">
        <v>36</v>
      </c>
      <c r="AX502" s="13" t="s">
        <v>80</v>
      </c>
      <c r="AY502" s="246" t="s">
        <v>149</v>
      </c>
    </row>
    <row r="503" spans="1:63" s="12" customFormat="1" ht="22.8" customHeight="1">
      <c r="A503" s="12"/>
      <c r="B503" s="202"/>
      <c r="C503" s="203"/>
      <c r="D503" s="204" t="s">
        <v>79</v>
      </c>
      <c r="E503" s="216" t="s">
        <v>430</v>
      </c>
      <c r="F503" s="216" t="s">
        <v>431</v>
      </c>
      <c r="G503" s="203"/>
      <c r="H503" s="203"/>
      <c r="I503" s="206"/>
      <c r="J503" s="217">
        <f>BK503</f>
        <v>0</v>
      </c>
      <c r="K503" s="203"/>
      <c r="L503" s="208"/>
      <c r="M503" s="209"/>
      <c r="N503" s="210"/>
      <c r="O503" s="210"/>
      <c r="P503" s="211">
        <f>P504</f>
        <v>0</v>
      </c>
      <c r="Q503" s="210"/>
      <c r="R503" s="211">
        <f>R504</f>
        <v>0</v>
      </c>
      <c r="S503" s="210"/>
      <c r="T503" s="212">
        <f>T504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13" t="s">
        <v>88</v>
      </c>
      <c r="AT503" s="214" t="s">
        <v>79</v>
      </c>
      <c r="AU503" s="214" t="s">
        <v>88</v>
      </c>
      <c r="AY503" s="213" t="s">
        <v>149</v>
      </c>
      <c r="BK503" s="215">
        <f>BK504</f>
        <v>0</v>
      </c>
    </row>
    <row r="504" spans="1:65" s="2" customFormat="1" ht="33" customHeight="1">
      <c r="A504" s="38"/>
      <c r="B504" s="39"/>
      <c r="C504" s="218" t="s">
        <v>755</v>
      </c>
      <c r="D504" s="218" t="s">
        <v>152</v>
      </c>
      <c r="E504" s="219" t="s">
        <v>1289</v>
      </c>
      <c r="F504" s="220" t="s">
        <v>1290</v>
      </c>
      <c r="G504" s="221" t="s">
        <v>315</v>
      </c>
      <c r="H504" s="222">
        <v>3024.23</v>
      </c>
      <c r="I504" s="223"/>
      <c r="J504" s="224">
        <f>ROUND(I504*H504,2)</f>
        <v>0</v>
      </c>
      <c r="K504" s="220" t="s">
        <v>156</v>
      </c>
      <c r="L504" s="44"/>
      <c r="M504" s="225" t="s">
        <v>1</v>
      </c>
      <c r="N504" s="226" t="s">
        <v>45</v>
      </c>
      <c r="O504" s="91"/>
      <c r="P504" s="227">
        <f>O504*H504</f>
        <v>0</v>
      </c>
      <c r="Q504" s="227">
        <v>0</v>
      </c>
      <c r="R504" s="227">
        <f>Q504*H504</f>
        <v>0</v>
      </c>
      <c r="S504" s="227">
        <v>0</v>
      </c>
      <c r="T504" s="228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9" t="s">
        <v>169</v>
      </c>
      <c r="AT504" s="229" t="s">
        <v>152</v>
      </c>
      <c r="AU504" s="229" t="s">
        <v>90</v>
      </c>
      <c r="AY504" s="17" t="s">
        <v>149</v>
      </c>
      <c r="BE504" s="230">
        <f>IF(N504="základní",J504,0)</f>
        <v>0</v>
      </c>
      <c r="BF504" s="230">
        <f>IF(N504="snížená",J504,0)</f>
        <v>0</v>
      </c>
      <c r="BG504" s="230">
        <f>IF(N504="zákl. přenesená",J504,0)</f>
        <v>0</v>
      </c>
      <c r="BH504" s="230">
        <f>IF(N504="sníž. přenesená",J504,0)</f>
        <v>0</v>
      </c>
      <c r="BI504" s="230">
        <f>IF(N504="nulová",J504,0)</f>
        <v>0</v>
      </c>
      <c r="BJ504" s="17" t="s">
        <v>88</v>
      </c>
      <c r="BK504" s="230">
        <f>ROUND(I504*H504,2)</f>
        <v>0</v>
      </c>
      <c r="BL504" s="17" t="s">
        <v>169</v>
      </c>
      <c r="BM504" s="229" t="s">
        <v>1291</v>
      </c>
    </row>
    <row r="505" spans="1:63" s="12" customFormat="1" ht="25.9" customHeight="1">
      <c r="A505" s="12"/>
      <c r="B505" s="202"/>
      <c r="C505" s="203"/>
      <c r="D505" s="204" t="s">
        <v>79</v>
      </c>
      <c r="E505" s="205" t="s">
        <v>1292</v>
      </c>
      <c r="F505" s="205" t="s">
        <v>1293</v>
      </c>
      <c r="G505" s="203"/>
      <c r="H505" s="203"/>
      <c r="I505" s="206"/>
      <c r="J505" s="207">
        <f>BK505</f>
        <v>0</v>
      </c>
      <c r="K505" s="203"/>
      <c r="L505" s="208"/>
      <c r="M505" s="209"/>
      <c r="N505" s="210"/>
      <c r="O505" s="210"/>
      <c r="P505" s="211">
        <f>P506</f>
        <v>0</v>
      </c>
      <c r="Q505" s="210"/>
      <c r="R505" s="211">
        <f>R506</f>
        <v>5E-05</v>
      </c>
      <c r="S505" s="210"/>
      <c r="T505" s="212">
        <f>T506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13" t="s">
        <v>90</v>
      </c>
      <c r="AT505" s="214" t="s">
        <v>79</v>
      </c>
      <c r="AU505" s="214" t="s">
        <v>80</v>
      </c>
      <c r="AY505" s="213" t="s">
        <v>149</v>
      </c>
      <c r="BK505" s="215">
        <f>BK506</f>
        <v>0</v>
      </c>
    </row>
    <row r="506" spans="1:63" s="12" customFormat="1" ht="22.8" customHeight="1">
      <c r="A506" s="12"/>
      <c r="B506" s="202"/>
      <c r="C506" s="203"/>
      <c r="D506" s="204" t="s">
        <v>79</v>
      </c>
      <c r="E506" s="216" t="s">
        <v>1294</v>
      </c>
      <c r="F506" s="216" t="s">
        <v>1295</v>
      </c>
      <c r="G506" s="203"/>
      <c r="H506" s="203"/>
      <c r="I506" s="206"/>
      <c r="J506" s="217">
        <f>BK506</f>
        <v>0</v>
      </c>
      <c r="K506" s="203"/>
      <c r="L506" s="208"/>
      <c r="M506" s="209"/>
      <c r="N506" s="210"/>
      <c r="O506" s="210"/>
      <c r="P506" s="211">
        <f>SUM(P507:P508)</f>
        <v>0</v>
      </c>
      <c r="Q506" s="210"/>
      <c r="R506" s="211">
        <f>SUM(R507:R508)</f>
        <v>5E-05</v>
      </c>
      <c r="S506" s="210"/>
      <c r="T506" s="212">
        <f>SUM(T507:T508)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13" t="s">
        <v>90</v>
      </c>
      <c r="AT506" s="214" t="s">
        <v>79</v>
      </c>
      <c r="AU506" s="214" t="s">
        <v>88</v>
      </c>
      <c r="AY506" s="213" t="s">
        <v>149</v>
      </c>
      <c r="BK506" s="215">
        <f>SUM(BK507:BK508)</f>
        <v>0</v>
      </c>
    </row>
    <row r="507" spans="1:65" s="2" customFormat="1" ht="16.5" customHeight="1">
      <c r="A507" s="38"/>
      <c r="B507" s="39"/>
      <c r="C507" s="218" t="s">
        <v>1296</v>
      </c>
      <c r="D507" s="218" t="s">
        <v>152</v>
      </c>
      <c r="E507" s="219" t="s">
        <v>1297</v>
      </c>
      <c r="F507" s="220" t="s">
        <v>1298</v>
      </c>
      <c r="G507" s="221" t="s">
        <v>213</v>
      </c>
      <c r="H507" s="222">
        <v>1</v>
      </c>
      <c r="I507" s="223"/>
      <c r="J507" s="224">
        <f>ROUND(I507*H507,2)</f>
        <v>0</v>
      </c>
      <c r="K507" s="220" t="s">
        <v>1</v>
      </c>
      <c r="L507" s="44"/>
      <c r="M507" s="225" t="s">
        <v>1</v>
      </c>
      <c r="N507" s="226" t="s">
        <v>45</v>
      </c>
      <c r="O507" s="91"/>
      <c r="P507" s="227">
        <f>O507*H507</f>
        <v>0</v>
      </c>
      <c r="Q507" s="227">
        <v>5E-05</v>
      </c>
      <c r="R507" s="227">
        <f>Q507*H507</f>
        <v>5E-05</v>
      </c>
      <c r="S507" s="227">
        <v>0</v>
      </c>
      <c r="T507" s="228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9" t="s">
        <v>301</v>
      </c>
      <c r="AT507" s="229" t="s">
        <v>152</v>
      </c>
      <c r="AU507" s="229" t="s">
        <v>90</v>
      </c>
      <c r="AY507" s="17" t="s">
        <v>149</v>
      </c>
      <c r="BE507" s="230">
        <f>IF(N507="základní",J507,0)</f>
        <v>0</v>
      </c>
      <c r="BF507" s="230">
        <f>IF(N507="snížená",J507,0)</f>
        <v>0</v>
      </c>
      <c r="BG507" s="230">
        <f>IF(N507="zákl. přenesená",J507,0)</f>
        <v>0</v>
      </c>
      <c r="BH507" s="230">
        <f>IF(N507="sníž. přenesená",J507,0)</f>
        <v>0</v>
      </c>
      <c r="BI507" s="230">
        <f>IF(N507="nulová",J507,0)</f>
        <v>0</v>
      </c>
      <c r="BJ507" s="17" t="s">
        <v>88</v>
      </c>
      <c r="BK507" s="230">
        <f>ROUND(I507*H507,2)</f>
        <v>0</v>
      </c>
      <c r="BL507" s="17" t="s">
        <v>301</v>
      </c>
      <c r="BM507" s="229" t="s">
        <v>1299</v>
      </c>
    </row>
    <row r="508" spans="1:47" s="2" customFormat="1" ht="12">
      <c r="A508" s="38"/>
      <c r="B508" s="39"/>
      <c r="C508" s="40"/>
      <c r="D508" s="231" t="s">
        <v>159</v>
      </c>
      <c r="E508" s="40"/>
      <c r="F508" s="232" t="s">
        <v>1300</v>
      </c>
      <c r="G508" s="40"/>
      <c r="H508" s="40"/>
      <c r="I508" s="233"/>
      <c r="J508" s="40"/>
      <c r="K508" s="40"/>
      <c r="L508" s="44"/>
      <c r="M508" s="234"/>
      <c r="N508" s="235"/>
      <c r="O508" s="91"/>
      <c r="P508" s="91"/>
      <c r="Q508" s="91"/>
      <c r="R508" s="91"/>
      <c r="S508" s="91"/>
      <c r="T508" s="92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159</v>
      </c>
      <c r="AU508" s="17" t="s">
        <v>90</v>
      </c>
    </row>
    <row r="509" spans="1:63" s="12" customFormat="1" ht="25.9" customHeight="1">
      <c r="A509" s="12"/>
      <c r="B509" s="202"/>
      <c r="C509" s="203"/>
      <c r="D509" s="204" t="s">
        <v>79</v>
      </c>
      <c r="E509" s="205" t="s">
        <v>343</v>
      </c>
      <c r="F509" s="205" t="s">
        <v>344</v>
      </c>
      <c r="G509" s="203"/>
      <c r="H509" s="203"/>
      <c r="I509" s="206"/>
      <c r="J509" s="207">
        <f>BK509</f>
        <v>0</v>
      </c>
      <c r="K509" s="203"/>
      <c r="L509" s="208"/>
      <c r="M509" s="209"/>
      <c r="N509" s="210"/>
      <c r="O509" s="210"/>
      <c r="P509" s="211">
        <f>P510+P513</f>
        <v>0</v>
      </c>
      <c r="Q509" s="210"/>
      <c r="R509" s="211">
        <f>R510+R513</f>
        <v>0.2772</v>
      </c>
      <c r="S509" s="210"/>
      <c r="T509" s="212">
        <f>T510+T513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13" t="s">
        <v>165</v>
      </c>
      <c r="AT509" s="214" t="s">
        <v>79</v>
      </c>
      <c r="AU509" s="214" t="s">
        <v>80</v>
      </c>
      <c r="AY509" s="213" t="s">
        <v>149</v>
      </c>
      <c r="BK509" s="215">
        <f>BK510+BK513</f>
        <v>0</v>
      </c>
    </row>
    <row r="510" spans="1:63" s="12" customFormat="1" ht="22.8" customHeight="1">
      <c r="A510" s="12"/>
      <c r="B510" s="202"/>
      <c r="C510" s="203"/>
      <c r="D510" s="204" t="s">
        <v>79</v>
      </c>
      <c r="E510" s="216" t="s">
        <v>1301</v>
      </c>
      <c r="F510" s="216" t="s">
        <v>1302</v>
      </c>
      <c r="G510" s="203"/>
      <c r="H510" s="203"/>
      <c r="I510" s="206"/>
      <c r="J510" s="217">
        <f>BK510</f>
        <v>0</v>
      </c>
      <c r="K510" s="203"/>
      <c r="L510" s="208"/>
      <c r="M510" s="209"/>
      <c r="N510" s="210"/>
      <c r="O510" s="210"/>
      <c r="P510" s="211">
        <f>SUM(P511:P512)</f>
        <v>0</v>
      </c>
      <c r="Q510" s="210"/>
      <c r="R510" s="211">
        <f>SUM(R511:R512)</f>
        <v>0</v>
      </c>
      <c r="S510" s="210"/>
      <c r="T510" s="212">
        <f>SUM(T511:T512)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13" t="s">
        <v>165</v>
      </c>
      <c r="AT510" s="214" t="s">
        <v>79</v>
      </c>
      <c r="AU510" s="214" t="s">
        <v>88</v>
      </c>
      <c r="AY510" s="213" t="s">
        <v>149</v>
      </c>
      <c r="BK510" s="215">
        <f>SUM(BK511:BK512)</f>
        <v>0</v>
      </c>
    </row>
    <row r="511" spans="1:65" s="2" customFormat="1" ht="24.15" customHeight="1">
      <c r="A511" s="38"/>
      <c r="B511" s="39"/>
      <c r="C511" s="218" t="s">
        <v>1303</v>
      </c>
      <c r="D511" s="218" t="s">
        <v>152</v>
      </c>
      <c r="E511" s="219" t="s">
        <v>1304</v>
      </c>
      <c r="F511" s="220" t="s">
        <v>1305</v>
      </c>
      <c r="G511" s="221" t="s">
        <v>155</v>
      </c>
      <c r="H511" s="222">
        <v>3</v>
      </c>
      <c r="I511" s="223"/>
      <c r="J511" s="224">
        <f>ROUND(I511*H511,2)</f>
        <v>0</v>
      </c>
      <c r="K511" s="220" t="s">
        <v>1</v>
      </c>
      <c r="L511" s="44"/>
      <c r="M511" s="225" t="s">
        <v>1</v>
      </c>
      <c r="N511" s="226" t="s">
        <v>45</v>
      </c>
      <c r="O511" s="91"/>
      <c r="P511" s="227">
        <f>O511*H511</f>
        <v>0</v>
      </c>
      <c r="Q511" s="227">
        <v>0</v>
      </c>
      <c r="R511" s="227">
        <f>Q511*H511</f>
        <v>0</v>
      </c>
      <c r="S511" s="227">
        <v>0</v>
      </c>
      <c r="T511" s="228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29" t="s">
        <v>349</v>
      </c>
      <c r="AT511" s="229" t="s">
        <v>152</v>
      </c>
      <c r="AU511" s="229" t="s">
        <v>90</v>
      </c>
      <c r="AY511" s="17" t="s">
        <v>149</v>
      </c>
      <c r="BE511" s="230">
        <f>IF(N511="základní",J511,0)</f>
        <v>0</v>
      </c>
      <c r="BF511" s="230">
        <f>IF(N511="snížená",J511,0)</f>
        <v>0</v>
      </c>
      <c r="BG511" s="230">
        <f>IF(N511="zákl. přenesená",J511,0)</f>
        <v>0</v>
      </c>
      <c r="BH511" s="230">
        <f>IF(N511="sníž. přenesená",J511,0)</f>
        <v>0</v>
      </c>
      <c r="BI511" s="230">
        <f>IF(N511="nulová",J511,0)</f>
        <v>0</v>
      </c>
      <c r="BJ511" s="17" t="s">
        <v>88</v>
      </c>
      <c r="BK511" s="230">
        <f>ROUND(I511*H511,2)</f>
        <v>0</v>
      </c>
      <c r="BL511" s="17" t="s">
        <v>349</v>
      </c>
      <c r="BM511" s="229" t="s">
        <v>1306</v>
      </c>
    </row>
    <row r="512" spans="1:47" s="2" customFormat="1" ht="12">
      <c r="A512" s="38"/>
      <c r="B512" s="39"/>
      <c r="C512" s="40"/>
      <c r="D512" s="231" t="s">
        <v>159</v>
      </c>
      <c r="E512" s="40"/>
      <c r="F512" s="232" t="s">
        <v>1307</v>
      </c>
      <c r="G512" s="40"/>
      <c r="H512" s="40"/>
      <c r="I512" s="233"/>
      <c r="J512" s="40"/>
      <c r="K512" s="40"/>
      <c r="L512" s="44"/>
      <c r="M512" s="234"/>
      <c r="N512" s="235"/>
      <c r="O512" s="91"/>
      <c r="P512" s="91"/>
      <c r="Q512" s="91"/>
      <c r="R512" s="91"/>
      <c r="S512" s="91"/>
      <c r="T512" s="92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T512" s="17" t="s">
        <v>159</v>
      </c>
      <c r="AU512" s="17" t="s">
        <v>90</v>
      </c>
    </row>
    <row r="513" spans="1:63" s="12" customFormat="1" ht="22.8" customHeight="1">
      <c r="A513" s="12"/>
      <c r="B513" s="202"/>
      <c r="C513" s="203"/>
      <c r="D513" s="204" t="s">
        <v>79</v>
      </c>
      <c r="E513" s="216" t="s">
        <v>345</v>
      </c>
      <c r="F513" s="216" t="s">
        <v>346</v>
      </c>
      <c r="G513" s="203"/>
      <c r="H513" s="203"/>
      <c r="I513" s="206"/>
      <c r="J513" s="217">
        <f>BK513</f>
        <v>0</v>
      </c>
      <c r="K513" s="203"/>
      <c r="L513" s="208"/>
      <c r="M513" s="209"/>
      <c r="N513" s="210"/>
      <c r="O513" s="210"/>
      <c r="P513" s="211">
        <f>SUM(P514:P516)</f>
        <v>0</v>
      </c>
      <c r="Q513" s="210"/>
      <c r="R513" s="211">
        <f>SUM(R514:R516)</f>
        <v>0.2772</v>
      </c>
      <c r="S513" s="210"/>
      <c r="T513" s="212">
        <f>SUM(T514:T516)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3" t="s">
        <v>165</v>
      </c>
      <c r="AT513" s="214" t="s">
        <v>79</v>
      </c>
      <c r="AU513" s="214" t="s">
        <v>88</v>
      </c>
      <c r="AY513" s="213" t="s">
        <v>149</v>
      </c>
      <c r="BK513" s="215">
        <f>SUM(BK514:BK516)</f>
        <v>0</v>
      </c>
    </row>
    <row r="514" spans="1:65" s="2" customFormat="1" ht="33" customHeight="1">
      <c r="A514" s="38"/>
      <c r="B514" s="39"/>
      <c r="C514" s="218" t="s">
        <v>1308</v>
      </c>
      <c r="D514" s="218" t="s">
        <v>152</v>
      </c>
      <c r="E514" s="219" t="s">
        <v>1309</v>
      </c>
      <c r="F514" s="220" t="s">
        <v>1310</v>
      </c>
      <c r="G514" s="221" t="s">
        <v>198</v>
      </c>
      <c r="H514" s="222">
        <v>3.5</v>
      </c>
      <c r="I514" s="223"/>
      <c r="J514" s="224">
        <f>ROUND(I514*H514,2)</f>
        <v>0</v>
      </c>
      <c r="K514" s="220" t="s">
        <v>156</v>
      </c>
      <c r="L514" s="44"/>
      <c r="M514" s="225" t="s">
        <v>1</v>
      </c>
      <c r="N514" s="226" t="s">
        <v>45</v>
      </c>
      <c r="O514" s="91"/>
      <c r="P514" s="227">
        <f>O514*H514</f>
        <v>0</v>
      </c>
      <c r="Q514" s="227">
        <v>0</v>
      </c>
      <c r="R514" s="227">
        <f>Q514*H514</f>
        <v>0</v>
      </c>
      <c r="S514" s="227">
        <v>0</v>
      </c>
      <c r="T514" s="228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29" t="s">
        <v>349</v>
      </c>
      <c r="AT514" s="229" t="s">
        <v>152</v>
      </c>
      <c r="AU514" s="229" t="s">
        <v>90</v>
      </c>
      <c r="AY514" s="17" t="s">
        <v>149</v>
      </c>
      <c r="BE514" s="230">
        <f>IF(N514="základní",J514,0)</f>
        <v>0</v>
      </c>
      <c r="BF514" s="230">
        <f>IF(N514="snížená",J514,0)</f>
        <v>0</v>
      </c>
      <c r="BG514" s="230">
        <f>IF(N514="zákl. přenesená",J514,0)</f>
        <v>0</v>
      </c>
      <c r="BH514" s="230">
        <f>IF(N514="sníž. přenesená",J514,0)</f>
        <v>0</v>
      </c>
      <c r="BI514" s="230">
        <f>IF(N514="nulová",J514,0)</f>
        <v>0</v>
      </c>
      <c r="BJ514" s="17" t="s">
        <v>88</v>
      </c>
      <c r="BK514" s="230">
        <f>ROUND(I514*H514,2)</f>
        <v>0</v>
      </c>
      <c r="BL514" s="17" t="s">
        <v>349</v>
      </c>
      <c r="BM514" s="229" t="s">
        <v>1311</v>
      </c>
    </row>
    <row r="515" spans="1:65" s="2" customFormat="1" ht="24.15" customHeight="1">
      <c r="A515" s="38"/>
      <c r="B515" s="39"/>
      <c r="C515" s="255" t="s">
        <v>1312</v>
      </c>
      <c r="D515" s="255" t="s">
        <v>343</v>
      </c>
      <c r="E515" s="256" t="s">
        <v>1313</v>
      </c>
      <c r="F515" s="257" t="s">
        <v>1314</v>
      </c>
      <c r="G515" s="258" t="s">
        <v>198</v>
      </c>
      <c r="H515" s="259">
        <v>3.5</v>
      </c>
      <c r="I515" s="260"/>
      <c r="J515" s="261">
        <f>ROUND(I515*H515,2)</f>
        <v>0</v>
      </c>
      <c r="K515" s="257" t="s">
        <v>156</v>
      </c>
      <c r="L515" s="262"/>
      <c r="M515" s="263" t="s">
        <v>1</v>
      </c>
      <c r="N515" s="264" t="s">
        <v>45</v>
      </c>
      <c r="O515" s="91"/>
      <c r="P515" s="227">
        <f>O515*H515</f>
        <v>0</v>
      </c>
      <c r="Q515" s="227">
        <v>0.06</v>
      </c>
      <c r="R515" s="227">
        <f>Q515*H515</f>
        <v>0.21</v>
      </c>
      <c r="S515" s="227">
        <v>0</v>
      </c>
      <c r="T515" s="228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29" t="s">
        <v>472</v>
      </c>
      <c r="AT515" s="229" t="s">
        <v>343</v>
      </c>
      <c r="AU515" s="229" t="s">
        <v>90</v>
      </c>
      <c r="AY515" s="17" t="s">
        <v>149</v>
      </c>
      <c r="BE515" s="230">
        <f>IF(N515="základní",J515,0)</f>
        <v>0</v>
      </c>
      <c r="BF515" s="230">
        <f>IF(N515="snížená",J515,0)</f>
        <v>0</v>
      </c>
      <c r="BG515" s="230">
        <f>IF(N515="zákl. přenesená",J515,0)</f>
        <v>0</v>
      </c>
      <c r="BH515" s="230">
        <f>IF(N515="sníž. přenesená",J515,0)</f>
        <v>0</v>
      </c>
      <c r="BI515" s="230">
        <f>IF(N515="nulová",J515,0)</f>
        <v>0</v>
      </c>
      <c r="BJ515" s="17" t="s">
        <v>88</v>
      </c>
      <c r="BK515" s="230">
        <f>ROUND(I515*H515,2)</f>
        <v>0</v>
      </c>
      <c r="BL515" s="17" t="s">
        <v>472</v>
      </c>
      <c r="BM515" s="229" t="s">
        <v>1315</v>
      </c>
    </row>
    <row r="516" spans="1:65" s="2" customFormat="1" ht="21.75" customHeight="1">
      <c r="A516" s="38"/>
      <c r="B516" s="39"/>
      <c r="C516" s="255" t="s">
        <v>1316</v>
      </c>
      <c r="D516" s="255" t="s">
        <v>343</v>
      </c>
      <c r="E516" s="256" t="s">
        <v>1317</v>
      </c>
      <c r="F516" s="257" t="s">
        <v>1318</v>
      </c>
      <c r="G516" s="258" t="s">
        <v>248</v>
      </c>
      <c r="H516" s="259">
        <v>7</v>
      </c>
      <c r="I516" s="260"/>
      <c r="J516" s="261">
        <f>ROUND(I516*H516,2)</f>
        <v>0</v>
      </c>
      <c r="K516" s="257" t="s">
        <v>156</v>
      </c>
      <c r="L516" s="262"/>
      <c r="M516" s="289" t="s">
        <v>1</v>
      </c>
      <c r="N516" s="290" t="s">
        <v>45</v>
      </c>
      <c r="O516" s="249"/>
      <c r="P516" s="253">
        <f>O516*H516</f>
        <v>0</v>
      </c>
      <c r="Q516" s="253">
        <v>0.0096</v>
      </c>
      <c r="R516" s="253">
        <f>Q516*H516</f>
        <v>0.0672</v>
      </c>
      <c r="S516" s="253">
        <v>0</v>
      </c>
      <c r="T516" s="254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9" t="s">
        <v>472</v>
      </c>
      <c r="AT516" s="229" t="s">
        <v>343</v>
      </c>
      <c r="AU516" s="229" t="s">
        <v>90</v>
      </c>
      <c r="AY516" s="17" t="s">
        <v>149</v>
      </c>
      <c r="BE516" s="230">
        <f>IF(N516="základní",J516,0)</f>
        <v>0</v>
      </c>
      <c r="BF516" s="230">
        <f>IF(N516="snížená",J516,0)</f>
        <v>0</v>
      </c>
      <c r="BG516" s="230">
        <f>IF(N516="zákl. přenesená",J516,0)</f>
        <v>0</v>
      </c>
      <c r="BH516" s="230">
        <f>IF(N516="sníž. přenesená",J516,0)</f>
        <v>0</v>
      </c>
      <c r="BI516" s="230">
        <f>IF(N516="nulová",J516,0)</f>
        <v>0</v>
      </c>
      <c r="BJ516" s="17" t="s">
        <v>88</v>
      </c>
      <c r="BK516" s="230">
        <f>ROUND(I516*H516,2)</f>
        <v>0</v>
      </c>
      <c r="BL516" s="17" t="s">
        <v>472</v>
      </c>
      <c r="BM516" s="229" t="s">
        <v>1319</v>
      </c>
    </row>
    <row r="517" spans="1:31" s="2" customFormat="1" ht="6.95" customHeight="1">
      <c r="A517" s="38"/>
      <c r="B517" s="66"/>
      <c r="C517" s="67"/>
      <c r="D517" s="67"/>
      <c r="E517" s="67"/>
      <c r="F517" s="67"/>
      <c r="G517" s="67"/>
      <c r="H517" s="67"/>
      <c r="I517" s="67"/>
      <c r="J517" s="67"/>
      <c r="K517" s="67"/>
      <c r="L517" s="44"/>
      <c r="M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</row>
  </sheetData>
  <sheetProtection password="CC35" sheet="1" objects="1" scenarios="1" formatColumns="0" formatRows="0" autoFilter="0"/>
  <autoFilter ref="C131:K516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1320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ROUND((SUM(BE126:BE185)),2)</f>
        <v>0</v>
      </c>
      <c r="G33" s="38"/>
      <c r="H33" s="38"/>
      <c r="I33" s="155">
        <v>0.21</v>
      </c>
      <c r="J33" s="154">
        <f>ROUND(((SUM(BE126:BE185))*I33),2)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ROUND((SUM(BF126:BF185)),2)</f>
        <v>0</v>
      </c>
      <c r="G34" s="38"/>
      <c r="H34" s="38"/>
      <c r="I34" s="155">
        <v>0.15</v>
      </c>
      <c r="J34" s="154">
        <f>ROUND(((SUM(BF126:BF185))*I34),2)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ROUND((SUM(BG126:BG185)),2)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ROUND((SUM(BH126:BH185)),2)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ROUND((SUM(BI126:BI185)),2)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SO102 - Úprava autobusové zastávky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230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538</v>
      </c>
      <c r="E99" s="188"/>
      <c r="F99" s="188"/>
      <c r="G99" s="188"/>
      <c r="H99" s="188"/>
      <c r="I99" s="188"/>
      <c r="J99" s="189">
        <f>J145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353</v>
      </c>
      <c r="E100" s="188"/>
      <c r="F100" s="188"/>
      <c r="G100" s="188"/>
      <c r="H100" s="188"/>
      <c r="I100" s="188"/>
      <c r="J100" s="189">
        <f>J147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539</v>
      </c>
      <c r="E101" s="188"/>
      <c r="F101" s="188"/>
      <c r="G101" s="188"/>
      <c r="H101" s="188"/>
      <c r="I101" s="188"/>
      <c r="J101" s="189">
        <f>J149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232</v>
      </c>
      <c r="E102" s="188"/>
      <c r="F102" s="188"/>
      <c r="G102" s="188"/>
      <c r="H102" s="188"/>
      <c r="I102" s="188"/>
      <c r="J102" s="189">
        <f>J164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233</v>
      </c>
      <c r="E103" s="188"/>
      <c r="F103" s="188"/>
      <c r="G103" s="188"/>
      <c r="H103" s="188"/>
      <c r="I103" s="188"/>
      <c r="J103" s="189">
        <f>J171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355</v>
      </c>
      <c r="E104" s="188"/>
      <c r="F104" s="188"/>
      <c r="G104" s="188"/>
      <c r="H104" s="188"/>
      <c r="I104" s="188"/>
      <c r="J104" s="189">
        <f>J180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541</v>
      </c>
      <c r="E105" s="182"/>
      <c r="F105" s="182"/>
      <c r="G105" s="182"/>
      <c r="H105" s="182"/>
      <c r="I105" s="182"/>
      <c r="J105" s="183">
        <f>J182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542</v>
      </c>
      <c r="E106" s="188"/>
      <c r="F106" s="188"/>
      <c r="G106" s="188"/>
      <c r="H106" s="188"/>
      <c r="I106" s="188"/>
      <c r="J106" s="189">
        <f>J183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133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Místní komunikace Jamská - Nákupní park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119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SO102 - Úprava autobusové zastávky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Žďár nad Sázavou</v>
      </c>
      <c r="G120" s="40"/>
      <c r="H120" s="40"/>
      <c r="I120" s="32" t="s">
        <v>22</v>
      </c>
      <c r="J120" s="79" t="str">
        <f>IF(J12="","",J12)</f>
        <v>21. 6. 2022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E15</f>
        <v>Město Žďár nad Sázavou</v>
      </c>
      <c r="G122" s="40"/>
      <c r="H122" s="40"/>
      <c r="I122" s="32" t="s">
        <v>32</v>
      </c>
      <c r="J122" s="36" t="str">
        <f>E21</f>
        <v>PROfi Jihlava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30</v>
      </c>
      <c r="D123" s="40"/>
      <c r="E123" s="40"/>
      <c r="F123" s="27" t="str">
        <f>IF(E18="","",E18)</f>
        <v>Vyplň údaj</v>
      </c>
      <c r="G123" s="40"/>
      <c r="H123" s="40"/>
      <c r="I123" s="32" t="s">
        <v>37</v>
      </c>
      <c r="J123" s="36" t="str">
        <f>E24</f>
        <v>PROfi Jihlava spol. s 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134</v>
      </c>
      <c r="D125" s="194" t="s">
        <v>65</v>
      </c>
      <c r="E125" s="194" t="s">
        <v>61</v>
      </c>
      <c r="F125" s="194" t="s">
        <v>62</v>
      </c>
      <c r="G125" s="194" t="s">
        <v>135</v>
      </c>
      <c r="H125" s="194" t="s">
        <v>136</v>
      </c>
      <c r="I125" s="194" t="s">
        <v>137</v>
      </c>
      <c r="J125" s="194" t="s">
        <v>123</v>
      </c>
      <c r="K125" s="195" t="s">
        <v>138</v>
      </c>
      <c r="L125" s="196"/>
      <c r="M125" s="100" t="s">
        <v>1</v>
      </c>
      <c r="N125" s="101" t="s">
        <v>44</v>
      </c>
      <c r="O125" s="101" t="s">
        <v>139</v>
      </c>
      <c r="P125" s="101" t="s">
        <v>140</v>
      </c>
      <c r="Q125" s="101" t="s">
        <v>141</v>
      </c>
      <c r="R125" s="101" t="s">
        <v>142</v>
      </c>
      <c r="S125" s="101" t="s">
        <v>143</v>
      </c>
      <c r="T125" s="102" t="s">
        <v>144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145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P127+P182</f>
        <v>0</v>
      </c>
      <c r="Q126" s="104"/>
      <c r="R126" s="199">
        <f>R127+R182</f>
        <v>10.40571105</v>
      </c>
      <c r="S126" s="104"/>
      <c r="T126" s="200">
        <f>T127+T182</f>
        <v>11.3105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125</v>
      </c>
      <c r="BK126" s="201">
        <f>BK127+BK182</f>
        <v>0</v>
      </c>
    </row>
    <row r="127" spans="1:63" s="12" customFormat="1" ht="25.9" customHeight="1">
      <c r="A127" s="12"/>
      <c r="B127" s="202"/>
      <c r="C127" s="203"/>
      <c r="D127" s="204" t="s">
        <v>79</v>
      </c>
      <c r="E127" s="205" t="s">
        <v>234</v>
      </c>
      <c r="F127" s="205" t="s">
        <v>235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P128+P145+P147+P149+P164+P171+P180</f>
        <v>0</v>
      </c>
      <c r="Q127" s="210"/>
      <c r="R127" s="211">
        <f>R128+R145+R147+R149+R164+R171+R180</f>
        <v>10.40566105</v>
      </c>
      <c r="S127" s="210"/>
      <c r="T127" s="212">
        <f>T128+T145+T147+T149+T164+T171+T180</f>
        <v>11.3105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88</v>
      </c>
      <c r="AT127" s="214" t="s">
        <v>79</v>
      </c>
      <c r="AU127" s="214" t="s">
        <v>80</v>
      </c>
      <c r="AY127" s="213" t="s">
        <v>149</v>
      </c>
      <c r="BK127" s="215">
        <f>BK128+BK145+BK147+BK149+BK164+BK171+BK180</f>
        <v>0</v>
      </c>
    </row>
    <row r="128" spans="1:63" s="12" customFormat="1" ht="22.8" customHeight="1">
      <c r="A128" s="12"/>
      <c r="B128" s="202"/>
      <c r="C128" s="203"/>
      <c r="D128" s="204" t="s">
        <v>79</v>
      </c>
      <c r="E128" s="216" t="s">
        <v>88</v>
      </c>
      <c r="F128" s="216" t="s">
        <v>236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SUM(P129:P144)</f>
        <v>0</v>
      </c>
      <c r="Q128" s="210"/>
      <c r="R128" s="211">
        <f>SUM(R129:R144)</f>
        <v>0</v>
      </c>
      <c r="S128" s="210"/>
      <c r="T128" s="212">
        <f>SUM(T129:T144)</f>
        <v>11.3105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88</v>
      </c>
      <c r="AT128" s="214" t="s">
        <v>79</v>
      </c>
      <c r="AU128" s="214" t="s">
        <v>88</v>
      </c>
      <c r="AY128" s="213" t="s">
        <v>149</v>
      </c>
      <c r="BK128" s="215">
        <f>SUM(BK129:BK144)</f>
        <v>0</v>
      </c>
    </row>
    <row r="129" spans="1:65" s="2" customFormat="1" ht="24.15" customHeight="1">
      <c r="A129" s="38"/>
      <c r="B129" s="39"/>
      <c r="C129" s="218" t="s">
        <v>88</v>
      </c>
      <c r="D129" s="218" t="s">
        <v>152</v>
      </c>
      <c r="E129" s="219" t="s">
        <v>1321</v>
      </c>
      <c r="F129" s="220" t="s">
        <v>1322</v>
      </c>
      <c r="G129" s="221" t="s">
        <v>239</v>
      </c>
      <c r="H129" s="222">
        <v>2.5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0.295</v>
      </c>
      <c r="T129" s="228">
        <f>S129*H129</f>
        <v>0.7374999999999999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169</v>
      </c>
      <c r="AT129" s="229" t="s">
        <v>152</v>
      </c>
      <c r="AU129" s="229" t="s">
        <v>90</v>
      </c>
      <c r="AY129" s="17" t="s">
        <v>149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169</v>
      </c>
      <c r="BM129" s="229" t="s">
        <v>1323</v>
      </c>
    </row>
    <row r="130" spans="1:51" s="13" customFormat="1" ht="12">
      <c r="A130" s="13"/>
      <c r="B130" s="236"/>
      <c r="C130" s="237"/>
      <c r="D130" s="231" t="s">
        <v>201</v>
      </c>
      <c r="E130" s="238" t="s">
        <v>1</v>
      </c>
      <c r="F130" s="239" t="s">
        <v>1324</v>
      </c>
      <c r="G130" s="237"/>
      <c r="H130" s="240">
        <v>2.5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201</v>
      </c>
      <c r="AU130" s="246" t="s">
        <v>90</v>
      </c>
      <c r="AV130" s="13" t="s">
        <v>90</v>
      </c>
      <c r="AW130" s="13" t="s">
        <v>36</v>
      </c>
      <c r="AX130" s="13" t="s">
        <v>80</v>
      </c>
      <c r="AY130" s="246" t="s">
        <v>149</v>
      </c>
    </row>
    <row r="131" spans="1:65" s="2" customFormat="1" ht="24.15" customHeight="1">
      <c r="A131" s="38"/>
      <c r="B131" s="39"/>
      <c r="C131" s="218" t="s">
        <v>90</v>
      </c>
      <c r="D131" s="218" t="s">
        <v>152</v>
      </c>
      <c r="E131" s="219" t="s">
        <v>1325</v>
      </c>
      <c r="F131" s="220" t="s">
        <v>1326</v>
      </c>
      <c r="G131" s="221" t="s">
        <v>239</v>
      </c>
      <c r="H131" s="222">
        <v>11.2</v>
      </c>
      <c r="I131" s="223"/>
      <c r="J131" s="224">
        <f>ROUND(I131*H131,2)</f>
        <v>0</v>
      </c>
      <c r="K131" s="220" t="s">
        <v>156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0.295</v>
      </c>
      <c r="T131" s="228">
        <f>S131*H131</f>
        <v>3.304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169</v>
      </c>
      <c r="AT131" s="229" t="s">
        <v>152</v>
      </c>
      <c r="AU131" s="229" t="s">
        <v>90</v>
      </c>
      <c r="AY131" s="17" t="s">
        <v>149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169</v>
      </c>
      <c r="BM131" s="229" t="s">
        <v>1327</v>
      </c>
    </row>
    <row r="132" spans="1:51" s="13" customFormat="1" ht="12">
      <c r="A132" s="13"/>
      <c r="B132" s="236"/>
      <c r="C132" s="237"/>
      <c r="D132" s="231" t="s">
        <v>201</v>
      </c>
      <c r="E132" s="238" t="s">
        <v>1</v>
      </c>
      <c r="F132" s="239" t="s">
        <v>1328</v>
      </c>
      <c r="G132" s="237"/>
      <c r="H132" s="240">
        <v>11.2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201</v>
      </c>
      <c r="AU132" s="246" t="s">
        <v>90</v>
      </c>
      <c r="AV132" s="13" t="s">
        <v>90</v>
      </c>
      <c r="AW132" s="13" t="s">
        <v>36</v>
      </c>
      <c r="AX132" s="13" t="s">
        <v>80</v>
      </c>
      <c r="AY132" s="246" t="s">
        <v>149</v>
      </c>
    </row>
    <row r="133" spans="1:65" s="2" customFormat="1" ht="24.15" customHeight="1">
      <c r="A133" s="38"/>
      <c r="B133" s="39"/>
      <c r="C133" s="218" t="s">
        <v>165</v>
      </c>
      <c r="D133" s="218" t="s">
        <v>152</v>
      </c>
      <c r="E133" s="219" t="s">
        <v>1329</v>
      </c>
      <c r="F133" s="220" t="s">
        <v>1330</v>
      </c>
      <c r="G133" s="221" t="s">
        <v>239</v>
      </c>
      <c r="H133" s="222">
        <v>5.6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0.29</v>
      </c>
      <c r="T133" s="228">
        <f>S133*H133</f>
        <v>1.6239999999999999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169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1331</v>
      </c>
    </row>
    <row r="134" spans="1:65" s="2" customFormat="1" ht="24.15" customHeight="1">
      <c r="A134" s="38"/>
      <c r="B134" s="39"/>
      <c r="C134" s="218" t="s">
        <v>169</v>
      </c>
      <c r="D134" s="218" t="s">
        <v>152</v>
      </c>
      <c r="E134" s="219" t="s">
        <v>1332</v>
      </c>
      <c r="F134" s="220" t="s">
        <v>1333</v>
      </c>
      <c r="G134" s="221" t="s">
        <v>239</v>
      </c>
      <c r="H134" s="222">
        <v>5.625</v>
      </c>
      <c r="I134" s="223"/>
      <c r="J134" s="224">
        <f>ROUND(I134*H134,2)</f>
        <v>0</v>
      </c>
      <c r="K134" s="220" t="s">
        <v>156</v>
      </c>
      <c r="L134" s="44"/>
      <c r="M134" s="225" t="s">
        <v>1</v>
      </c>
      <c r="N134" s="226" t="s">
        <v>45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0.22</v>
      </c>
      <c r="T134" s="228">
        <f>S134*H134</f>
        <v>1.2375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169</v>
      </c>
      <c r="AT134" s="229" t="s">
        <v>152</v>
      </c>
      <c r="AU134" s="229" t="s">
        <v>90</v>
      </c>
      <c r="AY134" s="17" t="s">
        <v>149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88</v>
      </c>
      <c r="BK134" s="230">
        <f>ROUND(I134*H134,2)</f>
        <v>0</v>
      </c>
      <c r="BL134" s="17" t="s">
        <v>169</v>
      </c>
      <c r="BM134" s="229" t="s">
        <v>1334</v>
      </c>
    </row>
    <row r="135" spans="1:51" s="13" customFormat="1" ht="12">
      <c r="A135" s="13"/>
      <c r="B135" s="236"/>
      <c r="C135" s="237"/>
      <c r="D135" s="231" t="s">
        <v>201</v>
      </c>
      <c r="E135" s="238" t="s">
        <v>1</v>
      </c>
      <c r="F135" s="239" t="s">
        <v>1335</v>
      </c>
      <c r="G135" s="237"/>
      <c r="H135" s="240">
        <v>3.75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201</v>
      </c>
      <c r="AU135" s="246" t="s">
        <v>90</v>
      </c>
      <c r="AV135" s="13" t="s">
        <v>90</v>
      </c>
      <c r="AW135" s="13" t="s">
        <v>36</v>
      </c>
      <c r="AX135" s="13" t="s">
        <v>80</v>
      </c>
      <c r="AY135" s="246" t="s">
        <v>149</v>
      </c>
    </row>
    <row r="136" spans="1:51" s="13" customFormat="1" ht="12">
      <c r="A136" s="13"/>
      <c r="B136" s="236"/>
      <c r="C136" s="237"/>
      <c r="D136" s="231" t="s">
        <v>201</v>
      </c>
      <c r="E136" s="238" t="s">
        <v>1</v>
      </c>
      <c r="F136" s="239" t="s">
        <v>1336</v>
      </c>
      <c r="G136" s="237"/>
      <c r="H136" s="240">
        <v>1.875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201</v>
      </c>
      <c r="AU136" s="246" t="s">
        <v>90</v>
      </c>
      <c r="AV136" s="13" t="s">
        <v>90</v>
      </c>
      <c r="AW136" s="13" t="s">
        <v>36</v>
      </c>
      <c r="AX136" s="13" t="s">
        <v>80</v>
      </c>
      <c r="AY136" s="246" t="s">
        <v>149</v>
      </c>
    </row>
    <row r="137" spans="1:65" s="2" customFormat="1" ht="16.5" customHeight="1">
      <c r="A137" s="38"/>
      <c r="B137" s="39"/>
      <c r="C137" s="218" t="s">
        <v>148</v>
      </c>
      <c r="D137" s="218" t="s">
        <v>152</v>
      </c>
      <c r="E137" s="219" t="s">
        <v>566</v>
      </c>
      <c r="F137" s="220" t="s">
        <v>567</v>
      </c>
      <c r="G137" s="221" t="s">
        <v>198</v>
      </c>
      <c r="H137" s="222">
        <v>21.5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0.205</v>
      </c>
      <c r="T137" s="228">
        <f>S137*H137</f>
        <v>4.4075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169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1337</v>
      </c>
    </row>
    <row r="138" spans="1:65" s="2" customFormat="1" ht="37.8" customHeight="1">
      <c r="A138" s="38"/>
      <c r="B138" s="39"/>
      <c r="C138" s="218" t="s">
        <v>178</v>
      </c>
      <c r="D138" s="218" t="s">
        <v>152</v>
      </c>
      <c r="E138" s="219" t="s">
        <v>1338</v>
      </c>
      <c r="F138" s="220" t="s">
        <v>1339</v>
      </c>
      <c r="G138" s="221" t="s">
        <v>243</v>
      </c>
      <c r="H138" s="222">
        <v>3.36</v>
      </c>
      <c r="I138" s="223"/>
      <c r="J138" s="224">
        <f>ROUND(I138*H138,2)</f>
        <v>0</v>
      </c>
      <c r="K138" s="220" t="s">
        <v>156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169</v>
      </c>
      <c r="AT138" s="229" t="s">
        <v>152</v>
      </c>
      <c r="AU138" s="229" t="s">
        <v>90</v>
      </c>
      <c r="AY138" s="17" t="s">
        <v>149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169</v>
      </c>
      <c r="BM138" s="229" t="s">
        <v>1340</v>
      </c>
    </row>
    <row r="139" spans="1:51" s="13" customFormat="1" ht="12">
      <c r="A139" s="13"/>
      <c r="B139" s="236"/>
      <c r="C139" s="237"/>
      <c r="D139" s="231" t="s">
        <v>201</v>
      </c>
      <c r="E139" s="238" t="s">
        <v>1</v>
      </c>
      <c r="F139" s="239" t="s">
        <v>1341</v>
      </c>
      <c r="G139" s="237"/>
      <c r="H139" s="240">
        <v>3.36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201</v>
      </c>
      <c r="AU139" s="246" t="s">
        <v>90</v>
      </c>
      <c r="AV139" s="13" t="s">
        <v>90</v>
      </c>
      <c r="AW139" s="13" t="s">
        <v>36</v>
      </c>
      <c r="AX139" s="13" t="s">
        <v>80</v>
      </c>
      <c r="AY139" s="246" t="s">
        <v>149</v>
      </c>
    </row>
    <row r="140" spans="1:65" s="2" customFormat="1" ht="33" customHeight="1">
      <c r="A140" s="38"/>
      <c r="B140" s="39"/>
      <c r="C140" s="218" t="s">
        <v>183</v>
      </c>
      <c r="D140" s="218" t="s">
        <v>152</v>
      </c>
      <c r="E140" s="219" t="s">
        <v>264</v>
      </c>
      <c r="F140" s="220" t="s">
        <v>265</v>
      </c>
      <c r="G140" s="221" t="s">
        <v>243</v>
      </c>
      <c r="H140" s="222">
        <v>3.36</v>
      </c>
      <c r="I140" s="223"/>
      <c r="J140" s="224">
        <f>ROUND(I140*H140,2)</f>
        <v>0</v>
      </c>
      <c r="K140" s="220" t="s">
        <v>156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169</v>
      </c>
      <c r="AT140" s="229" t="s">
        <v>152</v>
      </c>
      <c r="AU140" s="229" t="s">
        <v>90</v>
      </c>
      <c r="AY140" s="17" t="s">
        <v>149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169</v>
      </c>
      <c r="BM140" s="229" t="s">
        <v>1342</v>
      </c>
    </row>
    <row r="141" spans="1:47" s="2" customFormat="1" ht="12">
      <c r="A141" s="38"/>
      <c r="B141" s="39"/>
      <c r="C141" s="40"/>
      <c r="D141" s="231" t="s">
        <v>159</v>
      </c>
      <c r="E141" s="40"/>
      <c r="F141" s="232" t="s">
        <v>379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90</v>
      </c>
    </row>
    <row r="142" spans="1:65" s="2" customFormat="1" ht="24.15" customHeight="1">
      <c r="A142" s="38"/>
      <c r="B142" s="39"/>
      <c r="C142" s="218" t="s">
        <v>188</v>
      </c>
      <c r="D142" s="218" t="s">
        <v>152</v>
      </c>
      <c r="E142" s="219" t="s">
        <v>1343</v>
      </c>
      <c r="F142" s="220" t="s">
        <v>1286</v>
      </c>
      <c r="G142" s="221" t="s">
        <v>315</v>
      </c>
      <c r="H142" s="222">
        <v>6.72</v>
      </c>
      <c r="I142" s="223"/>
      <c r="J142" s="224">
        <f>ROUND(I142*H142,2)</f>
        <v>0</v>
      </c>
      <c r="K142" s="220" t="s">
        <v>156</v>
      </c>
      <c r="L142" s="44"/>
      <c r="M142" s="225" t="s">
        <v>1</v>
      </c>
      <c r="N142" s="226" t="s">
        <v>45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169</v>
      </c>
      <c r="AT142" s="229" t="s">
        <v>152</v>
      </c>
      <c r="AU142" s="229" t="s">
        <v>90</v>
      </c>
      <c r="AY142" s="17" t="s">
        <v>149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88</v>
      </c>
      <c r="BK142" s="230">
        <f>ROUND(I142*H142,2)</f>
        <v>0</v>
      </c>
      <c r="BL142" s="17" t="s">
        <v>169</v>
      </c>
      <c r="BM142" s="229" t="s">
        <v>1344</v>
      </c>
    </row>
    <row r="143" spans="1:51" s="13" customFormat="1" ht="12">
      <c r="A143" s="13"/>
      <c r="B143" s="236"/>
      <c r="C143" s="237"/>
      <c r="D143" s="231" t="s">
        <v>201</v>
      </c>
      <c r="E143" s="237"/>
      <c r="F143" s="239" t="s">
        <v>1345</v>
      </c>
      <c r="G143" s="237"/>
      <c r="H143" s="240">
        <v>6.72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201</v>
      </c>
      <c r="AU143" s="246" t="s">
        <v>90</v>
      </c>
      <c r="AV143" s="13" t="s">
        <v>90</v>
      </c>
      <c r="AW143" s="13" t="s">
        <v>4</v>
      </c>
      <c r="AX143" s="13" t="s">
        <v>88</v>
      </c>
      <c r="AY143" s="246" t="s">
        <v>149</v>
      </c>
    </row>
    <row r="144" spans="1:65" s="2" customFormat="1" ht="16.5" customHeight="1">
      <c r="A144" s="38"/>
      <c r="B144" s="39"/>
      <c r="C144" s="218" t="s">
        <v>195</v>
      </c>
      <c r="D144" s="218" t="s">
        <v>152</v>
      </c>
      <c r="E144" s="219" t="s">
        <v>1346</v>
      </c>
      <c r="F144" s="220" t="s">
        <v>1347</v>
      </c>
      <c r="G144" s="221" t="s">
        <v>243</v>
      </c>
      <c r="H144" s="222">
        <v>3.36</v>
      </c>
      <c r="I144" s="223"/>
      <c r="J144" s="224">
        <f>ROUND(I144*H144,2)</f>
        <v>0</v>
      </c>
      <c r="K144" s="220" t="s">
        <v>156</v>
      </c>
      <c r="L144" s="44"/>
      <c r="M144" s="225" t="s">
        <v>1</v>
      </c>
      <c r="N144" s="226" t="s">
        <v>45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169</v>
      </c>
      <c r="AT144" s="229" t="s">
        <v>152</v>
      </c>
      <c r="AU144" s="229" t="s">
        <v>90</v>
      </c>
      <c r="AY144" s="17" t="s">
        <v>149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88</v>
      </c>
      <c r="BK144" s="230">
        <f>ROUND(I144*H144,2)</f>
        <v>0</v>
      </c>
      <c r="BL144" s="17" t="s">
        <v>169</v>
      </c>
      <c r="BM144" s="229" t="s">
        <v>1348</v>
      </c>
    </row>
    <row r="145" spans="1:63" s="12" customFormat="1" ht="22.8" customHeight="1">
      <c r="A145" s="12"/>
      <c r="B145" s="202"/>
      <c r="C145" s="203"/>
      <c r="D145" s="204" t="s">
        <v>79</v>
      </c>
      <c r="E145" s="216" t="s">
        <v>90</v>
      </c>
      <c r="F145" s="216" t="s">
        <v>674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P146</f>
        <v>0</v>
      </c>
      <c r="Q145" s="210"/>
      <c r="R145" s="211">
        <f>R146</f>
        <v>0.06908005</v>
      </c>
      <c r="S145" s="210"/>
      <c r="T145" s="21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88</v>
      </c>
      <c r="AT145" s="214" t="s">
        <v>79</v>
      </c>
      <c r="AU145" s="214" t="s">
        <v>88</v>
      </c>
      <c r="AY145" s="213" t="s">
        <v>149</v>
      </c>
      <c r="BK145" s="215">
        <f>BK146</f>
        <v>0</v>
      </c>
    </row>
    <row r="146" spans="1:65" s="2" customFormat="1" ht="16.5" customHeight="1">
      <c r="A146" s="38"/>
      <c r="B146" s="39"/>
      <c r="C146" s="218" t="s">
        <v>203</v>
      </c>
      <c r="D146" s="218" t="s">
        <v>152</v>
      </c>
      <c r="E146" s="219" t="s">
        <v>1349</v>
      </c>
      <c r="F146" s="220" t="s">
        <v>1350</v>
      </c>
      <c r="G146" s="221" t="s">
        <v>315</v>
      </c>
      <c r="H146" s="222">
        <v>0.065</v>
      </c>
      <c r="I146" s="223"/>
      <c r="J146" s="224">
        <f>ROUND(I146*H146,2)</f>
        <v>0</v>
      </c>
      <c r="K146" s="220" t="s">
        <v>156</v>
      </c>
      <c r="L146" s="44"/>
      <c r="M146" s="225" t="s">
        <v>1</v>
      </c>
      <c r="N146" s="226" t="s">
        <v>45</v>
      </c>
      <c r="O146" s="91"/>
      <c r="P146" s="227">
        <f>O146*H146</f>
        <v>0</v>
      </c>
      <c r="Q146" s="227">
        <v>1.06277</v>
      </c>
      <c r="R146" s="227">
        <f>Q146*H146</f>
        <v>0.06908005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169</v>
      </c>
      <c r="AT146" s="229" t="s">
        <v>152</v>
      </c>
      <c r="AU146" s="229" t="s">
        <v>90</v>
      </c>
      <c r="AY146" s="17" t="s">
        <v>149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88</v>
      </c>
      <c r="BK146" s="230">
        <f>ROUND(I146*H146,2)</f>
        <v>0</v>
      </c>
      <c r="BL146" s="17" t="s">
        <v>169</v>
      </c>
      <c r="BM146" s="229" t="s">
        <v>1351</v>
      </c>
    </row>
    <row r="147" spans="1:63" s="12" customFormat="1" ht="22.8" customHeight="1">
      <c r="A147" s="12"/>
      <c r="B147" s="202"/>
      <c r="C147" s="203"/>
      <c r="D147" s="204" t="s">
        <v>79</v>
      </c>
      <c r="E147" s="216" t="s">
        <v>169</v>
      </c>
      <c r="F147" s="216" t="s">
        <v>405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P148</f>
        <v>0</v>
      </c>
      <c r="Q147" s="210"/>
      <c r="R147" s="211">
        <f>R148</f>
        <v>0</v>
      </c>
      <c r="S147" s="210"/>
      <c r="T147" s="21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88</v>
      </c>
      <c r="AT147" s="214" t="s">
        <v>79</v>
      </c>
      <c r="AU147" s="214" t="s">
        <v>88</v>
      </c>
      <c r="AY147" s="213" t="s">
        <v>149</v>
      </c>
      <c r="BK147" s="215">
        <f>BK148</f>
        <v>0</v>
      </c>
    </row>
    <row r="148" spans="1:65" s="2" customFormat="1" ht="24.15" customHeight="1">
      <c r="A148" s="38"/>
      <c r="B148" s="39"/>
      <c r="C148" s="218" t="s">
        <v>210</v>
      </c>
      <c r="D148" s="218" t="s">
        <v>152</v>
      </c>
      <c r="E148" s="219" t="s">
        <v>1352</v>
      </c>
      <c r="F148" s="220" t="s">
        <v>1353</v>
      </c>
      <c r="G148" s="221" t="s">
        <v>239</v>
      </c>
      <c r="H148" s="222">
        <v>8.1</v>
      </c>
      <c r="I148" s="223"/>
      <c r="J148" s="224">
        <f>ROUND(I148*H148,2)</f>
        <v>0</v>
      </c>
      <c r="K148" s="220" t="s">
        <v>156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169</v>
      </c>
      <c r="AT148" s="229" t="s">
        <v>152</v>
      </c>
      <c r="AU148" s="229" t="s">
        <v>90</v>
      </c>
      <c r="AY148" s="17" t="s">
        <v>149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88</v>
      </c>
      <c r="BK148" s="230">
        <f>ROUND(I148*H148,2)</f>
        <v>0</v>
      </c>
      <c r="BL148" s="17" t="s">
        <v>169</v>
      </c>
      <c r="BM148" s="229" t="s">
        <v>1354</v>
      </c>
    </row>
    <row r="149" spans="1:63" s="12" customFormat="1" ht="22.8" customHeight="1">
      <c r="A149" s="12"/>
      <c r="B149" s="202"/>
      <c r="C149" s="203"/>
      <c r="D149" s="204" t="s">
        <v>79</v>
      </c>
      <c r="E149" s="216" t="s">
        <v>148</v>
      </c>
      <c r="F149" s="216" t="s">
        <v>749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SUM(P150:P163)</f>
        <v>0</v>
      </c>
      <c r="Q149" s="210"/>
      <c r="R149" s="211">
        <f>SUM(R150:R163)</f>
        <v>4.762506</v>
      </c>
      <c r="S149" s="210"/>
      <c r="T149" s="212">
        <f>SUM(T150:T163)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88</v>
      </c>
      <c r="AT149" s="214" t="s">
        <v>79</v>
      </c>
      <c r="AU149" s="214" t="s">
        <v>88</v>
      </c>
      <c r="AY149" s="213" t="s">
        <v>149</v>
      </c>
      <c r="BK149" s="215">
        <f>SUM(BK150:BK163)</f>
        <v>0</v>
      </c>
    </row>
    <row r="150" spans="1:65" s="2" customFormat="1" ht="24.15" customHeight="1">
      <c r="A150" s="38"/>
      <c r="B150" s="39"/>
      <c r="C150" s="218" t="s">
        <v>217</v>
      </c>
      <c r="D150" s="218" t="s">
        <v>152</v>
      </c>
      <c r="E150" s="219" t="s">
        <v>1355</v>
      </c>
      <c r="F150" s="220" t="s">
        <v>1356</v>
      </c>
      <c r="G150" s="221" t="s">
        <v>239</v>
      </c>
      <c r="H150" s="222">
        <v>5.6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169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169</v>
      </c>
      <c r="BM150" s="229" t="s">
        <v>1357</v>
      </c>
    </row>
    <row r="151" spans="1:65" s="2" customFormat="1" ht="16.5" customHeight="1">
      <c r="A151" s="38"/>
      <c r="B151" s="39"/>
      <c r="C151" s="218" t="s">
        <v>224</v>
      </c>
      <c r="D151" s="218" t="s">
        <v>152</v>
      </c>
      <c r="E151" s="219" t="s">
        <v>774</v>
      </c>
      <c r="F151" s="220" t="s">
        <v>775</v>
      </c>
      <c r="G151" s="221" t="s">
        <v>239</v>
      </c>
      <c r="H151" s="222">
        <v>11.2</v>
      </c>
      <c r="I151" s="223"/>
      <c r="J151" s="224">
        <f>ROUND(I151*H151,2)</f>
        <v>0</v>
      </c>
      <c r="K151" s="220" t="s">
        <v>156</v>
      </c>
      <c r="L151" s="44"/>
      <c r="M151" s="225" t="s">
        <v>1</v>
      </c>
      <c r="N151" s="226" t="s">
        <v>45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169</v>
      </c>
      <c r="AT151" s="229" t="s">
        <v>152</v>
      </c>
      <c r="AU151" s="229" t="s">
        <v>90</v>
      </c>
      <c r="AY151" s="17" t="s">
        <v>149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88</v>
      </c>
      <c r="BK151" s="230">
        <f>ROUND(I151*H151,2)</f>
        <v>0</v>
      </c>
      <c r="BL151" s="17" t="s">
        <v>169</v>
      </c>
      <c r="BM151" s="229" t="s">
        <v>1358</v>
      </c>
    </row>
    <row r="152" spans="1:65" s="2" customFormat="1" ht="33" customHeight="1">
      <c r="A152" s="38"/>
      <c r="B152" s="39"/>
      <c r="C152" s="218" t="s">
        <v>292</v>
      </c>
      <c r="D152" s="218" t="s">
        <v>152</v>
      </c>
      <c r="E152" s="219" t="s">
        <v>1359</v>
      </c>
      <c r="F152" s="220" t="s">
        <v>1360</v>
      </c>
      <c r="G152" s="221" t="s">
        <v>239</v>
      </c>
      <c r="H152" s="222">
        <v>3.75</v>
      </c>
      <c r="I152" s="223"/>
      <c r="J152" s="224">
        <f>ROUND(I152*H152,2)</f>
        <v>0</v>
      </c>
      <c r="K152" s="220" t="s">
        <v>156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169</v>
      </c>
      <c r="AT152" s="229" t="s">
        <v>152</v>
      </c>
      <c r="AU152" s="229" t="s">
        <v>90</v>
      </c>
      <c r="AY152" s="17" t="s">
        <v>149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88</v>
      </c>
      <c r="BK152" s="230">
        <f>ROUND(I152*H152,2)</f>
        <v>0</v>
      </c>
      <c r="BL152" s="17" t="s">
        <v>169</v>
      </c>
      <c r="BM152" s="229" t="s">
        <v>1361</v>
      </c>
    </row>
    <row r="153" spans="1:65" s="2" customFormat="1" ht="21.75" customHeight="1">
      <c r="A153" s="38"/>
      <c r="B153" s="39"/>
      <c r="C153" s="218" t="s">
        <v>8</v>
      </c>
      <c r="D153" s="218" t="s">
        <v>152</v>
      </c>
      <c r="E153" s="219" t="s">
        <v>1362</v>
      </c>
      <c r="F153" s="220" t="s">
        <v>1363</v>
      </c>
      <c r="G153" s="221" t="s">
        <v>239</v>
      </c>
      <c r="H153" s="222">
        <v>3.75</v>
      </c>
      <c r="I153" s="223"/>
      <c r="J153" s="224">
        <f>ROUND(I153*H153,2)</f>
        <v>0</v>
      </c>
      <c r="K153" s="220" t="s">
        <v>156</v>
      </c>
      <c r="L153" s="44"/>
      <c r="M153" s="225" t="s">
        <v>1</v>
      </c>
      <c r="N153" s="226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169</v>
      </c>
      <c r="AT153" s="229" t="s">
        <v>152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169</v>
      </c>
      <c r="BM153" s="229" t="s">
        <v>1364</v>
      </c>
    </row>
    <row r="154" spans="1:65" s="2" customFormat="1" ht="33" customHeight="1">
      <c r="A154" s="38"/>
      <c r="B154" s="39"/>
      <c r="C154" s="218" t="s">
        <v>301</v>
      </c>
      <c r="D154" s="218" t="s">
        <v>152</v>
      </c>
      <c r="E154" s="219" t="s">
        <v>1365</v>
      </c>
      <c r="F154" s="220" t="s">
        <v>1366</v>
      </c>
      <c r="G154" s="221" t="s">
        <v>239</v>
      </c>
      <c r="H154" s="222">
        <v>3.75</v>
      </c>
      <c r="I154" s="223"/>
      <c r="J154" s="224">
        <f>ROUND(I154*H154,2)</f>
        <v>0</v>
      </c>
      <c r="K154" s="220" t="s">
        <v>156</v>
      </c>
      <c r="L154" s="44"/>
      <c r="M154" s="225" t="s">
        <v>1</v>
      </c>
      <c r="N154" s="226" t="s">
        <v>45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169</v>
      </c>
      <c r="AT154" s="229" t="s">
        <v>152</v>
      </c>
      <c r="AU154" s="229" t="s">
        <v>90</v>
      </c>
      <c r="AY154" s="17" t="s">
        <v>149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88</v>
      </c>
      <c r="BK154" s="230">
        <f>ROUND(I154*H154,2)</f>
        <v>0</v>
      </c>
      <c r="BL154" s="17" t="s">
        <v>169</v>
      </c>
      <c r="BM154" s="229" t="s">
        <v>1367</v>
      </c>
    </row>
    <row r="155" spans="1:65" s="2" customFormat="1" ht="16.5" customHeight="1">
      <c r="A155" s="38"/>
      <c r="B155" s="39"/>
      <c r="C155" s="218" t="s">
        <v>305</v>
      </c>
      <c r="D155" s="218" t="s">
        <v>152</v>
      </c>
      <c r="E155" s="219" t="s">
        <v>1368</v>
      </c>
      <c r="F155" s="220" t="s">
        <v>1369</v>
      </c>
      <c r="G155" s="221" t="s">
        <v>239</v>
      </c>
      <c r="H155" s="222">
        <v>5.6</v>
      </c>
      <c r="I155" s="223"/>
      <c r="J155" s="224">
        <f>ROUND(I155*H155,2)</f>
        <v>0</v>
      </c>
      <c r="K155" s="220" t="s">
        <v>1</v>
      </c>
      <c r="L155" s="44"/>
      <c r="M155" s="225" t="s">
        <v>1</v>
      </c>
      <c r="N155" s="226" t="s">
        <v>45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169</v>
      </c>
      <c r="AT155" s="229" t="s">
        <v>152</v>
      </c>
      <c r="AU155" s="229" t="s">
        <v>90</v>
      </c>
      <c r="AY155" s="17" t="s">
        <v>149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88</v>
      </c>
      <c r="BK155" s="230">
        <f>ROUND(I155*H155,2)</f>
        <v>0</v>
      </c>
      <c r="BL155" s="17" t="s">
        <v>169</v>
      </c>
      <c r="BM155" s="229" t="s">
        <v>1370</v>
      </c>
    </row>
    <row r="156" spans="1:47" s="2" customFormat="1" ht="12">
      <c r="A156" s="38"/>
      <c r="B156" s="39"/>
      <c r="C156" s="40"/>
      <c r="D156" s="231" t="s">
        <v>159</v>
      </c>
      <c r="E156" s="40"/>
      <c r="F156" s="232" t="s">
        <v>1371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90</v>
      </c>
    </row>
    <row r="157" spans="1:65" s="2" customFormat="1" ht="24.15" customHeight="1">
      <c r="A157" s="38"/>
      <c r="B157" s="39"/>
      <c r="C157" s="218" t="s">
        <v>312</v>
      </c>
      <c r="D157" s="218" t="s">
        <v>152</v>
      </c>
      <c r="E157" s="219" t="s">
        <v>1372</v>
      </c>
      <c r="F157" s="220" t="s">
        <v>1373</v>
      </c>
      <c r="G157" s="221" t="s">
        <v>239</v>
      </c>
      <c r="H157" s="222">
        <v>11.2</v>
      </c>
      <c r="I157" s="223"/>
      <c r="J157" s="224">
        <f>ROUND(I157*H157,2)</f>
        <v>0</v>
      </c>
      <c r="K157" s="220" t="s">
        <v>156</v>
      </c>
      <c r="L157" s="44"/>
      <c r="M157" s="225" t="s">
        <v>1</v>
      </c>
      <c r="N157" s="226" t="s">
        <v>45</v>
      </c>
      <c r="O157" s="91"/>
      <c r="P157" s="227">
        <f>O157*H157</f>
        <v>0</v>
      </c>
      <c r="Q157" s="227">
        <v>0.08425</v>
      </c>
      <c r="R157" s="227">
        <f>Q157*H157</f>
        <v>0.9436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169</v>
      </c>
      <c r="AT157" s="229" t="s">
        <v>152</v>
      </c>
      <c r="AU157" s="229" t="s">
        <v>90</v>
      </c>
      <c r="AY157" s="17" t="s">
        <v>149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88</v>
      </c>
      <c r="BK157" s="230">
        <f>ROUND(I157*H157,2)</f>
        <v>0</v>
      </c>
      <c r="BL157" s="17" t="s">
        <v>169</v>
      </c>
      <c r="BM157" s="229" t="s">
        <v>1374</v>
      </c>
    </row>
    <row r="158" spans="1:51" s="13" customFormat="1" ht="12">
      <c r="A158" s="13"/>
      <c r="B158" s="236"/>
      <c r="C158" s="237"/>
      <c r="D158" s="231" t="s">
        <v>201</v>
      </c>
      <c r="E158" s="238" t="s">
        <v>1</v>
      </c>
      <c r="F158" s="239" t="s">
        <v>1375</v>
      </c>
      <c r="G158" s="237"/>
      <c r="H158" s="240">
        <v>11.2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201</v>
      </c>
      <c r="AU158" s="246" t="s">
        <v>90</v>
      </c>
      <c r="AV158" s="13" t="s">
        <v>90</v>
      </c>
      <c r="AW158" s="13" t="s">
        <v>36</v>
      </c>
      <c r="AX158" s="13" t="s">
        <v>80</v>
      </c>
      <c r="AY158" s="246" t="s">
        <v>149</v>
      </c>
    </row>
    <row r="159" spans="1:65" s="2" customFormat="1" ht="21.75" customHeight="1">
      <c r="A159" s="38"/>
      <c r="B159" s="39"/>
      <c r="C159" s="255" t="s">
        <v>318</v>
      </c>
      <c r="D159" s="255" t="s">
        <v>343</v>
      </c>
      <c r="E159" s="256" t="s">
        <v>1376</v>
      </c>
      <c r="F159" s="257" t="s">
        <v>1377</v>
      </c>
      <c r="G159" s="258" t="s">
        <v>239</v>
      </c>
      <c r="H159" s="259">
        <v>11.536</v>
      </c>
      <c r="I159" s="260"/>
      <c r="J159" s="261">
        <f>ROUND(I159*H159,2)</f>
        <v>0</v>
      </c>
      <c r="K159" s="257" t="s">
        <v>156</v>
      </c>
      <c r="L159" s="262"/>
      <c r="M159" s="263" t="s">
        <v>1</v>
      </c>
      <c r="N159" s="264" t="s">
        <v>45</v>
      </c>
      <c r="O159" s="91"/>
      <c r="P159" s="227">
        <f>O159*H159</f>
        <v>0</v>
      </c>
      <c r="Q159" s="227">
        <v>0.131</v>
      </c>
      <c r="R159" s="227">
        <f>Q159*H159</f>
        <v>1.5112160000000001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188</v>
      </c>
      <c r="AT159" s="229" t="s">
        <v>343</v>
      </c>
      <c r="AU159" s="229" t="s">
        <v>90</v>
      </c>
      <c r="AY159" s="17" t="s">
        <v>149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88</v>
      </c>
      <c r="BK159" s="230">
        <f>ROUND(I159*H159,2)</f>
        <v>0</v>
      </c>
      <c r="BL159" s="17" t="s">
        <v>169</v>
      </c>
      <c r="BM159" s="229" t="s">
        <v>1378</v>
      </c>
    </row>
    <row r="160" spans="1:51" s="13" customFormat="1" ht="12">
      <c r="A160" s="13"/>
      <c r="B160" s="236"/>
      <c r="C160" s="237"/>
      <c r="D160" s="231" t="s">
        <v>201</v>
      </c>
      <c r="E160" s="237"/>
      <c r="F160" s="239" t="s">
        <v>1379</v>
      </c>
      <c r="G160" s="237"/>
      <c r="H160" s="240">
        <v>11.536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201</v>
      </c>
      <c r="AU160" s="246" t="s">
        <v>90</v>
      </c>
      <c r="AV160" s="13" t="s">
        <v>90</v>
      </c>
      <c r="AW160" s="13" t="s">
        <v>4</v>
      </c>
      <c r="AX160" s="13" t="s">
        <v>88</v>
      </c>
      <c r="AY160" s="246" t="s">
        <v>149</v>
      </c>
    </row>
    <row r="161" spans="1:65" s="2" customFormat="1" ht="21.75" customHeight="1">
      <c r="A161" s="38"/>
      <c r="B161" s="39"/>
      <c r="C161" s="255" t="s">
        <v>323</v>
      </c>
      <c r="D161" s="255" t="s">
        <v>343</v>
      </c>
      <c r="E161" s="256" t="s">
        <v>889</v>
      </c>
      <c r="F161" s="257" t="s">
        <v>890</v>
      </c>
      <c r="G161" s="258" t="s">
        <v>239</v>
      </c>
      <c r="H161" s="259">
        <v>8.343</v>
      </c>
      <c r="I161" s="260"/>
      <c r="J161" s="261">
        <f>ROUND(I161*H161,2)</f>
        <v>0</v>
      </c>
      <c r="K161" s="257" t="s">
        <v>156</v>
      </c>
      <c r="L161" s="262"/>
      <c r="M161" s="263" t="s">
        <v>1</v>
      </c>
      <c r="N161" s="264" t="s">
        <v>45</v>
      </c>
      <c r="O161" s="91"/>
      <c r="P161" s="227">
        <f>O161*H161</f>
        <v>0</v>
      </c>
      <c r="Q161" s="227">
        <v>0.176</v>
      </c>
      <c r="R161" s="227">
        <f>Q161*H161</f>
        <v>1.468368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188</v>
      </c>
      <c r="AT161" s="229" t="s">
        <v>343</v>
      </c>
      <c r="AU161" s="229" t="s">
        <v>90</v>
      </c>
      <c r="AY161" s="17" t="s">
        <v>149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88</v>
      </c>
      <c r="BK161" s="230">
        <f>ROUND(I161*H161,2)</f>
        <v>0</v>
      </c>
      <c r="BL161" s="17" t="s">
        <v>169</v>
      </c>
      <c r="BM161" s="229" t="s">
        <v>1380</v>
      </c>
    </row>
    <row r="162" spans="1:51" s="13" customFormat="1" ht="12">
      <c r="A162" s="13"/>
      <c r="B162" s="236"/>
      <c r="C162" s="237"/>
      <c r="D162" s="231" t="s">
        <v>201</v>
      </c>
      <c r="E162" s="237"/>
      <c r="F162" s="239" t="s">
        <v>1381</v>
      </c>
      <c r="G162" s="237"/>
      <c r="H162" s="240">
        <v>8.343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201</v>
      </c>
      <c r="AU162" s="246" t="s">
        <v>90</v>
      </c>
      <c r="AV162" s="13" t="s">
        <v>90</v>
      </c>
      <c r="AW162" s="13" t="s">
        <v>4</v>
      </c>
      <c r="AX162" s="13" t="s">
        <v>88</v>
      </c>
      <c r="AY162" s="246" t="s">
        <v>149</v>
      </c>
    </row>
    <row r="163" spans="1:65" s="2" customFormat="1" ht="24.15" customHeight="1">
      <c r="A163" s="38"/>
      <c r="B163" s="39"/>
      <c r="C163" s="218" t="s">
        <v>7</v>
      </c>
      <c r="D163" s="218" t="s">
        <v>152</v>
      </c>
      <c r="E163" s="219" t="s">
        <v>1382</v>
      </c>
      <c r="F163" s="220" t="s">
        <v>1383</v>
      </c>
      <c r="G163" s="221" t="s">
        <v>239</v>
      </c>
      <c r="H163" s="222">
        <v>8.1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0.10362</v>
      </c>
      <c r="R163" s="227">
        <f>Q163*H163</f>
        <v>0.839322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1384</v>
      </c>
    </row>
    <row r="164" spans="1:63" s="12" customFormat="1" ht="22.8" customHeight="1">
      <c r="A164" s="12"/>
      <c r="B164" s="202"/>
      <c r="C164" s="203"/>
      <c r="D164" s="204" t="s">
        <v>79</v>
      </c>
      <c r="E164" s="216" t="s">
        <v>195</v>
      </c>
      <c r="F164" s="216" t="s">
        <v>282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SUM(P165:P170)</f>
        <v>0</v>
      </c>
      <c r="Q164" s="210"/>
      <c r="R164" s="211">
        <f>SUM(R165:R170)</f>
        <v>5.574075000000001</v>
      </c>
      <c r="S164" s="210"/>
      <c r="T164" s="212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88</v>
      </c>
      <c r="AT164" s="214" t="s">
        <v>79</v>
      </c>
      <c r="AU164" s="214" t="s">
        <v>88</v>
      </c>
      <c r="AY164" s="213" t="s">
        <v>149</v>
      </c>
      <c r="BK164" s="215">
        <f>SUM(BK165:BK170)</f>
        <v>0</v>
      </c>
    </row>
    <row r="165" spans="1:65" s="2" customFormat="1" ht="33" customHeight="1">
      <c r="A165" s="38"/>
      <c r="B165" s="39"/>
      <c r="C165" s="218" t="s">
        <v>331</v>
      </c>
      <c r="D165" s="218" t="s">
        <v>152</v>
      </c>
      <c r="E165" s="219" t="s">
        <v>1156</v>
      </c>
      <c r="F165" s="220" t="s">
        <v>1157</v>
      </c>
      <c r="G165" s="221" t="s">
        <v>198</v>
      </c>
      <c r="H165" s="222">
        <v>23.5</v>
      </c>
      <c r="I165" s="223"/>
      <c r="J165" s="224">
        <f>ROUND(I165*H165,2)</f>
        <v>0</v>
      </c>
      <c r="K165" s="220" t="s">
        <v>156</v>
      </c>
      <c r="L165" s="44"/>
      <c r="M165" s="225" t="s">
        <v>1</v>
      </c>
      <c r="N165" s="226" t="s">
        <v>45</v>
      </c>
      <c r="O165" s="91"/>
      <c r="P165" s="227">
        <f>O165*H165</f>
        <v>0</v>
      </c>
      <c r="Q165" s="227">
        <v>0.1554</v>
      </c>
      <c r="R165" s="227">
        <f>Q165*H165</f>
        <v>3.6519000000000004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169</v>
      </c>
      <c r="AT165" s="229" t="s">
        <v>152</v>
      </c>
      <c r="AU165" s="229" t="s">
        <v>90</v>
      </c>
      <c r="AY165" s="17" t="s">
        <v>149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169</v>
      </c>
      <c r="BM165" s="229" t="s">
        <v>1385</v>
      </c>
    </row>
    <row r="166" spans="1:51" s="13" customFormat="1" ht="12">
      <c r="A166" s="13"/>
      <c r="B166" s="236"/>
      <c r="C166" s="237"/>
      <c r="D166" s="231" t="s">
        <v>201</v>
      </c>
      <c r="E166" s="238" t="s">
        <v>1</v>
      </c>
      <c r="F166" s="239" t="s">
        <v>1386</v>
      </c>
      <c r="G166" s="237"/>
      <c r="H166" s="240">
        <v>23.5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201</v>
      </c>
      <c r="AU166" s="246" t="s">
        <v>90</v>
      </c>
      <c r="AV166" s="13" t="s">
        <v>90</v>
      </c>
      <c r="AW166" s="13" t="s">
        <v>36</v>
      </c>
      <c r="AX166" s="13" t="s">
        <v>80</v>
      </c>
      <c r="AY166" s="246" t="s">
        <v>149</v>
      </c>
    </row>
    <row r="167" spans="1:65" s="2" customFormat="1" ht="16.5" customHeight="1">
      <c r="A167" s="38"/>
      <c r="B167" s="39"/>
      <c r="C167" s="255" t="s">
        <v>336</v>
      </c>
      <c r="D167" s="255" t="s">
        <v>343</v>
      </c>
      <c r="E167" s="256" t="s">
        <v>1170</v>
      </c>
      <c r="F167" s="257" t="s">
        <v>1171</v>
      </c>
      <c r="G167" s="258" t="s">
        <v>198</v>
      </c>
      <c r="H167" s="259">
        <v>23.97</v>
      </c>
      <c r="I167" s="260"/>
      <c r="J167" s="261">
        <f>ROUND(I167*H167,2)</f>
        <v>0</v>
      </c>
      <c r="K167" s="257" t="s">
        <v>156</v>
      </c>
      <c r="L167" s="262"/>
      <c r="M167" s="263" t="s">
        <v>1</v>
      </c>
      <c r="N167" s="264" t="s">
        <v>45</v>
      </c>
      <c r="O167" s="91"/>
      <c r="P167" s="227">
        <f>O167*H167</f>
        <v>0</v>
      </c>
      <c r="Q167" s="227">
        <v>0.08</v>
      </c>
      <c r="R167" s="227">
        <f>Q167*H167</f>
        <v>1.9176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188</v>
      </c>
      <c r="AT167" s="229" t="s">
        <v>343</v>
      </c>
      <c r="AU167" s="229" t="s">
        <v>90</v>
      </c>
      <c r="AY167" s="17" t="s">
        <v>149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88</v>
      </c>
      <c r="BK167" s="230">
        <f>ROUND(I167*H167,2)</f>
        <v>0</v>
      </c>
      <c r="BL167" s="17" t="s">
        <v>169</v>
      </c>
      <c r="BM167" s="229" t="s">
        <v>1387</v>
      </c>
    </row>
    <row r="168" spans="1:51" s="13" customFormat="1" ht="12">
      <c r="A168" s="13"/>
      <c r="B168" s="236"/>
      <c r="C168" s="237"/>
      <c r="D168" s="231" t="s">
        <v>201</v>
      </c>
      <c r="E168" s="237"/>
      <c r="F168" s="239" t="s">
        <v>1388</v>
      </c>
      <c r="G168" s="237"/>
      <c r="H168" s="240">
        <v>23.97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201</v>
      </c>
      <c r="AU168" s="246" t="s">
        <v>90</v>
      </c>
      <c r="AV168" s="13" t="s">
        <v>90</v>
      </c>
      <c r="AW168" s="13" t="s">
        <v>4</v>
      </c>
      <c r="AX168" s="13" t="s">
        <v>88</v>
      </c>
      <c r="AY168" s="246" t="s">
        <v>149</v>
      </c>
    </row>
    <row r="169" spans="1:65" s="2" customFormat="1" ht="33" customHeight="1">
      <c r="A169" s="38"/>
      <c r="B169" s="39"/>
      <c r="C169" s="218" t="s">
        <v>426</v>
      </c>
      <c r="D169" s="218" t="s">
        <v>152</v>
      </c>
      <c r="E169" s="219" t="s">
        <v>1239</v>
      </c>
      <c r="F169" s="220" t="s">
        <v>1240</v>
      </c>
      <c r="G169" s="221" t="s">
        <v>198</v>
      </c>
      <c r="H169" s="222">
        <v>7.5</v>
      </c>
      <c r="I169" s="223"/>
      <c r="J169" s="224">
        <f>ROUND(I169*H169,2)</f>
        <v>0</v>
      </c>
      <c r="K169" s="220" t="s">
        <v>156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0.00061</v>
      </c>
      <c r="R169" s="227">
        <f>Q169*H169</f>
        <v>0.004575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169</v>
      </c>
      <c r="AT169" s="229" t="s">
        <v>152</v>
      </c>
      <c r="AU169" s="229" t="s">
        <v>90</v>
      </c>
      <c r="AY169" s="17" t="s">
        <v>149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88</v>
      </c>
      <c r="BK169" s="230">
        <f>ROUND(I169*H169,2)</f>
        <v>0</v>
      </c>
      <c r="BL169" s="17" t="s">
        <v>169</v>
      </c>
      <c r="BM169" s="229" t="s">
        <v>1389</v>
      </c>
    </row>
    <row r="170" spans="1:65" s="2" customFormat="1" ht="21.75" customHeight="1">
      <c r="A170" s="38"/>
      <c r="B170" s="39"/>
      <c r="C170" s="218" t="s">
        <v>432</v>
      </c>
      <c r="D170" s="218" t="s">
        <v>152</v>
      </c>
      <c r="E170" s="219" t="s">
        <v>1243</v>
      </c>
      <c r="F170" s="220" t="s">
        <v>1244</v>
      </c>
      <c r="G170" s="221" t="s">
        <v>198</v>
      </c>
      <c r="H170" s="222">
        <v>7.5</v>
      </c>
      <c r="I170" s="223"/>
      <c r="J170" s="224">
        <f>ROUND(I170*H170,2)</f>
        <v>0</v>
      </c>
      <c r="K170" s="220" t="s">
        <v>156</v>
      </c>
      <c r="L170" s="44"/>
      <c r="M170" s="225" t="s">
        <v>1</v>
      </c>
      <c r="N170" s="226" t="s">
        <v>45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169</v>
      </c>
      <c r="AT170" s="229" t="s">
        <v>152</v>
      </c>
      <c r="AU170" s="229" t="s">
        <v>90</v>
      </c>
      <c r="AY170" s="17" t="s">
        <v>149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88</v>
      </c>
      <c r="BK170" s="230">
        <f>ROUND(I170*H170,2)</f>
        <v>0</v>
      </c>
      <c r="BL170" s="17" t="s">
        <v>169</v>
      </c>
      <c r="BM170" s="229" t="s">
        <v>1390</v>
      </c>
    </row>
    <row r="171" spans="1:63" s="12" customFormat="1" ht="22.8" customHeight="1">
      <c r="A171" s="12"/>
      <c r="B171" s="202"/>
      <c r="C171" s="203"/>
      <c r="D171" s="204" t="s">
        <v>79</v>
      </c>
      <c r="E171" s="216" t="s">
        <v>310</v>
      </c>
      <c r="F171" s="216" t="s">
        <v>311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SUM(P172:P179)</f>
        <v>0</v>
      </c>
      <c r="Q171" s="210"/>
      <c r="R171" s="211">
        <f>SUM(R172:R179)</f>
        <v>0</v>
      </c>
      <c r="S171" s="210"/>
      <c r="T171" s="212">
        <f>SUM(T172:T179)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88</v>
      </c>
      <c r="AT171" s="214" t="s">
        <v>79</v>
      </c>
      <c r="AU171" s="214" t="s">
        <v>88</v>
      </c>
      <c r="AY171" s="213" t="s">
        <v>149</v>
      </c>
      <c r="BK171" s="215">
        <f>SUM(BK172:BK179)</f>
        <v>0</v>
      </c>
    </row>
    <row r="172" spans="1:65" s="2" customFormat="1" ht="24.15" customHeight="1">
      <c r="A172" s="38"/>
      <c r="B172" s="39"/>
      <c r="C172" s="218" t="s">
        <v>444</v>
      </c>
      <c r="D172" s="218" t="s">
        <v>152</v>
      </c>
      <c r="E172" s="219" t="s">
        <v>423</v>
      </c>
      <c r="F172" s="220" t="s">
        <v>1270</v>
      </c>
      <c r="G172" s="221" t="s">
        <v>315</v>
      </c>
      <c r="H172" s="222">
        <v>11.311</v>
      </c>
      <c r="I172" s="223"/>
      <c r="J172" s="224">
        <f>ROUND(I172*H172,2)</f>
        <v>0</v>
      </c>
      <c r="K172" s="220" t="s">
        <v>1255</v>
      </c>
      <c r="L172" s="44"/>
      <c r="M172" s="225" t="s">
        <v>1</v>
      </c>
      <c r="N172" s="226" t="s">
        <v>45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169</v>
      </c>
      <c r="AT172" s="229" t="s">
        <v>152</v>
      </c>
      <c r="AU172" s="229" t="s">
        <v>90</v>
      </c>
      <c r="AY172" s="17" t="s">
        <v>149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88</v>
      </c>
      <c r="BK172" s="230">
        <f>ROUND(I172*H172,2)</f>
        <v>0</v>
      </c>
      <c r="BL172" s="17" t="s">
        <v>169</v>
      </c>
      <c r="BM172" s="229" t="s">
        <v>1391</v>
      </c>
    </row>
    <row r="173" spans="1:47" s="2" customFormat="1" ht="12">
      <c r="A173" s="38"/>
      <c r="B173" s="39"/>
      <c r="C173" s="40"/>
      <c r="D173" s="231" t="s">
        <v>159</v>
      </c>
      <c r="E173" s="40"/>
      <c r="F173" s="232" t="s">
        <v>1272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159</v>
      </c>
      <c r="AU173" s="17" t="s">
        <v>90</v>
      </c>
    </row>
    <row r="174" spans="1:65" s="2" customFormat="1" ht="33" customHeight="1">
      <c r="A174" s="38"/>
      <c r="B174" s="39"/>
      <c r="C174" s="218" t="s">
        <v>451</v>
      </c>
      <c r="D174" s="218" t="s">
        <v>152</v>
      </c>
      <c r="E174" s="219" t="s">
        <v>313</v>
      </c>
      <c r="F174" s="220" t="s">
        <v>314</v>
      </c>
      <c r="G174" s="221" t="s">
        <v>315</v>
      </c>
      <c r="H174" s="222">
        <v>8.45</v>
      </c>
      <c r="I174" s="223"/>
      <c r="J174" s="224">
        <f>ROUND(I174*H174,2)</f>
        <v>0</v>
      </c>
      <c r="K174" s="220" t="s">
        <v>156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169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169</v>
      </c>
      <c r="BM174" s="229" t="s">
        <v>1392</v>
      </c>
    </row>
    <row r="175" spans="1:51" s="13" customFormat="1" ht="12">
      <c r="A175" s="13"/>
      <c r="B175" s="236"/>
      <c r="C175" s="237"/>
      <c r="D175" s="231" t="s">
        <v>201</v>
      </c>
      <c r="E175" s="238" t="s">
        <v>1</v>
      </c>
      <c r="F175" s="239" t="s">
        <v>1393</v>
      </c>
      <c r="G175" s="237"/>
      <c r="H175" s="240">
        <v>8.45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201</v>
      </c>
      <c r="AU175" s="246" t="s">
        <v>90</v>
      </c>
      <c r="AV175" s="13" t="s">
        <v>90</v>
      </c>
      <c r="AW175" s="13" t="s">
        <v>36</v>
      </c>
      <c r="AX175" s="13" t="s">
        <v>80</v>
      </c>
      <c r="AY175" s="246" t="s">
        <v>149</v>
      </c>
    </row>
    <row r="176" spans="1:65" s="2" customFormat="1" ht="33" customHeight="1">
      <c r="A176" s="38"/>
      <c r="B176" s="39"/>
      <c r="C176" s="218" t="s">
        <v>455</v>
      </c>
      <c r="D176" s="218" t="s">
        <v>152</v>
      </c>
      <c r="E176" s="219" t="s">
        <v>1280</v>
      </c>
      <c r="F176" s="220" t="s">
        <v>1281</v>
      </c>
      <c r="G176" s="221" t="s">
        <v>315</v>
      </c>
      <c r="H176" s="222">
        <v>1.238</v>
      </c>
      <c r="I176" s="223"/>
      <c r="J176" s="224">
        <f>ROUND(I176*H176,2)</f>
        <v>0</v>
      </c>
      <c r="K176" s="220" t="s">
        <v>156</v>
      </c>
      <c r="L176" s="44"/>
      <c r="M176" s="225" t="s">
        <v>1</v>
      </c>
      <c r="N176" s="226" t="s">
        <v>45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169</v>
      </c>
      <c r="AT176" s="229" t="s">
        <v>152</v>
      </c>
      <c r="AU176" s="229" t="s">
        <v>90</v>
      </c>
      <c r="AY176" s="17" t="s">
        <v>149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88</v>
      </c>
      <c r="BK176" s="230">
        <f>ROUND(I176*H176,2)</f>
        <v>0</v>
      </c>
      <c r="BL176" s="17" t="s">
        <v>169</v>
      </c>
      <c r="BM176" s="229" t="s">
        <v>1394</v>
      </c>
    </row>
    <row r="177" spans="1:51" s="13" customFormat="1" ht="12">
      <c r="A177" s="13"/>
      <c r="B177" s="236"/>
      <c r="C177" s="237"/>
      <c r="D177" s="231" t="s">
        <v>201</v>
      </c>
      <c r="E177" s="238" t="s">
        <v>1</v>
      </c>
      <c r="F177" s="239" t="s">
        <v>1395</v>
      </c>
      <c r="G177" s="237"/>
      <c r="H177" s="240">
        <v>1.238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201</v>
      </c>
      <c r="AU177" s="246" t="s">
        <v>90</v>
      </c>
      <c r="AV177" s="13" t="s">
        <v>90</v>
      </c>
      <c r="AW177" s="13" t="s">
        <v>36</v>
      </c>
      <c r="AX177" s="13" t="s">
        <v>80</v>
      </c>
      <c r="AY177" s="246" t="s">
        <v>149</v>
      </c>
    </row>
    <row r="178" spans="1:65" s="2" customFormat="1" ht="24.15" customHeight="1">
      <c r="A178" s="38"/>
      <c r="B178" s="39"/>
      <c r="C178" s="218" t="s">
        <v>460</v>
      </c>
      <c r="D178" s="218" t="s">
        <v>152</v>
      </c>
      <c r="E178" s="219" t="s">
        <v>1285</v>
      </c>
      <c r="F178" s="220" t="s">
        <v>1286</v>
      </c>
      <c r="G178" s="221" t="s">
        <v>315</v>
      </c>
      <c r="H178" s="222">
        <v>1.624</v>
      </c>
      <c r="I178" s="223"/>
      <c r="J178" s="224">
        <f>ROUND(I178*H178,2)</f>
        <v>0</v>
      </c>
      <c r="K178" s="220" t="s">
        <v>156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169</v>
      </c>
      <c r="AT178" s="229" t="s">
        <v>152</v>
      </c>
      <c r="AU178" s="229" t="s">
        <v>90</v>
      </c>
      <c r="AY178" s="17" t="s">
        <v>149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88</v>
      </c>
      <c r="BK178" s="230">
        <f>ROUND(I178*H178,2)</f>
        <v>0</v>
      </c>
      <c r="BL178" s="17" t="s">
        <v>169</v>
      </c>
      <c r="BM178" s="229" t="s">
        <v>1396</v>
      </c>
    </row>
    <row r="179" spans="1:51" s="13" customFormat="1" ht="12">
      <c r="A179" s="13"/>
      <c r="B179" s="236"/>
      <c r="C179" s="237"/>
      <c r="D179" s="231" t="s">
        <v>201</v>
      </c>
      <c r="E179" s="238" t="s">
        <v>1</v>
      </c>
      <c r="F179" s="239" t="s">
        <v>1397</v>
      </c>
      <c r="G179" s="237"/>
      <c r="H179" s="240">
        <v>1.624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201</v>
      </c>
      <c r="AU179" s="246" t="s">
        <v>90</v>
      </c>
      <c r="AV179" s="13" t="s">
        <v>90</v>
      </c>
      <c r="AW179" s="13" t="s">
        <v>36</v>
      </c>
      <c r="AX179" s="13" t="s">
        <v>80</v>
      </c>
      <c r="AY179" s="246" t="s">
        <v>149</v>
      </c>
    </row>
    <row r="180" spans="1:63" s="12" customFormat="1" ht="22.8" customHeight="1">
      <c r="A180" s="12"/>
      <c r="B180" s="202"/>
      <c r="C180" s="203"/>
      <c r="D180" s="204" t="s">
        <v>79</v>
      </c>
      <c r="E180" s="216" t="s">
        <v>430</v>
      </c>
      <c r="F180" s="216" t="s">
        <v>431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P181</f>
        <v>0</v>
      </c>
      <c r="Q180" s="210"/>
      <c r="R180" s="211">
        <f>R181</f>
        <v>0</v>
      </c>
      <c r="S180" s="210"/>
      <c r="T180" s="212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88</v>
      </c>
      <c r="AT180" s="214" t="s">
        <v>79</v>
      </c>
      <c r="AU180" s="214" t="s">
        <v>88</v>
      </c>
      <c r="AY180" s="213" t="s">
        <v>149</v>
      </c>
      <c r="BK180" s="215">
        <f>BK181</f>
        <v>0</v>
      </c>
    </row>
    <row r="181" spans="1:65" s="2" customFormat="1" ht="33" customHeight="1">
      <c r="A181" s="38"/>
      <c r="B181" s="39"/>
      <c r="C181" s="218" t="s">
        <v>464</v>
      </c>
      <c r="D181" s="218" t="s">
        <v>152</v>
      </c>
      <c r="E181" s="219" t="s">
        <v>1289</v>
      </c>
      <c r="F181" s="220" t="s">
        <v>1290</v>
      </c>
      <c r="G181" s="221" t="s">
        <v>315</v>
      </c>
      <c r="H181" s="222">
        <v>10.406</v>
      </c>
      <c r="I181" s="223"/>
      <c r="J181" s="224">
        <f>ROUND(I181*H181,2)</f>
        <v>0</v>
      </c>
      <c r="K181" s="220" t="s">
        <v>156</v>
      </c>
      <c r="L181" s="44"/>
      <c r="M181" s="225" t="s">
        <v>1</v>
      </c>
      <c r="N181" s="226" t="s">
        <v>45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169</v>
      </c>
      <c r="AT181" s="229" t="s">
        <v>152</v>
      </c>
      <c r="AU181" s="229" t="s">
        <v>90</v>
      </c>
      <c r="AY181" s="17" t="s">
        <v>149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88</v>
      </c>
      <c r="BK181" s="230">
        <f>ROUND(I181*H181,2)</f>
        <v>0</v>
      </c>
      <c r="BL181" s="17" t="s">
        <v>169</v>
      </c>
      <c r="BM181" s="229" t="s">
        <v>1398</v>
      </c>
    </row>
    <row r="182" spans="1:63" s="12" customFormat="1" ht="25.9" customHeight="1">
      <c r="A182" s="12"/>
      <c r="B182" s="202"/>
      <c r="C182" s="203"/>
      <c r="D182" s="204" t="s">
        <v>79</v>
      </c>
      <c r="E182" s="205" t="s">
        <v>1292</v>
      </c>
      <c r="F182" s="205" t="s">
        <v>1293</v>
      </c>
      <c r="G182" s="203"/>
      <c r="H182" s="203"/>
      <c r="I182" s="206"/>
      <c r="J182" s="207">
        <f>BK182</f>
        <v>0</v>
      </c>
      <c r="K182" s="203"/>
      <c r="L182" s="208"/>
      <c r="M182" s="209"/>
      <c r="N182" s="210"/>
      <c r="O182" s="210"/>
      <c r="P182" s="211">
        <f>P183</f>
        <v>0</v>
      </c>
      <c r="Q182" s="210"/>
      <c r="R182" s="211">
        <f>R183</f>
        <v>5E-05</v>
      </c>
      <c r="S182" s="210"/>
      <c r="T182" s="212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90</v>
      </c>
      <c r="AT182" s="214" t="s">
        <v>79</v>
      </c>
      <c r="AU182" s="214" t="s">
        <v>80</v>
      </c>
      <c r="AY182" s="213" t="s">
        <v>149</v>
      </c>
      <c r="BK182" s="215">
        <f>BK183</f>
        <v>0</v>
      </c>
    </row>
    <row r="183" spans="1:63" s="12" customFormat="1" ht="22.8" customHeight="1">
      <c r="A183" s="12"/>
      <c r="B183" s="202"/>
      <c r="C183" s="203"/>
      <c r="D183" s="204" t="s">
        <v>79</v>
      </c>
      <c r="E183" s="216" t="s">
        <v>1294</v>
      </c>
      <c r="F183" s="216" t="s">
        <v>1295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SUM(P184:P185)</f>
        <v>0</v>
      </c>
      <c r="Q183" s="210"/>
      <c r="R183" s="211">
        <f>SUM(R184:R185)</f>
        <v>5E-05</v>
      </c>
      <c r="S183" s="210"/>
      <c r="T183" s="212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90</v>
      </c>
      <c r="AT183" s="214" t="s">
        <v>79</v>
      </c>
      <c r="AU183" s="214" t="s">
        <v>88</v>
      </c>
      <c r="AY183" s="213" t="s">
        <v>149</v>
      </c>
      <c r="BK183" s="215">
        <f>SUM(BK184:BK185)</f>
        <v>0</v>
      </c>
    </row>
    <row r="184" spans="1:65" s="2" customFormat="1" ht="16.5" customHeight="1">
      <c r="A184" s="38"/>
      <c r="B184" s="39"/>
      <c r="C184" s="218" t="s">
        <v>469</v>
      </c>
      <c r="D184" s="218" t="s">
        <v>152</v>
      </c>
      <c r="E184" s="219" t="s">
        <v>1297</v>
      </c>
      <c r="F184" s="220" t="s">
        <v>1298</v>
      </c>
      <c r="G184" s="221" t="s">
        <v>213</v>
      </c>
      <c r="H184" s="222">
        <v>1</v>
      </c>
      <c r="I184" s="223"/>
      <c r="J184" s="224">
        <f>ROUND(I184*H184,2)</f>
        <v>0</v>
      </c>
      <c r="K184" s="220" t="s">
        <v>1</v>
      </c>
      <c r="L184" s="44"/>
      <c r="M184" s="225" t="s">
        <v>1</v>
      </c>
      <c r="N184" s="226" t="s">
        <v>45</v>
      </c>
      <c r="O184" s="91"/>
      <c r="P184" s="227">
        <f>O184*H184</f>
        <v>0</v>
      </c>
      <c r="Q184" s="227">
        <v>5E-05</v>
      </c>
      <c r="R184" s="227">
        <f>Q184*H184</f>
        <v>5E-05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301</v>
      </c>
      <c r="AT184" s="229" t="s">
        <v>152</v>
      </c>
      <c r="AU184" s="229" t="s">
        <v>90</v>
      </c>
      <c r="AY184" s="17" t="s">
        <v>149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88</v>
      </c>
      <c r="BK184" s="230">
        <f>ROUND(I184*H184,2)</f>
        <v>0</v>
      </c>
      <c r="BL184" s="17" t="s">
        <v>301</v>
      </c>
      <c r="BM184" s="229" t="s">
        <v>1399</v>
      </c>
    </row>
    <row r="185" spans="1:47" s="2" customFormat="1" ht="12">
      <c r="A185" s="38"/>
      <c r="B185" s="39"/>
      <c r="C185" s="40"/>
      <c r="D185" s="231" t="s">
        <v>159</v>
      </c>
      <c r="E185" s="40"/>
      <c r="F185" s="232" t="s">
        <v>1400</v>
      </c>
      <c r="G185" s="40"/>
      <c r="H185" s="40"/>
      <c r="I185" s="233"/>
      <c r="J185" s="40"/>
      <c r="K185" s="40"/>
      <c r="L185" s="44"/>
      <c r="M185" s="247"/>
      <c r="N185" s="248"/>
      <c r="O185" s="249"/>
      <c r="P185" s="249"/>
      <c r="Q185" s="249"/>
      <c r="R185" s="249"/>
      <c r="S185" s="249"/>
      <c r="T185" s="250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159</v>
      </c>
      <c r="AU185" s="17" t="s">
        <v>90</v>
      </c>
    </row>
    <row r="186" spans="1:31" s="2" customFormat="1" ht="6.95" customHeight="1">
      <c r="A186" s="38"/>
      <c r="B186" s="66"/>
      <c r="C186" s="67"/>
      <c r="D186" s="67"/>
      <c r="E186" s="67"/>
      <c r="F186" s="67"/>
      <c r="G186" s="67"/>
      <c r="H186" s="67"/>
      <c r="I186" s="67"/>
      <c r="J186" s="67"/>
      <c r="K186" s="67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password="CC35" sheet="1" objects="1" scenarios="1" formatColumns="0" formatRows="0" autoFilter="0"/>
  <autoFilter ref="C125:K18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1401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ROUND((SUM(BE119:BE138)),2)</f>
        <v>0</v>
      </c>
      <c r="G33" s="38"/>
      <c r="H33" s="38"/>
      <c r="I33" s="155">
        <v>0.21</v>
      </c>
      <c r="J33" s="154">
        <f>ROUND(((SUM(BE119:BE138))*I33),2)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ROUND((SUM(BF119:BF138)),2)</f>
        <v>0</v>
      </c>
      <c r="G34" s="38"/>
      <c r="H34" s="38"/>
      <c r="I34" s="155">
        <v>0.15</v>
      </c>
      <c r="J34" s="154">
        <f>ROUND(((SUM(BF119:BF138))*I34),2)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ROUND((SUM(BG119:BG138)),2)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ROUND((SUM(BH119:BH138)),2)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ROUND((SUM(BI119:BI138)),2)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SO103 - Oplocení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352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133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Místní komunikace Jamská - Nákupní park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119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SO103 - Oplocení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Žďár nad Sázavou</v>
      </c>
      <c r="G113" s="40"/>
      <c r="H113" s="40"/>
      <c r="I113" s="32" t="s">
        <v>22</v>
      </c>
      <c r="J113" s="79" t="str">
        <f>IF(J12="","",J12)</f>
        <v>21. 6. 2022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24</v>
      </c>
      <c r="D115" s="40"/>
      <c r="E115" s="40"/>
      <c r="F115" s="27" t="str">
        <f>E15</f>
        <v>Město Žďár nad Sázavou</v>
      </c>
      <c r="G115" s="40"/>
      <c r="H115" s="40"/>
      <c r="I115" s="32" t="s">
        <v>32</v>
      </c>
      <c r="J115" s="36" t="str">
        <f>E21</f>
        <v>PROfi Jihlava spol. s 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30</v>
      </c>
      <c r="D116" s="40"/>
      <c r="E116" s="40"/>
      <c r="F116" s="27" t="str">
        <f>IF(E18="","",E18)</f>
        <v>Vyplň údaj</v>
      </c>
      <c r="G116" s="40"/>
      <c r="H116" s="40"/>
      <c r="I116" s="32" t="s">
        <v>37</v>
      </c>
      <c r="J116" s="36" t="str">
        <f>E24</f>
        <v>PROfi Jihlava spol.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134</v>
      </c>
      <c r="D118" s="194" t="s">
        <v>65</v>
      </c>
      <c r="E118" s="194" t="s">
        <v>61</v>
      </c>
      <c r="F118" s="194" t="s">
        <v>62</v>
      </c>
      <c r="G118" s="194" t="s">
        <v>135</v>
      </c>
      <c r="H118" s="194" t="s">
        <v>136</v>
      </c>
      <c r="I118" s="194" t="s">
        <v>137</v>
      </c>
      <c r="J118" s="194" t="s">
        <v>123</v>
      </c>
      <c r="K118" s="195" t="s">
        <v>138</v>
      </c>
      <c r="L118" s="196"/>
      <c r="M118" s="100" t="s">
        <v>1</v>
      </c>
      <c r="N118" s="101" t="s">
        <v>44</v>
      </c>
      <c r="O118" s="101" t="s">
        <v>139</v>
      </c>
      <c r="P118" s="101" t="s">
        <v>140</v>
      </c>
      <c r="Q118" s="101" t="s">
        <v>141</v>
      </c>
      <c r="R118" s="101" t="s">
        <v>142</v>
      </c>
      <c r="S118" s="101" t="s">
        <v>143</v>
      </c>
      <c r="T118" s="102" t="s">
        <v>144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145</v>
      </c>
      <c r="D119" s="40"/>
      <c r="E119" s="40"/>
      <c r="F119" s="40"/>
      <c r="G119" s="40"/>
      <c r="H119" s="40"/>
      <c r="I119" s="40"/>
      <c r="J119" s="197">
        <f>BK119</f>
        <v>0</v>
      </c>
      <c r="K119" s="40"/>
      <c r="L119" s="44"/>
      <c r="M119" s="103"/>
      <c r="N119" s="198"/>
      <c r="O119" s="104"/>
      <c r="P119" s="199">
        <f>P120</f>
        <v>0</v>
      </c>
      <c r="Q119" s="104"/>
      <c r="R119" s="199">
        <f>R120</f>
        <v>9.545479999999998</v>
      </c>
      <c r="S119" s="104"/>
      <c r="T119" s="200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79</v>
      </c>
      <c r="AU119" s="17" t="s">
        <v>125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79</v>
      </c>
      <c r="E120" s="205" t="s">
        <v>234</v>
      </c>
      <c r="F120" s="205" t="s">
        <v>235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P121+P126</f>
        <v>0</v>
      </c>
      <c r="Q120" s="210"/>
      <c r="R120" s="211">
        <f>R121+R126</f>
        <v>9.545479999999998</v>
      </c>
      <c r="S120" s="210"/>
      <c r="T120" s="212">
        <f>T121+T126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88</v>
      </c>
      <c r="AT120" s="214" t="s">
        <v>79</v>
      </c>
      <c r="AU120" s="214" t="s">
        <v>80</v>
      </c>
      <c r="AY120" s="213" t="s">
        <v>149</v>
      </c>
      <c r="BK120" s="215">
        <f>BK121+BK126</f>
        <v>0</v>
      </c>
    </row>
    <row r="121" spans="1:63" s="12" customFormat="1" ht="22.8" customHeight="1">
      <c r="A121" s="12"/>
      <c r="B121" s="202"/>
      <c r="C121" s="203"/>
      <c r="D121" s="204" t="s">
        <v>79</v>
      </c>
      <c r="E121" s="216" t="s">
        <v>88</v>
      </c>
      <c r="F121" s="216" t="s">
        <v>236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SUM(P122:P125)</f>
        <v>0</v>
      </c>
      <c r="Q121" s="210"/>
      <c r="R121" s="211">
        <f>SUM(R122:R125)</f>
        <v>0</v>
      </c>
      <c r="S121" s="210"/>
      <c r="T121" s="212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88</v>
      </c>
      <c r="AT121" s="214" t="s">
        <v>79</v>
      </c>
      <c r="AU121" s="214" t="s">
        <v>88</v>
      </c>
      <c r="AY121" s="213" t="s">
        <v>149</v>
      </c>
      <c r="BK121" s="215">
        <f>SUM(BK122:BK125)</f>
        <v>0</v>
      </c>
    </row>
    <row r="122" spans="1:65" s="2" customFormat="1" ht="24.15" customHeight="1">
      <c r="A122" s="38"/>
      <c r="B122" s="39"/>
      <c r="C122" s="218" t="s">
        <v>88</v>
      </c>
      <c r="D122" s="218" t="s">
        <v>152</v>
      </c>
      <c r="E122" s="219" t="s">
        <v>1402</v>
      </c>
      <c r="F122" s="220" t="s">
        <v>1403</v>
      </c>
      <c r="G122" s="221" t="s">
        <v>243</v>
      </c>
      <c r="H122" s="222">
        <v>3.328</v>
      </c>
      <c r="I122" s="223"/>
      <c r="J122" s="224">
        <f>ROUND(I122*H122,2)</f>
        <v>0</v>
      </c>
      <c r="K122" s="220" t="s">
        <v>156</v>
      </c>
      <c r="L122" s="44"/>
      <c r="M122" s="225" t="s">
        <v>1</v>
      </c>
      <c r="N122" s="226" t="s">
        <v>45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169</v>
      </c>
      <c r="AT122" s="229" t="s">
        <v>152</v>
      </c>
      <c r="AU122" s="229" t="s">
        <v>90</v>
      </c>
      <c r="AY122" s="17" t="s">
        <v>149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88</v>
      </c>
      <c r="BK122" s="230">
        <f>ROUND(I122*H122,2)</f>
        <v>0</v>
      </c>
      <c r="BL122" s="17" t="s">
        <v>169</v>
      </c>
      <c r="BM122" s="229" t="s">
        <v>1404</v>
      </c>
    </row>
    <row r="123" spans="1:51" s="13" customFormat="1" ht="12">
      <c r="A123" s="13"/>
      <c r="B123" s="236"/>
      <c r="C123" s="237"/>
      <c r="D123" s="231" t="s">
        <v>201</v>
      </c>
      <c r="E123" s="238" t="s">
        <v>1</v>
      </c>
      <c r="F123" s="239" t="s">
        <v>1405</v>
      </c>
      <c r="G123" s="237"/>
      <c r="H123" s="240">
        <v>3.328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201</v>
      </c>
      <c r="AU123" s="246" t="s">
        <v>90</v>
      </c>
      <c r="AV123" s="13" t="s">
        <v>90</v>
      </c>
      <c r="AW123" s="13" t="s">
        <v>36</v>
      </c>
      <c r="AX123" s="13" t="s">
        <v>80</v>
      </c>
      <c r="AY123" s="246" t="s">
        <v>149</v>
      </c>
    </row>
    <row r="124" spans="1:65" s="2" customFormat="1" ht="16.5" customHeight="1">
      <c r="A124" s="38"/>
      <c r="B124" s="39"/>
      <c r="C124" s="218" t="s">
        <v>90</v>
      </c>
      <c r="D124" s="218" t="s">
        <v>152</v>
      </c>
      <c r="E124" s="219" t="s">
        <v>1406</v>
      </c>
      <c r="F124" s="220" t="s">
        <v>1407</v>
      </c>
      <c r="G124" s="221" t="s">
        <v>243</v>
      </c>
      <c r="H124" s="222">
        <v>3.328</v>
      </c>
      <c r="I124" s="223"/>
      <c r="J124" s="224">
        <f>ROUND(I124*H124,2)</f>
        <v>0</v>
      </c>
      <c r="K124" s="220" t="s">
        <v>156</v>
      </c>
      <c r="L124" s="44"/>
      <c r="M124" s="225" t="s">
        <v>1</v>
      </c>
      <c r="N124" s="226" t="s">
        <v>45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169</v>
      </c>
      <c r="AT124" s="229" t="s">
        <v>152</v>
      </c>
      <c r="AU124" s="229" t="s">
        <v>90</v>
      </c>
      <c r="AY124" s="17" t="s">
        <v>149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88</v>
      </c>
      <c r="BK124" s="230">
        <f>ROUND(I124*H124,2)</f>
        <v>0</v>
      </c>
      <c r="BL124" s="17" t="s">
        <v>169</v>
      </c>
      <c r="BM124" s="229" t="s">
        <v>1408</v>
      </c>
    </row>
    <row r="125" spans="1:47" s="2" customFormat="1" ht="12">
      <c r="A125" s="38"/>
      <c r="B125" s="39"/>
      <c r="C125" s="40"/>
      <c r="D125" s="231" t="s">
        <v>159</v>
      </c>
      <c r="E125" s="40"/>
      <c r="F125" s="232" t="s">
        <v>1409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159</v>
      </c>
      <c r="AU125" s="17" t="s">
        <v>90</v>
      </c>
    </row>
    <row r="126" spans="1:63" s="12" customFormat="1" ht="22.8" customHeight="1">
      <c r="A126" s="12"/>
      <c r="B126" s="202"/>
      <c r="C126" s="203"/>
      <c r="D126" s="204" t="s">
        <v>79</v>
      </c>
      <c r="E126" s="216" t="s">
        <v>165</v>
      </c>
      <c r="F126" s="216" t="s">
        <v>399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SUM(P127:P138)</f>
        <v>0</v>
      </c>
      <c r="Q126" s="210"/>
      <c r="R126" s="211">
        <f>SUM(R127:R138)</f>
        <v>9.545479999999998</v>
      </c>
      <c r="S126" s="210"/>
      <c r="T126" s="212">
        <f>SUM(T127:T138)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88</v>
      </c>
      <c r="AT126" s="214" t="s">
        <v>79</v>
      </c>
      <c r="AU126" s="214" t="s">
        <v>88</v>
      </c>
      <c r="AY126" s="213" t="s">
        <v>149</v>
      </c>
      <c r="BK126" s="215">
        <f>SUM(BK127:BK138)</f>
        <v>0</v>
      </c>
    </row>
    <row r="127" spans="1:65" s="2" customFormat="1" ht="24.15" customHeight="1">
      <c r="A127" s="38"/>
      <c r="B127" s="39"/>
      <c r="C127" s="218" t="s">
        <v>165</v>
      </c>
      <c r="D127" s="218" t="s">
        <v>152</v>
      </c>
      <c r="E127" s="219" t="s">
        <v>1410</v>
      </c>
      <c r="F127" s="220" t="s">
        <v>1411</v>
      </c>
      <c r="G127" s="221" t="s">
        <v>198</v>
      </c>
      <c r="H127" s="222">
        <v>115</v>
      </c>
      <c r="I127" s="223"/>
      <c r="J127" s="224">
        <f>ROUND(I127*H127,2)</f>
        <v>0</v>
      </c>
      <c r="K127" s="220" t="s">
        <v>156</v>
      </c>
      <c r="L127" s="44"/>
      <c r="M127" s="225" t="s">
        <v>1</v>
      </c>
      <c r="N127" s="226" t="s">
        <v>45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169</v>
      </c>
      <c r="AT127" s="229" t="s">
        <v>152</v>
      </c>
      <c r="AU127" s="229" t="s">
        <v>90</v>
      </c>
      <c r="AY127" s="17" t="s">
        <v>149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88</v>
      </c>
      <c r="BK127" s="230">
        <f>ROUND(I127*H127,2)</f>
        <v>0</v>
      </c>
      <c r="BL127" s="17" t="s">
        <v>169</v>
      </c>
      <c r="BM127" s="229" t="s">
        <v>1412</v>
      </c>
    </row>
    <row r="128" spans="1:65" s="2" customFormat="1" ht="24.15" customHeight="1">
      <c r="A128" s="38"/>
      <c r="B128" s="39"/>
      <c r="C128" s="255" t="s">
        <v>169</v>
      </c>
      <c r="D128" s="255" t="s">
        <v>343</v>
      </c>
      <c r="E128" s="256" t="s">
        <v>1413</v>
      </c>
      <c r="F128" s="257" t="s">
        <v>1414</v>
      </c>
      <c r="G128" s="258" t="s">
        <v>198</v>
      </c>
      <c r="H128" s="259">
        <v>115</v>
      </c>
      <c r="I128" s="260"/>
      <c r="J128" s="261">
        <f>ROUND(I128*H128,2)</f>
        <v>0</v>
      </c>
      <c r="K128" s="257" t="s">
        <v>156</v>
      </c>
      <c r="L128" s="262"/>
      <c r="M128" s="263" t="s">
        <v>1</v>
      </c>
      <c r="N128" s="264" t="s">
        <v>45</v>
      </c>
      <c r="O128" s="91"/>
      <c r="P128" s="227">
        <f>O128*H128</f>
        <v>0</v>
      </c>
      <c r="Q128" s="227">
        <v>0.0016</v>
      </c>
      <c r="R128" s="227">
        <f>Q128*H128</f>
        <v>0.184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188</v>
      </c>
      <c r="AT128" s="229" t="s">
        <v>343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1415</v>
      </c>
    </row>
    <row r="129" spans="1:65" s="2" customFormat="1" ht="16.5" customHeight="1">
      <c r="A129" s="38"/>
      <c r="B129" s="39"/>
      <c r="C129" s="255" t="s">
        <v>148</v>
      </c>
      <c r="D129" s="255" t="s">
        <v>343</v>
      </c>
      <c r="E129" s="256" t="s">
        <v>1416</v>
      </c>
      <c r="F129" s="257" t="s">
        <v>1417</v>
      </c>
      <c r="G129" s="258" t="s">
        <v>198</v>
      </c>
      <c r="H129" s="259">
        <v>50</v>
      </c>
      <c r="I129" s="260"/>
      <c r="J129" s="261">
        <f>ROUND(I129*H129,2)</f>
        <v>0</v>
      </c>
      <c r="K129" s="257" t="s">
        <v>156</v>
      </c>
      <c r="L129" s="262"/>
      <c r="M129" s="263" t="s">
        <v>1</v>
      </c>
      <c r="N129" s="264" t="s">
        <v>45</v>
      </c>
      <c r="O129" s="91"/>
      <c r="P129" s="227">
        <f>O129*H129</f>
        <v>0</v>
      </c>
      <c r="Q129" s="227">
        <v>2E-05</v>
      </c>
      <c r="R129" s="227">
        <f>Q129*H129</f>
        <v>0.001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188</v>
      </c>
      <c r="AT129" s="229" t="s">
        <v>343</v>
      </c>
      <c r="AU129" s="229" t="s">
        <v>90</v>
      </c>
      <c r="AY129" s="17" t="s">
        <v>149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169</v>
      </c>
      <c r="BM129" s="229" t="s">
        <v>1418</v>
      </c>
    </row>
    <row r="130" spans="1:65" s="2" customFormat="1" ht="16.5" customHeight="1">
      <c r="A130" s="38"/>
      <c r="B130" s="39"/>
      <c r="C130" s="255" t="s">
        <v>178</v>
      </c>
      <c r="D130" s="255" t="s">
        <v>343</v>
      </c>
      <c r="E130" s="256" t="s">
        <v>1419</v>
      </c>
      <c r="F130" s="257" t="s">
        <v>1420</v>
      </c>
      <c r="G130" s="258" t="s">
        <v>248</v>
      </c>
      <c r="H130" s="259">
        <v>40</v>
      </c>
      <c r="I130" s="260"/>
      <c r="J130" s="261">
        <f>ROUND(I130*H130,2)</f>
        <v>0</v>
      </c>
      <c r="K130" s="257" t="s">
        <v>156</v>
      </c>
      <c r="L130" s="262"/>
      <c r="M130" s="263" t="s">
        <v>1</v>
      </c>
      <c r="N130" s="264" t="s">
        <v>45</v>
      </c>
      <c r="O130" s="91"/>
      <c r="P130" s="227">
        <f>O130*H130</f>
        <v>0</v>
      </c>
      <c r="Q130" s="227">
        <v>1E-05</v>
      </c>
      <c r="R130" s="227">
        <f>Q130*H130</f>
        <v>0.0004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188</v>
      </c>
      <c r="AT130" s="229" t="s">
        <v>343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169</v>
      </c>
      <c r="BM130" s="229" t="s">
        <v>1421</v>
      </c>
    </row>
    <row r="131" spans="1:65" s="2" customFormat="1" ht="24.15" customHeight="1">
      <c r="A131" s="38"/>
      <c r="B131" s="39"/>
      <c r="C131" s="218" t="s">
        <v>183</v>
      </c>
      <c r="D131" s="218" t="s">
        <v>152</v>
      </c>
      <c r="E131" s="219" t="s">
        <v>1422</v>
      </c>
      <c r="F131" s="220" t="s">
        <v>1423</v>
      </c>
      <c r="G131" s="221" t="s">
        <v>248</v>
      </c>
      <c r="H131" s="222">
        <v>52</v>
      </c>
      <c r="I131" s="223"/>
      <c r="J131" s="224">
        <f>ROUND(I131*H131,2)</f>
        <v>0</v>
      </c>
      <c r="K131" s="220" t="s">
        <v>156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0.17489</v>
      </c>
      <c r="R131" s="227">
        <f>Q131*H131</f>
        <v>9.09428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169</v>
      </c>
      <c r="AT131" s="229" t="s">
        <v>152</v>
      </c>
      <c r="AU131" s="229" t="s">
        <v>90</v>
      </c>
      <c r="AY131" s="17" t="s">
        <v>149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169</v>
      </c>
      <c r="BM131" s="229" t="s">
        <v>1424</v>
      </c>
    </row>
    <row r="132" spans="1:51" s="13" customFormat="1" ht="12">
      <c r="A132" s="13"/>
      <c r="B132" s="236"/>
      <c r="C132" s="237"/>
      <c r="D132" s="231" t="s">
        <v>201</v>
      </c>
      <c r="E132" s="238" t="s">
        <v>1</v>
      </c>
      <c r="F132" s="239" t="s">
        <v>1425</v>
      </c>
      <c r="G132" s="237"/>
      <c r="H132" s="240">
        <v>52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201</v>
      </c>
      <c r="AU132" s="246" t="s">
        <v>90</v>
      </c>
      <c r="AV132" s="13" t="s">
        <v>90</v>
      </c>
      <c r="AW132" s="13" t="s">
        <v>36</v>
      </c>
      <c r="AX132" s="13" t="s">
        <v>80</v>
      </c>
      <c r="AY132" s="246" t="s">
        <v>149</v>
      </c>
    </row>
    <row r="133" spans="1:65" s="2" customFormat="1" ht="37.8" customHeight="1">
      <c r="A133" s="38"/>
      <c r="B133" s="39"/>
      <c r="C133" s="255" t="s">
        <v>188</v>
      </c>
      <c r="D133" s="255" t="s">
        <v>343</v>
      </c>
      <c r="E133" s="256" t="s">
        <v>1426</v>
      </c>
      <c r="F133" s="257" t="s">
        <v>1427</v>
      </c>
      <c r="G133" s="258" t="s">
        <v>248</v>
      </c>
      <c r="H133" s="259">
        <v>40</v>
      </c>
      <c r="I133" s="260"/>
      <c r="J133" s="261">
        <f>ROUND(I133*H133,2)</f>
        <v>0</v>
      </c>
      <c r="K133" s="257" t="s">
        <v>156</v>
      </c>
      <c r="L133" s="262"/>
      <c r="M133" s="263" t="s">
        <v>1</v>
      </c>
      <c r="N133" s="264" t="s">
        <v>45</v>
      </c>
      <c r="O133" s="91"/>
      <c r="P133" s="227">
        <f>O133*H133</f>
        <v>0</v>
      </c>
      <c r="Q133" s="227">
        <v>0.0057</v>
      </c>
      <c r="R133" s="227">
        <f>Q133*H133</f>
        <v>0.228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188</v>
      </c>
      <c r="AT133" s="229" t="s">
        <v>343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1428</v>
      </c>
    </row>
    <row r="134" spans="1:65" s="2" customFormat="1" ht="24.15" customHeight="1">
      <c r="A134" s="38"/>
      <c r="B134" s="39"/>
      <c r="C134" s="255" t="s">
        <v>195</v>
      </c>
      <c r="D134" s="255" t="s">
        <v>343</v>
      </c>
      <c r="E134" s="256" t="s">
        <v>1429</v>
      </c>
      <c r="F134" s="257" t="s">
        <v>1430</v>
      </c>
      <c r="G134" s="258" t="s">
        <v>248</v>
      </c>
      <c r="H134" s="259">
        <v>12</v>
      </c>
      <c r="I134" s="260"/>
      <c r="J134" s="261">
        <f>ROUND(I134*H134,2)</f>
        <v>0</v>
      </c>
      <c r="K134" s="257" t="s">
        <v>156</v>
      </c>
      <c r="L134" s="262"/>
      <c r="M134" s="263" t="s">
        <v>1</v>
      </c>
      <c r="N134" s="264" t="s">
        <v>45</v>
      </c>
      <c r="O134" s="91"/>
      <c r="P134" s="227">
        <f>O134*H134</f>
        <v>0</v>
      </c>
      <c r="Q134" s="227">
        <v>0.002</v>
      </c>
      <c r="R134" s="227">
        <f>Q134*H134</f>
        <v>0.024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188</v>
      </c>
      <c r="AT134" s="229" t="s">
        <v>343</v>
      </c>
      <c r="AU134" s="229" t="s">
        <v>90</v>
      </c>
      <c r="AY134" s="17" t="s">
        <v>149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88</v>
      </c>
      <c r="BK134" s="230">
        <f>ROUND(I134*H134,2)</f>
        <v>0</v>
      </c>
      <c r="BL134" s="17" t="s">
        <v>169</v>
      </c>
      <c r="BM134" s="229" t="s">
        <v>1431</v>
      </c>
    </row>
    <row r="135" spans="1:65" s="2" customFormat="1" ht="24.15" customHeight="1">
      <c r="A135" s="38"/>
      <c r="B135" s="39"/>
      <c r="C135" s="218" t="s">
        <v>203</v>
      </c>
      <c r="D135" s="218" t="s">
        <v>152</v>
      </c>
      <c r="E135" s="219" t="s">
        <v>1432</v>
      </c>
      <c r="F135" s="220" t="s">
        <v>1433</v>
      </c>
      <c r="G135" s="221" t="s">
        <v>198</v>
      </c>
      <c r="H135" s="222">
        <v>345</v>
      </c>
      <c r="I135" s="223"/>
      <c r="J135" s="224">
        <f>ROUND(I135*H135,2)</f>
        <v>0</v>
      </c>
      <c r="K135" s="220" t="s">
        <v>156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169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169</v>
      </c>
      <c r="BM135" s="229" t="s">
        <v>1434</v>
      </c>
    </row>
    <row r="136" spans="1:51" s="13" customFormat="1" ht="12">
      <c r="A136" s="13"/>
      <c r="B136" s="236"/>
      <c r="C136" s="237"/>
      <c r="D136" s="231" t="s">
        <v>201</v>
      </c>
      <c r="E136" s="238" t="s">
        <v>1</v>
      </c>
      <c r="F136" s="239" t="s">
        <v>1435</v>
      </c>
      <c r="G136" s="237"/>
      <c r="H136" s="240">
        <v>345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201</v>
      </c>
      <c r="AU136" s="246" t="s">
        <v>90</v>
      </c>
      <c r="AV136" s="13" t="s">
        <v>90</v>
      </c>
      <c r="AW136" s="13" t="s">
        <v>36</v>
      </c>
      <c r="AX136" s="13" t="s">
        <v>80</v>
      </c>
      <c r="AY136" s="246" t="s">
        <v>149</v>
      </c>
    </row>
    <row r="137" spans="1:65" s="2" customFormat="1" ht="16.5" customHeight="1">
      <c r="A137" s="38"/>
      <c r="B137" s="39"/>
      <c r="C137" s="255" t="s">
        <v>210</v>
      </c>
      <c r="D137" s="255" t="s">
        <v>343</v>
      </c>
      <c r="E137" s="256" t="s">
        <v>1436</v>
      </c>
      <c r="F137" s="257" t="s">
        <v>1437</v>
      </c>
      <c r="G137" s="258" t="s">
        <v>198</v>
      </c>
      <c r="H137" s="259">
        <v>345</v>
      </c>
      <c r="I137" s="260"/>
      <c r="J137" s="261">
        <f>ROUND(I137*H137,2)</f>
        <v>0</v>
      </c>
      <c r="K137" s="257" t="s">
        <v>156</v>
      </c>
      <c r="L137" s="262"/>
      <c r="M137" s="263" t="s">
        <v>1</v>
      </c>
      <c r="N137" s="264" t="s">
        <v>45</v>
      </c>
      <c r="O137" s="91"/>
      <c r="P137" s="227">
        <f>O137*H137</f>
        <v>0</v>
      </c>
      <c r="Q137" s="227">
        <v>4E-05</v>
      </c>
      <c r="R137" s="227">
        <f>Q137*H137</f>
        <v>0.013800000000000002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188</v>
      </c>
      <c r="AT137" s="229" t="s">
        <v>343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1438</v>
      </c>
    </row>
    <row r="138" spans="1:51" s="13" customFormat="1" ht="12">
      <c r="A138" s="13"/>
      <c r="B138" s="236"/>
      <c r="C138" s="237"/>
      <c r="D138" s="231" t="s">
        <v>201</v>
      </c>
      <c r="E138" s="238" t="s">
        <v>1</v>
      </c>
      <c r="F138" s="239" t="s">
        <v>1435</v>
      </c>
      <c r="G138" s="237"/>
      <c r="H138" s="240">
        <v>345</v>
      </c>
      <c r="I138" s="241"/>
      <c r="J138" s="237"/>
      <c r="K138" s="237"/>
      <c r="L138" s="242"/>
      <c r="M138" s="276"/>
      <c r="N138" s="277"/>
      <c r="O138" s="277"/>
      <c r="P138" s="277"/>
      <c r="Q138" s="277"/>
      <c r="R138" s="277"/>
      <c r="S138" s="277"/>
      <c r="T138" s="27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201</v>
      </c>
      <c r="AU138" s="246" t="s">
        <v>90</v>
      </c>
      <c r="AV138" s="13" t="s">
        <v>90</v>
      </c>
      <c r="AW138" s="13" t="s">
        <v>36</v>
      </c>
      <c r="AX138" s="13" t="s">
        <v>80</v>
      </c>
      <c r="AY138" s="246" t="s">
        <v>149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18:K13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1439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ROUND((SUM(BE123:BE179)),2)</f>
        <v>0</v>
      </c>
      <c r="G33" s="38"/>
      <c r="H33" s="38"/>
      <c r="I33" s="155">
        <v>0.21</v>
      </c>
      <c r="J33" s="154">
        <f>ROUND(((SUM(BE123:BE179))*I33),2)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ROUND((SUM(BF123:BF179)),2)</f>
        <v>0</v>
      </c>
      <c r="G34" s="38"/>
      <c r="H34" s="38"/>
      <c r="I34" s="155">
        <v>0.15</v>
      </c>
      <c r="J34" s="154">
        <f>ROUND(((SUM(BF123:BF179))*I34),2)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ROUND((SUM(BG123:BG179)),2)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ROUND((SUM(BH123:BH179)),2)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ROUND((SUM(BI123:BI179)),2)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SO201 - Protihluková stěna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230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538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353</v>
      </c>
      <c r="E100" s="188"/>
      <c r="F100" s="188"/>
      <c r="G100" s="188"/>
      <c r="H100" s="188"/>
      <c r="I100" s="188"/>
      <c r="J100" s="189">
        <f>J155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232</v>
      </c>
      <c r="E101" s="188"/>
      <c r="F101" s="188"/>
      <c r="G101" s="188"/>
      <c r="H101" s="188"/>
      <c r="I101" s="188"/>
      <c r="J101" s="189">
        <f>J159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233</v>
      </c>
      <c r="E102" s="188"/>
      <c r="F102" s="188"/>
      <c r="G102" s="188"/>
      <c r="H102" s="188"/>
      <c r="I102" s="188"/>
      <c r="J102" s="189">
        <f>J172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355</v>
      </c>
      <c r="E103" s="188"/>
      <c r="F103" s="188"/>
      <c r="G103" s="188"/>
      <c r="H103" s="188"/>
      <c r="I103" s="188"/>
      <c r="J103" s="189">
        <f>J178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Místní komunikace Jamská - Nákupní park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SO201 - Protihluková stěna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Žďár nad Sázavou</v>
      </c>
      <c r="G117" s="40"/>
      <c r="H117" s="40"/>
      <c r="I117" s="32" t="s">
        <v>22</v>
      </c>
      <c r="J117" s="79" t="str">
        <f>IF(J12="","",J12)</f>
        <v>21. 6. 2022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Město Žďár nad Sázavou</v>
      </c>
      <c r="G119" s="40"/>
      <c r="H119" s="40"/>
      <c r="I119" s="32" t="s">
        <v>32</v>
      </c>
      <c r="J119" s="36" t="str">
        <f>E21</f>
        <v>PROfi Jihlava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32" t="s">
        <v>37</v>
      </c>
      <c r="J120" s="36" t="str">
        <f>E24</f>
        <v>PROfi Jihlava spol.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134</v>
      </c>
      <c r="D122" s="194" t="s">
        <v>65</v>
      </c>
      <c r="E122" s="194" t="s">
        <v>61</v>
      </c>
      <c r="F122" s="194" t="s">
        <v>62</v>
      </c>
      <c r="G122" s="194" t="s">
        <v>135</v>
      </c>
      <c r="H122" s="194" t="s">
        <v>136</v>
      </c>
      <c r="I122" s="194" t="s">
        <v>137</v>
      </c>
      <c r="J122" s="194" t="s">
        <v>123</v>
      </c>
      <c r="K122" s="195" t="s">
        <v>138</v>
      </c>
      <c r="L122" s="196"/>
      <c r="M122" s="100" t="s">
        <v>1</v>
      </c>
      <c r="N122" s="101" t="s">
        <v>44</v>
      </c>
      <c r="O122" s="101" t="s">
        <v>139</v>
      </c>
      <c r="P122" s="101" t="s">
        <v>140</v>
      </c>
      <c r="Q122" s="101" t="s">
        <v>141</v>
      </c>
      <c r="R122" s="101" t="s">
        <v>142</v>
      </c>
      <c r="S122" s="101" t="s">
        <v>143</v>
      </c>
      <c r="T122" s="102" t="s">
        <v>144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145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</f>
        <v>0</v>
      </c>
      <c r="Q123" s="104"/>
      <c r="R123" s="199">
        <f>R124</f>
        <v>38.6572233</v>
      </c>
      <c r="S123" s="104"/>
      <c r="T123" s="200">
        <f>T124</f>
        <v>57.565349999999995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79</v>
      </c>
      <c r="AU123" s="17" t="s">
        <v>125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79</v>
      </c>
      <c r="E124" s="205" t="s">
        <v>234</v>
      </c>
      <c r="F124" s="205" t="s">
        <v>235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P125+P146+P155+P159+P172+P178</f>
        <v>0</v>
      </c>
      <c r="Q124" s="210"/>
      <c r="R124" s="211">
        <f>R125+R146+R155+R159+R172+R178</f>
        <v>38.6572233</v>
      </c>
      <c r="S124" s="210"/>
      <c r="T124" s="212">
        <f>T125+T146+T155+T159+T172+T178</f>
        <v>57.565349999999995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88</v>
      </c>
      <c r="AT124" s="214" t="s">
        <v>79</v>
      </c>
      <c r="AU124" s="214" t="s">
        <v>80</v>
      </c>
      <c r="AY124" s="213" t="s">
        <v>149</v>
      </c>
      <c r="BK124" s="215">
        <f>BK125+BK146+BK155+BK159+BK172+BK178</f>
        <v>0</v>
      </c>
    </row>
    <row r="125" spans="1:63" s="12" customFormat="1" ht="22.8" customHeight="1">
      <c r="A125" s="12"/>
      <c r="B125" s="202"/>
      <c r="C125" s="203"/>
      <c r="D125" s="204" t="s">
        <v>79</v>
      </c>
      <c r="E125" s="216" t="s">
        <v>88</v>
      </c>
      <c r="F125" s="216" t="s">
        <v>236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SUM(P126:P145)</f>
        <v>0</v>
      </c>
      <c r="Q125" s="210"/>
      <c r="R125" s="211">
        <f>SUM(R126:R145)</f>
        <v>0.05586</v>
      </c>
      <c r="S125" s="210"/>
      <c r="T125" s="212">
        <f>SUM(T126:T145)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88</v>
      </c>
      <c r="AT125" s="214" t="s">
        <v>79</v>
      </c>
      <c r="AU125" s="214" t="s">
        <v>88</v>
      </c>
      <c r="AY125" s="213" t="s">
        <v>149</v>
      </c>
      <c r="BK125" s="215">
        <f>SUM(BK126:BK145)</f>
        <v>0</v>
      </c>
    </row>
    <row r="126" spans="1:65" s="2" customFormat="1" ht="24.15" customHeight="1">
      <c r="A126" s="38"/>
      <c r="B126" s="39"/>
      <c r="C126" s="218" t="s">
        <v>88</v>
      </c>
      <c r="D126" s="218" t="s">
        <v>152</v>
      </c>
      <c r="E126" s="219" t="s">
        <v>1440</v>
      </c>
      <c r="F126" s="220" t="s">
        <v>1441</v>
      </c>
      <c r="G126" s="221" t="s">
        <v>243</v>
      </c>
      <c r="H126" s="222">
        <v>34.692</v>
      </c>
      <c r="I126" s="223"/>
      <c r="J126" s="224">
        <f>ROUND(I126*H126,2)</f>
        <v>0</v>
      </c>
      <c r="K126" s="220" t="s">
        <v>156</v>
      </c>
      <c r="L126" s="44"/>
      <c r="M126" s="225" t="s">
        <v>1</v>
      </c>
      <c r="N126" s="226" t="s">
        <v>45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169</v>
      </c>
      <c r="AT126" s="229" t="s">
        <v>152</v>
      </c>
      <c r="AU126" s="229" t="s">
        <v>90</v>
      </c>
      <c r="AY126" s="17" t="s">
        <v>149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88</v>
      </c>
      <c r="BK126" s="230">
        <f>ROUND(I126*H126,2)</f>
        <v>0</v>
      </c>
      <c r="BL126" s="17" t="s">
        <v>169</v>
      </c>
      <c r="BM126" s="229" t="s">
        <v>1442</v>
      </c>
    </row>
    <row r="127" spans="1:51" s="13" customFormat="1" ht="12">
      <c r="A127" s="13"/>
      <c r="B127" s="236"/>
      <c r="C127" s="237"/>
      <c r="D127" s="231" t="s">
        <v>201</v>
      </c>
      <c r="E127" s="238" t="s">
        <v>1</v>
      </c>
      <c r="F127" s="239" t="s">
        <v>1443</v>
      </c>
      <c r="G127" s="237"/>
      <c r="H127" s="240">
        <v>34.692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201</v>
      </c>
      <c r="AU127" s="246" t="s">
        <v>90</v>
      </c>
      <c r="AV127" s="13" t="s">
        <v>90</v>
      </c>
      <c r="AW127" s="13" t="s">
        <v>36</v>
      </c>
      <c r="AX127" s="13" t="s">
        <v>80</v>
      </c>
      <c r="AY127" s="246" t="s">
        <v>149</v>
      </c>
    </row>
    <row r="128" spans="1:65" s="2" customFormat="1" ht="33" customHeight="1">
      <c r="A128" s="38"/>
      <c r="B128" s="39"/>
      <c r="C128" s="218" t="s">
        <v>90</v>
      </c>
      <c r="D128" s="218" t="s">
        <v>152</v>
      </c>
      <c r="E128" s="219" t="s">
        <v>1444</v>
      </c>
      <c r="F128" s="220" t="s">
        <v>1445</v>
      </c>
      <c r="G128" s="221" t="s">
        <v>243</v>
      </c>
      <c r="H128" s="222">
        <v>39.36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169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1446</v>
      </c>
    </row>
    <row r="129" spans="1:51" s="13" customFormat="1" ht="12">
      <c r="A129" s="13"/>
      <c r="B129" s="236"/>
      <c r="C129" s="237"/>
      <c r="D129" s="231" t="s">
        <v>201</v>
      </c>
      <c r="E129" s="238" t="s">
        <v>1</v>
      </c>
      <c r="F129" s="239" t="s">
        <v>1447</v>
      </c>
      <c r="G129" s="237"/>
      <c r="H129" s="240">
        <v>39.36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201</v>
      </c>
      <c r="AU129" s="246" t="s">
        <v>90</v>
      </c>
      <c r="AV129" s="13" t="s">
        <v>90</v>
      </c>
      <c r="AW129" s="13" t="s">
        <v>36</v>
      </c>
      <c r="AX129" s="13" t="s">
        <v>80</v>
      </c>
      <c r="AY129" s="246" t="s">
        <v>149</v>
      </c>
    </row>
    <row r="130" spans="1:65" s="2" customFormat="1" ht="21.75" customHeight="1">
      <c r="A130" s="38"/>
      <c r="B130" s="39"/>
      <c r="C130" s="218" t="s">
        <v>165</v>
      </c>
      <c r="D130" s="218" t="s">
        <v>152</v>
      </c>
      <c r="E130" s="219" t="s">
        <v>1448</v>
      </c>
      <c r="F130" s="220" t="s">
        <v>1449</v>
      </c>
      <c r="G130" s="221" t="s">
        <v>239</v>
      </c>
      <c r="H130" s="222">
        <v>66.5</v>
      </c>
      <c r="I130" s="223"/>
      <c r="J130" s="224">
        <f>ROUND(I130*H130,2)</f>
        <v>0</v>
      </c>
      <c r="K130" s="220" t="s">
        <v>156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0.00084</v>
      </c>
      <c r="R130" s="227">
        <f>Q130*H130</f>
        <v>0.05586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169</v>
      </c>
      <c r="AT130" s="229" t="s">
        <v>152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169</v>
      </c>
      <c r="BM130" s="229" t="s">
        <v>1450</v>
      </c>
    </row>
    <row r="131" spans="1:51" s="13" customFormat="1" ht="12">
      <c r="A131" s="13"/>
      <c r="B131" s="236"/>
      <c r="C131" s="237"/>
      <c r="D131" s="231" t="s">
        <v>201</v>
      </c>
      <c r="E131" s="238" t="s">
        <v>1</v>
      </c>
      <c r="F131" s="239" t="s">
        <v>1451</v>
      </c>
      <c r="G131" s="237"/>
      <c r="H131" s="240">
        <v>66.5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201</v>
      </c>
      <c r="AU131" s="246" t="s">
        <v>90</v>
      </c>
      <c r="AV131" s="13" t="s">
        <v>90</v>
      </c>
      <c r="AW131" s="13" t="s">
        <v>36</v>
      </c>
      <c r="AX131" s="13" t="s">
        <v>80</v>
      </c>
      <c r="AY131" s="246" t="s">
        <v>149</v>
      </c>
    </row>
    <row r="132" spans="1:65" s="2" customFormat="1" ht="24.15" customHeight="1">
      <c r="A132" s="38"/>
      <c r="B132" s="39"/>
      <c r="C132" s="218" t="s">
        <v>169</v>
      </c>
      <c r="D132" s="218" t="s">
        <v>152</v>
      </c>
      <c r="E132" s="219" t="s">
        <v>1452</v>
      </c>
      <c r="F132" s="220" t="s">
        <v>1453</v>
      </c>
      <c r="G132" s="221" t="s">
        <v>239</v>
      </c>
      <c r="H132" s="222">
        <v>66.5</v>
      </c>
      <c r="I132" s="223"/>
      <c r="J132" s="224">
        <f>ROUND(I132*H132,2)</f>
        <v>0</v>
      </c>
      <c r="K132" s="220" t="s">
        <v>156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169</v>
      </c>
      <c r="AT132" s="229" t="s">
        <v>152</v>
      </c>
      <c r="AU132" s="229" t="s">
        <v>90</v>
      </c>
      <c r="AY132" s="17" t="s">
        <v>149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88</v>
      </c>
      <c r="BK132" s="230">
        <f>ROUND(I132*H132,2)</f>
        <v>0</v>
      </c>
      <c r="BL132" s="17" t="s">
        <v>169</v>
      </c>
      <c r="BM132" s="229" t="s">
        <v>1454</v>
      </c>
    </row>
    <row r="133" spans="1:65" s="2" customFormat="1" ht="33" customHeight="1">
      <c r="A133" s="38"/>
      <c r="B133" s="39"/>
      <c r="C133" s="218" t="s">
        <v>148</v>
      </c>
      <c r="D133" s="218" t="s">
        <v>152</v>
      </c>
      <c r="E133" s="219" t="s">
        <v>264</v>
      </c>
      <c r="F133" s="220" t="s">
        <v>265</v>
      </c>
      <c r="G133" s="221" t="s">
        <v>243</v>
      </c>
      <c r="H133" s="222">
        <v>18.73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169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1455</v>
      </c>
    </row>
    <row r="134" spans="1:47" s="2" customFormat="1" ht="12">
      <c r="A134" s="38"/>
      <c r="B134" s="39"/>
      <c r="C134" s="40"/>
      <c r="D134" s="231" t="s">
        <v>159</v>
      </c>
      <c r="E134" s="40"/>
      <c r="F134" s="232" t="s">
        <v>1456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90</v>
      </c>
    </row>
    <row r="135" spans="1:65" s="2" customFormat="1" ht="24.15" customHeight="1">
      <c r="A135" s="38"/>
      <c r="B135" s="39"/>
      <c r="C135" s="218" t="s">
        <v>178</v>
      </c>
      <c r="D135" s="218" t="s">
        <v>152</v>
      </c>
      <c r="E135" s="219" t="s">
        <v>606</v>
      </c>
      <c r="F135" s="220" t="s">
        <v>607</v>
      </c>
      <c r="G135" s="221" t="s">
        <v>243</v>
      </c>
      <c r="H135" s="222">
        <v>160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169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169</v>
      </c>
      <c r="BM135" s="229" t="s">
        <v>1457</v>
      </c>
    </row>
    <row r="136" spans="1:47" s="2" customFormat="1" ht="12">
      <c r="A136" s="38"/>
      <c r="B136" s="39"/>
      <c r="C136" s="40"/>
      <c r="D136" s="231" t="s">
        <v>159</v>
      </c>
      <c r="E136" s="40"/>
      <c r="F136" s="232" t="s">
        <v>1458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90</v>
      </c>
    </row>
    <row r="137" spans="1:65" s="2" customFormat="1" ht="24.15" customHeight="1">
      <c r="A137" s="38"/>
      <c r="B137" s="39"/>
      <c r="C137" s="218" t="s">
        <v>183</v>
      </c>
      <c r="D137" s="218" t="s">
        <v>152</v>
      </c>
      <c r="E137" s="219" t="s">
        <v>269</v>
      </c>
      <c r="F137" s="220" t="s">
        <v>270</v>
      </c>
      <c r="G137" s="221" t="s">
        <v>243</v>
      </c>
      <c r="H137" s="222">
        <v>160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169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1459</v>
      </c>
    </row>
    <row r="138" spans="1:47" s="2" customFormat="1" ht="12">
      <c r="A138" s="38"/>
      <c r="B138" s="39"/>
      <c r="C138" s="40"/>
      <c r="D138" s="231" t="s">
        <v>159</v>
      </c>
      <c r="E138" s="40"/>
      <c r="F138" s="232" t="s">
        <v>1460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90</v>
      </c>
    </row>
    <row r="139" spans="1:65" s="2" customFormat="1" ht="24.15" customHeight="1">
      <c r="A139" s="38"/>
      <c r="B139" s="39"/>
      <c r="C139" s="218" t="s">
        <v>188</v>
      </c>
      <c r="D139" s="218" t="s">
        <v>152</v>
      </c>
      <c r="E139" s="219" t="s">
        <v>1461</v>
      </c>
      <c r="F139" s="220" t="s">
        <v>1462</v>
      </c>
      <c r="G139" s="221" t="s">
        <v>243</v>
      </c>
      <c r="H139" s="222">
        <v>160</v>
      </c>
      <c r="I139" s="223"/>
      <c r="J139" s="224">
        <f>ROUND(I139*H139,2)</f>
        <v>0</v>
      </c>
      <c r="K139" s="220" t="s">
        <v>156</v>
      </c>
      <c r="L139" s="44"/>
      <c r="M139" s="225" t="s">
        <v>1</v>
      </c>
      <c r="N139" s="226" t="s">
        <v>45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169</v>
      </c>
      <c r="AT139" s="229" t="s">
        <v>152</v>
      </c>
      <c r="AU139" s="229" t="s">
        <v>90</v>
      </c>
      <c r="AY139" s="17" t="s">
        <v>149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88</v>
      </c>
      <c r="BK139" s="230">
        <f>ROUND(I139*H139,2)</f>
        <v>0</v>
      </c>
      <c r="BL139" s="17" t="s">
        <v>169</v>
      </c>
      <c r="BM139" s="229" t="s">
        <v>1463</v>
      </c>
    </row>
    <row r="140" spans="1:47" s="2" customFormat="1" ht="12">
      <c r="A140" s="38"/>
      <c r="B140" s="39"/>
      <c r="C140" s="40"/>
      <c r="D140" s="231" t="s">
        <v>159</v>
      </c>
      <c r="E140" s="40"/>
      <c r="F140" s="232" t="s">
        <v>1464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90</v>
      </c>
    </row>
    <row r="141" spans="1:51" s="13" customFormat="1" ht="12">
      <c r="A141" s="13"/>
      <c r="B141" s="236"/>
      <c r="C141" s="237"/>
      <c r="D141" s="231" t="s">
        <v>201</v>
      </c>
      <c r="E141" s="238" t="s">
        <v>1</v>
      </c>
      <c r="F141" s="239" t="s">
        <v>1465</v>
      </c>
      <c r="G141" s="237"/>
      <c r="H141" s="240">
        <v>160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201</v>
      </c>
      <c r="AU141" s="246" t="s">
        <v>90</v>
      </c>
      <c r="AV141" s="13" t="s">
        <v>90</v>
      </c>
      <c r="AW141" s="13" t="s">
        <v>36</v>
      </c>
      <c r="AX141" s="13" t="s">
        <v>80</v>
      </c>
      <c r="AY141" s="246" t="s">
        <v>149</v>
      </c>
    </row>
    <row r="142" spans="1:65" s="2" customFormat="1" ht="16.5" customHeight="1">
      <c r="A142" s="38"/>
      <c r="B142" s="39"/>
      <c r="C142" s="218" t="s">
        <v>195</v>
      </c>
      <c r="D142" s="218" t="s">
        <v>152</v>
      </c>
      <c r="E142" s="219" t="s">
        <v>274</v>
      </c>
      <c r="F142" s="220" t="s">
        <v>275</v>
      </c>
      <c r="G142" s="221" t="s">
        <v>243</v>
      </c>
      <c r="H142" s="222">
        <v>18.73</v>
      </c>
      <c r="I142" s="223"/>
      <c r="J142" s="224">
        <f>ROUND(I142*H142,2)</f>
        <v>0</v>
      </c>
      <c r="K142" s="220" t="s">
        <v>276</v>
      </c>
      <c r="L142" s="44"/>
      <c r="M142" s="225" t="s">
        <v>1</v>
      </c>
      <c r="N142" s="226" t="s">
        <v>45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169</v>
      </c>
      <c r="AT142" s="229" t="s">
        <v>152</v>
      </c>
      <c r="AU142" s="229" t="s">
        <v>90</v>
      </c>
      <c r="AY142" s="17" t="s">
        <v>149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88</v>
      </c>
      <c r="BK142" s="230">
        <f>ROUND(I142*H142,2)</f>
        <v>0</v>
      </c>
      <c r="BL142" s="17" t="s">
        <v>169</v>
      </c>
      <c r="BM142" s="229" t="s">
        <v>1466</v>
      </c>
    </row>
    <row r="143" spans="1:47" s="2" customFormat="1" ht="12">
      <c r="A143" s="38"/>
      <c r="B143" s="39"/>
      <c r="C143" s="40"/>
      <c r="D143" s="231" t="s">
        <v>159</v>
      </c>
      <c r="E143" s="40"/>
      <c r="F143" s="232" t="s">
        <v>278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90</v>
      </c>
    </row>
    <row r="144" spans="1:65" s="2" customFormat="1" ht="24.15" customHeight="1">
      <c r="A144" s="38"/>
      <c r="B144" s="39"/>
      <c r="C144" s="218" t="s">
        <v>203</v>
      </c>
      <c r="D144" s="218" t="s">
        <v>152</v>
      </c>
      <c r="E144" s="219" t="s">
        <v>387</v>
      </c>
      <c r="F144" s="220" t="s">
        <v>388</v>
      </c>
      <c r="G144" s="221" t="s">
        <v>243</v>
      </c>
      <c r="H144" s="222">
        <v>20.63</v>
      </c>
      <c r="I144" s="223"/>
      <c r="J144" s="224">
        <f>ROUND(I144*H144,2)</f>
        <v>0</v>
      </c>
      <c r="K144" s="220" t="s">
        <v>156</v>
      </c>
      <c r="L144" s="44"/>
      <c r="M144" s="225" t="s">
        <v>1</v>
      </c>
      <c r="N144" s="226" t="s">
        <v>45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169</v>
      </c>
      <c r="AT144" s="229" t="s">
        <v>152</v>
      </c>
      <c r="AU144" s="229" t="s">
        <v>90</v>
      </c>
      <c r="AY144" s="17" t="s">
        <v>149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88</v>
      </c>
      <c r="BK144" s="230">
        <f>ROUND(I144*H144,2)</f>
        <v>0</v>
      </c>
      <c r="BL144" s="17" t="s">
        <v>169</v>
      </c>
      <c r="BM144" s="229" t="s">
        <v>1467</v>
      </c>
    </row>
    <row r="145" spans="1:51" s="13" customFormat="1" ht="12">
      <c r="A145" s="13"/>
      <c r="B145" s="236"/>
      <c r="C145" s="237"/>
      <c r="D145" s="231" t="s">
        <v>201</v>
      </c>
      <c r="E145" s="238" t="s">
        <v>1</v>
      </c>
      <c r="F145" s="239" t="s">
        <v>1468</v>
      </c>
      <c r="G145" s="237"/>
      <c r="H145" s="240">
        <v>20.63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201</v>
      </c>
      <c r="AU145" s="246" t="s">
        <v>90</v>
      </c>
      <c r="AV145" s="13" t="s">
        <v>90</v>
      </c>
      <c r="AW145" s="13" t="s">
        <v>36</v>
      </c>
      <c r="AX145" s="13" t="s">
        <v>80</v>
      </c>
      <c r="AY145" s="246" t="s">
        <v>149</v>
      </c>
    </row>
    <row r="146" spans="1:63" s="12" customFormat="1" ht="22.8" customHeight="1">
      <c r="A146" s="12"/>
      <c r="B146" s="202"/>
      <c r="C146" s="203"/>
      <c r="D146" s="204" t="s">
        <v>79</v>
      </c>
      <c r="E146" s="216" t="s">
        <v>90</v>
      </c>
      <c r="F146" s="216" t="s">
        <v>674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SUM(P147:P154)</f>
        <v>0</v>
      </c>
      <c r="Q146" s="210"/>
      <c r="R146" s="211">
        <f>SUM(R147:R154)</f>
        <v>0.21786329999999998</v>
      </c>
      <c r="S146" s="210"/>
      <c r="T146" s="212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88</v>
      </c>
      <c r="AT146" s="214" t="s">
        <v>79</v>
      </c>
      <c r="AU146" s="214" t="s">
        <v>88</v>
      </c>
      <c r="AY146" s="213" t="s">
        <v>149</v>
      </c>
      <c r="BK146" s="215">
        <f>SUM(BK147:BK154)</f>
        <v>0</v>
      </c>
    </row>
    <row r="147" spans="1:65" s="2" customFormat="1" ht="16.5" customHeight="1">
      <c r="A147" s="38"/>
      <c r="B147" s="39"/>
      <c r="C147" s="218" t="s">
        <v>210</v>
      </c>
      <c r="D147" s="218" t="s">
        <v>152</v>
      </c>
      <c r="E147" s="219" t="s">
        <v>1469</v>
      </c>
      <c r="F147" s="220" t="s">
        <v>1470</v>
      </c>
      <c r="G147" s="221" t="s">
        <v>243</v>
      </c>
      <c r="H147" s="222">
        <v>16.52</v>
      </c>
      <c r="I147" s="223"/>
      <c r="J147" s="224">
        <f>ROUND(I147*H147,2)</f>
        <v>0</v>
      </c>
      <c r="K147" s="220" t="s">
        <v>156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169</v>
      </c>
      <c r="AT147" s="229" t="s">
        <v>152</v>
      </c>
      <c r="AU147" s="229" t="s">
        <v>90</v>
      </c>
      <c r="AY147" s="17" t="s">
        <v>149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169</v>
      </c>
      <c r="BM147" s="229" t="s">
        <v>1471</v>
      </c>
    </row>
    <row r="148" spans="1:47" s="2" customFormat="1" ht="12">
      <c r="A148" s="38"/>
      <c r="B148" s="39"/>
      <c r="C148" s="40"/>
      <c r="D148" s="231" t="s">
        <v>159</v>
      </c>
      <c r="E148" s="40"/>
      <c r="F148" s="232" t="s">
        <v>1472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90</v>
      </c>
    </row>
    <row r="149" spans="1:51" s="13" customFormat="1" ht="12">
      <c r="A149" s="13"/>
      <c r="B149" s="236"/>
      <c r="C149" s="237"/>
      <c r="D149" s="231" t="s">
        <v>201</v>
      </c>
      <c r="E149" s="238" t="s">
        <v>1</v>
      </c>
      <c r="F149" s="239" t="s">
        <v>1473</v>
      </c>
      <c r="G149" s="237"/>
      <c r="H149" s="240">
        <v>16.52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201</v>
      </c>
      <c r="AU149" s="246" t="s">
        <v>90</v>
      </c>
      <c r="AV149" s="13" t="s">
        <v>90</v>
      </c>
      <c r="AW149" s="13" t="s">
        <v>36</v>
      </c>
      <c r="AX149" s="13" t="s">
        <v>80</v>
      </c>
      <c r="AY149" s="246" t="s">
        <v>149</v>
      </c>
    </row>
    <row r="150" spans="1:65" s="2" customFormat="1" ht="16.5" customHeight="1">
      <c r="A150" s="38"/>
      <c r="B150" s="39"/>
      <c r="C150" s="218" t="s">
        <v>217</v>
      </c>
      <c r="D150" s="218" t="s">
        <v>152</v>
      </c>
      <c r="E150" s="219" t="s">
        <v>1474</v>
      </c>
      <c r="F150" s="220" t="s">
        <v>1475</v>
      </c>
      <c r="G150" s="221" t="s">
        <v>239</v>
      </c>
      <c r="H150" s="222">
        <v>54.6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0.00264</v>
      </c>
      <c r="R150" s="227">
        <f>Q150*H150</f>
        <v>0.144144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169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169</v>
      </c>
      <c r="BM150" s="229" t="s">
        <v>1476</v>
      </c>
    </row>
    <row r="151" spans="1:51" s="13" customFormat="1" ht="12">
      <c r="A151" s="13"/>
      <c r="B151" s="236"/>
      <c r="C151" s="237"/>
      <c r="D151" s="231" t="s">
        <v>201</v>
      </c>
      <c r="E151" s="238" t="s">
        <v>1</v>
      </c>
      <c r="F151" s="239" t="s">
        <v>1477</v>
      </c>
      <c r="G151" s="237"/>
      <c r="H151" s="240">
        <v>54.6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201</v>
      </c>
      <c r="AU151" s="246" t="s">
        <v>90</v>
      </c>
      <c r="AV151" s="13" t="s">
        <v>90</v>
      </c>
      <c r="AW151" s="13" t="s">
        <v>36</v>
      </c>
      <c r="AX151" s="13" t="s">
        <v>80</v>
      </c>
      <c r="AY151" s="246" t="s">
        <v>149</v>
      </c>
    </row>
    <row r="152" spans="1:65" s="2" customFormat="1" ht="16.5" customHeight="1">
      <c r="A152" s="38"/>
      <c r="B152" s="39"/>
      <c r="C152" s="218" t="s">
        <v>224</v>
      </c>
      <c r="D152" s="218" t="s">
        <v>152</v>
      </c>
      <c r="E152" s="219" t="s">
        <v>1478</v>
      </c>
      <c r="F152" s="220" t="s">
        <v>1479</v>
      </c>
      <c r="G152" s="221" t="s">
        <v>239</v>
      </c>
      <c r="H152" s="222">
        <v>54.6</v>
      </c>
      <c r="I152" s="223"/>
      <c r="J152" s="224">
        <f>ROUND(I152*H152,2)</f>
        <v>0</v>
      </c>
      <c r="K152" s="220" t="s">
        <v>156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169</v>
      </c>
      <c r="AT152" s="229" t="s">
        <v>152</v>
      </c>
      <c r="AU152" s="229" t="s">
        <v>90</v>
      </c>
      <c r="AY152" s="17" t="s">
        <v>149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88</v>
      </c>
      <c r="BK152" s="230">
        <f>ROUND(I152*H152,2)</f>
        <v>0</v>
      </c>
      <c r="BL152" s="17" t="s">
        <v>169</v>
      </c>
      <c r="BM152" s="229" t="s">
        <v>1480</v>
      </c>
    </row>
    <row r="153" spans="1:65" s="2" customFormat="1" ht="24.15" customHeight="1">
      <c r="A153" s="38"/>
      <c r="B153" s="39"/>
      <c r="C153" s="218" t="s">
        <v>292</v>
      </c>
      <c r="D153" s="218" t="s">
        <v>152</v>
      </c>
      <c r="E153" s="219" t="s">
        <v>1481</v>
      </c>
      <c r="F153" s="220" t="s">
        <v>1482</v>
      </c>
      <c r="G153" s="221" t="s">
        <v>315</v>
      </c>
      <c r="H153" s="222">
        <v>0.071</v>
      </c>
      <c r="I153" s="223"/>
      <c r="J153" s="224">
        <f>ROUND(I153*H153,2)</f>
        <v>0</v>
      </c>
      <c r="K153" s="220" t="s">
        <v>156</v>
      </c>
      <c r="L153" s="44"/>
      <c r="M153" s="225" t="s">
        <v>1</v>
      </c>
      <c r="N153" s="226" t="s">
        <v>45</v>
      </c>
      <c r="O153" s="91"/>
      <c r="P153" s="227">
        <f>O153*H153</f>
        <v>0</v>
      </c>
      <c r="Q153" s="227">
        <v>1.0383</v>
      </c>
      <c r="R153" s="227">
        <f>Q153*H153</f>
        <v>0.07371929999999999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169</v>
      </c>
      <c r="AT153" s="229" t="s">
        <v>152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169</v>
      </c>
      <c r="BM153" s="229" t="s">
        <v>1483</v>
      </c>
    </row>
    <row r="154" spans="1:51" s="13" customFormat="1" ht="12">
      <c r="A154" s="13"/>
      <c r="B154" s="236"/>
      <c r="C154" s="237"/>
      <c r="D154" s="231" t="s">
        <v>201</v>
      </c>
      <c r="E154" s="238" t="s">
        <v>1</v>
      </c>
      <c r="F154" s="239" t="s">
        <v>1484</v>
      </c>
      <c r="G154" s="237"/>
      <c r="H154" s="240">
        <v>0.071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201</v>
      </c>
      <c r="AU154" s="246" t="s">
        <v>90</v>
      </c>
      <c r="AV154" s="13" t="s">
        <v>90</v>
      </c>
      <c r="AW154" s="13" t="s">
        <v>36</v>
      </c>
      <c r="AX154" s="13" t="s">
        <v>80</v>
      </c>
      <c r="AY154" s="246" t="s">
        <v>149</v>
      </c>
    </row>
    <row r="155" spans="1:63" s="12" customFormat="1" ht="22.8" customHeight="1">
      <c r="A155" s="12"/>
      <c r="B155" s="202"/>
      <c r="C155" s="203"/>
      <c r="D155" s="204" t="s">
        <v>79</v>
      </c>
      <c r="E155" s="216" t="s">
        <v>169</v>
      </c>
      <c r="F155" s="216" t="s">
        <v>405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SUM(P156:P158)</f>
        <v>0</v>
      </c>
      <c r="Q155" s="210"/>
      <c r="R155" s="211">
        <f>SUM(R156:R158)</f>
        <v>0</v>
      </c>
      <c r="S155" s="210"/>
      <c r="T155" s="212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88</v>
      </c>
      <c r="AT155" s="214" t="s">
        <v>79</v>
      </c>
      <c r="AU155" s="214" t="s">
        <v>88</v>
      </c>
      <c r="AY155" s="213" t="s">
        <v>149</v>
      </c>
      <c r="BK155" s="215">
        <f>SUM(BK156:BK158)</f>
        <v>0</v>
      </c>
    </row>
    <row r="156" spans="1:65" s="2" customFormat="1" ht="24.15" customHeight="1">
      <c r="A156" s="38"/>
      <c r="B156" s="39"/>
      <c r="C156" s="218" t="s">
        <v>8</v>
      </c>
      <c r="D156" s="218" t="s">
        <v>152</v>
      </c>
      <c r="E156" s="219" t="s">
        <v>1485</v>
      </c>
      <c r="F156" s="220" t="s">
        <v>1486</v>
      </c>
      <c r="G156" s="221" t="s">
        <v>243</v>
      </c>
      <c r="H156" s="222">
        <v>2.21</v>
      </c>
      <c r="I156" s="223"/>
      <c r="J156" s="224">
        <f>ROUND(I156*H156,2)</f>
        <v>0</v>
      </c>
      <c r="K156" s="220" t="s">
        <v>156</v>
      </c>
      <c r="L156" s="44"/>
      <c r="M156" s="225" t="s">
        <v>1</v>
      </c>
      <c r="N156" s="226" t="s">
        <v>45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169</v>
      </c>
      <c r="AT156" s="229" t="s">
        <v>152</v>
      </c>
      <c r="AU156" s="229" t="s">
        <v>90</v>
      </c>
      <c r="AY156" s="17" t="s">
        <v>149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169</v>
      </c>
      <c r="BM156" s="229" t="s">
        <v>1487</v>
      </c>
    </row>
    <row r="157" spans="1:47" s="2" customFormat="1" ht="12">
      <c r="A157" s="38"/>
      <c r="B157" s="39"/>
      <c r="C157" s="40"/>
      <c r="D157" s="231" t="s">
        <v>159</v>
      </c>
      <c r="E157" s="40"/>
      <c r="F157" s="232" t="s">
        <v>1488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90</v>
      </c>
    </row>
    <row r="158" spans="1:51" s="13" customFormat="1" ht="12">
      <c r="A158" s="13"/>
      <c r="B158" s="236"/>
      <c r="C158" s="237"/>
      <c r="D158" s="231" t="s">
        <v>201</v>
      </c>
      <c r="E158" s="238" t="s">
        <v>1</v>
      </c>
      <c r="F158" s="239" t="s">
        <v>1489</v>
      </c>
      <c r="G158" s="237"/>
      <c r="H158" s="240">
        <v>2.21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201</v>
      </c>
      <c r="AU158" s="246" t="s">
        <v>90</v>
      </c>
      <c r="AV158" s="13" t="s">
        <v>90</v>
      </c>
      <c r="AW158" s="13" t="s">
        <v>36</v>
      </c>
      <c r="AX158" s="13" t="s">
        <v>80</v>
      </c>
      <c r="AY158" s="246" t="s">
        <v>149</v>
      </c>
    </row>
    <row r="159" spans="1:63" s="12" customFormat="1" ht="22.8" customHeight="1">
      <c r="A159" s="12"/>
      <c r="B159" s="202"/>
      <c r="C159" s="203"/>
      <c r="D159" s="204" t="s">
        <v>79</v>
      </c>
      <c r="E159" s="216" t="s">
        <v>195</v>
      </c>
      <c r="F159" s="216" t="s">
        <v>282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SUM(P160:P171)</f>
        <v>0</v>
      </c>
      <c r="Q159" s="210"/>
      <c r="R159" s="211">
        <f>SUM(R160:R171)</f>
        <v>38.3835</v>
      </c>
      <c r="S159" s="210"/>
      <c r="T159" s="212">
        <f>SUM(T160:T171)</f>
        <v>57.565349999999995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88</v>
      </c>
      <c r="AT159" s="214" t="s">
        <v>79</v>
      </c>
      <c r="AU159" s="214" t="s">
        <v>88</v>
      </c>
      <c r="AY159" s="213" t="s">
        <v>149</v>
      </c>
      <c r="BK159" s="215">
        <f>SUM(BK160:BK171)</f>
        <v>0</v>
      </c>
    </row>
    <row r="160" spans="1:65" s="2" customFormat="1" ht="24.15" customHeight="1">
      <c r="A160" s="38"/>
      <c r="B160" s="39"/>
      <c r="C160" s="218" t="s">
        <v>301</v>
      </c>
      <c r="D160" s="218" t="s">
        <v>152</v>
      </c>
      <c r="E160" s="219" t="s">
        <v>1490</v>
      </c>
      <c r="F160" s="220" t="s">
        <v>1491</v>
      </c>
      <c r="G160" s="221" t="s">
        <v>198</v>
      </c>
      <c r="H160" s="222">
        <v>30</v>
      </c>
      <c r="I160" s="223"/>
      <c r="J160" s="224">
        <f>ROUND(I160*H160,2)</f>
        <v>0</v>
      </c>
      <c r="K160" s="220" t="s">
        <v>156</v>
      </c>
      <c r="L160" s="44"/>
      <c r="M160" s="225" t="s">
        <v>1</v>
      </c>
      <c r="N160" s="226" t="s">
        <v>45</v>
      </c>
      <c r="O160" s="91"/>
      <c r="P160" s="227">
        <f>O160*H160</f>
        <v>0</v>
      </c>
      <c r="Q160" s="227">
        <v>0.31945</v>
      </c>
      <c r="R160" s="227">
        <f>Q160*H160</f>
        <v>9.5835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169</v>
      </c>
      <c r="AT160" s="229" t="s">
        <v>152</v>
      </c>
      <c r="AU160" s="229" t="s">
        <v>90</v>
      </c>
      <c r="AY160" s="17" t="s">
        <v>149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88</v>
      </c>
      <c r="BK160" s="230">
        <f>ROUND(I160*H160,2)</f>
        <v>0</v>
      </c>
      <c r="BL160" s="17" t="s">
        <v>169</v>
      </c>
      <c r="BM160" s="229" t="s">
        <v>1492</v>
      </c>
    </row>
    <row r="161" spans="1:47" s="2" customFormat="1" ht="12">
      <c r="A161" s="38"/>
      <c r="B161" s="39"/>
      <c r="C161" s="40"/>
      <c r="D161" s="231" t="s">
        <v>159</v>
      </c>
      <c r="E161" s="40"/>
      <c r="F161" s="232" t="s">
        <v>1493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90</v>
      </c>
    </row>
    <row r="162" spans="1:51" s="13" customFormat="1" ht="12">
      <c r="A162" s="13"/>
      <c r="B162" s="236"/>
      <c r="C162" s="237"/>
      <c r="D162" s="231" t="s">
        <v>201</v>
      </c>
      <c r="E162" s="238" t="s">
        <v>1</v>
      </c>
      <c r="F162" s="239" t="s">
        <v>1494</v>
      </c>
      <c r="G162" s="237"/>
      <c r="H162" s="240">
        <v>30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201</v>
      </c>
      <c r="AU162" s="246" t="s">
        <v>90</v>
      </c>
      <c r="AV162" s="13" t="s">
        <v>90</v>
      </c>
      <c r="AW162" s="13" t="s">
        <v>36</v>
      </c>
      <c r="AX162" s="13" t="s">
        <v>80</v>
      </c>
      <c r="AY162" s="246" t="s">
        <v>149</v>
      </c>
    </row>
    <row r="163" spans="1:65" s="2" customFormat="1" ht="24.15" customHeight="1">
      <c r="A163" s="38"/>
      <c r="B163" s="39"/>
      <c r="C163" s="218" t="s">
        <v>305</v>
      </c>
      <c r="D163" s="218" t="s">
        <v>152</v>
      </c>
      <c r="E163" s="219" t="s">
        <v>1495</v>
      </c>
      <c r="F163" s="220" t="s">
        <v>1496</v>
      </c>
      <c r="G163" s="221" t="s">
        <v>239</v>
      </c>
      <c r="H163" s="222">
        <v>16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0.276</v>
      </c>
      <c r="R163" s="227">
        <f>Q163*H163</f>
        <v>4.416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1497</v>
      </c>
    </row>
    <row r="164" spans="1:51" s="13" customFormat="1" ht="12">
      <c r="A164" s="13"/>
      <c r="B164" s="236"/>
      <c r="C164" s="237"/>
      <c r="D164" s="231" t="s">
        <v>201</v>
      </c>
      <c r="E164" s="238" t="s">
        <v>1</v>
      </c>
      <c r="F164" s="239" t="s">
        <v>1498</v>
      </c>
      <c r="G164" s="237"/>
      <c r="H164" s="240">
        <v>16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201</v>
      </c>
      <c r="AU164" s="246" t="s">
        <v>90</v>
      </c>
      <c r="AV164" s="13" t="s">
        <v>90</v>
      </c>
      <c r="AW164" s="13" t="s">
        <v>36</v>
      </c>
      <c r="AX164" s="13" t="s">
        <v>80</v>
      </c>
      <c r="AY164" s="246" t="s">
        <v>149</v>
      </c>
    </row>
    <row r="165" spans="1:65" s="2" customFormat="1" ht="24.15" customHeight="1">
      <c r="A165" s="38"/>
      <c r="B165" s="39"/>
      <c r="C165" s="218" t="s">
        <v>312</v>
      </c>
      <c r="D165" s="218" t="s">
        <v>152</v>
      </c>
      <c r="E165" s="219" t="s">
        <v>1499</v>
      </c>
      <c r="F165" s="220" t="s">
        <v>1500</v>
      </c>
      <c r="G165" s="221" t="s">
        <v>239</v>
      </c>
      <c r="H165" s="222">
        <v>96</v>
      </c>
      <c r="I165" s="223"/>
      <c r="J165" s="224">
        <f>ROUND(I165*H165,2)</f>
        <v>0</v>
      </c>
      <c r="K165" s="220" t="s">
        <v>1</v>
      </c>
      <c r="L165" s="44"/>
      <c r="M165" s="225" t="s">
        <v>1</v>
      </c>
      <c r="N165" s="226" t="s">
        <v>45</v>
      </c>
      <c r="O165" s="91"/>
      <c r="P165" s="227">
        <f>O165*H165</f>
        <v>0</v>
      </c>
      <c r="Q165" s="227">
        <v>0.254</v>
      </c>
      <c r="R165" s="227">
        <f>Q165*H165</f>
        <v>24.384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169</v>
      </c>
      <c r="AT165" s="229" t="s">
        <v>152</v>
      </c>
      <c r="AU165" s="229" t="s">
        <v>90</v>
      </c>
      <c r="AY165" s="17" t="s">
        <v>149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169</v>
      </c>
      <c r="BM165" s="229" t="s">
        <v>1501</v>
      </c>
    </row>
    <row r="166" spans="1:47" s="2" customFormat="1" ht="12">
      <c r="A166" s="38"/>
      <c r="B166" s="39"/>
      <c r="C166" s="40"/>
      <c r="D166" s="231" t="s">
        <v>159</v>
      </c>
      <c r="E166" s="40"/>
      <c r="F166" s="232" t="s">
        <v>1502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90</v>
      </c>
    </row>
    <row r="167" spans="1:51" s="13" customFormat="1" ht="12">
      <c r="A167" s="13"/>
      <c r="B167" s="236"/>
      <c r="C167" s="237"/>
      <c r="D167" s="231" t="s">
        <v>201</v>
      </c>
      <c r="E167" s="238" t="s">
        <v>1</v>
      </c>
      <c r="F167" s="239" t="s">
        <v>1503</v>
      </c>
      <c r="G167" s="237"/>
      <c r="H167" s="240">
        <v>96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201</v>
      </c>
      <c r="AU167" s="246" t="s">
        <v>90</v>
      </c>
      <c r="AV167" s="13" t="s">
        <v>90</v>
      </c>
      <c r="AW167" s="13" t="s">
        <v>36</v>
      </c>
      <c r="AX167" s="13" t="s">
        <v>80</v>
      </c>
      <c r="AY167" s="246" t="s">
        <v>149</v>
      </c>
    </row>
    <row r="168" spans="1:65" s="2" customFormat="1" ht="24.15" customHeight="1">
      <c r="A168" s="38"/>
      <c r="B168" s="39"/>
      <c r="C168" s="218" t="s">
        <v>318</v>
      </c>
      <c r="D168" s="218" t="s">
        <v>152</v>
      </c>
      <c r="E168" s="219" t="s">
        <v>1504</v>
      </c>
      <c r="F168" s="220" t="s">
        <v>1505</v>
      </c>
      <c r="G168" s="221" t="s">
        <v>198</v>
      </c>
      <c r="H168" s="222">
        <v>63</v>
      </c>
      <c r="I168" s="223"/>
      <c r="J168" s="224">
        <f>ROUND(I168*H168,2)</f>
        <v>0</v>
      </c>
      <c r="K168" s="220" t="s">
        <v>156</v>
      </c>
      <c r="L168" s="44"/>
      <c r="M168" s="225" t="s">
        <v>1</v>
      </c>
      <c r="N168" s="226" t="s">
        <v>45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0.31945</v>
      </c>
      <c r="T168" s="228">
        <f>S168*H168</f>
        <v>20.12535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169</v>
      </c>
      <c r="AT168" s="229" t="s">
        <v>152</v>
      </c>
      <c r="AU168" s="229" t="s">
        <v>90</v>
      </c>
      <c r="AY168" s="17" t="s">
        <v>149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88</v>
      </c>
      <c r="BK168" s="230">
        <f>ROUND(I168*H168,2)</f>
        <v>0</v>
      </c>
      <c r="BL168" s="17" t="s">
        <v>169</v>
      </c>
      <c r="BM168" s="229" t="s">
        <v>1506</v>
      </c>
    </row>
    <row r="169" spans="1:51" s="13" customFormat="1" ht="12">
      <c r="A169" s="13"/>
      <c r="B169" s="236"/>
      <c r="C169" s="237"/>
      <c r="D169" s="231" t="s">
        <v>201</v>
      </c>
      <c r="E169" s="238" t="s">
        <v>1</v>
      </c>
      <c r="F169" s="239" t="s">
        <v>1507</v>
      </c>
      <c r="G169" s="237"/>
      <c r="H169" s="240">
        <v>63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201</v>
      </c>
      <c r="AU169" s="246" t="s">
        <v>90</v>
      </c>
      <c r="AV169" s="13" t="s">
        <v>90</v>
      </c>
      <c r="AW169" s="13" t="s">
        <v>36</v>
      </c>
      <c r="AX169" s="13" t="s">
        <v>80</v>
      </c>
      <c r="AY169" s="246" t="s">
        <v>149</v>
      </c>
    </row>
    <row r="170" spans="1:65" s="2" customFormat="1" ht="24.15" customHeight="1">
      <c r="A170" s="38"/>
      <c r="B170" s="39"/>
      <c r="C170" s="218" t="s">
        <v>323</v>
      </c>
      <c r="D170" s="218" t="s">
        <v>152</v>
      </c>
      <c r="E170" s="219" t="s">
        <v>1508</v>
      </c>
      <c r="F170" s="220" t="s">
        <v>1509</v>
      </c>
      <c r="G170" s="221" t="s">
        <v>239</v>
      </c>
      <c r="H170" s="222">
        <v>90</v>
      </c>
      <c r="I170" s="223"/>
      <c r="J170" s="224">
        <f>ROUND(I170*H170,2)</f>
        <v>0</v>
      </c>
      <c r="K170" s="220" t="s">
        <v>1</v>
      </c>
      <c r="L170" s="44"/>
      <c r="M170" s="225" t="s">
        <v>1</v>
      </c>
      <c r="N170" s="226" t="s">
        <v>45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0.416</v>
      </c>
      <c r="T170" s="228">
        <f>S170*H170</f>
        <v>37.44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169</v>
      </c>
      <c r="AT170" s="229" t="s">
        <v>152</v>
      </c>
      <c r="AU170" s="229" t="s">
        <v>90</v>
      </c>
      <c r="AY170" s="17" t="s">
        <v>149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88</v>
      </c>
      <c r="BK170" s="230">
        <f>ROUND(I170*H170,2)</f>
        <v>0</v>
      </c>
      <c r="BL170" s="17" t="s">
        <v>169</v>
      </c>
      <c r="BM170" s="229" t="s">
        <v>1510</v>
      </c>
    </row>
    <row r="171" spans="1:51" s="13" customFormat="1" ht="12">
      <c r="A171" s="13"/>
      <c r="B171" s="236"/>
      <c r="C171" s="237"/>
      <c r="D171" s="231" t="s">
        <v>201</v>
      </c>
      <c r="E171" s="238" t="s">
        <v>1</v>
      </c>
      <c r="F171" s="239" t="s">
        <v>1511</v>
      </c>
      <c r="G171" s="237"/>
      <c r="H171" s="240">
        <v>90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201</v>
      </c>
      <c r="AU171" s="246" t="s">
        <v>90</v>
      </c>
      <c r="AV171" s="13" t="s">
        <v>90</v>
      </c>
      <c r="AW171" s="13" t="s">
        <v>36</v>
      </c>
      <c r="AX171" s="13" t="s">
        <v>80</v>
      </c>
      <c r="AY171" s="246" t="s">
        <v>149</v>
      </c>
    </row>
    <row r="172" spans="1:63" s="12" customFormat="1" ht="22.8" customHeight="1">
      <c r="A172" s="12"/>
      <c r="B172" s="202"/>
      <c r="C172" s="203"/>
      <c r="D172" s="204" t="s">
        <v>79</v>
      </c>
      <c r="E172" s="216" t="s">
        <v>310</v>
      </c>
      <c r="F172" s="216" t="s">
        <v>311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SUM(P173:P177)</f>
        <v>0</v>
      </c>
      <c r="Q172" s="210"/>
      <c r="R172" s="211">
        <f>SUM(R173:R177)</f>
        <v>0</v>
      </c>
      <c r="S172" s="210"/>
      <c r="T172" s="212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88</v>
      </c>
      <c r="AT172" s="214" t="s">
        <v>79</v>
      </c>
      <c r="AU172" s="214" t="s">
        <v>88</v>
      </c>
      <c r="AY172" s="213" t="s">
        <v>149</v>
      </c>
      <c r="BK172" s="215">
        <f>SUM(BK173:BK177)</f>
        <v>0</v>
      </c>
    </row>
    <row r="173" spans="1:65" s="2" customFormat="1" ht="33" customHeight="1">
      <c r="A173" s="38"/>
      <c r="B173" s="39"/>
      <c r="C173" s="218" t="s">
        <v>7</v>
      </c>
      <c r="D173" s="218" t="s">
        <v>152</v>
      </c>
      <c r="E173" s="219" t="s">
        <v>324</v>
      </c>
      <c r="F173" s="220" t="s">
        <v>325</v>
      </c>
      <c r="G173" s="221" t="s">
        <v>315</v>
      </c>
      <c r="H173" s="222">
        <v>57.565</v>
      </c>
      <c r="I173" s="223"/>
      <c r="J173" s="224">
        <f>ROUND(I173*H173,2)</f>
        <v>0</v>
      </c>
      <c r="K173" s="220" t="s">
        <v>156</v>
      </c>
      <c r="L173" s="44"/>
      <c r="M173" s="225" t="s">
        <v>1</v>
      </c>
      <c r="N173" s="226" t="s">
        <v>45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169</v>
      </c>
      <c r="AT173" s="229" t="s">
        <v>152</v>
      </c>
      <c r="AU173" s="229" t="s">
        <v>90</v>
      </c>
      <c r="AY173" s="17" t="s">
        <v>149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88</v>
      </c>
      <c r="BK173" s="230">
        <f>ROUND(I173*H173,2)</f>
        <v>0</v>
      </c>
      <c r="BL173" s="17" t="s">
        <v>169</v>
      </c>
      <c r="BM173" s="229" t="s">
        <v>1512</v>
      </c>
    </row>
    <row r="174" spans="1:65" s="2" customFormat="1" ht="21.75" customHeight="1">
      <c r="A174" s="38"/>
      <c r="B174" s="39"/>
      <c r="C174" s="218" t="s">
        <v>331</v>
      </c>
      <c r="D174" s="218" t="s">
        <v>152</v>
      </c>
      <c r="E174" s="219" t="s">
        <v>328</v>
      </c>
      <c r="F174" s="220" t="s">
        <v>329</v>
      </c>
      <c r="G174" s="221" t="s">
        <v>315</v>
      </c>
      <c r="H174" s="222">
        <v>57.565</v>
      </c>
      <c r="I174" s="223"/>
      <c r="J174" s="224">
        <f>ROUND(I174*H174,2)</f>
        <v>0</v>
      </c>
      <c r="K174" s="220" t="s">
        <v>156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169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169</v>
      </c>
      <c r="BM174" s="229" t="s">
        <v>1513</v>
      </c>
    </row>
    <row r="175" spans="1:65" s="2" customFormat="1" ht="24.15" customHeight="1">
      <c r="A175" s="38"/>
      <c r="B175" s="39"/>
      <c r="C175" s="218" t="s">
        <v>336</v>
      </c>
      <c r="D175" s="218" t="s">
        <v>152</v>
      </c>
      <c r="E175" s="219" t="s">
        <v>332</v>
      </c>
      <c r="F175" s="220" t="s">
        <v>333</v>
      </c>
      <c r="G175" s="221" t="s">
        <v>315</v>
      </c>
      <c r="H175" s="222">
        <v>863.475</v>
      </c>
      <c r="I175" s="223"/>
      <c r="J175" s="224">
        <f>ROUND(I175*H175,2)</f>
        <v>0</v>
      </c>
      <c r="K175" s="220" t="s">
        <v>156</v>
      </c>
      <c r="L175" s="44"/>
      <c r="M175" s="225" t="s">
        <v>1</v>
      </c>
      <c r="N175" s="226" t="s">
        <v>45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169</v>
      </c>
      <c r="AT175" s="229" t="s">
        <v>152</v>
      </c>
      <c r="AU175" s="229" t="s">
        <v>90</v>
      </c>
      <c r="AY175" s="17" t="s">
        <v>149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88</v>
      </c>
      <c r="BK175" s="230">
        <f>ROUND(I175*H175,2)</f>
        <v>0</v>
      </c>
      <c r="BL175" s="17" t="s">
        <v>169</v>
      </c>
      <c r="BM175" s="229" t="s">
        <v>1514</v>
      </c>
    </row>
    <row r="176" spans="1:51" s="13" customFormat="1" ht="12">
      <c r="A176" s="13"/>
      <c r="B176" s="236"/>
      <c r="C176" s="237"/>
      <c r="D176" s="231" t="s">
        <v>201</v>
      </c>
      <c r="E176" s="237"/>
      <c r="F176" s="239" t="s">
        <v>1515</v>
      </c>
      <c r="G176" s="237"/>
      <c r="H176" s="240">
        <v>863.475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201</v>
      </c>
      <c r="AU176" s="246" t="s">
        <v>90</v>
      </c>
      <c r="AV176" s="13" t="s">
        <v>90</v>
      </c>
      <c r="AW176" s="13" t="s">
        <v>4</v>
      </c>
      <c r="AX176" s="13" t="s">
        <v>88</v>
      </c>
      <c r="AY176" s="246" t="s">
        <v>149</v>
      </c>
    </row>
    <row r="177" spans="1:65" s="2" customFormat="1" ht="24.15" customHeight="1">
      <c r="A177" s="38"/>
      <c r="B177" s="39"/>
      <c r="C177" s="218" t="s">
        <v>426</v>
      </c>
      <c r="D177" s="218" t="s">
        <v>152</v>
      </c>
      <c r="E177" s="219" t="s">
        <v>337</v>
      </c>
      <c r="F177" s="220" t="s">
        <v>338</v>
      </c>
      <c r="G177" s="221" t="s">
        <v>315</v>
      </c>
      <c r="H177" s="222">
        <v>57.565</v>
      </c>
      <c r="I177" s="223"/>
      <c r="J177" s="224">
        <f>ROUND(I177*H177,2)</f>
        <v>0</v>
      </c>
      <c r="K177" s="220" t="s">
        <v>156</v>
      </c>
      <c r="L177" s="44"/>
      <c r="M177" s="225" t="s">
        <v>1</v>
      </c>
      <c r="N177" s="226" t="s">
        <v>45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169</v>
      </c>
      <c r="AT177" s="229" t="s">
        <v>152</v>
      </c>
      <c r="AU177" s="229" t="s">
        <v>90</v>
      </c>
      <c r="AY177" s="17" t="s">
        <v>149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88</v>
      </c>
      <c r="BK177" s="230">
        <f>ROUND(I177*H177,2)</f>
        <v>0</v>
      </c>
      <c r="BL177" s="17" t="s">
        <v>169</v>
      </c>
      <c r="BM177" s="229" t="s">
        <v>1516</v>
      </c>
    </row>
    <row r="178" spans="1:63" s="12" customFormat="1" ht="22.8" customHeight="1">
      <c r="A178" s="12"/>
      <c r="B178" s="202"/>
      <c r="C178" s="203"/>
      <c r="D178" s="204" t="s">
        <v>79</v>
      </c>
      <c r="E178" s="216" t="s">
        <v>430</v>
      </c>
      <c r="F178" s="216" t="s">
        <v>431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P179</f>
        <v>0</v>
      </c>
      <c r="Q178" s="210"/>
      <c r="R178" s="211">
        <f>R179</f>
        <v>0</v>
      </c>
      <c r="S178" s="210"/>
      <c r="T178" s="212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88</v>
      </c>
      <c r="AT178" s="214" t="s">
        <v>79</v>
      </c>
      <c r="AU178" s="214" t="s">
        <v>88</v>
      </c>
      <c r="AY178" s="213" t="s">
        <v>149</v>
      </c>
      <c r="BK178" s="215">
        <f>BK179</f>
        <v>0</v>
      </c>
    </row>
    <row r="179" spans="1:65" s="2" customFormat="1" ht="24.15" customHeight="1">
      <c r="A179" s="38"/>
      <c r="B179" s="39"/>
      <c r="C179" s="218" t="s">
        <v>432</v>
      </c>
      <c r="D179" s="218" t="s">
        <v>152</v>
      </c>
      <c r="E179" s="219" t="s">
        <v>1517</v>
      </c>
      <c r="F179" s="220" t="s">
        <v>1518</v>
      </c>
      <c r="G179" s="221" t="s">
        <v>315</v>
      </c>
      <c r="H179" s="222">
        <v>38.657</v>
      </c>
      <c r="I179" s="223"/>
      <c r="J179" s="224">
        <f>ROUND(I179*H179,2)</f>
        <v>0</v>
      </c>
      <c r="K179" s="220" t="s">
        <v>1</v>
      </c>
      <c r="L179" s="44"/>
      <c r="M179" s="251" t="s">
        <v>1</v>
      </c>
      <c r="N179" s="252" t="s">
        <v>45</v>
      </c>
      <c r="O179" s="249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169</v>
      </c>
      <c r="AT179" s="229" t="s">
        <v>152</v>
      </c>
      <c r="AU179" s="229" t="s">
        <v>90</v>
      </c>
      <c r="AY179" s="17" t="s">
        <v>149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88</v>
      </c>
      <c r="BK179" s="230">
        <f>ROUND(I179*H179,2)</f>
        <v>0</v>
      </c>
      <c r="BL179" s="17" t="s">
        <v>169</v>
      </c>
      <c r="BM179" s="229" t="s">
        <v>1519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122:K17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NOTEBOOK3A\Notebook3</dc:creator>
  <cp:keywords/>
  <dc:description/>
  <cp:lastModifiedBy>NOTEBOOK3A\Notebook3</cp:lastModifiedBy>
  <dcterms:created xsi:type="dcterms:W3CDTF">2022-07-28T12:25:45Z</dcterms:created>
  <dcterms:modified xsi:type="dcterms:W3CDTF">2022-07-28T12:25:59Z</dcterms:modified>
  <cp:category/>
  <cp:version/>
  <cp:contentType/>
  <cp:contentStatus/>
</cp:coreProperties>
</file>