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09"/>
  <workbookPr/>
  <mc:AlternateContent xmlns:mc="http://schemas.openxmlformats.org/markup-compatibility/2006">
    <mc:Choice Requires="x15">
      <x15ac:absPath xmlns:x15ac="http://schemas.microsoft.com/office/spreadsheetml/2010/11/ac" url="D:\Rozpočty\Pokorný\Žďár n.S.-Vysocká\aktualizace 10-2023\export\"/>
    </mc:Choice>
  </mc:AlternateContent>
  <xr:revisionPtr revIDLastSave="0" documentId="11_37BF39661525C1506C5C447065EF5B2E8F0FE4E5" xr6:coauthVersionLast="47" xr6:coauthVersionMax="47" xr10:uidLastSave="{00000000-0000-0000-0000-000000000000}"/>
  <bookViews>
    <workbookView xWindow="240" yWindow="120" windowWidth="14940" windowHeight="9225" xr2:uid="{00000000-000D-0000-FFFF-FFFF00000000}"/>
  </bookViews>
  <sheets>
    <sheet name="Rekapitulace" sheetId="1" r:id="rId1"/>
    <sheet name="101_1" sheetId="2" r:id="rId2"/>
    <sheet name="203_1" sheetId="3" r:id="rId3"/>
    <sheet name="804_1" sheetId="4" r:id="rId4"/>
    <sheet name="VON_1" sheetId="5" r:id="rId5"/>
  </sheets>
  <definedNames>
    <definedName name="_xlnm.Print_Titles" localSheetId="1">'101_1'!$6:$8</definedName>
    <definedName name="_xlnm.Print_Titles" localSheetId="2">'203_1'!$6:$8</definedName>
    <definedName name="_xlnm.Print_Titles" localSheetId="3">'804_1'!$6:$8</definedName>
    <definedName name="_xlnm.Print_Titles" localSheetId="4">VON_1!$6:$8</definedName>
  </definedNames>
  <calcPr calcId="162913"/>
  <webPublishing codePag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5" l="1"/>
  <c r="O38" i="5" s="1"/>
  <c r="I34" i="5"/>
  <c r="O34" i="5" s="1"/>
  <c r="I30" i="5"/>
  <c r="O30" i="5" s="1"/>
  <c r="I26" i="5"/>
  <c r="O26" i="5" s="1"/>
  <c r="I22" i="5"/>
  <c r="O22" i="5" s="1"/>
  <c r="I18" i="5"/>
  <c r="O18" i="5" s="1"/>
  <c r="I14" i="5"/>
  <c r="O14" i="5" s="1"/>
  <c r="I10" i="5"/>
  <c r="O10" i="5" s="1"/>
  <c r="I64" i="4"/>
  <c r="Q63" i="4" s="1"/>
  <c r="I63" i="4" s="1"/>
  <c r="I59" i="4"/>
  <c r="O59" i="4" s="1"/>
  <c r="I55" i="4"/>
  <c r="O55" i="4" s="1"/>
  <c r="I51" i="4"/>
  <c r="O51" i="4" s="1"/>
  <c r="I46" i="4"/>
  <c r="O46" i="4" s="1"/>
  <c r="I42" i="4"/>
  <c r="O42" i="4" s="1"/>
  <c r="I38" i="4"/>
  <c r="O38" i="4" s="1"/>
  <c r="I34" i="4"/>
  <c r="O34" i="4" s="1"/>
  <c r="I30" i="4"/>
  <c r="O30" i="4" s="1"/>
  <c r="I26" i="4"/>
  <c r="O26" i="4" s="1"/>
  <c r="I22" i="4"/>
  <c r="O22" i="4" s="1"/>
  <c r="I18" i="4"/>
  <c r="O18" i="4" s="1"/>
  <c r="I14" i="4"/>
  <c r="I10" i="4"/>
  <c r="O10" i="4" s="1"/>
  <c r="I55" i="3"/>
  <c r="O55" i="3" s="1"/>
  <c r="R54" i="3" s="1"/>
  <c r="O54" i="3" s="1"/>
  <c r="I50" i="3"/>
  <c r="O50" i="3" s="1"/>
  <c r="I46" i="3"/>
  <c r="O46" i="3" s="1"/>
  <c r="I42" i="3"/>
  <c r="O42" i="3" s="1"/>
  <c r="I37" i="3"/>
  <c r="O37" i="3" s="1"/>
  <c r="R36" i="3" s="1"/>
  <c r="O36" i="3" s="1"/>
  <c r="I32" i="3"/>
  <c r="O32" i="3" s="1"/>
  <c r="I28" i="3"/>
  <c r="O28" i="3" s="1"/>
  <c r="R27" i="3" s="1"/>
  <c r="O27" i="3" s="1"/>
  <c r="I23" i="3"/>
  <c r="O23" i="3" s="1"/>
  <c r="I19" i="3"/>
  <c r="O19" i="3" s="1"/>
  <c r="I15" i="3"/>
  <c r="O15" i="3" s="1"/>
  <c r="I10" i="3"/>
  <c r="O10" i="3" s="1"/>
  <c r="R9" i="3" s="1"/>
  <c r="O9" i="3" s="1"/>
  <c r="I236" i="2"/>
  <c r="O236" i="2" s="1"/>
  <c r="I232" i="2"/>
  <c r="O232" i="2" s="1"/>
  <c r="I228" i="2"/>
  <c r="O228" i="2" s="1"/>
  <c r="I224" i="2"/>
  <c r="O224" i="2" s="1"/>
  <c r="I220" i="2"/>
  <c r="O220" i="2" s="1"/>
  <c r="I216" i="2"/>
  <c r="O216" i="2" s="1"/>
  <c r="I212" i="2"/>
  <c r="O212" i="2" s="1"/>
  <c r="I208" i="2"/>
  <c r="I203" i="2"/>
  <c r="O203" i="2" s="1"/>
  <c r="I199" i="2"/>
  <c r="O199" i="2" s="1"/>
  <c r="I195" i="2"/>
  <c r="O195" i="2" s="1"/>
  <c r="I191" i="2"/>
  <c r="O191" i="2" s="1"/>
  <c r="I187" i="2"/>
  <c r="O187" i="2" s="1"/>
  <c r="I183" i="2"/>
  <c r="O183" i="2" s="1"/>
  <c r="I179" i="2"/>
  <c r="O179" i="2" s="1"/>
  <c r="I175" i="2"/>
  <c r="O175" i="2" s="1"/>
  <c r="I171" i="2"/>
  <c r="O171" i="2" s="1"/>
  <c r="I166" i="2"/>
  <c r="O166" i="2" s="1"/>
  <c r="I162" i="2"/>
  <c r="O162" i="2" s="1"/>
  <c r="I158" i="2"/>
  <c r="O158" i="2" s="1"/>
  <c r="I154" i="2"/>
  <c r="O154" i="2" s="1"/>
  <c r="I150" i="2"/>
  <c r="O150" i="2" s="1"/>
  <c r="I146" i="2"/>
  <c r="O146" i="2" s="1"/>
  <c r="I142" i="2"/>
  <c r="O142" i="2" s="1"/>
  <c r="I138" i="2"/>
  <c r="O138" i="2" s="1"/>
  <c r="I134" i="2"/>
  <c r="O134" i="2" s="1"/>
  <c r="I129" i="2"/>
  <c r="O129" i="2" s="1"/>
  <c r="I125" i="2"/>
  <c r="O125" i="2" s="1"/>
  <c r="I121" i="2"/>
  <c r="O121" i="2" s="1"/>
  <c r="R120" i="2" s="1"/>
  <c r="O120" i="2" s="1"/>
  <c r="I116" i="2"/>
  <c r="O116" i="2" s="1"/>
  <c r="R115" i="2" s="1"/>
  <c r="O115" i="2" s="1"/>
  <c r="I111" i="2"/>
  <c r="O111" i="2" s="1"/>
  <c r="I107" i="2"/>
  <c r="O107" i="2" s="1"/>
  <c r="I103" i="2"/>
  <c r="O103" i="2" s="1"/>
  <c r="I99" i="2"/>
  <c r="O99" i="2" s="1"/>
  <c r="I95" i="2"/>
  <c r="O95" i="2" s="1"/>
  <c r="I91" i="2"/>
  <c r="O91" i="2" s="1"/>
  <c r="I87" i="2"/>
  <c r="O87" i="2" s="1"/>
  <c r="I83" i="2"/>
  <c r="O83" i="2" s="1"/>
  <c r="I79" i="2"/>
  <c r="O79" i="2" s="1"/>
  <c r="I75" i="2"/>
  <c r="O75" i="2" s="1"/>
  <c r="I71" i="2"/>
  <c r="O71" i="2" s="1"/>
  <c r="I67" i="2"/>
  <c r="O67" i="2" s="1"/>
  <c r="I63" i="2"/>
  <c r="O63" i="2" s="1"/>
  <c r="I59" i="2"/>
  <c r="O59" i="2" s="1"/>
  <c r="I55" i="2"/>
  <c r="O55" i="2" s="1"/>
  <c r="I51" i="2"/>
  <c r="O51" i="2" s="1"/>
  <c r="I47" i="2"/>
  <c r="O47" i="2" s="1"/>
  <c r="I43" i="2"/>
  <c r="O43" i="2" s="1"/>
  <c r="I39" i="2"/>
  <c r="O39" i="2" s="1"/>
  <c r="I35" i="2"/>
  <c r="O35" i="2" s="1"/>
  <c r="I31" i="2"/>
  <c r="O31" i="2" s="1"/>
  <c r="I27" i="2"/>
  <c r="O27" i="2" s="1"/>
  <c r="I22" i="2"/>
  <c r="O22" i="2" s="1"/>
  <c r="I18" i="2"/>
  <c r="O18" i="2" s="1"/>
  <c r="I14" i="2"/>
  <c r="O14" i="2" s="1"/>
  <c r="I10" i="2"/>
  <c r="Q9" i="2" s="1"/>
  <c r="I9" i="2" s="1"/>
  <c r="Q9" i="5" l="1"/>
  <c r="I9" i="5" s="1"/>
  <c r="I3" i="5" s="1"/>
  <c r="C13" i="1" s="1"/>
  <c r="R9" i="5"/>
  <c r="O9" i="5" s="1"/>
  <c r="O2" i="5" s="1"/>
  <c r="D13" i="1" s="1"/>
  <c r="E13" i="1" s="1"/>
  <c r="Q9" i="4"/>
  <c r="I9" i="4" s="1"/>
  <c r="R41" i="3"/>
  <c r="O41" i="3" s="1"/>
  <c r="Q207" i="2"/>
  <c r="I207" i="2" s="1"/>
  <c r="Q120" i="2"/>
  <c r="I120" i="2" s="1"/>
  <c r="R26" i="2"/>
  <c r="O26" i="2" s="1"/>
  <c r="R50" i="4"/>
  <c r="O50" i="4" s="1"/>
  <c r="R133" i="2"/>
  <c r="O133" i="2" s="1"/>
  <c r="R170" i="2"/>
  <c r="O170" i="2" s="1"/>
  <c r="O2" i="3"/>
  <c r="D11" i="1" s="1"/>
  <c r="R14" i="3"/>
  <c r="O14" i="3" s="1"/>
  <c r="Q170" i="2"/>
  <c r="I170" i="2" s="1"/>
  <c r="O10" i="2"/>
  <c r="R9" i="2" s="1"/>
  <c r="O9" i="2" s="1"/>
  <c r="O208" i="2"/>
  <c r="R207" i="2" s="1"/>
  <c r="O207" i="2" s="1"/>
  <c r="O14" i="4"/>
  <c r="R9" i="4" s="1"/>
  <c r="O9" i="4" s="1"/>
  <c r="O64" i="4"/>
  <c r="R63" i="4" s="1"/>
  <c r="O63" i="4" s="1"/>
  <c r="Q26" i="2"/>
  <c r="I26" i="2" s="1"/>
  <c r="Q115" i="2"/>
  <c r="I115" i="2" s="1"/>
  <c r="Q133" i="2"/>
  <c r="I133" i="2" s="1"/>
  <c r="Q14" i="3"/>
  <c r="I14" i="3" s="1"/>
  <c r="Q41" i="3"/>
  <c r="I41" i="3" s="1"/>
  <c r="Q54" i="3"/>
  <c r="I54" i="3" s="1"/>
  <c r="Q50" i="4"/>
  <c r="I50" i="4" s="1"/>
  <c r="I3" i="4" s="1"/>
  <c r="C12" i="1" s="1"/>
  <c r="Q9" i="3"/>
  <c r="I9" i="3" s="1"/>
  <c r="Q27" i="3"/>
  <c r="I27" i="3" s="1"/>
  <c r="Q36" i="3"/>
  <c r="I36" i="3" s="1"/>
  <c r="O2" i="4" l="1"/>
  <c r="D12" i="1" s="1"/>
  <c r="E12" i="1" s="1"/>
  <c r="I3" i="2"/>
  <c r="C10" i="1" s="1"/>
  <c r="O2" i="2"/>
  <c r="D10" i="1" s="1"/>
  <c r="E10" i="1" s="1"/>
  <c r="I3" i="3"/>
  <c r="C11" i="1" s="1"/>
  <c r="E11" i="1" s="1"/>
  <c r="C7" i="1" l="1"/>
  <c r="C6" i="1"/>
</calcChain>
</file>

<file path=xl/sharedStrings.xml><?xml version="1.0" encoding="utf-8"?>
<sst xmlns="http://schemas.openxmlformats.org/spreadsheetml/2006/main" count="1487" uniqueCount="457">
  <si>
    <t>Rekapitulace ceny</t>
  </si>
  <si>
    <t>Stavba: 22-25 - II/353 Žďár nad Sázavou, průtah ulicí Vysocká vč. křižovatky s ul. Studentská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</si>
  <si>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</si>
  <si>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</si>
  <si>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</si>
  <si>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</si>
  <si>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</si>
  <si>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</si>
  <si>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</si>
  <si>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</si>
  <si>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101</t>
  </si>
  <si>
    <t>Silnice II/353</t>
  </si>
  <si>
    <t>203</t>
  </si>
  <si>
    <t>Opěrná zeď</t>
  </si>
  <si>
    <t>804</t>
  </si>
  <si>
    <t>Náhradní výsadba</t>
  </si>
  <si>
    <t>VON</t>
  </si>
  <si>
    <t>Vedlejší a ostatní náklady</t>
  </si>
  <si>
    <t>ASPE230</t>
  </si>
  <si>
    <t>3</t>
  </si>
  <si>
    <t>Soupis prací objektu</t>
  </si>
  <si>
    <t>6</t>
  </si>
  <si>
    <t>S</t>
  </si>
  <si>
    <t xml:space="preserve">Stavba: </t>
  </si>
  <si>
    <t>22-25</t>
  </si>
  <si>
    <t>II/353 Žďár nad Sázavou, průtah ulicí Vysocká vč. křižovatky s ul. Studentská</t>
  </si>
  <si>
    <t>1</t>
  </si>
  <si>
    <t>0.00</t>
  </si>
  <si>
    <t>2</t>
  </si>
  <si>
    <t>O</t>
  </si>
  <si>
    <t>Objekt:</t>
  </si>
  <si>
    <t>15.00</t>
  </si>
  <si>
    <t>O1</t>
  </si>
  <si>
    <t>Rozpočet:</t>
  </si>
  <si>
    <t>Základní rozpočet CÚ 2023</t>
  </si>
  <si>
    <t>21.00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</si>
  <si>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</si>
  <si>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</si>
  <si>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</si>
  <si>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</si>
  <si>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</si>
  <si>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</si>
  <si>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</si>
  <si>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</si>
  <si>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Cenová soustava</t>
  </si>
  <si>
    <t>Jednotková</t>
  </si>
  <si>
    <t>Celkem</t>
  </si>
  <si>
    <t>0</t>
  </si>
  <si>
    <t>4</t>
  </si>
  <si>
    <t>5</t>
  </si>
  <si>
    <t>10</t>
  </si>
  <si>
    <t>11</t>
  </si>
  <si>
    <t>SD</t>
  </si>
  <si>
    <t>Všeobecné konstrukce a práce</t>
  </si>
  <si>
    <t>P</t>
  </si>
  <si>
    <t>014102</t>
  </si>
  <si>
    <t/>
  </si>
  <si>
    <t>POPLATKY ZA SKLÁDKU</t>
  </si>
  <si>
    <t>T</t>
  </si>
  <si>
    <t>2023_OTSKP</t>
  </si>
  <si>
    <t>PP</t>
  </si>
  <si>
    <t>plasty</t>
  </si>
  <si>
    <t>VV</t>
  </si>
  <si>
    <t>plastové obruby: 30,50*0,03=0,915 [A]</t>
  </si>
  <si>
    <t>TS</t>
  </si>
  <si>
    <t>zahrnuje veškeré poplatky provozovateli skládky související s uložením odpadu na skládce.</t>
  </si>
  <si>
    <t>014211</t>
  </si>
  <si>
    <t>POPLATKY ZA ZEMNÍK - ORNICE</t>
  </si>
  <si>
    <t>M3</t>
  </si>
  <si>
    <t>nákup ornice pro ohumusování</t>
  </si>
  <si>
    <t>(174,0+50,0)*0,10=22,400 [A]</t>
  </si>
  <si>
    <t>zahrnuje veškeré poplatky majiteli zemníku související s nákupem zeminy (nikoliv s otvírkou zemníku)</t>
  </si>
  <si>
    <t>015111</t>
  </si>
  <si>
    <t>POPLATKY ZA LIKVIDACI ODPADŮ NEKONTAMINOVANÝCH - 17 05 04  VYTĚŽENÉ ZEMINY A HORNINY -  I. TŘÍDA TĚŽITELNOSTI</t>
  </si>
  <si>
    <t>čerpání se souhlasem AD, TD, objednatele</t>
  </si>
  <si>
    <t>dle pol.č. 11329R: 4,085*2,0=8,170 [A] 
dle pol.č. 12373R.A: 408,83*2,0=817,660 [B] 
dle pol.č. 12373R.B: 2801,34*2,0=5 602,680 [C] 
dle pol.č. 11332: 2947,328-2883,42=63,908 [D] 
dle pol.č. 13173: 107,912*2,0=215,824 [E] 
dle pol.č. 13273R.A: 180,800*2,0=361,600 [F] 
dle pol.č. 13273R.B: 183,240*2,0=366,480 [G] 
Celkem: A+B+C+D+E+F+G=7 436,322 [H]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</si>
  <si>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</si>
  <si>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</si>
  <si>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</si>
  <si>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silniční obruby: 720,0*0,192=138,240 [A] 
uliční vpusti: 6,80*2,20=14,960 [B] 
Celkem: A+B=153,200 [C]</t>
  </si>
  <si>
    <t>Zemní práce</t>
  </si>
  <si>
    <t>11329R</t>
  </si>
  <si>
    <t>ODSTRANĚNÍ ZPEVNĚNÝCH PLOCH Z KAMENIVA</t>
  </si>
  <si>
    <t>bourání ploch z kačírku, včetně odvozu na trvalou skládku</t>
  </si>
  <si>
    <t>(24,80+16,05)*0,10=4,085 [A]</t>
  </si>
  <si>
    <t>Položka zahrnuje i odstranění podkladu, veškerou manipulaci s vybouraným materiálem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</si>
  <si>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</si>
  <si>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</si>
  <si>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štěrkový podklad vozovky a provizorní opravy rýhy, včetně odvozu na meziskládku pro další použití</t>
  </si>
  <si>
    <t>4932,48*0,40=1 972,992 [A] 
1771,52*0,55=974,336 [B] 
Celkem: A+B=2 947,328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</si>
  <si>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</si>
  <si>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</t>
  </si>
  <si>
    <t>11352R</t>
  </si>
  <si>
    <t>ODSTRANĚNÍ CHODNÍKOVÝCH A SILNIČNÍCH OBRUBNÍKŮ BETONOVÝCH</t>
  </si>
  <si>
    <t>M</t>
  </si>
  <si>
    <t>vytrhání silničních obrub betonových; včetně dopravy dle dispozic zhotovitele</t>
  </si>
  <si>
    <t>8</t>
  </si>
  <si>
    <t>11353R</t>
  </si>
  <si>
    <t>ODSTRANĚNÍ OBRUBNÍKŮ PLASTOVÝCH</t>
  </si>
  <si>
    <t>vybourání plastových obrub; včetně dopravy dle dispozic zhotovitele</t>
  </si>
  <si>
    <t>14,2+16,3=30,500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</si>
  <si>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</si>
  <si>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9</t>
  </si>
  <si>
    <t>113726</t>
  </si>
  <si>
    <t>FRÉZOVÁNÍ ZPEVNĚNÝCH PLOCH ASFALTOVÝCH, ODVOZ DO 12KM</t>
  </si>
  <si>
    <t>frézování asfaltové vozovky, včetně odvozu na skládku investora 
čerpání dle skutečného provedení na základě geodetického zaměření</t>
  </si>
  <si>
    <t>4932,48*0,15=739,872 [A]</t>
  </si>
  <si>
    <t>12373R</t>
  </si>
  <si>
    <t>A</t>
  </si>
  <si>
    <t>ODKOP PRO SPOD STAVBU SILNIC A ŽELEZNIC TŘ. I</t>
  </si>
  <si>
    <t>včetně odvozu dle dispozic zhotovitele 
čerpání se souhlasem AD, TD, objednatele</t>
  </si>
  <si>
    <t>výkop pro komunikaci: 2713,70+120,10=2 833,800 [A] 
výkop přidružených ploch: 376,37=376,370 [B] 
odpočet objemu výměny podloží: -2801,34=-2 801,340 [C] 
Celkem: A+B+C=408,830 [D]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</si>
  <si>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</si>
  <si>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B</t>
  </si>
  <si>
    <t>výkop pro výměnu podloží, včetně odvozu na skládku dle dispozic zhotovitele 
čerpání se souhlasem AD, TD, objednatele</t>
  </si>
  <si>
    <t>12</t>
  </si>
  <si>
    <t>12573</t>
  </si>
  <si>
    <t>VYKOPÁVKY ZE ZEMNÍKŮ A SKLÁDEK TŘ. I</t>
  </si>
  <si>
    <t>natěžení ornice pro ohumusování</t>
  </si>
  <si>
    <t>(174,0+50,0)*0,1*1,2=26,880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</si>
  <si>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</si>
  <si>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13</t>
  </si>
  <si>
    <t>natěžení materiálu na meziskládce a dovoz na stavbu</t>
  </si>
  <si>
    <t>pro výměnu podloží: 2801,34=2 801,340 [A] 
pro zásyp vybouraných ploch vozovky: 82,08=82,080 [B] 
Celkem: A+B=2 883,420 [C]</t>
  </si>
  <si>
    <t>14</t>
  </si>
  <si>
    <t>13173</t>
  </si>
  <si>
    <t>HLOUBENÍ JAM ZAPAŽ I NEPAŽ TŘ. I</t>
  </si>
  <si>
    <t>výkop jam pro drenážní šachty a uliční vpusti, včetně dopravy dle dispozic zhotovitele</t>
  </si>
  <si>
    <t>šachty: 12*1,2*1,2*0,65+2*6,22=23,672 [A] 
uliční vpusti: 30,0*1,2*1,2*1,95=84,240 [B] 
Celkem: A+B=107,912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</si>
  <si>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</si>
  <si>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15</t>
  </si>
  <si>
    <t>13273R</t>
  </si>
  <si>
    <t>HLOUBENÍ RÝH ŠÍŘ DO 2M PAŽ I NEPAŽ TŘ. I</t>
  </si>
  <si>
    <t>výkop rýhy pro přípojky UV, včetně pažení 
včetně dopravy dle dispozic zhotovitele</t>
  </si>
  <si>
    <t>113,0*0,8*2,0=180,800 [A]</t>
  </si>
  <si>
    <t>16</t>
  </si>
  <si>
    <t>ruční výkop rýhy pro chráničky, včetně pažení 
včetně dopravy dle dispozic zhotovitele</t>
  </si>
  <si>
    <t>(226,50+28,0)*0,6*1,2=183,240 [A]</t>
  </si>
  <si>
    <t>17</t>
  </si>
  <si>
    <t>17120</t>
  </si>
  <si>
    <t>ULOŽENÍ SYPANINY DO NÁSYPŮ A NA SKLÁDKY BEZ ZHUTNĚNÍ</t>
  </si>
  <si>
    <t>uložení materiálu na skládku/meziskládku</t>
  </si>
  <si>
    <t>dle položky 11332: 2 947,328=2 947,328 [A] 
dle položky 12373R.A: 408,830=408,830 [B] 
dle položky 12373R.B: 2801,340=2 801,340 [C] 
dle položky 13173: 107,912=107,912 [D] 
dle položky 13273R.A: 180,80=180,800 [E] 
dle položky 13273R.B: 183,24=183,240 [F] 
Celkem: A+B+C+D+E+F=6 629,450 [G]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</si>
  <si>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</si>
  <si>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</t>
  </si>
  <si>
    <t>17130</t>
  </si>
  <si>
    <t>ULOŽENÍ SYPANINY DO NÁSYPŮ V AKTIVNÍ ZÓNĚ SE ZHUTNĚNÍM</t>
  </si>
  <si>
    <t>výměna podloží - materiál z meziskládky</t>
  </si>
  <si>
    <t>výměna podloží: 2801,34=2 801,340 [A] 
zásyp vybouraných ploch vozovky: 82,08=82,080 [B] 
Celkem: A+B=2 883,420 [C]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</si>
  <si>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</si>
  <si>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19</t>
  </si>
  <si>
    <t>17180</t>
  </si>
  <si>
    <t>ULOŽENÍ SYPANINY DO NÁSYPŮ Z NAKUPOVANÝCH MATERIÁLŮ</t>
  </si>
  <si>
    <t>násyp tělesa komunikace: 72,30+55,70=128,000 [A]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</si>
  <si>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</si>
  <si>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20</t>
  </si>
  <si>
    <t>17380</t>
  </si>
  <si>
    <t>ZEMNÍ KRAJNICE A DOSYPÁVKY Z NAKUPOVANÝCH MATERIÁLŮ</t>
  </si>
  <si>
    <t>767,00*0,05=38,350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</si>
  <si>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</si>
  <si>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21</t>
  </si>
  <si>
    <t>17581</t>
  </si>
  <si>
    <t>OBSYP POTRUBÍ A OBJEKTŮ Z NAKUPOVANÝCH MATERIÁLŮ</t>
  </si>
  <si>
    <t>obsyp štěrkopískem</t>
  </si>
  <si>
    <t>chráničky 183,24-15,27-(453,0*0,055*0,055*3,1416)=163,665 [A] 
přípojka z kameninových trub DN200: 25,0*0,30=7,500 [B] 
přípojka uličních vpustí z trub DN150: 113,0*0,30=33,900 [C] 
nové UV: 30*2,3146+113,0*1,0=182,438 [D] 
vybourané UV: 15,0*1,60=24,000 [E] 
zásyp drenážních šachet: 12,0*1,359575+25,0*0,8=36,315 [F] 
Celkem: A+B+C+D+E+F=447,818 [G]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</si>
  <si>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</si>
  <si>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22</t>
  </si>
  <si>
    <t>18110</t>
  </si>
  <si>
    <t>ÚPRAVA PLÁNĚ SE ZHUTNĚNÍM V HORNINĚ TŘ. I</t>
  </si>
  <si>
    <t>M2</t>
  </si>
  <si>
    <t>5638,30+298,40+941,40+117,20=6 995,300 [A]</t>
  </si>
  <si>
    <t>položka zahrnuje úpravu pláně včetně vyrovnání výškových rozdílů. Míru zhutnění určuje projekt.</t>
  </si>
  <si>
    <t>23</t>
  </si>
  <si>
    <t>18130</t>
  </si>
  <si>
    <t>ÚPRAVA PLÁNĚ BEZ ZHUTNĚNÍ</t>
  </si>
  <si>
    <t>položka zahrnuje úpravu pláně včetně vyrovnání výškových rozdílů</t>
  </si>
  <si>
    <t>24</t>
  </si>
  <si>
    <t>18221</t>
  </si>
  <si>
    <t>ROZPROSTŘENÍ ORNICE VE SVAHU V TL DO 0,10M</t>
  </si>
  <si>
    <t>položka zahrnuje: 
nutné přemístění ornice z dočasných skládek vzdálených do 50m 
rozprostření ornice v předepsané tloušťce ve svahu přes 1:5</t>
  </si>
  <si>
    <t>25</t>
  </si>
  <si>
    <t>18231</t>
  </si>
  <si>
    <t>ROZPROSTŘENÍ ORNICE V ROVINĚ V TL DO 0,10M</t>
  </si>
  <si>
    <t>položka zahrnuje: 
nutné přemístění ornice z dočasných skládek vzdálených do 50m 
rozprostření ornice v předepsané tloušťce v rovině a ve svahu do 1:5</t>
  </si>
  <si>
    <t>26</t>
  </si>
  <si>
    <t>18242</t>
  </si>
  <si>
    <t>ZALOŽENÍ TRÁVNÍKU HYDROOSEVEM NA ORNICI</t>
  </si>
  <si>
    <t>174,0+50,0=224,000 [A]</t>
  </si>
  <si>
    <t>Zahrnuje dodání předepsané travní směsi, hydroosev na ornici, zalévání, první pokosení, to vše bez ohledu na sklon terénu</t>
  </si>
  <si>
    <t>Základy</t>
  </si>
  <si>
    <t>27</t>
  </si>
  <si>
    <t>212645</t>
  </si>
  <si>
    <t>TRATIVODY KOMPL Z TRUB Z PLAST HM DN DO 200MM, RÝHA TŘ I</t>
  </si>
  <si>
    <t>podélný trativod, flexibilní trubka DN200</t>
  </si>
  <si>
    <t>749,0+745,0+15,0+10,0+85,0=1 604,000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</si>
  <si>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</si>
  <si>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Vodorovné konstrukce</t>
  </si>
  <si>
    <t>28</t>
  </si>
  <si>
    <t>45131</t>
  </si>
  <si>
    <t>PODKL A VÝPLŇ VRSTVY Z PROST BET</t>
  </si>
  <si>
    <t>podklad pod dlažbu z lomového kamene</t>
  </si>
  <si>
    <t>5*0,15=0,750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</si>
  <si>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</si>
  <si>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29</t>
  </si>
  <si>
    <t>45157</t>
  </si>
  <si>
    <t>PODKLADNÍ A VÝPLŇOVÉ VRSTVY Z KAMENIVA TĚŽENÉHO</t>
  </si>
  <si>
    <t>lože pod chráničky a potrubí ze štěrkopísku</t>
  </si>
  <si>
    <t>chráničky: (226,5+28,0)*0,6*0,1=15,270 [A]</t>
  </si>
  <si>
    <t>položka zahrnuje dodávku předepsaného kameniva, mimostaveništní a vnitrostaveništní dopravu a jeho uložení 
není-li v zadávací dokumentaci uvedeno jinak, jedná se o nakupovaný materiál</t>
  </si>
  <si>
    <t>30</t>
  </si>
  <si>
    <t>465512</t>
  </si>
  <si>
    <t>DLAŽBY Z LOMOVÉHO KAMENE NA MC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</si>
  <si>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</si>
  <si>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Komunikace</t>
  </si>
  <si>
    <t>31</t>
  </si>
  <si>
    <t>56333</t>
  </si>
  <si>
    <t>VOZOVKOVÉ VRSTVY ZE ŠTĚRKODRTI TL. DO 150MM</t>
  </si>
  <si>
    <t>ŠDa tl. 150mm</t>
  </si>
  <si>
    <t>5713,60+302,40+941,40+117,20=7 074,600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</si>
  <si>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</si>
  <si>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32</t>
  </si>
  <si>
    <t>56334</t>
  </si>
  <si>
    <t>VOZOVKOVÉ VRSTVY ZE ŠTĚRKODRTI TL. DO 200MM</t>
  </si>
  <si>
    <t>ŠDa tl. 200mm</t>
  </si>
  <si>
    <t>33</t>
  </si>
  <si>
    <t>56932</t>
  </si>
  <si>
    <t>ZPEVNĚNÍ KRAJNIC ZE ŠTĚRKODRTI TL. DO 100MM</t>
  </si>
  <si>
    <t>33,50+4,0=37,500 [A]</t>
  </si>
  <si>
    <t>- dodání kameniva předepsané kvality a zrnitosti 
- rozprostření a zhutnění vrstvy v předepsané tloušťce 
- zřízení vrstvy bez rozlišení šířky, pokládání vrstvy po etapách</t>
  </si>
  <si>
    <t>34</t>
  </si>
  <si>
    <t>572121</t>
  </si>
  <si>
    <t>INFILTRAČNÍ POSTŘIK ASFALTOVÝ DO 1,0KG/M2</t>
  </si>
  <si>
    <t>vč. podrcení drobným kamenivem v množství do 3kg/m2 nebo nástřik vápenným hydrátem 
čerpání se souhlasem AD, TD a objednatele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</si>
  <si>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</si>
  <si>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35</t>
  </si>
  <si>
    <t>572211</t>
  </si>
  <si>
    <t>SPOJOVACÍ POSTŘIK Z ASFALTU DO 0,5KG/M2</t>
  </si>
  <si>
    <t>6104,80+6104,80=12 209,600 [A]</t>
  </si>
  <si>
    <t>36</t>
  </si>
  <si>
    <t>574A34</t>
  </si>
  <si>
    <t>ASFALTOVÝ BETON PRO OBRUSNÉ VRSTVY ACO 11+, 11S TL. 40MM</t>
  </si>
  <si>
    <t>ACO 11+ v tl. 40 mm</t>
  </si>
  <si>
    <t>4904,80+258,60+941,40=6 104,800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</si>
  <si>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</si>
  <si>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37</t>
  </si>
  <si>
    <t>574C56</t>
  </si>
  <si>
    <t>ASFALTOVÝ BETON PRO LOŽNÍ VRSTVY ACL 16+, 16S TL. 60MM</t>
  </si>
  <si>
    <t>ACL 16+ v tl. 60 mm</t>
  </si>
  <si>
    <t>38</t>
  </si>
  <si>
    <t>574E46</t>
  </si>
  <si>
    <t>ASFALTOVÝ BETON PRO PODKLADNÍ VRSTVY ACP 16+, 16S TL. 50MM</t>
  </si>
  <si>
    <t>ACP 16+ v tl. 50 mm</t>
  </si>
  <si>
    <t>4911,70+258,60+941,40=6 111,700 [A]</t>
  </si>
  <si>
    <t>39</t>
  </si>
  <si>
    <t>58212</t>
  </si>
  <si>
    <t>DLÁŽDĚNÉ KRYTY Z VELKÝCH KOSTEK DO LOŽE Z MC</t>
  </si>
  <si>
    <t>dlažba z velké kostky do lože z cementové malty M25XF4 tl. 40 mm, vč. osazení do speciálních těsnících hmot s odolností XF4, výplň spár plastem SIKO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</si>
  <si>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</si>
  <si>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Potrubí</t>
  </si>
  <si>
    <t>40</t>
  </si>
  <si>
    <t>83433</t>
  </si>
  <si>
    <t>POTRUBÍ Z TRUB KAMENINOVÝCH DN DO 150MM</t>
  </si>
  <si>
    <t>připojky k uličním vpustem, kameninové trouby DN150, včetně tvarovek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</si>
  <si>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</si>
  <si>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41</t>
  </si>
  <si>
    <t>83434</t>
  </si>
  <si>
    <t>POTRUBÍ Z TRUB KAMENINOVÝCH DN DO 200MM</t>
  </si>
  <si>
    <t>přípojka do drenážní šachty, trouba kameninová DN200</t>
  </si>
  <si>
    <t>42</t>
  </si>
  <si>
    <t>87733</t>
  </si>
  <si>
    <t>CHRÁNIČKY PŮLENÉ Z TRUB PLAST DN DO 150MM</t>
  </si>
  <si>
    <t>chráničky na stávající kabely, dělená chránička DN110</t>
  </si>
  <si>
    <t>položky pro zhotovení potrubí platí bez ohledu na sklon 
zahrnuje: 
- výrobní dokumentaci (včetně technologického předpisu) 
- dodání veškerého trubního a pomocného materiálu  (trouby včetně podélného rozpůlení,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</si>
  <si>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43</t>
  </si>
  <si>
    <t>89483</t>
  </si>
  <si>
    <t>ŠACHTY KANALIZAČNÍ PLASTOVÉ D 200MM</t>
  </si>
  <si>
    <t>KUS</t>
  </si>
  <si>
    <t>drenážní šachtice kladené do podkladního betonu, s lapačem písku, poklopy litinové D400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</si>
  <si>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</si>
  <si>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44</t>
  </si>
  <si>
    <t>89712</t>
  </si>
  <si>
    <t>VPUSŤ KANALIZAČNÍ ULIČNÍ KOMPLETNÍ Z BETONOVÝCH DÍLCŮ</t>
  </si>
  <si>
    <t>uliční vpusti, včetně mříží pro vozovky s nálevkou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</si>
  <si>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</si>
  <si>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45</t>
  </si>
  <si>
    <t>89921</t>
  </si>
  <si>
    <t>VÝŠKOVÁ ÚPRAVA POKLOPŮ</t>
  </si>
  <si>
    <t>poklopy šachet 
čerpání se souhlasem AD, TD, objednatele</t>
  </si>
  <si>
    <t>- položka výškové úpravy zahrnuje všechny nutné práce a materiály pro zvýšení nebo snížení zařízení (včetně nutné úpravy stávajícího povrchu vozovky nebo chodníku).</t>
  </si>
  <si>
    <t>46</t>
  </si>
  <si>
    <t>poklopy šoupat 
čerpání se souhlasem AD, TD, objednatele</t>
  </si>
  <si>
    <t>47</t>
  </si>
  <si>
    <t>899309</t>
  </si>
  <si>
    <t>DOPLŇKY NA POTRUBÍ - VÝSTRAŽNÁ FÓLIE</t>
  </si>
  <si>
    <t>nad chráničkami</t>
  </si>
  <si>
    <t>- Položka zahrnuje veškerý materiál, výrobky a polotovary, včetně mimostaveništní a vnitrostaveništní dopravy (rovněž přesuny), včetně naložení a složení,případně s uložením.</t>
  </si>
  <si>
    <t>48</t>
  </si>
  <si>
    <t>89952</t>
  </si>
  <si>
    <t>OBETONOVÁNÍ POTRUBÍ Z PROSTÉHO BETONU</t>
  </si>
  <si>
    <t>obetonování potrubí z kameninových trub</t>
  </si>
  <si>
    <t>potrubí DN200: 25,0*0,30=7,500 [A] 
potrubí DN150: 113,0*0,30=33,900 [B] 
Celkem: A+B=41,400 [C]</t>
  </si>
  <si>
    <t>Ostatní konstrukce a práce</t>
  </si>
  <si>
    <t>49</t>
  </si>
  <si>
    <t>914121</t>
  </si>
  <si>
    <t>DOPRAVNÍ ZNAČKY ZÁKLADNÍ VELIKOSTI OCELOVÉ FÓLIE TŘ 1 - DODÁVKA A MONTÁŽ</t>
  </si>
  <si>
    <t>nové dopravní značky</t>
  </si>
  <si>
    <t>E2d: 1,0=1,000 [A] 
IP6: 2,0=2,000 [B] 
P2: 3,0=3,000 [C] 
P4: 1,0=1,000 [D] 
Celkem: A+B+C+D=7,000 [E]</t>
  </si>
  <si>
    <t>položka zahrnuje: 
- dodávku a montáž značek v požadovaném provedení</t>
  </si>
  <si>
    <t>50</t>
  </si>
  <si>
    <t>914123</t>
  </si>
  <si>
    <t>DOPRAVNÍ ZNAČKY ZÁKLADNÍ VELIKOSTI OCELOVÉ FÓLIE TŘ 1 - DEMONTÁŽ</t>
  </si>
  <si>
    <t>odstranění stávajících značek, včetně odvozu na CM Žďár nad Sázavou</t>
  </si>
  <si>
    <t>Položka zahrnuje odstranění, demontáž a odklizení materiálu s odvozem na předepsané místo</t>
  </si>
  <si>
    <t>51</t>
  </si>
  <si>
    <t>914921</t>
  </si>
  <si>
    <t>SLOUPKY A STOJKY DOPRAVNÍCH ZNAČEK Z OCEL TRUBEK DO PATKY - DODÁVKA A MONTÁŽ</t>
  </si>
  <si>
    <t>osazení nových značek</t>
  </si>
  <si>
    <t>položka zahrnuje: 
- sloupky a upevňovací zařízení včetně jejich osazení (betonová patka, zemní práce)</t>
  </si>
  <si>
    <t>52</t>
  </si>
  <si>
    <t>915231</t>
  </si>
  <si>
    <t>VODOR DOPRAV ZNAČ PLASTEM PROFIL ZVUČÍCÍ - DOD A POKLÁDKA</t>
  </si>
  <si>
    <t>vč. předznačení</t>
  </si>
  <si>
    <t>čáry š. 0,125m: 824,0*0,125=103,000 [A] 
V4 - čáry š. 0,25m: 1696*0,25=424,000 [B] 
V7a Přechod pro chodce: 72,0=72,000 [C] 
Celkem: A+B+C=599,000 [D]</t>
  </si>
  <si>
    <t>položka zahrnuje: 
- dodání a pokládku nátěrového materiálu (měří se pouze natíraná plocha) 
- předznačení a reflexní úpravu</t>
  </si>
  <si>
    <t>53</t>
  </si>
  <si>
    <t>917425</t>
  </si>
  <si>
    <t>CHODNÍKOVÉ OBRUBY Z KAMENNÝCH OBRUBNÍKŮ ŠÍŘ 200MM</t>
  </si>
  <si>
    <t>osazení kamenného obrubníku 200/250, bez dodávky</t>
  </si>
  <si>
    <t>Položka zahrnuje: 
dodání a pokládku kamenných obrubníků o rozměrech předepsaných zadávací dokumentací 
betonové lože i boční betonovou opěrku.</t>
  </si>
  <si>
    <t>54</t>
  </si>
  <si>
    <t>919112</t>
  </si>
  <si>
    <t>ŘEZÁNÍ ASFALTOVÉHO KRYTU VOZOVEK TL DO 100MM</t>
  </si>
  <si>
    <t>oprava styčné spáry</t>
  </si>
  <si>
    <t>položka zahrnuje řezání vozovkové vrstvy v předepsané tloušťce, včetně spotřeby vody</t>
  </si>
  <si>
    <t>55</t>
  </si>
  <si>
    <t>931316</t>
  </si>
  <si>
    <t>TĚSNĚNÍ DILATAČ SPAR ASF ZÁLIVKOU PRŮŘ DO 800MM2</t>
  </si>
  <si>
    <t>položka zahrnuje dodávku a osazení předepsaného materiálu, očištění ploch spáry před úpravou, očištění okolí spáry po úpravě 
nezahrnuje těsnící profil</t>
  </si>
  <si>
    <t>56</t>
  </si>
  <si>
    <t>96687</t>
  </si>
  <si>
    <t>VYBOURÁNÍ ULIČNÍCH VPUSTÍ KOMPLETNÍCH</t>
  </si>
  <si>
    <t>bourání uličních vpustí, vč. odvozu na trvalou skládku 
poklopy s odvozem na skládku investora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</si>
  <si>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</si>
  <si>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(228,60+9,60)*2,0=476,400 [A]</t>
  </si>
  <si>
    <t>výkop pro založení zdi 
včetně odvozu dle dispozic zhotovitele</t>
  </si>
  <si>
    <t>13273</t>
  </si>
  <si>
    <t>výkop rýhy v místě přerušení zdi 
včetně odvozu dle dispozic zhotovitele</t>
  </si>
  <si>
    <t>(4,0+4,0)*1,0*1,2=9,600 [A]</t>
  </si>
  <si>
    <t>272314</t>
  </si>
  <si>
    <t>ZÁKLADY Z PROSTÉHO BETONU DO C25/30</t>
  </si>
  <si>
    <t>betonový základ v místě přerušení zdi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</si>
  <si>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</si>
  <si>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289971</t>
  </si>
  <si>
    <t>OPLÁŠTĚNÍ (ZPEVNĚNÍ) Z GEOTEXTILIE</t>
  </si>
  <si>
    <t>separační geotextilie</t>
  </si>
  <si>
    <t>99,25*2,0=198,500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</si>
  <si>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</si>
  <si>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Svislé konstrukce</t>
  </si>
  <si>
    <t>3272C7</t>
  </si>
  <si>
    <t>ZDI OPĚR, ZÁRUB, NÁBŘEŽ Z GABIONŮ ČÁSTEČNĚ ROVNANÝCH, DRÁT O4,0MM, POVRCHOVÁ ÚPRAVA Zn + Al</t>
  </si>
  <si>
    <t>pletivo s velikostí oka 25/100 mm, přední strana skládaná ručně</t>
  </si>
  <si>
    <t>- položka zahrnuje dodávku a osazení drátěných košů s výplní lomovým kamenem. 
- gabionové matrace se vykazují v pol.č.2722**.</t>
  </si>
  <si>
    <t>451314</t>
  </si>
  <si>
    <t>PODKLADNÍ A VÝPLŇOVÉ VRSTVY Z PROSTÉHO BETONU C25/30</t>
  </si>
  <si>
    <t>podkladní beton</t>
  </si>
  <si>
    <t>99,25*1,10*0,10=10,918 [A]</t>
  </si>
  <si>
    <t>45152</t>
  </si>
  <si>
    <t>PODKLADNÍ A VÝPLŇOVÉ VRSTVY Z KAMENIVA DRCENÉHO</t>
  </si>
  <si>
    <t>podsyp ze štěrkodrtě v tl. 200 mm</t>
  </si>
  <si>
    <t>99,25*1,2*0,20=23,820 [A]</t>
  </si>
  <si>
    <t>466921</t>
  </si>
  <si>
    <t>DLAŽBY VEGETAČNÍ Z BETONOVÝCH DLAŽDIC NA SUCHO</t>
  </si>
  <si>
    <t>vegetační dlažba 60/40/8, kladená do drti, včetně vyplnění spár drtí</t>
  </si>
  <si>
    <t>položka zahrnuje: 
- povrchovou úpravu podkladu 
- zřízení spojovací vrstvy 
- dodávku a uložení předepsaných dlažebních prvků do předepsaného tvaru 
- spárování, těsnění, tmelení a vyplnění spar případně s vyklínováním 
- úprava povrchu pro odvedení srážkové vody 
- výplň otvorů drnem nebo ornicí s osetím, případně kamenivem 
- výplň spar předepsaným materiálem 
- nutné zemní práce (svahování, úpravu pláně a pod.) 
- nezahrnuje podklad pod dlažbu, vykazuje se samostatně položkami SD 45</t>
  </si>
  <si>
    <t>9352A2</t>
  </si>
  <si>
    <t>PŘÍKOPOVÉ ŽLABY Z BETON TVÁRNIC ŠÍŘ DO 300MM DO BETONU TL 100MM</t>
  </si>
  <si>
    <t>příkopová tvárnice 30/20/8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</si>
  <si>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</si>
  <si>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11120</t>
  </si>
  <si>
    <t>ODSTRANĚNÍ KŘOVIN</t>
  </si>
  <si>
    <t>vč. likvidace spálením</t>
  </si>
  <si>
    <t>odstranění křovin a stromů do průměru 100 mm 
doprava dřevin bez ohledu na vzdálenost 
spálení na hromadách nebo štěpkování</t>
  </si>
  <si>
    <t>112013</t>
  </si>
  <si>
    <t>KÁCENÍ STROMŮ D KMENE DO 0,5M S ODSTRANĚNÍM PAŘEZŮ, ODVOZ DO 3KM</t>
  </si>
  <si>
    <t>vč. likvidace</t>
  </si>
  <si>
    <t>průměr kmene 300mm: 1,0 ks 
průměr kmene 500mm: 5,0 ks 
Celkem: 1+5=6,000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</si>
  <si>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</si>
  <si>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112023</t>
  </si>
  <si>
    <t>KÁCENÍ STROMŮ D KMENE DO 0,9M S ODSTRANĚNÍM PAŘEZŮ, ODVOZ DO 3KM</t>
  </si>
  <si>
    <t>průměr kmene 700mm: 2,0 ks 
průměr kmene 900mm: 2,0 ks 
Celkem: 2+2=4,000 [A]</t>
  </si>
  <si>
    <t>ruční výkop rýhy</t>
  </si>
  <si>
    <t>23,00*6,00*0,60=82,800 [A]</t>
  </si>
  <si>
    <t>17411</t>
  </si>
  <si>
    <t>ZÁSYP JAM A RÝH ZEMINOU SE ZHUTNĚNÍM</t>
  </si>
  <si>
    <t>zpětný zásyp rýhy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</si>
  <si>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</si>
  <si>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1824R</t>
  </si>
  <si>
    <t>VÝSADBA NA ZÁHONU</t>
  </si>
  <si>
    <t>trvalky Barvínek menší (Vinca minor)</t>
  </si>
  <si>
    <t>Zahrnuje dodání předepsaných sazenic, jejich výsadbu na záhonu, zalévání, to vše bez ohledu na sklon terénu</t>
  </si>
  <si>
    <t>18311</t>
  </si>
  <si>
    <t>ZALOŽENÍ ZÁHONU PRO VÝSADBU</t>
  </si>
  <si>
    <t>40+70=110,000 [A]</t>
  </si>
  <si>
    <t>položka zahrnuje založení záhonu, urovnání, naložení a odvoz odpadu, to vše bez ohledu na sklon terénu</t>
  </si>
  <si>
    <t>18461</t>
  </si>
  <si>
    <t>MULČOVÁNÍ</t>
  </si>
  <si>
    <t>drcenou kůrou, tl. 0,10m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</si>
  <si>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</si>
  <si>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184B14</t>
  </si>
  <si>
    <t>VYSAZOVÁNÍ STROMŮ LISTNATÝCH S BALEM OBVOD KMENE DO 14CM, PODCHOZÍ VÝŠ MIN 2,2M</t>
  </si>
  <si>
    <t>Líska turecká (Corylus colurna), obvod 14 cm 
vč. obalu z rákosové rohože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</si>
  <si>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
Obvod kmene se měří ve výšce 1,00m nad zemí. 
položka zahrnuje veškerý materiál, výrobky a polotovary, včetně mimostaveništní a vnitrostaveništní dopravy (rovněž přesuny), včetně naložení a složení, případně s uložením</t>
  </si>
  <si>
    <t>184B15</t>
  </si>
  <si>
    <t>VYSAZOVÁNÍ STROMŮ LISTNATÝCH S BALEM OBVOD KMENE DO 16CM, PODCHOZÍ VÝŠ MIN 2,4M</t>
  </si>
  <si>
    <t>Jilm – Ulmus (kultivar „New Horizon“), obvod 14-16 cm 
vč. obalu z rákosové rohože</t>
  </si>
  <si>
    <t>Přidružená stavební výroba</t>
  </si>
  <si>
    <t>709110</t>
  </si>
  <si>
    <t>PROVIZORNÍ ZAJIŠTĚNÍ KABELU VE VÝKOPU</t>
  </si>
  <si>
    <t>47,0*2=94,000 [A]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</si>
  <si>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Udává se počet kusů kompletní konstrukce nebo práce.</t>
  </si>
  <si>
    <t>709120</t>
  </si>
  <si>
    <t>PROVIZORNÍ ZAJIŠTĚNÍ POTRUBÍ VE VÝKOPU</t>
  </si>
  <si>
    <t>18,0*2=36,000 [A]</t>
  </si>
  <si>
    <t>767971</t>
  </si>
  <si>
    <t>EKOLOGICKÉ ZÁBRANY Z PLASTU</t>
  </si>
  <si>
    <t>protikořenící bariéra tl. 2mm</t>
  </si>
  <si>
    <t>23,0*6,0*2=276,000 [A]</t>
  </si>
  <si>
    <t>- položka zahrnuje dodávku a osazení předepsané konstrukce, závěsné, upevňovací prvky, spojovací a těsnící materiál, pomocný materiál, kompletní povrchovou úpravu</t>
  </si>
  <si>
    <t>dělená chránička DN110</t>
  </si>
  <si>
    <t>94,0*2=188,000 [A]</t>
  </si>
  <si>
    <t>02620</t>
  </si>
  <si>
    <t>ZKOUŠENÍ KONSTRUKCÍ A PRACÍ NEZÁVISLOU ZKUŠEBNOU</t>
  </si>
  <si>
    <t>KPL</t>
  </si>
  <si>
    <t>Zkoušky a revize v rozsahu dle požadavků PD.</t>
  </si>
  <si>
    <t>zahrnuje veškeré náklady spojené s objednatelem požadovanými zkouškami</t>
  </si>
  <si>
    <t>02910</t>
  </si>
  <si>
    <t>OSTATNÍ POŽADAVKY - ZEMĚMĚŘIČSKÁ MĚŘENÍ</t>
  </si>
  <si>
    <t>vytyčení stavby</t>
  </si>
  <si>
    <t>zahrnuje veškeré náklady spojené s objednatelem požadovanými pracemi,  
- pro stanovení orientační investorské ceny určete jednotkovou cenu jako 1% odhadované ceny stavby</t>
  </si>
  <si>
    <t>029113</t>
  </si>
  <si>
    <t>OSTATNÍ POŽADAVKY - GEODETICKÉ ZAMĚŘENÍ</t>
  </si>
  <si>
    <t>Zaměření skutečného provedení</t>
  </si>
  <si>
    <t>zahrnuje veškeré náklady spojené s objednatelem požadovanými pracemi</t>
  </si>
  <si>
    <t>02912R</t>
  </si>
  <si>
    <t>OSTATNÍ POŽADAVKY - VYTYČENÍ IS</t>
  </si>
  <si>
    <t>02943</t>
  </si>
  <si>
    <t>OSTATNÍ POŽADAVKY - VYPRACOVÁNÍ DOKUMENTACE PRO PROVÁDĚNÍ STAVBY</t>
  </si>
  <si>
    <t>vypracování realizační dokumentace SO 203</t>
  </si>
  <si>
    <t>02944</t>
  </si>
  <si>
    <t>OSTAT POŽADAVKY - DOKUMENTACE SKUTEČ PROVEDENÍ V DIGIT FORMĚ</t>
  </si>
  <si>
    <t>02945</t>
  </si>
  <si>
    <t>OSTAT POŽADAVKY - GEOMETRICKÝ PLÁN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</si>
  <si>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</si>
  <si>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02990</t>
  </si>
  <si>
    <t>OSTATNÍ POŽADAVKY - INFORMAČNÍ TABULE</t>
  </si>
  <si>
    <t>Informační tabule rozměru 2,5x1,75 m dle předpisu Kraje Vysočina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</si>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</sst>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3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6" xfId="6" applyFont="1" applyFill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1" xfId="6" quotePrefix="1" applyFont="1" applyBorder="1" applyAlignment="1">
      <alignment horizontal="left"/>
    </xf>
    <xf numFmtId="0" fontId="1" fillId="2" borderId="0" xfId="6" applyFont="1" applyFill="1" applyAlignment="1">
      <alignment horizontal="center" vertical="center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4" fillId="3" borderId="1" xfId="6" applyFont="1" applyFill="1" applyBorder="1" applyAlignment="1">
      <alignment horizontal="center" vertical="center" wrapText="1"/>
    </xf>
    <xf numFmtId="0" fontId="0" fillId="2" borderId="0" xfId="6" applyFont="1" applyFill="1" applyAlignment="1"/>
    <xf numFmtId="0" fontId="2" fillId="2" borderId="0" xfId="6" applyFont="1" applyFill="1" applyAlignment="1"/>
    <xf numFmtId="0" fontId="0" fillId="2" borderId="2" xfId="6" applyFont="1" applyFill="1" applyBorder="1" applyAlignment="1"/>
  </cellXfs>
  <cellStyles count="7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Percent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33500" cy="5715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workbookViewId="0">
      <selection activeCell="B8" sqref="B8"/>
    </sheetView>
  </sheetViews>
  <sheetFormatPr defaultColWidth="9.140625" defaultRowHeight="12.75" customHeight="1"/>
  <cols>
    <col min="1" max="1" width="25.7109375" customWidth="1"/>
    <col min="2" max="2" width="66.7109375" customWidth="1"/>
    <col min="3" max="5" width="20.7109375" customWidth="1"/>
  </cols>
  <sheetData>
    <row r="1" spans="1:5" ht="12.75" customHeight="1">
      <c r="A1" s="40"/>
      <c r="B1" s="1"/>
      <c r="C1" s="1"/>
      <c r="D1" s="1"/>
      <c r="E1" s="1"/>
    </row>
    <row r="2" spans="1:5" ht="12.75" customHeight="1">
      <c r="A2" s="40"/>
      <c r="B2" s="36" t="s">
        <v>0</v>
      </c>
      <c r="C2" s="1"/>
      <c r="D2" s="1"/>
      <c r="E2" s="1"/>
    </row>
    <row r="3" spans="1:5" ht="20.100000000000001" customHeight="1">
      <c r="A3" s="40"/>
      <c r="B3" s="40"/>
      <c r="C3" s="1"/>
      <c r="D3" s="1"/>
      <c r="E3" s="1"/>
    </row>
    <row r="4" spans="1:5" ht="20.100000000000001" customHeight="1">
      <c r="A4" s="41" t="s">
        <v>1</v>
      </c>
      <c r="B4" s="41"/>
      <c r="C4" s="41"/>
      <c r="D4" s="41"/>
      <c r="E4" s="41"/>
    </row>
    <row r="5" spans="1:5" ht="12.75" customHeight="1">
      <c r="A5" s="1"/>
      <c r="B5" s="40" t="s">
        <v>2</v>
      </c>
      <c r="C5" s="40"/>
      <c r="D5" s="40"/>
      <c r="E5" s="1"/>
    </row>
    <row r="6" spans="1:5" ht="12.75" customHeight="1">
      <c r="A6" s="1"/>
      <c r="B6" s="3" t="s">
        <v>3</v>
      </c>
      <c r="C6" s="6">
        <f>SUM(C10:C13)</f>
        <v>0</v>
      </c>
      <c r="D6" s="1"/>
      <c r="E6" s="1"/>
    </row>
    <row r="7" spans="1:5" ht="12.75" customHeight="1">
      <c r="A7" s="1"/>
      <c r="B7" s="3" t="s">
        <v>4</v>
      </c>
      <c r="C7" s="6">
        <f>SUM(E10:E13)</f>
        <v>0</v>
      </c>
      <c r="D7" s="1"/>
      <c r="E7" s="1"/>
    </row>
    <row r="8" spans="1:5" ht="12.75" customHeight="1">
      <c r="A8" s="5"/>
      <c r="B8" s="5"/>
      <c r="C8" s="5"/>
      <c r="D8" s="5"/>
      <c r="E8" s="5"/>
    </row>
    <row r="9" spans="1:5" ht="12.75" customHeight="1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>
      <c r="A10" s="35" t="s">
        <v>10</v>
      </c>
      <c r="B10" s="16" t="s">
        <v>11</v>
      </c>
      <c r="C10" s="17">
        <f>'101_1'!I3</f>
        <v>0</v>
      </c>
      <c r="D10" s="17">
        <f>'101_1'!O2</f>
        <v>0</v>
      </c>
      <c r="E10" s="17">
        <f>C10+D10</f>
        <v>0</v>
      </c>
    </row>
    <row r="11" spans="1:5" ht="12.75" customHeight="1">
      <c r="A11" s="35" t="s">
        <v>12</v>
      </c>
      <c r="B11" s="16" t="s">
        <v>13</v>
      </c>
      <c r="C11" s="17">
        <f>'203_1'!I3</f>
        <v>0</v>
      </c>
      <c r="D11" s="17">
        <f>'203_1'!O2</f>
        <v>0</v>
      </c>
      <c r="E11" s="17">
        <f>C11+D11</f>
        <v>0</v>
      </c>
    </row>
    <row r="12" spans="1:5" ht="12.75" customHeight="1">
      <c r="A12" s="35" t="s">
        <v>14</v>
      </c>
      <c r="B12" s="16" t="s">
        <v>15</v>
      </c>
      <c r="C12" s="17">
        <f>'804_1'!I3</f>
        <v>0</v>
      </c>
      <c r="D12" s="17">
        <f>'804_1'!O2</f>
        <v>0</v>
      </c>
      <c r="E12" s="17">
        <f>C12+D12</f>
        <v>0</v>
      </c>
    </row>
    <row r="13" spans="1:5" ht="12.75" customHeight="1">
      <c r="A13" s="35" t="s">
        <v>16</v>
      </c>
      <c r="B13" s="16" t="s">
        <v>17</v>
      </c>
      <c r="C13" s="17">
        <f>VON_1!I3</f>
        <v>0</v>
      </c>
      <c r="D13" s="17">
        <f>VON_1!O2</f>
        <v>0</v>
      </c>
      <c r="E13" s="17">
        <f>C13+D13</f>
        <v>0</v>
      </c>
    </row>
  </sheetData>
  <mergeCells count="4">
    <mergeCell ref="A1:A3"/>
    <mergeCell ref="B2:B3"/>
    <mergeCell ref="B5:D5"/>
    <mergeCell ref="A4:E4"/>
  </mergeCells>
  <pageMargins left="0.74803149606299213" right="0.74803149606299213" top="0.98425196850393704" bottom="0.98425196850393704" header="0.51181102362204722" footer="0.51181102362204722"/>
  <pageSetup paperSize="9" scale="85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39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>
      <c r="A1" t="s">
        <v>18</v>
      </c>
      <c r="B1" s="1"/>
      <c r="C1" s="1"/>
      <c r="D1" s="1"/>
      <c r="E1" s="1"/>
      <c r="F1" s="1"/>
      <c r="G1" s="1"/>
      <c r="H1" s="1"/>
      <c r="I1" s="1"/>
      <c r="J1" s="1"/>
      <c r="P1" t="s">
        <v>19</v>
      </c>
    </row>
    <row r="2" spans="1:18" ht="24.95" customHeight="1">
      <c r="B2" s="1"/>
      <c r="C2" s="1"/>
      <c r="D2" s="1"/>
      <c r="E2" s="2" t="s">
        <v>20</v>
      </c>
      <c r="F2" s="1"/>
      <c r="G2" s="1"/>
      <c r="H2" s="5"/>
      <c r="I2" s="5"/>
      <c r="J2" s="1"/>
      <c r="O2">
        <f>0+O9+O26+O115+O120+O133+O170+O207</f>
        <v>0</v>
      </c>
      <c r="P2" t="s">
        <v>21</v>
      </c>
    </row>
    <row r="3" spans="1:18" ht="15" customHeight="1">
      <c r="A3" t="s">
        <v>22</v>
      </c>
      <c r="B3" s="11" t="s">
        <v>23</v>
      </c>
      <c r="C3" s="37" t="s">
        <v>24</v>
      </c>
      <c r="D3" s="40"/>
      <c r="E3" s="12" t="s">
        <v>25</v>
      </c>
      <c r="F3" s="1"/>
      <c r="G3" s="8"/>
      <c r="H3" s="7" t="s">
        <v>26</v>
      </c>
      <c r="I3" s="34">
        <f>0+I9+I26+I115+I120+I133+I170+I207</f>
        <v>0</v>
      </c>
      <c r="J3" s="9"/>
      <c r="O3" t="s">
        <v>27</v>
      </c>
      <c r="P3" t="s">
        <v>28</v>
      </c>
    </row>
    <row r="4" spans="1:18" ht="15" customHeight="1">
      <c r="A4" t="s">
        <v>29</v>
      </c>
      <c r="B4" s="11" t="s">
        <v>30</v>
      </c>
      <c r="C4" s="37" t="s">
        <v>10</v>
      </c>
      <c r="D4" s="40"/>
      <c r="E4" s="12" t="s">
        <v>11</v>
      </c>
      <c r="F4" s="1"/>
      <c r="G4" s="1"/>
      <c r="H4" s="10"/>
      <c r="I4" s="10"/>
      <c r="J4" s="1"/>
      <c r="O4" t="s">
        <v>31</v>
      </c>
      <c r="P4" t="s">
        <v>28</v>
      </c>
    </row>
    <row r="5" spans="1:18" ht="12.75" customHeight="1">
      <c r="A5" t="s">
        <v>32</v>
      </c>
      <c r="B5" s="14" t="s">
        <v>33</v>
      </c>
      <c r="C5" s="38" t="s">
        <v>26</v>
      </c>
      <c r="D5" s="42"/>
      <c r="E5" s="15" t="s">
        <v>34</v>
      </c>
      <c r="F5" s="5"/>
      <c r="G5" s="5"/>
      <c r="H5" s="5"/>
      <c r="I5" s="5"/>
      <c r="J5" s="5"/>
      <c r="O5" t="s">
        <v>35</v>
      </c>
      <c r="P5" t="s">
        <v>28</v>
      </c>
    </row>
    <row r="6" spans="1:18" ht="12.75" customHeight="1">
      <c r="A6" s="39" t="s">
        <v>36</v>
      </c>
      <c r="B6" s="39" t="s">
        <v>37</v>
      </c>
      <c r="C6" s="39" t="s">
        <v>38</v>
      </c>
      <c r="D6" s="39" t="s">
        <v>39</v>
      </c>
      <c r="E6" s="39" t="s">
        <v>40</v>
      </c>
      <c r="F6" s="39" t="s">
        <v>41</v>
      </c>
      <c r="G6" s="39" t="s">
        <v>42</v>
      </c>
      <c r="H6" s="39" t="s">
        <v>43</v>
      </c>
      <c r="I6" s="39"/>
      <c r="J6" s="39" t="s">
        <v>44</v>
      </c>
    </row>
    <row r="7" spans="1:18" ht="12.75" customHeight="1">
      <c r="A7" s="39"/>
      <c r="B7" s="39"/>
      <c r="C7" s="39"/>
      <c r="D7" s="39"/>
      <c r="E7" s="39"/>
      <c r="F7" s="39"/>
      <c r="G7" s="39"/>
      <c r="H7" s="13" t="s">
        <v>45</v>
      </c>
      <c r="I7" s="13" t="s">
        <v>46</v>
      </c>
      <c r="J7" s="39"/>
    </row>
    <row r="8" spans="1:18" ht="12.75" customHeight="1">
      <c r="A8" s="13" t="s">
        <v>47</v>
      </c>
      <c r="B8" s="13" t="s">
        <v>26</v>
      </c>
      <c r="C8" s="13" t="s">
        <v>28</v>
      </c>
      <c r="D8" s="13" t="s">
        <v>19</v>
      </c>
      <c r="E8" s="13" t="s">
        <v>48</v>
      </c>
      <c r="F8" s="13" t="s">
        <v>49</v>
      </c>
      <c r="G8" s="13" t="s">
        <v>21</v>
      </c>
      <c r="H8" s="13">
        <v>9</v>
      </c>
      <c r="I8" s="13" t="s">
        <v>50</v>
      </c>
      <c r="J8" s="13" t="s">
        <v>51</v>
      </c>
    </row>
    <row r="9" spans="1:18" ht="12.75" customHeight="1">
      <c r="A9" s="19" t="s">
        <v>52</v>
      </c>
      <c r="B9" s="19"/>
      <c r="C9" s="20" t="s">
        <v>47</v>
      </c>
      <c r="D9" s="19"/>
      <c r="E9" s="21" t="s">
        <v>53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0+I10+I14+I18+I22</f>
        <v>0</v>
      </c>
      <c r="R9">
        <f>0+O10+O14+O18+O22</f>
        <v>0</v>
      </c>
    </row>
    <row r="10" spans="1:18">
      <c r="A10" s="18" t="s">
        <v>54</v>
      </c>
      <c r="B10" s="23" t="s">
        <v>26</v>
      </c>
      <c r="C10" s="23" t="s">
        <v>55</v>
      </c>
      <c r="D10" s="18" t="s">
        <v>56</v>
      </c>
      <c r="E10" s="24" t="s">
        <v>57</v>
      </c>
      <c r="F10" s="25" t="s">
        <v>58</v>
      </c>
      <c r="G10" s="26">
        <v>0.91500000000000004</v>
      </c>
      <c r="H10" s="27"/>
      <c r="I10" s="27">
        <f>ROUND(ROUND(H10,2)*ROUND(G10,3),2)</f>
        <v>0</v>
      </c>
      <c r="J10" s="25" t="s">
        <v>59</v>
      </c>
      <c r="O10">
        <f>(I10*21)/100</f>
        <v>0</v>
      </c>
      <c r="P10" t="s">
        <v>28</v>
      </c>
    </row>
    <row r="11" spans="1:18">
      <c r="A11" s="28" t="s">
        <v>60</v>
      </c>
      <c r="E11" s="29" t="s">
        <v>61</v>
      </c>
    </row>
    <row r="12" spans="1:18">
      <c r="A12" s="30" t="s">
        <v>62</v>
      </c>
      <c r="E12" s="31" t="s">
        <v>63</v>
      </c>
    </row>
    <row r="13" spans="1:18" ht="25.5">
      <c r="A13" t="s">
        <v>64</v>
      </c>
      <c r="E13" s="29" t="s">
        <v>65</v>
      </c>
    </row>
    <row r="14" spans="1:18">
      <c r="A14" s="18" t="s">
        <v>54</v>
      </c>
      <c r="B14" s="23" t="s">
        <v>28</v>
      </c>
      <c r="C14" s="23" t="s">
        <v>66</v>
      </c>
      <c r="D14" s="18" t="s">
        <v>56</v>
      </c>
      <c r="E14" s="24" t="s">
        <v>67</v>
      </c>
      <c r="F14" s="25" t="s">
        <v>68</v>
      </c>
      <c r="G14" s="26">
        <v>22.4</v>
      </c>
      <c r="H14" s="27"/>
      <c r="I14" s="27">
        <f>ROUND(ROUND(H14,2)*ROUND(G14,3),2)</f>
        <v>0</v>
      </c>
      <c r="J14" s="25" t="s">
        <v>59</v>
      </c>
      <c r="O14">
        <f>(I14*21)/100</f>
        <v>0</v>
      </c>
      <c r="P14" t="s">
        <v>28</v>
      </c>
    </row>
    <row r="15" spans="1:18">
      <c r="A15" s="28" t="s">
        <v>60</v>
      </c>
      <c r="E15" s="29" t="s">
        <v>69</v>
      </c>
    </row>
    <row r="16" spans="1:18">
      <c r="A16" s="30" t="s">
        <v>62</v>
      </c>
      <c r="E16" s="31" t="s">
        <v>70</v>
      </c>
    </row>
    <row r="17" spans="1:18" ht="25.5">
      <c r="A17" t="s">
        <v>64</v>
      </c>
      <c r="E17" s="29" t="s">
        <v>71</v>
      </c>
    </row>
    <row r="18" spans="1:18" ht="25.5">
      <c r="A18" s="18" t="s">
        <v>54</v>
      </c>
      <c r="B18" s="23" t="s">
        <v>19</v>
      </c>
      <c r="C18" s="23" t="s">
        <v>72</v>
      </c>
      <c r="D18" s="18" t="s">
        <v>56</v>
      </c>
      <c r="E18" s="24" t="s">
        <v>73</v>
      </c>
      <c r="F18" s="25" t="s">
        <v>58</v>
      </c>
      <c r="G18" s="26">
        <v>7436.3220000000001</v>
      </c>
      <c r="H18" s="27"/>
      <c r="I18" s="27">
        <f>ROUND(ROUND(H18,2)*ROUND(G18,3),2)</f>
        <v>0</v>
      </c>
      <c r="J18" s="25" t="s">
        <v>59</v>
      </c>
      <c r="O18">
        <f>(I18*21)/100</f>
        <v>0</v>
      </c>
      <c r="P18" t="s">
        <v>28</v>
      </c>
    </row>
    <row r="19" spans="1:18">
      <c r="A19" s="28" t="s">
        <v>60</v>
      </c>
      <c r="E19" s="29" t="s">
        <v>74</v>
      </c>
    </row>
    <row r="20" spans="1:18" ht="114.75">
      <c r="A20" s="30" t="s">
        <v>62</v>
      </c>
      <c r="E20" s="31" t="s">
        <v>75</v>
      </c>
    </row>
    <row r="21" spans="1:18" ht="140.25">
      <c r="A21" t="s">
        <v>64</v>
      </c>
      <c r="E21" s="29" t="s">
        <v>76</v>
      </c>
    </row>
    <row r="22" spans="1:18" ht="25.5">
      <c r="A22" s="18" t="s">
        <v>54</v>
      </c>
      <c r="B22" s="23" t="s">
        <v>48</v>
      </c>
      <c r="C22" s="23" t="s">
        <v>77</v>
      </c>
      <c r="D22" s="18" t="s">
        <v>56</v>
      </c>
      <c r="E22" s="24" t="s">
        <v>78</v>
      </c>
      <c r="F22" s="25" t="s">
        <v>58</v>
      </c>
      <c r="G22" s="26">
        <v>153.19999999999999</v>
      </c>
      <c r="H22" s="27"/>
      <c r="I22" s="27">
        <f>ROUND(ROUND(H22,2)*ROUND(G22,3),2)</f>
        <v>0</v>
      </c>
      <c r="J22" s="25" t="s">
        <v>59</v>
      </c>
      <c r="O22">
        <f>(I22*21)/100</f>
        <v>0</v>
      </c>
      <c r="P22" t="s">
        <v>28</v>
      </c>
    </row>
    <row r="23" spans="1:18">
      <c r="A23" s="28" t="s">
        <v>60</v>
      </c>
      <c r="E23" s="29" t="s">
        <v>56</v>
      </c>
    </row>
    <row r="24" spans="1:18" ht="51">
      <c r="A24" s="30" t="s">
        <v>62</v>
      </c>
      <c r="E24" s="31" t="s">
        <v>79</v>
      </c>
    </row>
    <row r="25" spans="1:18" ht="140.25">
      <c r="A25" t="s">
        <v>64</v>
      </c>
      <c r="E25" s="29" t="s">
        <v>76</v>
      </c>
    </row>
    <row r="26" spans="1:18" ht="12.75" customHeight="1">
      <c r="A26" s="5" t="s">
        <v>52</v>
      </c>
      <c r="B26" s="5"/>
      <c r="C26" s="32" t="s">
        <v>26</v>
      </c>
      <c r="D26" s="5"/>
      <c r="E26" s="21" t="s">
        <v>80</v>
      </c>
      <c r="F26" s="5"/>
      <c r="G26" s="5"/>
      <c r="H26" s="5"/>
      <c r="I26" s="33">
        <f>0+Q26</f>
        <v>0</v>
      </c>
      <c r="J26" s="5"/>
      <c r="O26">
        <f>0+R26</f>
        <v>0</v>
      </c>
      <c r="Q26">
        <f>0+I27+I31+I35+I39+I43+I47+I51+I55+I59+I63+I67+I71+I75+I79+I83+I87+I91+I95+I99+I103+I107+I111</f>
        <v>0</v>
      </c>
      <c r="R26">
        <f>0+O27+O31+O35+O39+O43+O47+O51+O55+O59+O63+O67+O71+O75+O79+O83+O87+O91+O95+O99+O103+O107+O111</f>
        <v>0</v>
      </c>
    </row>
    <row r="27" spans="1:18">
      <c r="A27" s="18" t="s">
        <v>54</v>
      </c>
      <c r="B27" s="23" t="s">
        <v>49</v>
      </c>
      <c r="C27" s="23" t="s">
        <v>81</v>
      </c>
      <c r="D27" s="18" t="s">
        <v>56</v>
      </c>
      <c r="E27" s="24" t="s">
        <v>82</v>
      </c>
      <c r="F27" s="25" t="s">
        <v>68</v>
      </c>
      <c r="G27" s="26">
        <v>4.085</v>
      </c>
      <c r="H27" s="27"/>
      <c r="I27" s="27">
        <f>ROUND(ROUND(H27,2)*ROUND(G27,3),2)</f>
        <v>0</v>
      </c>
      <c r="J27" s="25" t="s">
        <v>59</v>
      </c>
      <c r="O27">
        <f>(I27*21)/100</f>
        <v>0</v>
      </c>
      <c r="P27" t="s">
        <v>28</v>
      </c>
    </row>
    <row r="28" spans="1:18">
      <c r="A28" s="28" t="s">
        <v>60</v>
      </c>
      <c r="E28" s="29" t="s">
        <v>83</v>
      </c>
    </row>
    <row r="29" spans="1:18">
      <c r="A29" s="30" t="s">
        <v>62</v>
      </c>
      <c r="E29" s="31" t="s">
        <v>84</v>
      </c>
    </row>
    <row r="30" spans="1:18" ht="63.75">
      <c r="A30" t="s">
        <v>64</v>
      </c>
      <c r="E30" s="29" t="s">
        <v>85</v>
      </c>
    </row>
    <row r="31" spans="1:18" ht="25.5">
      <c r="A31" s="18" t="s">
        <v>54</v>
      </c>
      <c r="B31" s="23" t="s">
        <v>21</v>
      </c>
      <c r="C31" s="23" t="s">
        <v>86</v>
      </c>
      <c r="D31" s="18" t="s">
        <v>56</v>
      </c>
      <c r="E31" s="24" t="s">
        <v>87</v>
      </c>
      <c r="F31" s="25" t="s">
        <v>68</v>
      </c>
      <c r="G31" s="26">
        <v>2947.328</v>
      </c>
      <c r="H31" s="27"/>
      <c r="I31" s="27">
        <f>ROUND(ROUND(H31,2)*ROUND(G31,3),2)</f>
        <v>0</v>
      </c>
      <c r="J31" s="25" t="s">
        <v>59</v>
      </c>
      <c r="O31">
        <f>(I31*21)/100</f>
        <v>0</v>
      </c>
      <c r="P31" t="s">
        <v>28</v>
      </c>
    </row>
    <row r="32" spans="1:18" ht="25.5">
      <c r="A32" s="28" t="s">
        <v>60</v>
      </c>
      <c r="E32" s="29" t="s">
        <v>88</v>
      </c>
    </row>
    <row r="33" spans="1:16" ht="51">
      <c r="A33" s="30" t="s">
        <v>62</v>
      </c>
      <c r="E33" s="31" t="s">
        <v>89</v>
      </c>
    </row>
    <row r="34" spans="1:16" ht="63.75">
      <c r="A34" t="s">
        <v>64</v>
      </c>
      <c r="E34" s="29" t="s">
        <v>90</v>
      </c>
    </row>
    <row r="35" spans="1:16">
      <c r="A35" s="18" t="s">
        <v>54</v>
      </c>
      <c r="B35" s="23" t="s">
        <v>91</v>
      </c>
      <c r="C35" s="23" t="s">
        <v>92</v>
      </c>
      <c r="D35" s="18" t="s">
        <v>56</v>
      </c>
      <c r="E35" s="24" t="s">
        <v>93</v>
      </c>
      <c r="F35" s="25" t="s">
        <v>94</v>
      </c>
      <c r="G35" s="26">
        <v>720</v>
      </c>
      <c r="H35" s="27"/>
      <c r="I35" s="27">
        <f>ROUND(ROUND(H35,2)*ROUND(G35,3),2)</f>
        <v>0</v>
      </c>
      <c r="J35" s="25" t="s">
        <v>59</v>
      </c>
      <c r="O35">
        <f>(I35*21)/100</f>
        <v>0</v>
      </c>
      <c r="P35" t="s">
        <v>28</v>
      </c>
    </row>
    <row r="36" spans="1:16">
      <c r="A36" s="28" t="s">
        <v>60</v>
      </c>
      <c r="E36" s="29" t="s">
        <v>95</v>
      </c>
    </row>
    <row r="37" spans="1:16">
      <c r="A37" s="30" t="s">
        <v>62</v>
      </c>
      <c r="E37" s="31" t="s">
        <v>56</v>
      </c>
    </row>
    <row r="38" spans="1:16" ht="63.75">
      <c r="A38" t="s">
        <v>64</v>
      </c>
      <c r="E38" s="29" t="s">
        <v>90</v>
      </c>
    </row>
    <row r="39" spans="1:16">
      <c r="A39" s="18" t="s">
        <v>54</v>
      </c>
      <c r="B39" s="23" t="s">
        <v>96</v>
      </c>
      <c r="C39" s="23" t="s">
        <v>97</v>
      </c>
      <c r="D39" s="18" t="s">
        <v>56</v>
      </c>
      <c r="E39" s="24" t="s">
        <v>98</v>
      </c>
      <c r="F39" s="25" t="s">
        <v>94</v>
      </c>
      <c r="G39" s="26">
        <v>30.5</v>
      </c>
      <c r="H39" s="27"/>
      <c r="I39" s="27">
        <f>ROUND(ROUND(H39,2)*ROUND(G39,3),2)</f>
        <v>0</v>
      </c>
      <c r="J39" s="25" t="s">
        <v>59</v>
      </c>
      <c r="O39">
        <f>(I39*21)/100</f>
        <v>0</v>
      </c>
      <c r="P39" t="s">
        <v>28</v>
      </c>
    </row>
    <row r="40" spans="1:16">
      <c r="A40" s="28" t="s">
        <v>60</v>
      </c>
      <c r="E40" s="29" t="s">
        <v>99</v>
      </c>
    </row>
    <row r="41" spans="1:16">
      <c r="A41" s="30" t="s">
        <v>62</v>
      </c>
      <c r="E41" s="31" t="s">
        <v>100</v>
      </c>
    </row>
    <row r="42" spans="1:16" ht="63.75">
      <c r="A42" t="s">
        <v>64</v>
      </c>
      <c r="E42" s="29" t="s">
        <v>101</v>
      </c>
    </row>
    <row r="43" spans="1:16">
      <c r="A43" s="18" t="s">
        <v>54</v>
      </c>
      <c r="B43" s="23" t="s">
        <v>102</v>
      </c>
      <c r="C43" s="23" t="s">
        <v>103</v>
      </c>
      <c r="D43" s="18" t="s">
        <v>56</v>
      </c>
      <c r="E43" s="24" t="s">
        <v>104</v>
      </c>
      <c r="F43" s="25" t="s">
        <v>68</v>
      </c>
      <c r="G43" s="26">
        <v>739.87199999999996</v>
      </c>
      <c r="H43" s="27"/>
      <c r="I43" s="27">
        <f>ROUND(ROUND(H43,2)*ROUND(G43,3),2)</f>
        <v>0</v>
      </c>
      <c r="J43" s="25" t="s">
        <v>59</v>
      </c>
      <c r="O43">
        <f>(I43*21)/100</f>
        <v>0</v>
      </c>
      <c r="P43" t="s">
        <v>28</v>
      </c>
    </row>
    <row r="44" spans="1:16" ht="25.5">
      <c r="A44" s="28" t="s">
        <v>60</v>
      </c>
      <c r="E44" s="29" t="s">
        <v>105</v>
      </c>
    </row>
    <row r="45" spans="1:16">
      <c r="A45" s="30" t="s">
        <v>62</v>
      </c>
      <c r="E45" s="31" t="s">
        <v>106</v>
      </c>
    </row>
    <row r="46" spans="1:16" ht="63.75">
      <c r="A46" t="s">
        <v>64</v>
      </c>
      <c r="E46" s="29" t="s">
        <v>90</v>
      </c>
    </row>
    <row r="47" spans="1:16">
      <c r="A47" s="18" t="s">
        <v>54</v>
      </c>
      <c r="B47" s="23" t="s">
        <v>50</v>
      </c>
      <c r="C47" s="23" t="s">
        <v>107</v>
      </c>
      <c r="D47" s="18" t="s">
        <v>108</v>
      </c>
      <c r="E47" s="24" t="s">
        <v>109</v>
      </c>
      <c r="F47" s="25" t="s">
        <v>68</v>
      </c>
      <c r="G47" s="26">
        <v>408.83</v>
      </c>
      <c r="H47" s="27"/>
      <c r="I47" s="27">
        <f>ROUND(ROUND(H47,2)*ROUND(G47,3),2)</f>
        <v>0</v>
      </c>
      <c r="J47" s="25" t="s">
        <v>59</v>
      </c>
      <c r="O47">
        <f>(I47*21)/100</f>
        <v>0</v>
      </c>
      <c r="P47" t="s">
        <v>28</v>
      </c>
    </row>
    <row r="48" spans="1:16" ht="25.5">
      <c r="A48" s="28" t="s">
        <v>60</v>
      </c>
      <c r="E48" s="29" t="s">
        <v>110</v>
      </c>
    </row>
    <row r="49" spans="1:16" ht="63.75">
      <c r="A49" s="30" t="s">
        <v>62</v>
      </c>
      <c r="E49" s="31" t="s">
        <v>111</v>
      </c>
    </row>
    <row r="50" spans="1:16" ht="369.75">
      <c r="A50" t="s">
        <v>64</v>
      </c>
      <c r="E50" s="29" t="s">
        <v>112</v>
      </c>
    </row>
    <row r="51" spans="1:16">
      <c r="A51" s="18" t="s">
        <v>54</v>
      </c>
      <c r="B51" s="23" t="s">
        <v>51</v>
      </c>
      <c r="C51" s="23" t="s">
        <v>107</v>
      </c>
      <c r="D51" s="18" t="s">
        <v>113</v>
      </c>
      <c r="E51" s="24" t="s">
        <v>109</v>
      </c>
      <c r="F51" s="25" t="s">
        <v>68</v>
      </c>
      <c r="G51" s="26">
        <v>2801.34</v>
      </c>
      <c r="H51" s="27"/>
      <c r="I51" s="27">
        <f>ROUND(ROUND(H51,2)*ROUND(G51,3),2)</f>
        <v>0</v>
      </c>
      <c r="J51" s="25" t="s">
        <v>59</v>
      </c>
      <c r="O51">
        <f>(I51*21)/100</f>
        <v>0</v>
      </c>
      <c r="P51" t="s">
        <v>28</v>
      </c>
    </row>
    <row r="52" spans="1:16" ht="25.5">
      <c r="A52" s="28" t="s">
        <v>60</v>
      </c>
      <c r="E52" s="29" t="s">
        <v>114</v>
      </c>
    </row>
    <row r="53" spans="1:16">
      <c r="A53" s="30" t="s">
        <v>62</v>
      </c>
      <c r="E53" s="31" t="s">
        <v>56</v>
      </c>
    </row>
    <row r="54" spans="1:16" ht="369.75">
      <c r="A54" t="s">
        <v>64</v>
      </c>
      <c r="E54" s="29" t="s">
        <v>112</v>
      </c>
    </row>
    <row r="55" spans="1:16">
      <c r="A55" s="18" t="s">
        <v>54</v>
      </c>
      <c r="B55" s="23" t="s">
        <v>115</v>
      </c>
      <c r="C55" s="23" t="s">
        <v>116</v>
      </c>
      <c r="D55" s="18" t="s">
        <v>108</v>
      </c>
      <c r="E55" s="24" t="s">
        <v>117</v>
      </c>
      <c r="F55" s="25" t="s">
        <v>68</v>
      </c>
      <c r="G55" s="26">
        <v>26.88</v>
      </c>
      <c r="H55" s="27"/>
      <c r="I55" s="27">
        <f>ROUND(ROUND(H55,2)*ROUND(G55,3),2)</f>
        <v>0</v>
      </c>
      <c r="J55" s="25" t="s">
        <v>59</v>
      </c>
      <c r="O55">
        <f>(I55*21)/100</f>
        <v>0</v>
      </c>
      <c r="P55" t="s">
        <v>28</v>
      </c>
    </row>
    <row r="56" spans="1:16">
      <c r="A56" s="28" t="s">
        <v>60</v>
      </c>
      <c r="E56" s="29" t="s">
        <v>118</v>
      </c>
    </row>
    <row r="57" spans="1:16">
      <c r="A57" s="30" t="s">
        <v>62</v>
      </c>
      <c r="E57" s="31" t="s">
        <v>119</v>
      </c>
    </row>
    <row r="58" spans="1:16" ht="306">
      <c r="A58" t="s">
        <v>64</v>
      </c>
      <c r="E58" s="29" t="s">
        <v>120</v>
      </c>
    </row>
    <row r="59" spans="1:16">
      <c r="A59" s="18" t="s">
        <v>54</v>
      </c>
      <c r="B59" s="23" t="s">
        <v>121</v>
      </c>
      <c r="C59" s="23" t="s">
        <v>116</v>
      </c>
      <c r="D59" s="18" t="s">
        <v>113</v>
      </c>
      <c r="E59" s="24" t="s">
        <v>117</v>
      </c>
      <c r="F59" s="25" t="s">
        <v>68</v>
      </c>
      <c r="G59" s="26">
        <v>2883.42</v>
      </c>
      <c r="H59" s="27"/>
      <c r="I59" s="27">
        <f>ROUND(ROUND(H59,2)*ROUND(G59,3),2)</f>
        <v>0</v>
      </c>
      <c r="J59" s="25" t="s">
        <v>59</v>
      </c>
      <c r="O59">
        <f>(I59*21)/100</f>
        <v>0</v>
      </c>
      <c r="P59" t="s">
        <v>28</v>
      </c>
    </row>
    <row r="60" spans="1:16">
      <c r="A60" s="28" t="s">
        <v>60</v>
      </c>
      <c r="E60" s="29" t="s">
        <v>122</v>
      </c>
    </row>
    <row r="61" spans="1:16" ht="51">
      <c r="A61" s="30" t="s">
        <v>62</v>
      </c>
      <c r="E61" s="31" t="s">
        <v>123</v>
      </c>
    </row>
    <row r="62" spans="1:16" ht="306">
      <c r="A62" t="s">
        <v>64</v>
      </c>
      <c r="E62" s="29" t="s">
        <v>120</v>
      </c>
    </row>
    <row r="63" spans="1:16">
      <c r="A63" s="18" t="s">
        <v>54</v>
      </c>
      <c r="B63" s="23" t="s">
        <v>124</v>
      </c>
      <c r="C63" s="23" t="s">
        <v>125</v>
      </c>
      <c r="D63" s="18" t="s">
        <v>56</v>
      </c>
      <c r="E63" s="24" t="s">
        <v>126</v>
      </c>
      <c r="F63" s="25" t="s">
        <v>68</v>
      </c>
      <c r="G63" s="26">
        <v>107.91200000000001</v>
      </c>
      <c r="H63" s="27"/>
      <c r="I63" s="27">
        <f>ROUND(ROUND(H63,2)*ROUND(G63,3),2)</f>
        <v>0</v>
      </c>
      <c r="J63" s="25" t="s">
        <v>59</v>
      </c>
      <c r="O63">
        <f>(I63*21)/100</f>
        <v>0</v>
      </c>
      <c r="P63" t="s">
        <v>28</v>
      </c>
    </row>
    <row r="64" spans="1:16" ht="25.5">
      <c r="A64" s="28" t="s">
        <v>60</v>
      </c>
      <c r="E64" s="29" t="s">
        <v>127</v>
      </c>
    </row>
    <row r="65" spans="1:16" ht="51">
      <c r="A65" s="30" t="s">
        <v>62</v>
      </c>
      <c r="E65" s="31" t="s">
        <v>128</v>
      </c>
    </row>
    <row r="66" spans="1:16" ht="318.75">
      <c r="A66" t="s">
        <v>64</v>
      </c>
      <c r="E66" s="29" t="s">
        <v>129</v>
      </c>
    </row>
    <row r="67" spans="1:16">
      <c r="A67" s="18" t="s">
        <v>54</v>
      </c>
      <c r="B67" s="23" t="s">
        <v>130</v>
      </c>
      <c r="C67" s="23" t="s">
        <v>131</v>
      </c>
      <c r="D67" s="18" t="s">
        <v>108</v>
      </c>
      <c r="E67" s="24" t="s">
        <v>132</v>
      </c>
      <c r="F67" s="25" t="s">
        <v>68</v>
      </c>
      <c r="G67" s="26">
        <v>180.8</v>
      </c>
      <c r="H67" s="27"/>
      <c r="I67" s="27">
        <f>ROUND(ROUND(H67,2)*ROUND(G67,3),2)</f>
        <v>0</v>
      </c>
      <c r="J67" s="25" t="s">
        <v>59</v>
      </c>
      <c r="O67">
        <f>(I67*21)/100</f>
        <v>0</v>
      </c>
      <c r="P67" t="s">
        <v>28</v>
      </c>
    </row>
    <row r="68" spans="1:16" ht="25.5">
      <c r="A68" s="28" t="s">
        <v>60</v>
      </c>
      <c r="E68" s="29" t="s">
        <v>133</v>
      </c>
    </row>
    <row r="69" spans="1:16">
      <c r="A69" s="30" t="s">
        <v>62</v>
      </c>
      <c r="E69" s="31" t="s">
        <v>134</v>
      </c>
    </row>
    <row r="70" spans="1:16" ht="318.75">
      <c r="A70" t="s">
        <v>64</v>
      </c>
      <c r="E70" s="29" t="s">
        <v>129</v>
      </c>
    </row>
    <row r="71" spans="1:16">
      <c r="A71" s="18" t="s">
        <v>54</v>
      </c>
      <c r="B71" s="23" t="s">
        <v>135</v>
      </c>
      <c r="C71" s="23" t="s">
        <v>131</v>
      </c>
      <c r="D71" s="18" t="s">
        <v>113</v>
      </c>
      <c r="E71" s="24" t="s">
        <v>132</v>
      </c>
      <c r="F71" s="25" t="s">
        <v>68</v>
      </c>
      <c r="G71" s="26">
        <v>183.24</v>
      </c>
      <c r="H71" s="27"/>
      <c r="I71" s="27">
        <f>ROUND(ROUND(H71,2)*ROUND(G71,3),2)</f>
        <v>0</v>
      </c>
      <c r="J71" s="25" t="s">
        <v>59</v>
      </c>
      <c r="O71">
        <f>(I71*21)/100</f>
        <v>0</v>
      </c>
      <c r="P71" t="s">
        <v>28</v>
      </c>
    </row>
    <row r="72" spans="1:16" ht="25.5">
      <c r="A72" s="28" t="s">
        <v>60</v>
      </c>
      <c r="E72" s="29" t="s">
        <v>136</v>
      </c>
    </row>
    <row r="73" spans="1:16">
      <c r="A73" s="30" t="s">
        <v>62</v>
      </c>
      <c r="E73" s="31" t="s">
        <v>137</v>
      </c>
    </row>
    <row r="74" spans="1:16" ht="318.75">
      <c r="A74" t="s">
        <v>64</v>
      </c>
      <c r="E74" s="29" t="s">
        <v>129</v>
      </c>
    </row>
    <row r="75" spans="1:16">
      <c r="A75" s="18" t="s">
        <v>54</v>
      </c>
      <c r="B75" s="23" t="s">
        <v>138</v>
      </c>
      <c r="C75" s="23" t="s">
        <v>139</v>
      </c>
      <c r="D75" s="18" t="s">
        <v>56</v>
      </c>
      <c r="E75" s="24" t="s">
        <v>140</v>
      </c>
      <c r="F75" s="25" t="s">
        <v>68</v>
      </c>
      <c r="G75" s="26">
        <v>6629.45</v>
      </c>
      <c r="H75" s="27"/>
      <c r="I75" s="27">
        <f>ROUND(ROUND(H75,2)*ROUND(G75,3),2)</f>
        <v>0</v>
      </c>
      <c r="J75" s="25" t="s">
        <v>59</v>
      </c>
      <c r="O75">
        <f>(I75*21)/100</f>
        <v>0</v>
      </c>
      <c r="P75" t="s">
        <v>28</v>
      </c>
    </row>
    <row r="76" spans="1:16">
      <c r="A76" s="28" t="s">
        <v>60</v>
      </c>
      <c r="E76" s="29" t="s">
        <v>141</v>
      </c>
    </row>
    <row r="77" spans="1:16" ht="102">
      <c r="A77" s="30" t="s">
        <v>62</v>
      </c>
      <c r="E77" s="31" t="s">
        <v>142</v>
      </c>
    </row>
    <row r="78" spans="1:16" ht="191.25">
      <c r="A78" t="s">
        <v>64</v>
      </c>
      <c r="E78" s="29" t="s">
        <v>143</v>
      </c>
    </row>
    <row r="79" spans="1:16">
      <c r="A79" s="18" t="s">
        <v>54</v>
      </c>
      <c r="B79" s="23" t="s">
        <v>144</v>
      </c>
      <c r="C79" s="23" t="s">
        <v>145</v>
      </c>
      <c r="D79" s="18" t="s">
        <v>56</v>
      </c>
      <c r="E79" s="24" t="s">
        <v>146</v>
      </c>
      <c r="F79" s="25" t="s">
        <v>68</v>
      </c>
      <c r="G79" s="26">
        <v>2883.42</v>
      </c>
      <c r="H79" s="27"/>
      <c r="I79" s="27">
        <f>ROUND(ROUND(H79,2)*ROUND(G79,3),2)</f>
        <v>0</v>
      </c>
      <c r="J79" s="25" t="s">
        <v>59</v>
      </c>
      <c r="O79">
        <f>(I79*21)/100</f>
        <v>0</v>
      </c>
      <c r="P79" t="s">
        <v>28</v>
      </c>
    </row>
    <row r="80" spans="1:16">
      <c r="A80" s="28" t="s">
        <v>60</v>
      </c>
      <c r="E80" s="29" t="s">
        <v>147</v>
      </c>
    </row>
    <row r="81" spans="1:16" ht="51">
      <c r="A81" s="30" t="s">
        <v>62</v>
      </c>
      <c r="E81" s="31" t="s">
        <v>148</v>
      </c>
    </row>
    <row r="82" spans="1:16" ht="267.75">
      <c r="A82" t="s">
        <v>64</v>
      </c>
      <c r="E82" s="29" t="s">
        <v>149</v>
      </c>
    </row>
    <row r="83" spans="1:16">
      <c r="A83" s="18" t="s">
        <v>54</v>
      </c>
      <c r="B83" s="23" t="s">
        <v>150</v>
      </c>
      <c r="C83" s="23" t="s">
        <v>151</v>
      </c>
      <c r="D83" s="18" t="s">
        <v>56</v>
      </c>
      <c r="E83" s="24" t="s">
        <v>152</v>
      </c>
      <c r="F83" s="25" t="s">
        <v>68</v>
      </c>
      <c r="G83" s="26">
        <v>128</v>
      </c>
      <c r="H83" s="27"/>
      <c r="I83" s="27">
        <f>ROUND(ROUND(H83,2)*ROUND(G83,3),2)</f>
        <v>0</v>
      </c>
      <c r="J83" s="25" t="s">
        <v>59</v>
      </c>
      <c r="O83">
        <f>(I83*21)/100</f>
        <v>0</v>
      </c>
      <c r="P83" t="s">
        <v>28</v>
      </c>
    </row>
    <row r="84" spans="1:16">
      <c r="A84" s="28" t="s">
        <v>60</v>
      </c>
      <c r="E84" s="29" t="s">
        <v>56</v>
      </c>
    </row>
    <row r="85" spans="1:16">
      <c r="A85" s="30" t="s">
        <v>62</v>
      </c>
      <c r="E85" s="31" t="s">
        <v>153</v>
      </c>
    </row>
    <row r="86" spans="1:16" ht="280.5">
      <c r="A86" t="s">
        <v>64</v>
      </c>
      <c r="E86" s="29" t="s">
        <v>154</v>
      </c>
    </row>
    <row r="87" spans="1:16">
      <c r="A87" s="18" t="s">
        <v>54</v>
      </c>
      <c r="B87" s="23" t="s">
        <v>155</v>
      </c>
      <c r="C87" s="23" t="s">
        <v>156</v>
      </c>
      <c r="D87" s="18" t="s">
        <v>56</v>
      </c>
      <c r="E87" s="24" t="s">
        <v>157</v>
      </c>
      <c r="F87" s="25" t="s">
        <v>68</v>
      </c>
      <c r="G87" s="26">
        <v>38.35</v>
      </c>
      <c r="H87" s="27"/>
      <c r="I87" s="27">
        <f>ROUND(ROUND(H87,2)*ROUND(G87,3),2)</f>
        <v>0</v>
      </c>
      <c r="J87" s="25" t="s">
        <v>59</v>
      </c>
      <c r="O87">
        <f>(I87*21)/100</f>
        <v>0</v>
      </c>
      <c r="P87" t="s">
        <v>28</v>
      </c>
    </row>
    <row r="88" spans="1:16">
      <c r="A88" s="28" t="s">
        <v>60</v>
      </c>
      <c r="E88" s="29" t="s">
        <v>56</v>
      </c>
    </row>
    <row r="89" spans="1:16">
      <c r="A89" s="30" t="s">
        <v>62</v>
      </c>
      <c r="E89" s="31" t="s">
        <v>158</v>
      </c>
    </row>
    <row r="90" spans="1:16" ht="242.25">
      <c r="A90" t="s">
        <v>64</v>
      </c>
      <c r="E90" s="29" t="s">
        <v>159</v>
      </c>
    </row>
    <row r="91" spans="1:16">
      <c r="A91" s="18" t="s">
        <v>54</v>
      </c>
      <c r="B91" s="23" t="s">
        <v>160</v>
      </c>
      <c r="C91" s="23" t="s">
        <v>161</v>
      </c>
      <c r="D91" s="18" t="s">
        <v>56</v>
      </c>
      <c r="E91" s="24" t="s">
        <v>162</v>
      </c>
      <c r="F91" s="25" t="s">
        <v>68</v>
      </c>
      <c r="G91" s="26">
        <v>447.81799999999998</v>
      </c>
      <c r="H91" s="27"/>
      <c r="I91" s="27">
        <f>ROUND(ROUND(H91,2)*ROUND(G91,3),2)</f>
        <v>0</v>
      </c>
      <c r="J91" s="25" t="s">
        <v>59</v>
      </c>
      <c r="O91">
        <f>(I91*21)/100</f>
        <v>0</v>
      </c>
      <c r="P91" t="s">
        <v>28</v>
      </c>
    </row>
    <row r="92" spans="1:16">
      <c r="A92" s="28" t="s">
        <v>60</v>
      </c>
      <c r="E92" s="29" t="s">
        <v>163</v>
      </c>
    </row>
    <row r="93" spans="1:16" ht="102">
      <c r="A93" s="30" t="s">
        <v>62</v>
      </c>
      <c r="E93" s="31" t="s">
        <v>164</v>
      </c>
    </row>
    <row r="94" spans="1:16" ht="293.25">
      <c r="A94" t="s">
        <v>64</v>
      </c>
      <c r="E94" s="29" t="s">
        <v>165</v>
      </c>
    </row>
    <row r="95" spans="1:16">
      <c r="A95" s="18" t="s">
        <v>54</v>
      </c>
      <c r="B95" s="23" t="s">
        <v>166</v>
      </c>
      <c r="C95" s="23" t="s">
        <v>167</v>
      </c>
      <c r="D95" s="18" t="s">
        <v>56</v>
      </c>
      <c r="E95" s="24" t="s">
        <v>168</v>
      </c>
      <c r="F95" s="25" t="s">
        <v>169</v>
      </c>
      <c r="G95" s="26">
        <v>6995.3</v>
      </c>
      <c r="H95" s="27"/>
      <c r="I95" s="27">
        <f>ROUND(ROUND(H95,2)*ROUND(G95,3),2)</f>
        <v>0</v>
      </c>
      <c r="J95" s="25" t="s">
        <v>59</v>
      </c>
      <c r="O95">
        <f>(I95*21)/100</f>
        <v>0</v>
      </c>
      <c r="P95" t="s">
        <v>28</v>
      </c>
    </row>
    <row r="96" spans="1:16">
      <c r="A96" s="28" t="s">
        <v>60</v>
      </c>
      <c r="E96" s="29" t="s">
        <v>56</v>
      </c>
    </row>
    <row r="97" spans="1:16">
      <c r="A97" s="30" t="s">
        <v>62</v>
      </c>
      <c r="E97" s="31" t="s">
        <v>170</v>
      </c>
    </row>
    <row r="98" spans="1:16" ht="25.5">
      <c r="A98" t="s">
        <v>64</v>
      </c>
      <c r="E98" s="29" t="s">
        <v>171</v>
      </c>
    </row>
    <row r="99" spans="1:16">
      <c r="A99" s="18" t="s">
        <v>54</v>
      </c>
      <c r="B99" s="23" t="s">
        <v>172</v>
      </c>
      <c r="C99" s="23" t="s">
        <v>173</v>
      </c>
      <c r="D99" s="18" t="s">
        <v>56</v>
      </c>
      <c r="E99" s="24" t="s">
        <v>174</v>
      </c>
      <c r="F99" s="25" t="s">
        <v>169</v>
      </c>
      <c r="G99" s="26">
        <v>174</v>
      </c>
      <c r="H99" s="27"/>
      <c r="I99" s="27">
        <f>ROUND(ROUND(H99,2)*ROUND(G99,3),2)</f>
        <v>0</v>
      </c>
      <c r="J99" s="25" t="s">
        <v>59</v>
      </c>
      <c r="O99">
        <f>(I99*21)/100</f>
        <v>0</v>
      </c>
      <c r="P99" t="s">
        <v>28</v>
      </c>
    </row>
    <row r="100" spans="1:16">
      <c r="A100" s="28" t="s">
        <v>60</v>
      </c>
      <c r="E100" s="29" t="s">
        <v>56</v>
      </c>
    </row>
    <row r="101" spans="1:16">
      <c r="A101" s="30" t="s">
        <v>62</v>
      </c>
      <c r="E101" s="31" t="s">
        <v>56</v>
      </c>
    </row>
    <row r="102" spans="1:16">
      <c r="A102" t="s">
        <v>64</v>
      </c>
      <c r="E102" s="29" t="s">
        <v>175</v>
      </c>
    </row>
    <row r="103" spans="1:16">
      <c r="A103" s="18" t="s">
        <v>54</v>
      </c>
      <c r="B103" s="23" t="s">
        <v>176</v>
      </c>
      <c r="C103" s="23" t="s">
        <v>177</v>
      </c>
      <c r="D103" s="18" t="s">
        <v>56</v>
      </c>
      <c r="E103" s="24" t="s">
        <v>178</v>
      </c>
      <c r="F103" s="25" t="s">
        <v>169</v>
      </c>
      <c r="G103" s="26">
        <v>50</v>
      </c>
      <c r="H103" s="27"/>
      <c r="I103" s="27">
        <f>ROUND(ROUND(H103,2)*ROUND(G103,3),2)</f>
        <v>0</v>
      </c>
      <c r="J103" s="25" t="s">
        <v>59</v>
      </c>
      <c r="O103">
        <f>(I103*21)/100</f>
        <v>0</v>
      </c>
      <c r="P103" t="s">
        <v>28</v>
      </c>
    </row>
    <row r="104" spans="1:16">
      <c r="A104" s="28" t="s">
        <v>60</v>
      </c>
      <c r="E104" s="29" t="s">
        <v>56</v>
      </c>
    </row>
    <row r="105" spans="1:16">
      <c r="A105" s="30" t="s">
        <v>62</v>
      </c>
      <c r="E105" s="31" t="s">
        <v>56</v>
      </c>
    </row>
    <row r="106" spans="1:16" ht="38.25">
      <c r="A106" t="s">
        <v>64</v>
      </c>
      <c r="E106" s="29" t="s">
        <v>179</v>
      </c>
    </row>
    <row r="107" spans="1:16">
      <c r="A107" s="18" t="s">
        <v>54</v>
      </c>
      <c r="B107" s="23" t="s">
        <v>180</v>
      </c>
      <c r="C107" s="23" t="s">
        <v>181</v>
      </c>
      <c r="D107" s="18" t="s">
        <v>56</v>
      </c>
      <c r="E107" s="24" t="s">
        <v>182</v>
      </c>
      <c r="F107" s="25" t="s">
        <v>169</v>
      </c>
      <c r="G107" s="26">
        <v>174</v>
      </c>
      <c r="H107" s="27"/>
      <c r="I107" s="27">
        <f>ROUND(ROUND(H107,2)*ROUND(G107,3),2)</f>
        <v>0</v>
      </c>
      <c r="J107" s="25" t="s">
        <v>59</v>
      </c>
      <c r="O107">
        <f>(I107*21)/100</f>
        <v>0</v>
      </c>
      <c r="P107" t="s">
        <v>28</v>
      </c>
    </row>
    <row r="108" spans="1:16">
      <c r="A108" s="28" t="s">
        <v>60</v>
      </c>
      <c r="E108" s="29" t="s">
        <v>56</v>
      </c>
    </row>
    <row r="109" spans="1:16">
      <c r="A109" s="30" t="s">
        <v>62</v>
      </c>
      <c r="E109" s="31" t="s">
        <v>56</v>
      </c>
    </row>
    <row r="110" spans="1:16" ht="38.25">
      <c r="A110" t="s">
        <v>64</v>
      </c>
      <c r="E110" s="29" t="s">
        <v>183</v>
      </c>
    </row>
    <row r="111" spans="1:16">
      <c r="A111" s="18" t="s">
        <v>54</v>
      </c>
      <c r="B111" s="23" t="s">
        <v>184</v>
      </c>
      <c r="C111" s="23" t="s">
        <v>185</v>
      </c>
      <c r="D111" s="18" t="s">
        <v>56</v>
      </c>
      <c r="E111" s="24" t="s">
        <v>186</v>
      </c>
      <c r="F111" s="25" t="s">
        <v>169</v>
      </c>
      <c r="G111" s="26">
        <v>224</v>
      </c>
      <c r="H111" s="27"/>
      <c r="I111" s="27">
        <f>ROUND(ROUND(H111,2)*ROUND(G111,3),2)</f>
        <v>0</v>
      </c>
      <c r="J111" s="25" t="s">
        <v>59</v>
      </c>
      <c r="O111">
        <f>(I111*21)/100</f>
        <v>0</v>
      </c>
      <c r="P111" t="s">
        <v>28</v>
      </c>
    </row>
    <row r="112" spans="1:16">
      <c r="A112" s="28" t="s">
        <v>60</v>
      </c>
      <c r="E112" s="29" t="s">
        <v>56</v>
      </c>
    </row>
    <row r="113" spans="1:18">
      <c r="A113" s="30" t="s">
        <v>62</v>
      </c>
      <c r="E113" s="31" t="s">
        <v>187</v>
      </c>
    </row>
    <row r="114" spans="1:18" ht="25.5">
      <c r="A114" t="s">
        <v>64</v>
      </c>
      <c r="E114" s="29" t="s">
        <v>188</v>
      </c>
    </row>
    <row r="115" spans="1:18" ht="12.75" customHeight="1">
      <c r="A115" s="5" t="s">
        <v>52</v>
      </c>
      <c r="B115" s="5"/>
      <c r="C115" s="32" t="s">
        <v>28</v>
      </c>
      <c r="D115" s="5"/>
      <c r="E115" s="21" t="s">
        <v>189</v>
      </c>
      <c r="F115" s="5"/>
      <c r="G115" s="5"/>
      <c r="H115" s="5"/>
      <c r="I115" s="33">
        <f>0+Q115</f>
        <v>0</v>
      </c>
      <c r="J115" s="5"/>
      <c r="O115">
        <f>0+R115</f>
        <v>0</v>
      </c>
      <c r="Q115">
        <f>0+I116</f>
        <v>0</v>
      </c>
      <c r="R115">
        <f>0+O116</f>
        <v>0</v>
      </c>
    </row>
    <row r="116" spans="1:18">
      <c r="A116" s="18" t="s">
        <v>54</v>
      </c>
      <c r="B116" s="23" t="s">
        <v>190</v>
      </c>
      <c r="C116" s="23" t="s">
        <v>191</v>
      </c>
      <c r="D116" s="18" t="s">
        <v>56</v>
      </c>
      <c r="E116" s="24" t="s">
        <v>192</v>
      </c>
      <c r="F116" s="25" t="s">
        <v>94</v>
      </c>
      <c r="G116" s="26">
        <v>1604</v>
      </c>
      <c r="H116" s="27"/>
      <c r="I116" s="27">
        <f>ROUND(ROUND(H116,2)*ROUND(G116,3),2)</f>
        <v>0</v>
      </c>
      <c r="J116" s="25" t="s">
        <v>59</v>
      </c>
      <c r="O116">
        <f>(I116*21)/100</f>
        <v>0</v>
      </c>
      <c r="P116" t="s">
        <v>28</v>
      </c>
    </row>
    <row r="117" spans="1:18">
      <c r="A117" s="28" t="s">
        <v>60</v>
      </c>
      <c r="E117" s="29" t="s">
        <v>193</v>
      </c>
    </row>
    <row r="118" spans="1:18">
      <c r="A118" s="30" t="s">
        <v>62</v>
      </c>
      <c r="E118" s="31" t="s">
        <v>194</v>
      </c>
    </row>
    <row r="119" spans="1:18" ht="165.75">
      <c r="A119" t="s">
        <v>64</v>
      </c>
      <c r="E119" s="29" t="s">
        <v>195</v>
      </c>
    </row>
    <row r="120" spans="1:18" ht="12.75" customHeight="1">
      <c r="A120" s="5" t="s">
        <v>52</v>
      </c>
      <c r="B120" s="5"/>
      <c r="C120" s="32" t="s">
        <v>48</v>
      </c>
      <c r="D120" s="5"/>
      <c r="E120" s="21" t="s">
        <v>196</v>
      </c>
      <c r="F120" s="5"/>
      <c r="G120" s="5"/>
      <c r="H120" s="5"/>
      <c r="I120" s="33">
        <f>0+Q120</f>
        <v>0</v>
      </c>
      <c r="J120" s="5"/>
      <c r="O120">
        <f>0+R120</f>
        <v>0</v>
      </c>
      <c r="Q120">
        <f>0+I121+I125+I129</f>
        <v>0</v>
      </c>
      <c r="R120">
        <f>0+O121+O125+O129</f>
        <v>0</v>
      </c>
    </row>
    <row r="121" spans="1:18">
      <c r="A121" s="18" t="s">
        <v>54</v>
      </c>
      <c r="B121" s="23" t="s">
        <v>197</v>
      </c>
      <c r="C121" s="23" t="s">
        <v>198</v>
      </c>
      <c r="D121" s="18" t="s">
        <v>56</v>
      </c>
      <c r="E121" s="24" t="s">
        <v>199</v>
      </c>
      <c r="F121" s="25" t="s">
        <v>68</v>
      </c>
      <c r="G121" s="26">
        <v>0.75</v>
      </c>
      <c r="H121" s="27"/>
      <c r="I121" s="27">
        <f>ROUND(ROUND(H121,2)*ROUND(G121,3),2)</f>
        <v>0</v>
      </c>
      <c r="J121" s="25" t="s">
        <v>59</v>
      </c>
      <c r="O121">
        <f>(I121*21)/100</f>
        <v>0</v>
      </c>
      <c r="P121" t="s">
        <v>28</v>
      </c>
    </row>
    <row r="122" spans="1:18">
      <c r="A122" s="28" t="s">
        <v>60</v>
      </c>
      <c r="E122" s="29" t="s">
        <v>200</v>
      </c>
    </row>
    <row r="123" spans="1:18">
      <c r="A123" s="30" t="s">
        <v>62</v>
      </c>
      <c r="E123" s="31" t="s">
        <v>201</v>
      </c>
    </row>
    <row r="124" spans="1:18" ht="369.75">
      <c r="A124" t="s">
        <v>64</v>
      </c>
      <c r="E124" s="29" t="s">
        <v>202</v>
      </c>
    </row>
    <row r="125" spans="1:18">
      <c r="A125" s="18" t="s">
        <v>54</v>
      </c>
      <c r="B125" s="23" t="s">
        <v>203</v>
      </c>
      <c r="C125" s="23" t="s">
        <v>204</v>
      </c>
      <c r="D125" s="18" t="s">
        <v>56</v>
      </c>
      <c r="E125" s="24" t="s">
        <v>205</v>
      </c>
      <c r="F125" s="25" t="s">
        <v>68</v>
      </c>
      <c r="G125" s="26">
        <v>15.27</v>
      </c>
      <c r="H125" s="27"/>
      <c r="I125" s="27">
        <f>ROUND(ROUND(H125,2)*ROUND(G125,3),2)</f>
        <v>0</v>
      </c>
      <c r="J125" s="25" t="s">
        <v>59</v>
      </c>
      <c r="O125">
        <f>(I125*21)/100</f>
        <v>0</v>
      </c>
      <c r="P125" t="s">
        <v>28</v>
      </c>
    </row>
    <row r="126" spans="1:18">
      <c r="A126" s="28" t="s">
        <v>60</v>
      </c>
      <c r="E126" s="29" t="s">
        <v>206</v>
      </c>
    </row>
    <row r="127" spans="1:18">
      <c r="A127" s="30" t="s">
        <v>62</v>
      </c>
      <c r="E127" s="31" t="s">
        <v>207</v>
      </c>
    </row>
    <row r="128" spans="1:18" ht="38.25">
      <c r="A128" t="s">
        <v>64</v>
      </c>
      <c r="E128" s="29" t="s">
        <v>208</v>
      </c>
    </row>
    <row r="129" spans="1:18">
      <c r="A129" s="18" t="s">
        <v>54</v>
      </c>
      <c r="B129" s="23" t="s">
        <v>209</v>
      </c>
      <c r="C129" s="23" t="s">
        <v>210</v>
      </c>
      <c r="D129" s="18" t="s">
        <v>56</v>
      </c>
      <c r="E129" s="24" t="s">
        <v>211</v>
      </c>
      <c r="F129" s="25" t="s">
        <v>68</v>
      </c>
      <c r="G129" s="26">
        <v>5</v>
      </c>
      <c r="H129" s="27"/>
      <c r="I129" s="27">
        <f>ROUND(ROUND(H129,2)*ROUND(G129,3),2)</f>
        <v>0</v>
      </c>
      <c r="J129" s="25" t="s">
        <v>59</v>
      </c>
      <c r="O129">
        <f>(I129*21)/100</f>
        <v>0</v>
      </c>
      <c r="P129" t="s">
        <v>28</v>
      </c>
    </row>
    <row r="130" spans="1:18">
      <c r="A130" s="28" t="s">
        <v>60</v>
      </c>
      <c r="E130" s="29" t="s">
        <v>56</v>
      </c>
    </row>
    <row r="131" spans="1:18">
      <c r="A131" s="30" t="s">
        <v>62</v>
      </c>
      <c r="E131" s="31" t="s">
        <v>56</v>
      </c>
    </row>
    <row r="132" spans="1:18" ht="102">
      <c r="A132" t="s">
        <v>64</v>
      </c>
      <c r="E132" s="29" t="s">
        <v>212</v>
      </c>
    </row>
    <row r="133" spans="1:18" ht="12.75" customHeight="1">
      <c r="A133" s="5" t="s">
        <v>52</v>
      </c>
      <c r="B133" s="5"/>
      <c r="C133" s="32" t="s">
        <v>49</v>
      </c>
      <c r="D133" s="5"/>
      <c r="E133" s="21" t="s">
        <v>213</v>
      </c>
      <c r="F133" s="5"/>
      <c r="G133" s="5"/>
      <c r="H133" s="5"/>
      <c r="I133" s="33">
        <f>0+Q133</f>
        <v>0</v>
      </c>
      <c r="J133" s="5"/>
      <c r="O133">
        <f>0+R133</f>
        <v>0</v>
      </c>
      <c r="Q133">
        <f>0+I134+I138+I142+I146+I150+I154+I158+I162+I166</f>
        <v>0</v>
      </c>
      <c r="R133">
        <f>0+O134+O138+O142+O146+O150+O154+O158+O162+O166</f>
        <v>0</v>
      </c>
    </row>
    <row r="134" spans="1:18">
      <c r="A134" s="18" t="s">
        <v>54</v>
      </c>
      <c r="B134" s="23" t="s">
        <v>214</v>
      </c>
      <c r="C134" s="23" t="s">
        <v>215</v>
      </c>
      <c r="D134" s="18" t="s">
        <v>56</v>
      </c>
      <c r="E134" s="24" t="s">
        <v>216</v>
      </c>
      <c r="F134" s="25" t="s">
        <v>169</v>
      </c>
      <c r="G134" s="26">
        <v>7074.6</v>
      </c>
      <c r="H134" s="27"/>
      <c r="I134" s="27">
        <f>ROUND(ROUND(H134,2)*ROUND(G134,3),2)</f>
        <v>0</v>
      </c>
      <c r="J134" s="25" t="s">
        <v>59</v>
      </c>
      <c r="O134">
        <f>(I134*21)/100</f>
        <v>0</v>
      </c>
      <c r="P134" t="s">
        <v>28</v>
      </c>
    </row>
    <row r="135" spans="1:18">
      <c r="A135" s="28" t="s">
        <v>60</v>
      </c>
      <c r="E135" s="29" t="s">
        <v>217</v>
      </c>
    </row>
    <row r="136" spans="1:18">
      <c r="A136" s="30" t="s">
        <v>62</v>
      </c>
      <c r="E136" s="31" t="s">
        <v>218</v>
      </c>
    </row>
    <row r="137" spans="1:18" ht="51">
      <c r="A137" t="s">
        <v>64</v>
      </c>
      <c r="E137" s="29" t="s">
        <v>219</v>
      </c>
    </row>
    <row r="138" spans="1:18">
      <c r="A138" s="18" t="s">
        <v>54</v>
      </c>
      <c r="B138" s="23" t="s">
        <v>220</v>
      </c>
      <c r="C138" s="23" t="s">
        <v>221</v>
      </c>
      <c r="D138" s="18" t="s">
        <v>56</v>
      </c>
      <c r="E138" s="24" t="s">
        <v>222</v>
      </c>
      <c r="F138" s="25" t="s">
        <v>169</v>
      </c>
      <c r="G138" s="26">
        <v>6995.3</v>
      </c>
      <c r="H138" s="27"/>
      <c r="I138" s="27">
        <f>ROUND(ROUND(H138,2)*ROUND(G138,3),2)</f>
        <v>0</v>
      </c>
      <c r="J138" s="25" t="s">
        <v>59</v>
      </c>
      <c r="O138">
        <f>(I138*21)/100</f>
        <v>0</v>
      </c>
      <c r="P138" t="s">
        <v>28</v>
      </c>
    </row>
    <row r="139" spans="1:18">
      <c r="A139" s="28" t="s">
        <v>60</v>
      </c>
      <c r="E139" s="29" t="s">
        <v>223</v>
      </c>
    </row>
    <row r="140" spans="1:18">
      <c r="A140" s="30" t="s">
        <v>62</v>
      </c>
      <c r="E140" s="31" t="s">
        <v>170</v>
      </c>
    </row>
    <row r="141" spans="1:18" ht="51">
      <c r="A141" t="s">
        <v>64</v>
      </c>
      <c r="E141" s="29" t="s">
        <v>219</v>
      </c>
    </row>
    <row r="142" spans="1:18">
      <c r="A142" s="18" t="s">
        <v>54</v>
      </c>
      <c r="B142" s="23" t="s">
        <v>224</v>
      </c>
      <c r="C142" s="23" t="s">
        <v>225</v>
      </c>
      <c r="D142" s="18" t="s">
        <v>56</v>
      </c>
      <c r="E142" s="24" t="s">
        <v>226</v>
      </c>
      <c r="F142" s="25" t="s">
        <v>169</v>
      </c>
      <c r="G142" s="26">
        <v>37.5</v>
      </c>
      <c r="H142" s="27"/>
      <c r="I142" s="27">
        <f>ROUND(ROUND(H142,2)*ROUND(G142,3),2)</f>
        <v>0</v>
      </c>
      <c r="J142" s="25" t="s">
        <v>59</v>
      </c>
      <c r="O142">
        <f>(I142*21)/100</f>
        <v>0</v>
      </c>
      <c r="P142" t="s">
        <v>28</v>
      </c>
    </row>
    <row r="143" spans="1:18">
      <c r="A143" s="28" t="s">
        <v>60</v>
      </c>
      <c r="E143" s="29" t="s">
        <v>56</v>
      </c>
    </row>
    <row r="144" spans="1:18">
      <c r="A144" s="30" t="s">
        <v>62</v>
      </c>
      <c r="E144" s="31" t="s">
        <v>227</v>
      </c>
    </row>
    <row r="145" spans="1:16" ht="38.25">
      <c r="A145" t="s">
        <v>64</v>
      </c>
      <c r="E145" s="29" t="s">
        <v>228</v>
      </c>
    </row>
    <row r="146" spans="1:16">
      <c r="A146" s="18" t="s">
        <v>54</v>
      </c>
      <c r="B146" s="23" t="s">
        <v>229</v>
      </c>
      <c r="C146" s="23" t="s">
        <v>230</v>
      </c>
      <c r="D146" s="18" t="s">
        <v>56</v>
      </c>
      <c r="E146" s="24" t="s">
        <v>231</v>
      </c>
      <c r="F146" s="25" t="s">
        <v>169</v>
      </c>
      <c r="G146" s="26">
        <v>6111.7</v>
      </c>
      <c r="H146" s="27"/>
      <c r="I146" s="27">
        <f>ROUND(ROUND(H146,2)*ROUND(G146,3),2)</f>
        <v>0</v>
      </c>
      <c r="J146" s="25" t="s">
        <v>59</v>
      </c>
      <c r="O146">
        <f>(I146*21)/100</f>
        <v>0</v>
      </c>
      <c r="P146" t="s">
        <v>28</v>
      </c>
    </row>
    <row r="147" spans="1:16" ht="38.25">
      <c r="A147" s="28" t="s">
        <v>60</v>
      </c>
      <c r="E147" s="29" t="s">
        <v>232</v>
      </c>
    </row>
    <row r="148" spans="1:16">
      <c r="A148" s="30" t="s">
        <v>62</v>
      </c>
      <c r="E148" s="31" t="s">
        <v>56</v>
      </c>
    </row>
    <row r="149" spans="1:16" ht="51">
      <c r="A149" t="s">
        <v>64</v>
      </c>
      <c r="E149" s="29" t="s">
        <v>233</v>
      </c>
    </row>
    <row r="150" spans="1:16">
      <c r="A150" s="18" t="s">
        <v>54</v>
      </c>
      <c r="B150" s="23" t="s">
        <v>234</v>
      </c>
      <c r="C150" s="23" t="s">
        <v>235</v>
      </c>
      <c r="D150" s="18" t="s">
        <v>56</v>
      </c>
      <c r="E150" s="24" t="s">
        <v>236</v>
      </c>
      <c r="F150" s="25" t="s">
        <v>169</v>
      </c>
      <c r="G150" s="26">
        <v>12209.6</v>
      </c>
      <c r="H150" s="27"/>
      <c r="I150" s="27">
        <f>ROUND(ROUND(H150,2)*ROUND(G150,3),2)</f>
        <v>0</v>
      </c>
      <c r="J150" s="25" t="s">
        <v>59</v>
      </c>
      <c r="O150">
        <f>(I150*21)/100</f>
        <v>0</v>
      </c>
      <c r="P150" t="s">
        <v>28</v>
      </c>
    </row>
    <row r="151" spans="1:16">
      <c r="A151" s="28" t="s">
        <v>60</v>
      </c>
      <c r="E151" s="29" t="s">
        <v>56</v>
      </c>
    </row>
    <row r="152" spans="1:16">
      <c r="A152" s="30" t="s">
        <v>62</v>
      </c>
      <c r="E152" s="31" t="s">
        <v>237</v>
      </c>
    </row>
    <row r="153" spans="1:16" ht="51">
      <c r="A153" t="s">
        <v>64</v>
      </c>
      <c r="E153" s="29" t="s">
        <v>233</v>
      </c>
    </row>
    <row r="154" spans="1:16">
      <c r="A154" s="18" t="s">
        <v>54</v>
      </c>
      <c r="B154" s="23" t="s">
        <v>238</v>
      </c>
      <c r="C154" s="23" t="s">
        <v>239</v>
      </c>
      <c r="D154" s="18" t="s">
        <v>56</v>
      </c>
      <c r="E154" s="24" t="s">
        <v>240</v>
      </c>
      <c r="F154" s="25" t="s">
        <v>169</v>
      </c>
      <c r="G154" s="26">
        <v>6104.8</v>
      </c>
      <c r="H154" s="27"/>
      <c r="I154" s="27">
        <f>ROUND(ROUND(H154,2)*ROUND(G154,3),2)</f>
        <v>0</v>
      </c>
      <c r="J154" s="25" t="s">
        <v>59</v>
      </c>
      <c r="O154">
        <f>(I154*21)/100</f>
        <v>0</v>
      </c>
      <c r="P154" t="s">
        <v>28</v>
      </c>
    </row>
    <row r="155" spans="1:16">
      <c r="A155" s="28" t="s">
        <v>60</v>
      </c>
      <c r="E155" s="29" t="s">
        <v>241</v>
      </c>
    </row>
    <row r="156" spans="1:16">
      <c r="A156" s="30" t="s">
        <v>62</v>
      </c>
      <c r="E156" s="31" t="s">
        <v>242</v>
      </c>
    </row>
    <row r="157" spans="1:16" ht="140.25">
      <c r="A157" t="s">
        <v>64</v>
      </c>
      <c r="E157" s="29" t="s">
        <v>243</v>
      </c>
    </row>
    <row r="158" spans="1:16">
      <c r="A158" s="18" t="s">
        <v>54</v>
      </c>
      <c r="B158" s="23" t="s">
        <v>244</v>
      </c>
      <c r="C158" s="23" t="s">
        <v>245</v>
      </c>
      <c r="D158" s="18" t="s">
        <v>56</v>
      </c>
      <c r="E158" s="24" t="s">
        <v>246</v>
      </c>
      <c r="F158" s="25" t="s">
        <v>169</v>
      </c>
      <c r="G158" s="26">
        <v>6104.8</v>
      </c>
      <c r="H158" s="27"/>
      <c r="I158" s="27">
        <f>ROUND(ROUND(H158,2)*ROUND(G158,3),2)</f>
        <v>0</v>
      </c>
      <c r="J158" s="25" t="s">
        <v>59</v>
      </c>
      <c r="O158">
        <f>(I158*21)/100</f>
        <v>0</v>
      </c>
      <c r="P158" t="s">
        <v>28</v>
      </c>
    </row>
    <row r="159" spans="1:16">
      <c r="A159" s="28" t="s">
        <v>60</v>
      </c>
      <c r="E159" s="29" t="s">
        <v>247</v>
      </c>
    </row>
    <row r="160" spans="1:16">
      <c r="A160" s="30" t="s">
        <v>62</v>
      </c>
      <c r="E160" s="31" t="s">
        <v>242</v>
      </c>
    </row>
    <row r="161" spans="1:18" ht="140.25">
      <c r="A161" t="s">
        <v>64</v>
      </c>
      <c r="E161" s="29" t="s">
        <v>243</v>
      </c>
    </row>
    <row r="162" spans="1:18">
      <c r="A162" s="18" t="s">
        <v>54</v>
      </c>
      <c r="B162" s="23" t="s">
        <v>248</v>
      </c>
      <c r="C162" s="23" t="s">
        <v>249</v>
      </c>
      <c r="D162" s="18" t="s">
        <v>56</v>
      </c>
      <c r="E162" s="24" t="s">
        <v>250</v>
      </c>
      <c r="F162" s="25" t="s">
        <v>169</v>
      </c>
      <c r="G162" s="26">
        <v>6111.7</v>
      </c>
      <c r="H162" s="27"/>
      <c r="I162" s="27">
        <f>ROUND(ROUND(H162,2)*ROUND(G162,3),2)</f>
        <v>0</v>
      </c>
      <c r="J162" s="25" t="s">
        <v>59</v>
      </c>
      <c r="O162">
        <f>(I162*21)/100</f>
        <v>0</v>
      </c>
      <c r="P162" t="s">
        <v>28</v>
      </c>
    </row>
    <row r="163" spans="1:18">
      <c r="A163" s="28" t="s">
        <v>60</v>
      </c>
      <c r="E163" s="29" t="s">
        <v>251</v>
      </c>
    </row>
    <row r="164" spans="1:18">
      <c r="A164" s="30" t="s">
        <v>62</v>
      </c>
      <c r="E164" s="31" t="s">
        <v>252</v>
      </c>
    </row>
    <row r="165" spans="1:18" ht="140.25">
      <c r="A165" t="s">
        <v>64</v>
      </c>
      <c r="E165" s="29" t="s">
        <v>243</v>
      </c>
    </row>
    <row r="166" spans="1:18">
      <c r="A166" s="18" t="s">
        <v>54</v>
      </c>
      <c r="B166" s="23" t="s">
        <v>253</v>
      </c>
      <c r="C166" s="23" t="s">
        <v>254</v>
      </c>
      <c r="D166" s="18" t="s">
        <v>56</v>
      </c>
      <c r="E166" s="24" t="s">
        <v>255</v>
      </c>
      <c r="F166" s="25" t="s">
        <v>169</v>
      </c>
      <c r="G166" s="26">
        <v>117.2</v>
      </c>
      <c r="H166" s="27"/>
      <c r="I166" s="27">
        <f>ROUND(ROUND(H166,2)*ROUND(G166,3),2)</f>
        <v>0</v>
      </c>
      <c r="J166" s="25" t="s">
        <v>59</v>
      </c>
      <c r="O166">
        <f>(I166*21)/100</f>
        <v>0</v>
      </c>
      <c r="P166" t="s">
        <v>28</v>
      </c>
    </row>
    <row r="167" spans="1:18" ht="25.5">
      <c r="A167" s="28" t="s">
        <v>60</v>
      </c>
      <c r="E167" s="29" t="s">
        <v>256</v>
      </c>
    </row>
    <row r="168" spans="1:18">
      <c r="A168" s="30" t="s">
        <v>62</v>
      </c>
      <c r="E168" s="31" t="s">
        <v>56</v>
      </c>
    </row>
    <row r="169" spans="1:18" ht="165.75">
      <c r="A169" t="s">
        <v>64</v>
      </c>
      <c r="E169" s="29" t="s">
        <v>257</v>
      </c>
    </row>
    <row r="170" spans="1:18" ht="12.75" customHeight="1">
      <c r="A170" s="5" t="s">
        <v>52</v>
      </c>
      <c r="B170" s="5"/>
      <c r="C170" s="32" t="s">
        <v>96</v>
      </c>
      <c r="D170" s="5"/>
      <c r="E170" s="21" t="s">
        <v>258</v>
      </c>
      <c r="F170" s="5"/>
      <c r="G170" s="5"/>
      <c r="H170" s="5"/>
      <c r="I170" s="33">
        <f>0+Q170</f>
        <v>0</v>
      </c>
      <c r="J170" s="5"/>
      <c r="O170">
        <f>0+R170</f>
        <v>0</v>
      </c>
      <c r="Q170">
        <f>0+I171+I175+I179+I183+I187+I191+I195+I199+I203</f>
        <v>0</v>
      </c>
      <c r="R170">
        <f>0+O171+O175+O179+O183+O187+O191+O195+O199+O203</f>
        <v>0</v>
      </c>
    </row>
    <row r="171" spans="1:18">
      <c r="A171" s="18" t="s">
        <v>54</v>
      </c>
      <c r="B171" s="23" t="s">
        <v>259</v>
      </c>
      <c r="C171" s="23" t="s">
        <v>260</v>
      </c>
      <c r="D171" s="18" t="s">
        <v>56</v>
      </c>
      <c r="E171" s="24" t="s">
        <v>261</v>
      </c>
      <c r="F171" s="25" t="s">
        <v>94</v>
      </c>
      <c r="G171" s="26">
        <v>113</v>
      </c>
      <c r="H171" s="27"/>
      <c r="I171" s="27">
        <f>ROUND(ROUND(H171,2)*ROUND(G171,3),2)</f>
        <v>0</v>
      </c>
      <c r="J171" s="25" t="s">
        <v>59</v>
      </c>
      <c r="O171">
        <f>(I171*21)/100</f>
        <v>0</v>
      </c>
      <c r="P171" t="s">
        <v>28</v>
      </c>
    </row>
    <row r="172" spans="1:18">
      <c r="A172" s="28" t="s">
        <v>60</v>
      </c>
      <c r="E172" s="29" t="s">
        <v>262</v>
      </c>
    </row>
    <row r="173" spans="1:18">
      <c r="A173" s="30" t="s">
        <v>62</v>
      </c>
      <c r="E173" s="31" t="s">
        <v>56</v>
      </c>
    </row>
    <row r="174" spans="1:18" ht="255">
      <c r="A174" t="s">
        <v>64</v>
      </c>
      <c r="E174" s="29" t="s">
        <v>263</v>
      </c>
    </row>
    <row r="175" spans="1:18">
      <c r="A175" s="18" t="s">
        <v>54</v>
      </c>
      <c r="B175" s="23" t="s">
        <v>264</v>
      </c>
      <c r="C175" s="23" t="s">
        <v>265</v>
      </c>
      <c r="D175" s="18" t="s">
        <v>56</v>
      </c>
      <c r="E175" s="24" t="s">
        <v>266</v>
      </c>
      <c r="F175" s="25" t="s">
        <v>94</v>
      </c>
      <c r="G175" s="26">
        <v>25</v>
      </c>
      <c r="H175" s="27"/>
      <c r="I175" s="27">
        <f>ROUND(ROUND(H175,2)*ROUND(G175,3),2)</f>
        <v>0</v>
      </c>
      <c r="J175" s="25" t="s">
        <v>59</v>
      </c>
      <c r="O175">
        <f>(I175*21)/100</f>
        <v>0</v>
      </c>
      <c r="P175" t="s">
        <v>28</v>
      </c>
    </row>
    <row r="176" spans="1:18">
      <c r="A176" s="28" t="s">
        <v>60</v>
      </c>
      <c r="E176" s="29" t="s">
        <v>267</v>
      </c>
    </row>
    <row r="177" spans="1:16">
      <c r="A177" s="30" t="s">
        <v>62</v>
      </c>
      <c r="E177" s="31" t="s">
        <v>56</v>
      </c>
    </row>
    <row r="178" spans="1:16" ht="255">
      <c r="A178" t="s">
        <v>64</v>
      </c>
      <c r="E178" s="29" t="s">
        <v>263</v>
      </c>
    </row>
    <row r="179" spans="1:16">
      <c r="A179" s="18" t="s">
        <v>54</v>
      </c>
      <c r="B179" s="23" t="s">
        <v>268</v>
      </c>
      <c r="C179" s="23" t="s">
        <v>269</v>
      </c>
      <c r="D179" s="18" t="s">
        <v>56</v>
      </c>
      <c r="E179" s="24" t="s">
        <v>270</v>
      </c>
      <c r="F179" s="25" t="s">
        <v>94</v>
      </c>
      <c r="G179" s="26">
        <v>226.5</v>
      </c>
      <c r="H179" s="27"/>
      <c r="I179" s="27">
        <f>ROUND(ROUND(H179,2)*ROUND(G179,3),2)</f>
        <v>0</v>
      </c>
      <c r="J179" s="25" t="s">
        <v>59</v>
      </c>
      <c r="O179">
        <f>(I179*21)/100</f>
        <v>0</v>
      </c>
      <c r="P179" t="s">
        <v>28</v>
      </c>
    </row>
    <row r="180" spans="1:16">
      <c r="A180" s="28" t="s">
        <v>60</v>
      </c>
      <c r="E180" s="29" t="s">
        <v>271</v>
      </c>
    </row>
    <row r="181" spans="1:16">
      <c r="A181" s="30" t="s">
        <v>62</v>
      </c>
      <c r="E181" s="31" t="s">
        <v>56</v>
      </c>
    </row>
    <row r="182" spans="1:16" ht="242.25">
      <c r="A182" t="s">
        <v>64</v>
      </c>
      <c r="E182" s="29" t="s">
        <v>272</v>
      </c>
    </row>
    <row r="183" spans="1:16">
      <c r="A183" s="18" t="s">
        <v>54</v>
      </c>
      <c r="B183" s="23" t="s">
        <v>273</v>
      </c>
      <c r="C183" s="23" t="s">
        <v>274</v>
      </c>
      <c r="D183" s="18" t="s">
        <v>56</v>
      </c>
      <c r="E183" s="24" t="s">
        <v>275</v>
      </c>
      <c r="F183" s="25" t="s">
        <v>276</v>
      </c>
      <c r="G183" s="26">
        <v>12</v>
      </c>
      <c r="H183" s="27"/>
      <c r="I183" s="27">
        <f>ROUND(ROUND(H183,2)*ROUND(G183,3),2)</f>
        <v>0</v>
      </c>
      <c r="J183" s="25" t="s">
        <v>59</v>
      </c>
      <c r="O183">
        <f>(I183*21)/100</f>
        <v>0</v>
      </c>
      <c r="P183" t="s">
        <v>28</v>
      </c>
    </row>
    <row r="184" spans="1:16" ht="25.5">
      <c r="A184" s="28" t="s">
        <v>60</v>
      </c>
      <c r="E184" s="29" t="s">
        <v>277</v>
      </c>
    </row>
    <row r="185" spans="1:16">
      <c r="A185" s="30" t="s">
        <v>62</v>
      </c>
      <c r="E185" s="31" t="s">
        <v>56</v>
      </c>
    </row>
    <row r="186" spans="1:16" ht="89.25">
      <c r="A186" t="s">
        <v>64</v>
      </c>
      <c r="E186" s="29" t="s">
        <v>278</v>
      </c>
    </row>
    <row r="187" spans="1:16">
      <c r="A187" s="18" t="s">
        <v>54</v>
      </c>
      <c r="B187" s="23" t="s">
        <v>279</v>
      </c>
      <c r="C187" s="23" t="s">
        <v>280</v>
      </c>
      <c r="D187" s="18" t="s">
        <v>56</v>
      </c>
      <c r="E187" s="24" t="s">
        <v>281</v>
      </c>
      <c r="F187" s="25" t="s">
        <v>276</v>
      </c>
      <c r="G187" s="26">
        <v>30</v>
      </c>
      <c r="H187" s="27"/>
      <c r="I187" s="27">
        <f>ROUND(ROUND(H187,2)*ROUND(G187,3),2)</f>
        <v>0</v>
      </c>
      <c r="J187" s="25" t="s">
        <v>59</v>
      </c>
      <c r="O187">
        <f>(I187*21)/100</f>
        <v>0</v>
      </c>
      <c r="P187" t="s">
        <v>28</v>
      </c>
    </row>
    <row r="188" spans="1:16">
      <c r="A188" s="28" t="s">
        <v>60</v>
      </c>
      <c r="E188" s="29" t="s">
        <v>282</v>
      </c>
    </row>
    <row r="189" spans="1:16">
      <c r="A189" s="30" t="s">
        <v>62</v>
      </c>
      <c r="E189" s="31" t="s">
        <v>56</v>
      </c>
    </row>
    <row r="190" spans="1:16" ht="76.5">
      <c r="A190" t="s">
        <v>64</v>
      </c>
      <c r="E190" s="29" t="s">
        <v>283</v>
      </c>
    </row>
    <row r="191" spans="1:16">
      <c r="A191" s="18" t="s">
        <v>54</v>
      </c>
      <c r="B191" s="23" t="s">
        <v>284</v>
      </c>
      <c r="C191" s="23" t="s">
        <v>285</v>
      </c>
      <c r="D191" s="18" t="s">
        <v>108</v>
      </c>
      <c r="E191" s="24" t="s">
        <v>286</v>
      </c>
      <c r="F191" s="25" t="s">
        <v>276</v>
      </c>
      <c r="G191" s="26">
        <v>30</v>
      </c>
      <c r="H191" s="27"/>
      <c r="I191" s="27">
        <f>ROUND(ROUND(H191,2)*ROUND(G191,3),2)</f>
        <v>0</v>
      </c>
      <c r="J191" s="25" t="s">
        <v>59</v>
      </c>
      <c r="O191">
        <f>(I191*21)/100</f>
        <v>0</v>
      </c>
      <c r="P191" t="s">
        <v>28</v>
      </c>
    </row>
    <row r="192" spans="1:16" ht="25.5">
      <c r="A192" s="28" t="s">
        <v>60</v>
      </c>
      <c r="E192" s="29" t="s">
        <v>287</v>
      </c>
    </row>
    <row r="193" spans="1:18">
      <c r="A193" s="30" t="s">
        <v>62</v>
      </c>
      <c r="E193" s="31" t="s">
        <v>56</v>
      </c>
    </row>
    <row r="194" spans="1:18" ht="38.25">
      <c r="A194" t="s">
        <v>64</v>
      </c>
      <c r="E194" s="29" t="s">
        <v>288</v>
      </c>
    </row>
    <row r="195" spans="1:18">
      <c r="A195" s="18" t="s">
        <v>54</v>
      </c>
      <c r="B195" s="23" t="s">
        <v>289</v>
      </c>
      <c r="C195" s="23" t="s">
        <v>285</v>
      </c>
      <c r="D195" s="18" t="s">
        <v>113</v>
      </c>
      <c r="E195" s="24" t="s">
        <v>286</v>
      </c>
      <c r="F195" s="25" t="s">
        <v>276</v>
      </c>
      <c r="G195" s="26">
        <v>70</v>
      </c>
      <c r="H195" s="27"/>
      <c r="I195" s="27">
        <f>ROUND(ROUND(H195,2)*ROUND(G195,3),2)</f>
        <v>0</v>
      </c>
      <c r="J195" s="25" t="s">
        <v>59</v>
      </c>
      <c r="O195">
        <f>(I195*21)/100</f>
        <v>0</v>
      </c>
      <c r="P195" t="s">
        <v>28</v>
      </c>
    </row>
    <row r="196" spans="1:18" ht="25.5">
      <c r="A196" s="28" t="s">
        <v>60</v>
      </c>
      <c r="E196" s="29" t="s">
        <v>290</v>
      </c>
    </row>
    <row r="197" spans="1:18">
      <c r="A197" s="30" t="s">
        <v>62</v>
      </c>
      <c r="E197" s="31" t="s">
        <v>56</v>
      </c>
    </row>
    <row r="198" spans="1:18" ht="38.25">
      <c r="A198" t="s">
        <v>64</v>
      </c>
      <c r="E198" s="29" t="s">
        <v>288</v>
      </c>
    </row>
    <row r="199" spans="1:18">
      <c r="A199" s="18" t="s">
        <v>54</v>
      </c>
      <c r="B199" s="23" t="s">
        <v>291</v>
      </c>
      <c r="C199" s="23" t="s">
        <v>292</v>
      </c>
      <c r="D199" s="18" t="s">
        <v>56</v>
      </c>
      <c r="E199" s="24" t="s">
        <v>293</v>
      </c>
      <c r="F199" s="25" t="s">
        <v>94</v>
      </c>
      <c r="G199" s="26">
        <v>226.5</v>
      </c>
      <c r="H199" s="27"/>
      <c r="I199" s="27">
        <f>ROUND(ROUND(H199,2)*ROUND(G199,3),2)</f>
        <v>0</v>
      </c>
      <c r="J199" s="25" t="s">
        <v>59</v>
      </c>
      <c r="O199">
        <f>(I199*21)/100</f>
        <v>0</v>
      </c>
      <c r="P199" t="s">
        <v>28</v>
      </c>
    </row>
    <row r="200" spans="1:18">
      <c r="A200" s="28" t="s">
        <v>60</v>
      </c>
      <c r="E200" s="29" t="s">
        <v>294</v>
      </c>
    </row>
    <row r="201" spans="1:18">
      <c r="A201" s="30" t="s">
        <v>62</v>
      </c>
      <c r="E201" s="31" t="s">
        <v>56</v>
      </c>
    </row>
    <row r="202" spans="1:18" ht="38.25">
      <c r="A202" t="s">
        <v>64</v>
      </c>
      <c r="E202" s="29" t="s">
        <v>295</v>
      </c>
    </row>
    <row r="203" spans="1:18">
      <c r="A203" s="18" t="s">
        <v>54</v>
      </c>
      <c r="B203" s="23" t="s">
        <v>296</v>
      </c>
      <c r="C203" s="23" t="s">
        <v>297</v>
      </c>
      <c r="D203" s="18" t="s">
        <v>56</v>
      </c>
      <c r="E203" s="24" t="s">
        <v>298</v>
      </c>
      <c r="F203" s="25" t="s">
        <v>68</v>
      </c>
      <c r="G203" s="26">
        <v>41.4</v>
      </c>
      <c r="H203" s="27"/>
      <c r="I203" s="27">
        <f>ROUND(ROUND(H203,2)*ROUND(G203,3),2)</f>
        <v>0</v>
      </c>
      <c r="J203" s="25" t="s">
        <v>59</v>
      </c>
      <c r="O203">
        <f>(I203*21)/100</f>
        <v>0</v>
      </c>
      <c r="P203" t="s">
        <v>28</v>
      </c>
    </row>
    <row r="204" spans="1:18">
      <c r="A204" s="28" t="s">
        <v>60</v>
      </c>
      <c r="E204" s="29" t="s">
        <v>299</v>
      </c>
    </row>
    <row r="205" spans="1:18" ht="51">
      <c r="A205" s="30" t="s">
        <v>62</v>
      </c>
      <c r="E205" s="31" t="s">
        <v>300</v>
      </c>
    </row>
    <row r="206" spans="1:18" ht="369.75">
      <c r="A206" t="s">
        <v>64</v>
      </c>
      <c r="E206" s="29" t="s">
        <v>202</v>
      </c>
    </row>
    <row r="207" spans="1:18" ht="12.75" customHeight="1">
      <c r="A207" s="5" t="s">
        <v>52</v>
      </c>
      <c r="B207" s="5"/>
      <c r="C207" s="32" t="s">
        <v>102</v>
      </c>
      <c r="D207" s="5"/>
      <c r="E207" s="21" t="s">
        <v>301</v>
      </c>
      <c r="F207" s="5"/>
      <c r="G207" s="5"/>
      <c r="H207" s="5"/>
      <c r="I207" s="33">
        <f>0+Q207</f>
        <v>0</v>
      </c>
      <c r="J207" s="5"/>
      <c r="O207">
        <f>0+R207</f>
        <v>0</v>
      </c>
      <c r="Q207">
        <f>0+I208+I212+I216+I220+I224+I228+I232+I236</f>
        <v>0</v>
      </c>
      <c r="R207">
        <f>0+O208+O212+O216+O220+O224+O228+O232+O236</f>
        <v>0</v>
      </c>
    </row>
    <row r="208" spans="1:18" ht="25.5">
      <c r="A208" s="18" t="s">
        <v>54</v>
      </c>
      <c r="B208" s="23" t="s">
        <v>302</v>
      </c>
      <c r="C208" s="23" t="s">
        <v>303</v>
      </c>
      <c r="D208" s="18" t="s">
        <v>56</v>
      </c>
      <c r="E208" s="24" t="s">
        <v>304</v>
      </c>
      <c r="F208" s="25" t="s">
        <v>276</v>
      </c>
      <c r="G208" s="26">
        <v>7</v>
      </c>
      <c r="H208" s="27"/>
      <c r="I208" s="27">
        <f>ROUND(ROUND(H208,2)*ROUND(G208,3),2)</f>
        <v>0</v>
      </c>
      <c r="J208" s="25" t="s">
        <v>59</v>
      </c>
      <c r="O208">
        <f>(I208*21)/100</f>
        <v>0</v>
      </c>
      <c r="P208" t="s">
        <v>28</v>
      </c>
    </row>
    <row r="209" spans="1:16">
      <c r="A209" s="28" t="s">
        <v>60</v>
      </c>
      <c r="E209" s="29" t="s">
        <v>305</v>
      </c>
    </row>
    <row r="210" spans="1:16" ht="76.5">
      <c r="A210" s="30" t="s">
        <v>62</v>
      </c>
      <c r="E210" s="31" t="s">
        <v>306</v>
      </c>
    </row>
    <row r="211" spans="1:16" ht="25.5">
      <c r="A211" t="s">
        <v>64</v>
      </c>
      <c r="E211" s="29" t="s">
        <v>307</v>
      </c>
    </row>
    <row r="212" spans="1:16" ht="25.5">
      <c r="A212" s="18" t="s">
        <v>54</v>
      </c>
      <c r="B212" s="23" t="s">
        <v>308</v>
      </c>
      <c r="C212" s="23" t="s">
        <v>309</v>
      </c>
      <c r="D212" s="18" t="s">
        <v>56</v>
      </c>
      <c r="E212" s="24" t="s">
        <v>310</v>
      </c>
      <c r="F212" s="25" t="s">
        <v>276</v>
      </c>
      <c r="G212" s="26">
        <v>6</v>
      </c>
      <c r="H212" s="27"/>
      <c r="I212" s="27">
        <f>ROUND(ROUND(H212,2)*ROUND(G212,3),2)</f>
        <v>0</v>
      </c>
      <c r="J212" s="25" t="s">
        <v>59</v>
      </c>
      <c r="O212">
        <f>(I212*21)/100</f>
        <v>0</v>
      </c>
      <c r="P212" t="s">
        <v>28</v>
      </c>
    </row>
    <row r="213" spans="1:16">
      <c r="A213" s="28" t="s">
        <v>60</v>
      </c>
      <c r="E213" s="29" t="s">
        <v>311</v>
      </c>
    </row>
    <row r="214" spans="1:16">
      <c r="A214" s="30" t="s">
        <v>62</v>
      </c>
      <c r="E214" s="31" t="s">
        <v>56</v>
      </c>
    </row>
    <row r="215" spans="1:16" ht="25.5">
      <c r="A215" t="s">
        <v>64</v>
      </c>
      <c r="E215" s="29" t="s">
        <v>312</v>
      </c>
    </row>
    <row r="216" spans="1:16" ht="25.5">
      <c r="A216" s="18" t="s">
        <v>54</v>
      </c>
      <c r="B216" s="23" t="s">
        <v>313</v>
      </c>
      <c r="C216" s="23" t="s">
        <v>314</v>
      </c>
      <c r="D216" s="18" t="s">
        <v>56</v>
      </c>
      <c r="E216" s="24" t="s">
        <v>315</v>
      </c>
      <c r="F216" s="25" t="s">
        <v>276</v>
      </c>
      <c r="G216" s="26">
        <v>6</v>
      </c>
      <c r="H216" s="27"/>
      <c r="I216" s="27">
        <f>ROUND(ROUND(H216,2)*ROUND(G216,3),2)</f>
        <v>0</v>
      </c>
      <c r="J216" s="25" t="s">
        <v>59</v>
      </c>
      <c r="O216">
        <f>(I216*21)/100</f>
        <v>0</v>
      </c>
      <c r="P216" t="s">
        <v>28</v>
      </c>
    </row>
    <row r="217" spans="1:16">
      <c r="A217" s="28" t="s">
        <v>60</v>
      </c>
      <c r="E217" s="29" t="s">
        <v>316</v>
      </c>
    </row>
    <row r="218" spans="1:16">
      <c r="A218" s="30" t="s">
        <v>62</v>
      </c>
      <c r="E218" s="31" t="s">
        <v>56</v>
      </c>
    </row>
    <row r="219" spans="1:16" ht="38.25">
      <c r="A219" t="s">
        <v>64</v>
      </c>
      <c r="E219" s="29" t="s">
        <v>317</v>
      </c>
    </row>
    <row r="220" spans="1:16">
      <c r="A220" s="18" t="s">
        <v>54</v>
      </c>
      <c r="B220" s="23" t="s">
        <v>318</v>
      </c>
      <c r="C220" s="23" t="s">
        <v>319</v>
      </c>
      <c r="D220" s="18" t="s">
        <v>56</v>
      </c>
      <c r="E220" s="24" t="s">
        <v>320</v>
      </c>
      <c r="F220" s="25" t="s">
        <v>169</v>
      </c>
      <c r="G220" s="26">
        <v>599</v>
      </c>
      <c r="H220" s="27"/>
      <c r="I220" s="27">
        <f>ROUND(ROUND(H220,2)*ROUND(G220,3),2)</f>
        <v>0</v>
      </c>
      <c r="J220" s="25" t="s">
        <v>59</v>
      </c>
      <c r="O220">
        <f>(I220*21)/100</f>
        <v>0</v>
      </c>
      <c r="P220" t="s">
        <v>28</v>
      </c>
    </row>
    <row r="221" spans="1:16">
      <c r="A221" s="28" t="s">
        <v>60</v>
      </c>
      <c r="E221" s="29" t="s">
        <v>321</v>
      </c>
    </row>
    <row r="222" spans="1:16" ht="63.75">
      <c r="A222" s="30" t="s">
        <v>62</v>
      </c>
      <c r="E222" s="31" t="s">
        <v>322</v>
      </c>
    </row>
    <row r="223" spans="1:16" ht="38.25">
      <c r="A223" t="s">
        <v>64</v>
      </c>
      <c r="E223" s="29" t="s">
        <v>323</v>
      </c>
    </row>
    <row r="224" spans="1:16">
      <c r="A224" s="18" t="s">
        <v>54</v>
      </c>
      <c r="B224" s="23" t="s">
        <v>324</v>
      </c>
      <c r="C224" s="23" t="s">
        <v>325</v>
      </c>
      <c r="D224" s="18" t="s">
        <v>56</v>
      </c>
      <c r="E224" s="24" t="s">
        <v>326</v>
      </c>
      <c r="F224" s="25" t="s">
        <v>94</v>
      </c>
      <c r="G224" s="26">
        <v>767</v>
      </c>
      <c r="H224" s="27"/>
      <c r="I224" s="27">
        <f>ROUND(ROUND(H224,2)*ROUND(G224,3),2)</f>
        <v>0</v>
      </c>
      <c r="J224" s="25" t="s">
        <v>59</v>
      </c>
      <c r="O224">
        <f>(I224*21)/100</f>
        <v>0</v>
      </c>
      <c r="P224" t="s">
        <v>28</v>
      </c>
    </row>
    <row r="225" spans="1:16">
      <c r="A225" s="28" t="s">
        <v>60</v>
      </c>
      <c r="E225" s="29" t="s">
        <v>327</v>
      </c>
    </row>
    <row r="226" spans="1:16">
      <c r="A226" s="30" t="s">
        <v>62</v>
      </c>
      <c r="E226" s="31" t="s">
        <v>56</v>
      </c>
    </row>
    <row r="227" spans="1:16" ht="51">
      <c r="A227" t="s">
        <v>64</v>
      </c>
      <c r="E227" s="29" t="s">
        <v>328</v>
      </c>
    </row>
    <row r="228" spans="1:16">
      <c r="A228" s="18" t="s">
        <v>54</v>
      </c>
      <c r="B228" s="23" t="s">
        <v>329</v>
      </c>
      <c r="C228" s="23" t="s">
        <v>330</v>
      </c>
      <c r="D228" s="18" t="s">
        <v>56</v>
      </c>
      <c r="E228" s="24" t="s">
        <v>331</v>
      </c>
      <c r="F228" s="25" t="s">
        <v>94</v>
      </c>
      <c r="G228" s="26">
        <v>71.3</v>
      </c>
      <c r="H228" s="27"/>
      <c r="I228" s="27">
        <f>ROUND(ROUND(H228,2)*ROUND(G228,3),2)</f>
        <v>0</v>
      </c>
      <c r="J228" s="25" t="s">
        <v>59</v>
      </c>
      <c r="O228">
        <f>(I228*21)/100</f>
        <v>0</v>
      </c>
      <c r="P228" t="s">
        <v>28</v>
      </c>
    </row>
    <row r="229" spans="1:16">
      <c r="A229" s="28" t="s">
        <v>60</v>
      </c>
      <c r="E229" s="29" t="s">
        <v>332</v>
      </c>
    </row>
    <row r="230" spans="1:16">
      <c r="A230" s="30" t="s">
        <v>62</v>
      </c>
      <c r="E230" s="31" t="s">
        <v>56</v>
      </c>
    </row>
    <row r="231" spans="1:16" ht="25.5">
      <c r="A231" t="s">
        <v>64</v>
      </c>
      <c r="E231" s="29" t="s">
        <v>333</v>
      </c>
    </row>
    <row r="232" spans="1:16">
      <c r="A232" s="18" t="s">
        <v>54</v>
      </c>
      <c r="B232" s="23" t="s">
        <v>334</v>
      </c>
      <c r="C232" s="23" t="s">
        <v>335</v>
      </c>
      <c r="D232" s="18" t="s">
        <v>56</v>
      </c>
      <c r="E232" s="24" t="s">
        <v>336</v>
      </c>
      <c r="F232" s="25" t="s">
        <v>94</v>
      </c>
      <c r="G232" s="26">
        <v>71.3</v>
      </c>
      <c r="H232" s="27"/>
      <c r="I232" s="27">
        <f>ROUND(ROUND(H232,2)*ROUND(G232,3),2)</f>
        <v>0</v>
      </c>
      <c r="J232" s="25" t="s">
        <v>59</v>
      </c>
      <c r="O232">
        <f>(I232*21)/100</f>
        <v>0</v>
      </c>
      <c r="P232" t="s">
        <v>28</v>
      </c>
    </row>
    <row r="233" spans="1:16">
      <c r="A233" s="28" t="s">
        <v>60</v>
      </c>
      <c r="E233" s="29" t="s">
        <v>332</v>
      </c>
    </row>
    <row r="234" spans="1:16">
      <c r="A234" s="30" t="s">
        <v>62</v>
      </c>
      <c r="E234" s="31" t="s">
        <v>56</v>
      </c>
    </row>
    <row r="235" spans="1:16" ht="38.25">
      <c r="A235" t="s">
        <v>64</v>
      </c>
      <c r="E235" s="29" t="s">
        <v>337</v>
      </c>
    </row>
    <row r="236" spans="1:16">
      <c r="A236" s="18" t="s">
        <v>54</v>
      </c>
      <c r="B236" s="23" t="s">
        <v>338</v>
      </c>
      <c r="C236" s="23" t="s">
        <v>339</v>
      </c>
      <c r="D236" s="18" t="s">
        <v>56</v>
      </c>
      <c r="E236" s="24" t="s">
        <v>340</v>
      </c>
      <c r="F236" s="25" t="s">
        <v>276</v>
      </c>
      <c r="G236" s="26">
        <v>15</v>
      </c>
      <c r="H236" s="27"/>
      <c r="I236" s="27">
        <f>ROUND(ROUND(H236,2)*ROUND(G236,3),2)</f>
        <v>0</v>
      </c>
      <c r="J236" s="25" t="s">
        <v>59</v>
      </c>
      <c r="O236">
        <f>(I236*21)/100</f>
        <v>0</v>
      </c>
      <c r="P236" t="s">
        <v>28</v>
      </c>
    </row>
    <row r="237" spans="1:16" ht="25.5">
      <c r="A237" s="28" t="s">
        <v>60</v>
      </c>
      <c r="E237" s="29" t="s">
        <v>341</v>
      </c>
    </row>
    <row r="238" spans="1:16">
      <c r="A238" s="30" t="s">
        <v>62</v>
      </c>
      <c r="E238" s="31" t="s">
        <v>56</v>
      </c>
    </row>
    <row r="239" spans="1:16" ht="102">
      <c r="A239" t="s">
        <v>64</v>
      </c>
      <c r="E239" s="29" t="s">
        <v>342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58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>
      <c r="A1" t="s">
        <v>18</v>
      </c>
      <c r="B1" s="1"/>
      <c r="C1" s="1"/>
      <c r="D1" s="1"/>
      <c r="E1" s="1"/>
      <c r="F1" s="1"/>
      <c r="G1" s="1"/>
      <c r="H1" s="1"/>
      <c r="I1" s="1"/>
      <c r="J1" s="1"/>
      <c r="P1" t="s">
        <v>19</v>
      </c>
    </row>
    <row r="2" spans="1:18" ht="24.95" customHeight="1">
      <c r="B2" s="1"/>
      <c r="C2" s="1"/>
      <c r="D2" s="1"/>
      <c r="E2" s="2" t="s">
        <v>20</v>
      </c>
      <c r="F2" s="1"/>
      <c r="G2" s="1"/>
      <c r="H2" s="5"/>
      <c r="I2" s="5"/>
      <c r="J2" s="1"/>
      <c r="O2">
        <f>0+O9+O14+O27+O36+O41+O54</f>
        <v>0</v>
      </c>
      <c r="P2" t="s">
        <v>21</v>
      </c>
    </row>
    <row r="3" spans="1:18" ht="15" customHeight="1">
      <c r="A3" t="s">
        <v>22</v>
      </c>
      <c r="B3" s="11" t="s">
        <v>23</v>
      </c>
      <c r="C3" s="37" t="s">
        <v>24</v>
      </c>
      <c r="D3" s="40"/>
      <c r="E3" s="12" t="s">
        <v>25</v>
      </c>
      <c r="F3" s="1"/>
      <c r="G3" s="8"/>
      <c r="H3" s="7" t="s">
        <v>26</v>
      </c>
      <c r="I3" s="34">
        <f>0+I9+I14+I27+I36+I41+I54</f>
        <v>0</v>
      </c>
      <c r="J3" s="9"/>
      <c r="O3" t="s">
        <v>27</v>
      </c>
      <c r="P3" t="s">
        <v>28</v>
      </c>
    </row>
    <row r="4" spans="1:18" ht="15" customHeight="1">
      <c r="A4" t="s">
        <v>29</v>
      </c>
      <c r="B4" s="11" t="s">
        <v>30</v>
      </c>
      <c r="C4" s="37" t="s">
        <v>12</v>
      </c>
      <c r="D4" s="40"/>
      <c r="E4" s="12" t="s">
        <v>13</v>
      </c>
      <c r="F4" s="1"/>
      <c r="G4" s="1"/>
      <c r="H4" s="10"/>
      <c r="I4" s="10"/>
      <c r="J4" s="1"/>
      <c r="O4" t="s">
        <v>31</v>
      </c>
      <c r="P4" t="s">
        <v>28</v>
      </c>
    </row>
    <row r="5" spans="1:18" ht="12.75" customHeight="1">
      <c r="A5" t="s">
        <v>32</v>
      </c>
      <c r="B5" s="14" t="s">
        <v>33</v>
      </c>
      <c r="C5" s="38" t="s">
        <v>26</v>
      </c>
      <c r="D5" s="42"/>
      <c r="E5" s="15" t="s">
        <v>34</v>
      </c>
      <c r="F5" s="5"/>
      <c r="G5" s="5"/>
      <c r="H5" s="5"/>
      <c r="I5" s="5"/>
      <c r="J5" s="5"/>
      <c r="O5" t="s">
        <v>35</v>
      </c>
      <c r="P5" t="s">
        <v>28</v>
      </c>
    </row>
    <row r="6" spans="1:18" ht="12.75" customHeight="1">
      <c r="A6" s="39" t="s">
        <v>36</v>
      </c>
      <c r="B6" s="39" t="s">
        <v>37</v>
      </c>
      <c r="C6" s="39" t="s">
        <v>38</v>
      </c>
      <c r="D6" s="39" t="s">
        <v>39</v>
      </c>
      <c r="E6" s="39" t="s">
        <v>40</v>
      </c>
      <c r="F6" s="39" t="s">
        <v>41</v>
      </c>
      <c r="G6" s="39" t="s">
        <v>42</v>
      </c>
      <c r="H6" s="39" t="s">
        <v>43</v>
      </c>
      <c r="I6" s="39"/>
      <c r="J6" s="39" t="s">
        <v>44</v>
      </c>
    </row>
    <row r="7" spans="1:18" ht="12.75" customHeight="1">
      <c r="A7" s="39"/>
      <c r="B7" s="39"/>
      <c r="C7" s="39"/>
      <c r="D7" s="39"/>
      <c r="E7" s="39"/>
      <c r="F7" s="39"/>
      <c r="G7" s="39"/>
      <c r="H7" s="13" t="s">
        <v>45</v>
      </c>
      <c r="I7" s="13" t="s">
        <v>46</v>
      </c>
      <c r="J7" s="39"/>
    </row>
    <row r="8" spans="1:18" ht="12.75" customHeight="1">
      <c r="A8" s="13" t="s">
        <v>47</v>
      </c>
      <c r="B8" s="13" t="s">
        <v>26</v>
      </c>
      <c r="C8" s="13" t="s">
        <v>28</v>
      </c>
      <c r="D8" s="13" t="s">
        <v>19</v>
      </c>
      <c r="E8" s="13" t="s">
        <v>48</v>
      </c>
      <c r="F8" s="13" t="s">
        <v>49</v>
      </c>
      <c r="G8" s="13" t="s">
        <v>21</v>
      </c>
      <c r="H8" s="13">
        <v>9</v>
      </c>
      <c r="I8" s="13" t="s">
        <v>50</v>
      </c>
      <c r="J8" s="13" t="s">
        <v>51</v>
      </c>
    </row>
    <row r="9" spans="1:18" ht="12.75" customHeight="1">
      <c r="A9" s="19" t="s">
        <v>52</v>
      </c>
      <c r="B9" s="19"/>
      <c r="C9" s="20" t="s">
        <v>47</v>
      </c>
      <c r="D9" s="19"/>
      <c r="E9" s="21" t="s">
        <v>53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</f>
        <v>0</v>
      </c>
      <c r="R9">
        <f>0+O10</f>
        <v>0</v>
      </c>
    </row>
    <row r="10" spans="1:18" ht="25.5">
      <c r="A10" s="18" t="s">
        <v>54</v>
      </c>
      <c r="B10" s="23" t="s">
        <v>26</v>
      </c>
      <c r="C10" s="23" t="s">
        <v>72</v>
      </c>
      <c r="D10" s="18" t="s">
        <v>56</v>
      </c>
      <c r="E10" s="24" t="s">
        <v>73</v>
      </c>
      <c r="F10" s="25" t="s">
        <v>58</v>
      </c>
      <c r="G10" s="26">
        <v>476.4</v>
      </c>
      <c r="H10" s="27"/>
      <c r="I10" s="27">
        <f>ROUND(ROUND(H10,2)*ROUND(G10,3),2)</f>
        <v>0</v>
      </c>
      <c r="J10" s="25" t="s">
        <v>59</v>
      </c>
      <c r="O10">
        <f>(I10*21)/100</f>
        <v>0</v>
      </c>
      <c r="P10" t="s">
        <v>28</v>
      </c>
    </row>
    <row r="11" spans="1:18">
      <c r="A11" s="28" t="s">
        <v>60</v>
      </c>
      <c r="E11" s="29" t="s">
        <v>56</v>
      </c>
    </row>
    <row r="12" spans="1:18">
      <c r="A12" s="30" t="s">
        <v>62</v>
      </c>
      <c r="E12" s="31" t="s">
        <v>343</v>
      </c>
    </row>
    <row r="13" spans="1:18" ht="140.25">
      <c r="A13" t="s">
        <v>64</v>
      </c>
      <c r="E13" s="29" t="s">
        <v>76</v>
      </c>
    </row>
    <row r="14" spans="1:18" ht="12.75" customHeight="1">
      <c r="A14" s="5" t="s">
        <v>52</v>
      </c>
      <c r="B14" s="5"/>
      <c r="C14" s="32" t="s">
        <v>26</v>
      </c>
      <c r="D14" s="5"/>
      <c r="E14" s="21" t="s">
        <v>80</v>
      </c>
      <c r="F14" s="5"/>
      <c r="G14" s="5"/>
      <c r="H14" s="5"/>
      <c r="I14" s="33">
        <f>0+Q14</f>
        <v>0</v>
      </c>
      <c r="J14" s="5"/>
      <c r="O14">
        <f>0+R14</f>
        <v>0</v>
      </c>
      <c r="Q14">
        <f>0+I15+I19+I23</f>
        <v>0</v>
      </c>
      <c r="R14">
        <f>0+O15+O19+O23</f>
        <v>0</v>
      </c>
    </row>
    <row r="15" spans="1:18">
      <c r="A15" s="18" t="s">
        <v>54</v>
      </c>
      <c r="B15" s="23" t="s">
        <v>28</v>
      </c>
      <c r="C15" s="23" t="s">
        <v>125</v>
      </c>
      <c r="D15" s="18" t="s">
        <v>56</v>
      </c>
      <c r="E15" s="24" t="s">
        <v>126</v>
      </c>
      <c r="F15" s="25" t="s">
        <v>68</v>
      </c>
      <c r="G15" s="26">
        <v>228.6</v>
      </c>
      <c r="H15" s="27"/>
      <c r="I15" s="27">
        <f>ROUND(ROUND(H15,2)*ROUND(G15,3),2)</f>
        <v>0</v>
      </c>
      <c r="J15" s="25" t="s">
        <v>59</v>
      </c>
      <c r="O15">
        <f>(I15*21)/100</f>
        <v>0</v>
      </c>
      <c r="P15" t="s">
        <v>28</v>
      </c>
    </row>
    <row r="16" spans="1:18" ht="25.5">
      <c r="A16" s="28" t="s">
        <v>60</v>
      </c>
      <c r="E16" s="29" t="s">
        <v>344</v>
      </c>
    </row>
    <row r="17" spans="1:18">
      <c r="A17" s="30" t="s">
        <v>62</v>
      </c>
      <c r="E17" s="31" t="s">
        <v>56</v>
      </c>
    </row>
    <row r="18" spans="1:18" ht="318.75">
      <c r="A18" t="s">
        <v>64</v>
      </c>
      <c r="E18" s="29" t="s">
        <v>129</v>
      </c>
    </row>
    <row r="19" spans="1:18">
      <c r="A19" s="18" t="s">
        <v>54</v>
      </c>
      <c r="B19" s="23" t="s">
        <v>19</v>
      </c>
      <c r="C19" s="23" t="s">
        <v>345</v>
      </c>
      <c r="D19" s="18" t="s">
        <v>56</v>
      </c>
      <c r="E19" s="24" t="s">
        <v>132</v>
      </c>
      <c r="F19" s="25" t="s">
        <v>68</v>
      </c>
      <c r="G19" s="26">
        <v>9.6</v>
      </c>
      <c r="H19" s="27"/>
      <c r="I19" s="27">
        <f>ROUND(ROUND(H19,2)*ROUND(G19,3),2)</f>
        <v>0</v>
      </c>
      <c r="J19" s="25" t="s">
        <v>59</v>
      </c>
      <c r="O19">
        <f>(I19*21)/100</f>
        <v>0</v>
      </c>
      <c r="P19" t="s">
        <v>28</v>
      </c>
    </row>
    <row r="20" spans="1:18" ht="25.5">
      <c r="A20" s="28" t="s">
        <v>60</v>
      </c>
      <c r="E20" s="29" t="s">
        <v>346</v>
      </c>
    </row>
    <row r="21" spans="1:18">
      <c r="A21" s="30" t="s">
        <v>62</v>
      </c>
      <c r="E21" s="31" t="s">
        <v>347</v>
      </c>
    </row>
    <row r="22" spans="1:18" ht="318.75">
      <c r="A22" t="s">
        <v>64</v>
      </c>
      <c r="E22" s="29" t="s">
        <v>129</v>
      </c>
    </row>
    <row r="23" spans="1:18">
      <c r="A23" s="18" t="s">
        <v>54</v>
      </c>
      <c r="B23" s="23" t="s">
        <v>48</v>
      </c>
      <c r="C23" s="23" t="s">
        <v>161</v>
      </c>
      <c r="D23" s="18" t="s">
        <v>56</v>
      </c>
      <c r="E23" s="24" t="s">
        <v>162</v>
      </c>
      <c r="F23" s="25" t="s">
        <v>68</v>
      </c>
      <c r="G23" s="26">
        <v>48.1</v>
      </c>
      <c r="H23" s="27"/>
      <c r="I23" s="27">
        <f>ROUND(ROUND(H23,2)*ROUND(G23,3),2)</f>
        <v>0</v>
      </c>
      <c r="J23" s="25" t="s">
        <v>59</v>
      </c>
      <c r="O23">
        <f>(I23*21)/100</f>
        <v>0</v>
      </c>
      <c r="P23" t="s">
        <v>28</v>
      </c>
    </row>
    <row r="24" spans="1:18">
      <c r="A24" s="28" t="s">
        <v>60</v>
      </c>
      <c r="E24" s="29" t="s">
        <v>56</v>
      </c>
    </row>
    <row r="25" spans="1:18">
      <c r="A25" s="30" t="s">
        <v>62</v>
      </c>
      <c r="E25" s="31" t="s">
        <v>56</v>
      </c>
    </row>
    <row r="26" spans="1:18" ht="293.25">
      <c r="A26" t="s">
        <v>64</v>
      </c>
      <c r="E26" s="29" t="s">
        <v>165</v>
      </c>
    </row>
    <row r="27" spans="1:18" ht="12.75" customHeight="1">
      <c r="A27" s="5" t="s">
        <v>52</v>
      </c>
      <c r="B27" s="5"/>
      <c r="C27" s="32" t="s">
        <v>28</v>
      </c>
      <c r="D27" s="5"/>
      <c r="E27" s="21" t="s">
        <v>189</v>
      </c>
      <c r="F27" s="5"/>
      <c r="G27" s="5"/>
      <c r="H27" s="5"/>
      <c r="I27" s="33">
        <f>0+Q27</f>
        <v>0</v>
      </c>
      <c r="J27" s="5"/>
      <c r="O27">
        <f>0+R27</f>
        <v>0</v>
      </c>
      <c r="Q27">
        <f>0+I28+I32</f>
        <v>0</v>
      </c>
      <c r="R27">
        <f>0+O28+O32</f>
        <v>0</v>
      </c>
    </row>
    <row r="28" spans="1:18">
      <c r="A28" s="18" t="s">
        <v>54</v>
      </c>
      <c r="B28" s="23" t="s">
        <v>49</v>
      </c>
      <c r="C28" s="23" t="s">
        <v>348</v>
      </c>
      <c r="D28" s="18" t="s">
        <v>56</v>
      </c>
      <c r="E28" s="24" t="s">
        <v>349</v>
      </c>
      <c r="F28" s="25" t="s">
        <v>68</v>
      </c>
      <c r="G28" s="26">
        <v>9.6</v>
      </c>
      <c r="H28" s="27"/>
      <c r="I28" s="27">
        <f>ROUND(ROUND(H28,2)*ROUND(G28,3),2)</f>
        <v>0</v>
      </c>
      <c r="J28" s="25" t="s">
        <v>59</v>
      </c>
      <c r="O28">
        <f>(I28*21)/100</f>
        <v>0</v>
      </c>
      <c r="P28" t="s">
        <v>28</v>
      </c>
    </row>
    <row r="29" spans="1:18">
      <c r="A29" s="28" t="s">
        <v>60</v>
      </c>
      <c r="E29" s="29" t="s">
        <v>350</v>
      </c>
    </row>
    <row r="30" spans="1:18">
      <c r="A30" s="30" t="s">
        <v>62</v>
      </c>
      <c r="E30" s="31" t="s">
        <v>347</v>
      </c>
    </row>
    <row r="31" spans="1:18" ht="369.75">
      <c r="A31" t="s">
        <v>64</v>
      </c>
      <c r="E31" s="29" t="s">
        <v>351</v>
      </c>
    </row>
    <row r="32" spans="1:18">
      <c r="A32" s="18" t="s">
        <v>54</v>
      </c>
      <c r="B32" s="23" t="s">
        <v>21</v>
      </c>
      <c r="C32" s="23" t="s">
        <v>352</v>
      </c>
      <c r="D32" s="18" t="s">
        <v>56</v>
      </c>
      <c r="E32" s="24" t="s">
        <v>353</v>
      </c>
      <c r="F32" s="25" t="s">
        <v>169</v>
      </c>
      <c r="G32" s="26">
        <v>198.5</v>
      </c>
      <c r="H32" s="27"/>
      <c r="I32" s="27">
        <f>ROUND(ROUND(H32,2)*ROUND(G32,3),2)</f>
        <v>0</v>
      </c>
      <c r="J32" s="25" t="s">
        <v>59</v>
      </c>
      <c r="O32">
        <f>(I32*21)/100</f>
        <v>0</v>
      </c>
      <c r="P32" t="s">
        <v>28</v>
      </c>
    </row>
    <row r="33" spans="1:18">
      <c r="A33" s="28" t="s">
        <v>60</v>
      </c>
      <c r="E33" s="29" t="s">
        <v>354</v>
      </c>
    </row>
    <row r="34" spans="1:18">
      <c r="A34" s="30" t="s">
        <v>62</v>
      </c>
      <c r="E34" s="31" t="s">
        <v>355</v>
      </c>
    </row>
    <row r="35" spans="1:18" ht="102">
      <c r="A35" t="s">
        <v>64</v>
      </c>
      <c r="E35" s="29" t="s">
        <v>356</v>
      </c>
    </row>
    <row r="36" spans="1:18" ht="12.75" customHeight="1">
      <c r="A36" s="5" t="s">
        <v>52</v>
      </c>
      <c r="B36" s="5"/>
      <c r="C36" s="32" t="s">
        <v>19</v>
      </c>
      <c r="D36" s="5"/>
      <c r="E36" s="21" t="s">
        <v>357</v>
      </c>
      <c r="F36" s="5"/>
      <c r="G36" s="5"/>
      <c r="H36" s="5"/>
      <c r="I36" s="33">
        <f>0+Q36</f>
        <v>0</v>
      </c>
      <c r="J36" s="5"/>
      <c r="O36">
        <f>0+R36</f>
        <v>0</v>
      </c>
      <c r="Q36">
        <f>0+I37</f>
        <v>0</v>
      </c>
      <c r="R36">
        <f>0+O37</f>
        <v>0</v>
      </c>
    </row>
    <row r="37" spans="1:18" ht="25.5">
      <c r="A37" s="18" t="s">
        <v>54</v>
      </c>
      <c r="B37" s="23" t="s">
        <v>91</v>
      </c>
      <c r="C37" s="23" t="s">
        <v>358</v>
      </c>
      <c r="D37" s="18" t="s">
        <v>56</v>
      </c>
      <c r="E37" s="24" t="s">
        <v>359</v>
      </c>
      <c r="F37" s="25" t="s">
        <v>68</v>
      </c>
      <c r="G37" s="26">
        <v>167.72</v>
      </c>
      <c r="H37" s="27"/>
      <c r="I37" s="27">
        <f>ROUND(ROUND(H37,2)*ROUND(G37,3),2)</f>
        <v>0</v>
      </c>
      <c r="J37" s="25" t="s">
        <v>59</v>
      </c>
      <c r="O37">
        <f>(I37*21)/100</f>
        <v>0</v>
      </c>
      <c r="P37" t="s">
        <v>28</v>
      </c>
    </row>
    <row r="38" spans="1:18">
      <c r="A38" s="28" t="s">
        <v>60</v>
      </c>
      <c r="E38" s="29" t="s">
        <v>360</v>
      </c>
    </row>
    <row r="39" spans="1:18">
      <c r="A39" s="30" t="s">
        <v>62</v>
      </c>
      <c r="E39" s="31" t="s">
        <v>56</v>
      </c>
    </row>
    <row r="40" spans="1:18" ht="38.25">
      <c r="A40" t="s">
        <v>64</v>
      </c>
      <c r="E40" s="29" t="s">
        <v>361</v>
      </c>
    </row>
    <row r="41" spans="1:18" ht="12.75" customHeight="1">
      <c r="A41" s="5" t="s">
        <v>52</v>
      </c>
      <c r="B41" s="5"/>
      <c r="C41" s="32" t="s">
        <v>48</v>
      </c>
      <c r="D41" s="5"/>
      <c r="E41" s="21" t="s">
        <v>196</v>
      </c>
      <c r="F41" s="5"/>
      <c r="G41" s="5"/>
      <c r="H41" s="5"/>
      <c r="I41" s="33">
        <f>0+Q41</f>
        <v>0</v>
      </c>
      <c r="J41" s="5"/>
      <c r="O41">
        <f>0+R41</f>
        <v>0</v>
      </c>
      <c r="Q41">
        <f>0+I42+I46+I50</f>
        <v>0</v>
      </c>
      <c r="R41">
        <f>0+O42+O46+O50</f>
        <v>0</v>
      </c>
    </row>
    <row r="42" spans="1:18">
      <c r="A42" s="18" t="s">
        <v>54</v>
      </c>
      <c r="B42" s="23" t="s">
        <v>96</v>
      </c>
      <c r="C42" s="23" t="s">
        <v>362</v>
      </c>
      <c r="D42" s="18" t="s">
        <v>56</v>
      </c>
      <c r="E42" s="24" t="s">
        <v>363</v>
      </c>
      <c r="F42" s="25" t="s">
        <v>68</v>
      </c>
      <c r="G42" s="26">
        <v>10.917999999999999</v>
      </c>
      <c r="H42" s="27"/>
      <c r="I42" s="27">
        <f>ROUND(ROUND(H42,2)*ROUND(G42,3),2)</f>
        <v>0</v>
      </c>
      <c r="J42" s="25" t="s">
        <v>59</v>
      </c>
      <c r="O42">
        <f>(I42*21)/100</f>
        <v>0</v>
      </c>
      <c r="P42" t="s">
        <v>28</v>
      </c>
    </row>
    <row r="43" spans="1:18">
      <c r="A43" s="28" t="s">
        <v>60</v>
      </c>
      <c r="E43" s="29" t="s">
        <v>364</v>
      </c>
    </row>
    <row r="44" spans="1:18">
      <c r="A44" s="30" t="s">
        <v>62</v>
      </c>
      <c r="E44" s="31" t="s">
        <v>365</v>
      </c>
    </row>
    <row r="45" spans="1:18" ht="369.75">
      <c r="A45" t="s">
        <v>64</v>
      </c>
      <c r="E45" s="29" t="s">
        <v>202</v>
      </c>
    </row>
    <row r="46" spans="1:18">
      <c r="A46" s="18" t="s">
        <v>54</v>
      </c>
      <c r="B46" s="23" t="s">
        <v>102</v>
      </c>
      <c r="C46" s="23" t="s">
        <v>366</v>
      </c>
      <c r="D46" s="18" t="s">
        <v>56</v>
      </c>
      <c r="E46" s="24" t="s">
        <v>367</v>
      </c>
      <c r="F46" s="25" t="s">
        <v>68</v>
      </c>
      <c r="G46" s="26">
        <v>23.82</v>
      </c>
      <c r="H46" s="27"/>
      <c r="I46" s="27">
        <f>ROUND(ROUND(H46,2)*ROUND(G46,3),2)</f>
        <v>0</v>
      </c>
      <c r="J46" s="25" t="s">
        <v>59</v>
      </c>
      <c r="O46">
        <f>(I46*21)/100</f>
        <v>0</v>
      </c>
      <c r="P46" t="s">
        <v>28</v>
      </c>
    </row>
    <row r="47" spans="1:18">
      <c r="A47" s="28" t="s">
        <v>60</v>
      </c>
      <c r="E47" s="29" t="s">
        <v>368</v>
      </c>
    </row>
    <row r="48" spans="1:18">
      <c r="A48" s="30" t="s">
        <v>62</v>
      </c>
      <c r="E48" s="31" t="s">
        <v>369</v>
      </c>
    </row>
    <row r="49" spans="1:18" ht="38.25">
      <c r="A49" t="s">
        <v>64</v>
      </c>
      <c r="E49" s="29" t="s">
        <v>208</v>
      </c>
    </row>
    <row r="50" spans="1:18">
      <c r="A50" s="18" t="s">
        <v>54</v>
      </c>
      <c r="B50" s="23" t="s">
        <v>50</v>
      </c>
      <c r="C50" s="23" t="s">
        <v>370</v>
      </c>
      <c r="D50" s="18" t="s">
        <v>56</v>
      </c>
      <c r="E50" s="24" t="s">
        <v>371</v>
      </c>
      <c r="F50" s="25" t="s">
        <v>169</v>
      </c>
      <c r="G50" s="26">
        <v>12</v>
      </c>
      <c r="H50" s="27"/>
      <c r="I50" s="27">
        <f>ROUND(ROUND(H50,2)*ROUND(G50,3),2)</f>
        <v>0</v>
      </c>
      <c r="J50" s="25" t="s">
        <v>59</v>
      </c>
      <c r="O50">
        <f>(I50*21)/100</f>
        <v>0</v>
      </c>
      <c r="P50" t="s">
        <v>28</v>
      </c>
    </row>
    <row r="51" spans="1:18">
      <c r="A51" s="28" t="s">
        <v>60</v>
      </c>
      <c r="E51" s="29" t="s">
        <v>372</v>
      </c>
    </row>
    <row r="52" spans="1:18">
      <c r="A52" s="30" t="s">
        <v>62</v>
      </c>
      <c r="E52" s="31" t="s">
        <v>56</v>
      </c>
    </row>
    <row r="53" spans="1:18" ht="127.5">
      <c r="A53" t="s">
        <v>64</v>
      </c>
      <c r="E53" s="29" t="s">
        <v>373</v>
      </c>
    </row>
    <row r="54" spans="1:18" ht="12.75" customHeight="1">
      <c r="A54" s="5" t="s">
        <v>52</v>
      </c>
      <c r="B54" s="5"/>
      <c r="C54" s="32" t="s">
        <v>102</v>
      </c>
      <c r="D54" s="5"/>
      <c r="E54" s="21" t="s">
        <v>301</v>
      </c>
      <c r="F54" s="5"/>
      <c r="G54" s="5"/>
      <c r="H54" s="5"/>
      <c r="I54" s="33">
        <f>0+Q54</f>
        <v>0</v>
      </c>
      <c r="J54" s="5"/>
      <c r="O54">
        <f>0+R54</f>
        <v>0</v>
      </c>
      <c r="Q54">
        <f>0+I55</f>
        <v>0</v>
      </c>
      <c r="R54">
        <f>0+O55</f>
        <v>0</v>
      </c>
    </row>
    <row r="55" spans="1:18" ht="25.5">
      <c r="A55" s="18" t="s">
        <v>54</v>
      </c>
      <c r="B55" s="23" t="s">
        <v>51</v>
      </c>
      <c r="C55" s="23" t="s">
        <v>374</v>
      </c>
      <c r="D55" s="18" t="s">
        <v>56</v>
      </c>
      <c r="E55" s="24" t="s">
        <v>375</v>
      </c>
      <c r="F55" s="25" t="s">
        <v>94</v>
      </c>
      <c r="G55" s="26">
        <v>96.9</v>
      </c>
      <c r="H55" s="27"/>
      <c r="I55" s="27">
        <f>ROUND(ROUND(H55,2)*ROUND(G55,3),2)</f>
        <v>0</v>
      </c>
      <c r="J55" s="25" t="s">
        <v>59</v>
      </c>
      <c r="O55">
        <f>(I55*21)/100</f>
        <v>0</v>
      </c>
      <c r="P55" t="s">
        <v>28</v>
      </c>
    </row>
    <row r="56" spans="1:18">
      <c r="A56" s="28" t="s">
        <v>60</v>
      </c>
      <c r="E56" s="29" t="s">
        <v>376</v>
      </c>
    </row>
    <row r="57" spans="1:18">
      <c r="A57" s="30" t="s">
        <v>62</v>
      </c>
      <c r="E57" s="31" t="s">
        <v>56</v>
      </c>
    </row>
    <row r="58" spans="1:18" ht="89.25">
      <c r="A58" t="s">
        <v>64</v>
      </c>
      <c r="E58" s="29" t="s">
        <v>377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7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>
      <c r="A1" t="s">
        <v>18</v>
      </c>
      <c r="B1" s="1"/>
      <c r="C1" s="1"/>
      <c r="D1" s="1"/>
      <c r="E1" s="1"/>
      <c r="F1" s="1"/>
      <c r="G1" s="1"/>
      <c r="H1" s="1"/>
      <c r="I1" s="1"/>
      <c r="J1" s="1"/>
      <c r="P1" t="s">
        <v>19</v>
      </c>
    </row>
    <row r="2" spans="1:18" ht="24.95" customHeight="1">
      <c r="B2" s="1"/>
      <c r="C2" s="1"/>
      <c r="D2" s="1"/>
      <c r="E2" s="2" t="s">
        <v>20</v>
      </c>
      <c r="F2" s="1"/>
      <c r="G2" s="1"/>
      <c r="H2" s="5"/>
      <c r="I2" s="5"/>
      <c r="J2" s="1"/>
      <c r="O2">
        <f>0+O9+O50+O63</f>
        <v>0</v>
      </c>
      <c r="P2" t="s">
        <v>21</v>
      </c>
    </row>
    <row r="3" spans="1:18" ht="15" customHeight="1">
      <c r="A3" t="s">
        <v>22</v>
      </c>
      <c r="B3" s="11" t="s">
        <v>23</v>
      </c>
      <c r="C3" s="37" t="s">
        <v>24</v>
      </c>
      <c r="D3" s="40"/>
      <c r="E3" s="12" t="s">
        <v>25</v>
      </c>
      <c r="F3" s="1"/>
      <c r="G3" s="8"/>
      <c r="H3" s="7" t="s">
        <v>26</v>
      </c>
      <c r="I3" s="34">
        <f>0+I9+I50+I63</f>
        <v>0</v>
      </c>
      <c r="J3" s="9"/>
      <c r="O3" t="s">
        <v>27</v>
      </c>
      <c r="P3" t="s">
        <v>28</v>
      </c>
    </row>
    <row r="4" spans="1:18" ht="15" customHeight="1">
      <c r="A4" t="s">
        <v>29</v>
      </c>
      <c r="B4" s="11" t="s">
        <v>30</v>
      </c>
      <c r="C4" s="37" t="s">
        <v>14</v>
      </c>
      <c r="D4" s="40"/>
      <c r="E4" s="12" t="s">
        <v>15</v>
      </c>
      <c r="F4" s="1"/>
      <c r="G4" s="1"/>
      <c r="H4" s="10"/>
      <c r="I4" s="10"/>
      <c r="J4" s="1"/>
      <c r="O4" t="s">
        <v>31</v>
      </c>
      <c r="P4" t="s">
        <v>28</v>
      </c>
    </row>
    <row r="5" spans="1:18" ht="12.75" customHeight="1">
      <c r="A5" t="s">
        <v>32</v>
      </c>
      <c r="B5" s="14" t="s">
        <v>33</v>
      </c>
      <c r="C5" s="38" t="s">
        <v>26</v>
      </c>
      <c r="D5" s="42"/>
      <c r="E5" s="15" t="s">
        <v>34</v>
      </c>
      <c r="F5" s="5"/>
      <c r="G5" s="5"/>
      <c r="H5" s="5"/>
      <c r="I5" s="5"/>
      <c r="J5" s="5"/>
      <c r="O5" t="s">
        <v>35</v>
      </c>
      <c r="P5" t="s">
        <v>28</v>
      </c>
    </row>
    <row r="6" spans="1:18" ht="12.75" customHeight="1">
      <c r="A6" s="39" t="s">
        <v>36</v>
      </c>
      <c r="B6" s="39" t="s">
        <v>37</v>
      </c>
      <c r="C6" s="39" t="s">
        <v>38</v>
      </c>
      <c r="D6" s="39" t="s">
        <v>39</v>
      </c>
      <c r="E6" s="39" t="s">
        <v>40</v>
      </c>
      <c r="F6" s="39" t="s">
        <v>41</v>
      </c>
      <c r="G6" s="39" t="s">
        <v>42</v>
      </c>
      <c r="H6" s="39" t="s">
        <v>43</v>
      </c>
      <c r="I6" s="39"/>
      <c r="J6" s="39" t="s">
        <v>44</v>
      </c>
    </row>
    <row r="7" spans="1:18" ht="12.75" customHeight="1">
      <c r="A7" s="39"/>
      <c r="B7" s="39"/>
      <c r="C7" s="39"/>
      <c r="D7" s="39"/>
      <c r="E7" s="39"/>
      <c r="F7" s="39"/>
      <c r="G7" s="39"/>
      <c r="H7" s="13" t="s">
        <v>45</v>
      </c>
      <c r="I7" s="13" t="s">
        <v>46</v>
      </c>
      <c r="J7" s="39"/>
    </row>
    <row r="8" spans="1:18" ht="12.75" customHeight="1">
      <c r="A8" s="13" t="s">
        <v>47</v>
      </c>
      <c r="B8" s="13" t="s">
        <v>26</v>
      </c>
      <c r="C8" s="13" t="s">
        <v>28</v>
      </c>
      <c r="D8" s="13" t="s">
        <v>19</v>
      </c>
      <c r="E8" s="13" t="s">
        <v>48</v>
      </c>
      <c r="F8" s="13" t="s">
        <v>49</v>
      </c>
      <c r="G8" s="13" t="s">
        <v>21</v>
      </c>
      <c r="H8" s="13">
        <v>9</v>
      </c>
      <c r="I8" s="13" t="s">
        <v>50</v>
      </c>
      <c r="J8" s="13" t="s">
        <v>51</v>
      </c>
    </row>
    <row r="9" spans="1:18" ht="12.75" customHeight="1">
      <c r="A9" s="19" t="s">
        <v>52</v>
      </c>
      <c r="B9" s="19"/>
      <c r="C9" s="20" t="s">
        <v>26</v>
      </c>
      <c r="D9" s="19"/>
      <c r="E9" s="21" t="s">
        <v>80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0+I10+I14+I18+I22+I26+I30+I34+I38+I42+I46</f>
        <v>0</v>
      </c>
      <c r="R9">
        <f>0+O10+O14+O18+O22+O26+O30+O34+O38+O42+O46</f>
        <v>0</v>
      </c>
    </row>
    <row r="10" spans="1:18">
      <c r="A10" s="18" t="s">
        <v>54</v>
      </c>
      <c r="B10" s="23" t="s">
        <v>26</v>
      </c>
      <c r="C10" s="23" t="s">
        <v>378</v>
      </c>
      <c r="D10" s="18" t="s">
        <v>56</v>
      </c>
      <c r="E10" s="24" t="s">
        <v>379</v>
      </c>
      <c r="F10" s="25" t="s">
        <v>169</v>
      </c>
      <c r="G10" s="26">
        <v>6</v>
      </c>
      <c r="H10" s="27"/>
      <c r="I10" s="27">
        <f>ROUND(ROUND(H10,2)*ROUND(G10,3),2)</f>
        <v>0</v>
      </c>
      <c r="J10" s="25" t="s">
        <v>59</v>
      </c>
      <c r="O10">
        <f>(I10*21)/100</f>
        <v>0</v>
      </c>
      <c r="P10" t="s">
        <v>28</v>
      </c>
    </row>
    <row r="11" spans="1:18">
      <c r="A11" s="28" t="s">
        <v>60</v>
      </c>
      <c r="E11" s="29" t="s">
        <v>380</v>
      </c>
    </row>
    <row r="12" spans="1:18">
      <c r="A12" s="30" t="s">
        <v>62</v>
      </c>
      <c r="E12" s="31" t="s">
        <v>56</v>
      </c>
    </row>
    <row r="13" spans="1:18" ht="38.25">
      <c r="A13" t="s">
        <v>64</v>
      </c>
      <c r="E13" s="29" t="s">
        <v>381</v>
      </c>
    </row>
    <row r="14" spans="1:18" ht="25.5">
      <c r="A14" s="18" t="s">
        <v>54</v>
      </c>
      <c r="B14" s="23" t="s">
        <v>28</v>
      </c>
      <c r="C14" s="23" t="s">
        <v>382</v>
      </c>
      <c r="D14" s="18" t="s">
        <v>56</v>
      </c>
      <c r="E14" s="24" t="s">
        <v>383</v>
      </c>
      <c r="F14" s="25" t="s">
        <v>276</v>
      </c>
      <c r="G14" s="26">
        <v>6</v>
      </c>
      <c r="H14" s="27"/>
      <c r="I14" s="27">
        <f>ROUND(ROUND(H14,2)*ROUND(G14,3),2)</f>
        <v>0</v>
      </c>
      <c r="J14" s="25" t="s">
        <v>59</v>
      </c>
      <c r="O14">
        <f>(I14*21)/100</f>
        <v>0</v>
      </c>
      <c r="P14" t="s">
        <v>28</v>
      </c>
    </row>
    <row r="15" spans="1:18">
      <c r="A15" s="28" t="s">
        <v>60</v>
      </c>
      <c r="E15" s="29" t="s">
        <v>384</v>
      </c>
    </row>
    <row r="16" spans="1:18" ht="51">
      <c r="A16" s="30" t="s">
        <v>62</v>
      </c>
      <c r="E16" s="31" t="s">
        <v>385</v>
      </c>
    </row>
    <row r="17" spans="1:16" ht="165.75">
      <c r="A17" t="s">
        <v>64</v>
      </c>
      <c r="E17" s="29" t="s">
        <v>386</v>
      </c>
    </row>
    <row r="18" spans="1:16" ht="25.5">
      <c r="A18" s="18" t="s">
        <v>54</v>
      </c>
      <c r="B18" s="23" t="s">
        <v>19</v>
      </c>
      <c r="C18" s="23" t="s">
        <v>387</v>
      </c>
      <c r="D18" s="18" t="s">
        <v>56</v>
      </c>
      <c r="E18" s="24" t="s">
        <v>388</v>
      </c>
      <c r="F18" s="25" t="s">
        <v>276</v>
      </c>
      <c r="G18" s="26">
        <v>4</v>
      </c>
      <c r="H18" s="27"/>
      <c r="I18" s="27">
        <f>ROUND(ROUND(H18,2)*ROUND(G18,3),2)</f>
        <v>0</v>
      </c>
      <c r="J18" s="25" t="s">
        <v>59</v>
      </c>
      <c r="O18">
        <f>(I18*21)/100</f>
        <v>0</v>
      </c>
      <c r="P18" t="s">
        <v>28</v>
      </c>
    </row>
    <row r="19" spans="1:16">
      <c r="A19" s="28" t="s">
        <v>60</v>
      </c>
      <c r="E19" s="29" t="s">
        <v>384</v>
      </c>
    </row>
    <row r="20" spans="1:16" ht="51">
      <c r="A20" s="30" t="s">
        <v>62</v>
      </c>
      <c r="E20" s="31" t="s">
        <v>389</v>
      </c>
    </row>
    <row r="21" spans="1:16" ht="165.75">
      <c r="A21" t="s">
        <v>64</v>
      </c>
      <c r="E21" s="29" t="s">
        <v>386</v>
      </c>
    </row>
    <row r="22" spans="1:16">
      <c r="A22" s="18" t="s">
        <v>54</v>
      </c>
      <c r="B22" s="23" t="s">
        <v>48</v>
      </c>
      <c r="C22" s="23" t="s">
        <v>131</v>
      </c>
      <c r="D22" s="18" t="s">
        <v>56</v>
      </c>
      <c r="E22" s="24" t="s">
        <v>132</v>
      </c>
      <c r="F22" s="25" t="s">
        <v>68</v>
      </c>
      <c r="G22" s="26">
        <v>82.8</v>
      </c>
      <c r="H22" s="27"/>
      <c r="I22" s="27">
        <f>ROUND(ROUND(H22,2)*ROUND(G22,3),2)</f>
        <v>0</v>
      </c>
      <c r="J22" s="25" t="s">
        <v>59</v>
      </c>
      <c r="O22">
        <f>(I22*21)/100</f>
        <v>0</v>
      </c>
      <c r="P22" t="s">
        <v>28</v>
      </c>
    </row>
    <row r="23" spans="1:16">
      <c r="A23" s="28" t="s">
        <v>60</v>
      </c>
      <c r="E23" s="29" t="s">
        <v>390</v>
      </c>
    </row>
    <row r="24" spans="1:16">
      <c r="A24" s="30" t="s">
        <v>62</v>
      </c>
      <c r="E24" s="31" t="s">
        <v>391</v>
      </c>
    </row>
    <row r="25" spans="1:16" ht="318.75">
      <c r="A25" t="s">
        <v>64</v>
      </c>
      <c r="E25" s="29" t="s">
        <v>129</v>
      </c>
    </row>
    <row r="26" spans="1:16">
      <c r="A26" s="18" t="s">
        <v>54</v>
      </c>
      <c r="B26" s="23" t="s">
        <v>49</v>
      </c>
      <c r="C26" s="23" t="s">
        <v>392</v>
      </c>
      <c r="D26" s="18" t="s">
        <v>56</v>
      </c>
      <c r="E26" s="24" t="s">
        <v>393</v>
      </c>
      <c r="F26" s="25" t="s">
        <v>68</v>
      </c>
      <c r="G26" s="26">
        <v>82.8</v>
      </c>
      <c r="H26" s="27"/>
      <c r="I26" s="27">
        <f>ROUND(ROUND(H26,2)*ROUND(G26,3),2)</f>
        <v>0</v>
      </c>
      <c r="J26" s="25" t="s">
        <v>59</v>
      </c>
      <c r="O26">
        <f>(I26*21)/100</f>
        <v>0</v>
      </c>
      <c r="P26" t="s">
        <v>28</v>
      </c>
    </row>
    <row r="27" spans="1:16">
      <c r="A27" s="28" t="s">
        <v>60</v>
      </c>
      <c r="E27" s="29" t="s">
        <v>394</v>
      </c>
    </row>
    <row r="28" spans="1:16">
      <c r="A28" s="30" t="s">
        <v>62</v>
      </c>
      <c r="E28" s="31" t="s">
        <v>56</v>
      </c>
    </row>
    <row r="29" spans="1:16" ht="229.5">
      <c r="A29" t="s">
        <v>64</v>
      </c>
      <c r="E29" s="29" t="s">
        <v>395</v>
      </c>
    </row>
    <row r="30" spans="1:16">
      <c r="A30" s="18" t="s">
        <v>54</v>
      </c>
      <c r="B30" s="23" t="s">
        <v>21</v>
      </c>
      <c r="C30" s="23" t="s">
        <v>396</v>
      </c>
      <c r="D30" s="18" t="s">
        <v>56</v>
      </c>
      <c r="E30" s="24" t="s">
        <v>397</v>
      </c>
      <c r="F30" s="25" t="s">
        <v>276</v>
      </c>
      <c r="G30" s="26">
        <v>550</v>
      </c>
      <c r="H30" s="27"/>
      <c r="I30" s="27">
        <f>ROUND(ROUND(H30,2)*ROUND(G30,3),2)</f>
        <v>0</v>
      </c>
      <c r="J30" s="25" t="s">
        <v>59</v>
      </c>
      <c r="O30">
        <f>(I30*21)/100</f>
        <v>0</v>
      </c>
      <c r="P30" t="s">
        <v>28</v>
      </c>
    </row>
    <row r="31" spans="1:16">
      <c r="A31" s="28" t="s">
        <v>60</v>
      </c>
      <c r="E31" s="29" t="s">
        <v>398</v>
      </c>
    </row>
    <row r="32" spans="1:16">
      <c r="A32" s="30" t="s">
        <v>62</v>
      </c>
      <c r="E32" s="31" t="s">
        <v>56</v>
      </c>
    </row>
    <row r="33" spans="1:16" ht="25.5">
      <c r="A33" t="s">
        <v>64</v>
      </c>
      <c r="E33" s="29" t="s">
        <v>399</v>
      </c>
    </row>
    <row r="34" spans="1:16">
      <c r="A34" s="18" t="s">
        <v>54</v>
      </c>
      <c r="B34" s="23" t="s">
        <v>91</v>
      </c>
      <c r="C34" s="23" t="s">
        <v>400</v>
      </c>
      <c r="D34" s="18" t="s">
        <v>56</v>
      </c>
      <c r="E34" s="24" t="s">
        <v>401</v>
      </c>
      <c r="F34" s="25" t="s">
        <v>169</v>
      </c>
      <c r="G34" s="26">
        <v>110</v>
      </c>
      <c r="H34" s="27"/>
      <c r="I34" s="27">
        <f>ROUND(ROUND(H34,2)*ROUND(G34,3),2)</f>
        <v>0</v>
      </c>
      <c r="J34" s="25" t="s">
        <v>59</v>
      </c>
      <c r="O34">
        <f>(I34*21)/100</f>
        <v>0</v>
      </c>
      <c r="P34" t="s">
        <v>28</v>
      </c>
    </row>
    <row r="35" spans="1:16">
      <c r="A35" s="28" t="s">
        <v>60</v>
      </c>
      <c r="E35" s="29" t="s">
        <v>56</v>
      </c>
    </row>
    <row r="36" spans="1:16">
      <c r="A36" s="30" t="s">
        <v>62</v>
      </c>
      <c r="E36" s="31" t="s">
        <v>402</v>
      </c>
    </row>
    <row r="37" spans="1:16" ht="25.5">
      <c r="A37" t="s">
        <v>64</v>
      </c>
      <c r="E37" s="29" t="s">
        <v>403</v>
      </c>
    </row>
    <row r="38" spans="1:16">
      <c r="A38" s="18" t="s">
        <v>54</v>
      </c>
      <c r="B38" s="23" t="s">
        <v>96</v>
      </c>
      <c r="C38" s="23" t="s">
        <v>404</v>
      </c>
      <c r="D38" s="18" t="s">
        <v>56</v>
      </c>
      <c r="E38" s="24" t="s">
        <v>405</v>
      </c>
      <c r="F38" s="25" t="s">
        <v>169</v>
      </c>
      <c r="G38" s="26">
        <v>23</v>
      </c>
      <c r="H38" s="27"/>
      <c r="I38" s="27">
        <f>ROUND(ROUND(H38,2)*ROUND(G38,3),2)</f>
        <v>0</v>
      </c>
      <c r="J38" s="25" t="s">
        <v>59</v>
      </c>
      <c r="O38">
        <f>(I38*21)/100</f>
        <v>0</v>
      </c>
      <c r="P38" t="s">
        <v>28</v>
      </c>
    </row>
    <row r="39" spans="1:16">
      <c r="A39" s="28" t="s">
        <v>60</v>
      </c>
      <c r="E39" s="29" t="s">
        <v>406</v>
      </c>
    </row>
    <row r="40" spans="1:16">
      <c r="A40" s="30" t="s">
        <v>62</v>
      </c>
      <c r="E40" s="31" t="s">
        <v>56</v>
      </c>
    </row>
    <row r="41" spans="1:16" ht="38.25">
      <c r="A41" t="s">
        <v>64</v>
      </c>
      <c r="E41" s="29" t="s">
        <v>407</v>
      </c>
    </row>
    <row r="42" spans="1:16" ht="25.5">
      <c r="A42" s="18" t="s">
        <v>54</v>
      </c>
      <c r="B42" s="23" t="s">
        <v>102</v>
      </c>
      <c r="C42" s="23" t="s">
        <v>408</v>
      </c>
      <c r="D42" s="18" t="s">
        <v>56</v>
      </c>
      <c r="E42" s="24" t="s">
        <v>409</v>
      </c>
      <c r="F42" s="25" t="s">
        <v>276</v>
      </c>
      <c r="G42" s="26">
        <v>12</v>
      </c>
      <c r="H42" s="27"/>
      <c r="I42" s="27">
        <f>ROUND(ROUND(H42,2)*ROUND(G42,3),2)</f>
        <v>0</v>
      </c>
      <c r="J42" s="25" t="s">
        <v>59</v>
      </c>
      <c r="O42">
        <f>(I42*21)/100</f>
        <v>0</v>
      </c>
      <c r="P42" t="s">
        <v>28</v>
      </c>
    </row>
    <row r="43" spans="1:16" ht="25.5">
      <c r="A43" s="28" t="s">
        <v>60</v>
      </c>
      <c r="E43" s="29" t="s">
        <v>410</v>
      </c>
    </row>
    <row r="44" spans="1:16">
      <c r="A44" s="30" t="s">
        <v>62</v>
      </c>
      <c r="E44" s="31" t="s">
        <v>56</v>
      </c>
    </row>
    <row r="45" spans="1:16" ht="114.75">
      <c r="A45" t="s">
        <v>64</v>
      </c>
      <c r="E45" s="29" t="s">
        <v>411</v>
      </c>
    </row>
    <row r="46" spans="1:16" ht="25.5">
      <c r="A46" s="18" t="s">
        <v>54</v>
      </c>
      <c r="B46" s="23" t="s">
        <v>50</v>
      </c>
      <c r="C46" s="23" t="s">
        <v>412</v>
      </c>
      <c r="D46" s="18" t="s">
        <v>56</v>
      </c>
      <c r="E46" s="24" t="s">
        <v>413</v>
      </c>
      <c r="F46" s="25" t="s">
        <v>276</v>
      </c>
      <c r="G46" s="26">
        <v>11</v>
      </c>
      <c r="H46" s="27"/>
      <c r="I46" s="27">
        <f>ROUND(ROUND(H46,2)*ROUND(G46,3),2)</f>
        <v>0</v>
      </c>
      <c r="J46" s="25" t="s">
        <v>59</v>
      </c>
      <c r="O46">
        <f>(I46*21)/100</f>
        <v>0</v>
      </c>
      <c r="P46" t="s">
        <v>28</v>
      </c>
    </row>
    <row r="47" spans="1:16" ht="25.5">
      <c r="A47" s="28" t="s">
        <v>60</v>
      </c>
      <c r="E47" s="29" t="s">
        <v>414</v>
      </c>
    </row>
    <row r="48" spans="1:16">
      <c r="A48" s="30" t="s">
        <v>62</v>
      </c>
      <c r="E48" s="31" t="s">
        <v>56</v>
      </c>
    </row>
    <row r="49" spans="1:18" ht="114.75">
      <c r="A49" t="s">
        <v>64</v>
      </c>
      <c r="E49" s="29" t="s">
        <v>411</v>
      </c>
    </row>
    <row r="50" spans="1:18" ht="12.75" customHeight="1">
      <c r="A50" s="5" t="s">
        <v>52</v>
      </c>
      <c r="B50" s="5"/>
      <c r="C50" s="32" t="s">
        <v>91</v>
      </c>
      <c r="D50" s="5"/>
      <c r="E50" s="21" t="s">
        <v>415</v>
      </c>
      <c r="F50" s="5"/>
      <c r="G50" s="5"/>
      <c r="H50" s="5"/>
      <c r="I50" s="33">
        <f>0+Q50</f>
        <v>0</v>
      </c>
      <c r="J50" s="5"/>
      <c r="O50">
        <f>0+R50</f>
        <v>0</v>
      </c>
      <c r="Q50">
        <f>0+I51+I55+I59</f>
        <v>0</v>
      </c>
      <c r="R50">
        <f>0+O51+O55+O59</f>
        <v>0</v>
      </c>
    </row>
    <row r="51" spans="1:18">
      <c r="A51" s="18" t="s">
        <v>54</v>
      </c>
      <c r="B51" s="23" t="s">
        <v>51</v>
      </c>
      <c r="C51" s="23" t="s">
        <v>416</v>
      </c>
      <c r="D51" s="18" t="s">
        <v>56</v>
      </c>
      <c r="E51" s="24" t="s">
        <v>417</v>
      </c>
      <c r="F51" s="25" t="s">
        <v>276</v>
      </c>
      <c r="G51" s="26">
        <v>94</v>
      </c>
      <c r="H51" s="27"/>
      <c r="I51" s="27">
        <f>ROUND(ROUND(H51,2)*ROUND(G51,3),2)</f>
        <v>0</v>
      </c>
      <c r="J51" s="25" t="s">
        <v>59</v>
      </c>
      <c r="O51">
        <f>(I51*21)/100</f>
        <v>0</v>
      </c>
      <c r="P51" t="s">
        <v>28</v>
      </c>
    </row>
    <row r="52" spans="1:18">
      <c r="A52" s="28" t="s">
        <v>60</v>
      </c>
      <c r="E52" s="29" t="s">
        <v>56</v>
      </c>
    </row>
    <row r="53" spans="1:18">
      <c r="A53" s="30" t="s">
        <v>62</v>
      </c>
      <c r="E53" s="31" t="s">
        <v>418</v>
      </c>
    </row>
    <row r="54" spans="1:18" ht="114.75">
      <c r="A54" t="s">
        <v>64</v>
      </c>
      <c r="E54" s="29" t="s">
        <v>419</v>
      </c>
    </row>
    <row r="55" spans="1:18">
      <c r="A55" s="18" t="s">
        <v>54</v>
      </c>
      <c r="B55" s="23" t="s">
        <v>115</v>
      </c>
      <c r="C55" s="23" t="s">
        <v>420</v>
      </c>
      <c r="D55" s="18" t="s">
        <v>56</v>
      </c>
      <c r="E55" s="24" t="s">
        <v>421</v>
      </c>
      <c r="F55" s="25" t="s">
        <v>276</v>
      </c>
      <c r="G55" s="26">
        <v>36</v>
      </c>
      <c r="H55" s="27"/>
      <c r="I55" s="27">
        <f>ROUND(ROUND(H55,2)*ROUND(G55,3),2)</f>
        <v>0</v>
      </c>
      <c r="J55" s="25" t="s">
        <v>59</v>
      </c>
      <c r="O55">
        <f>(I55*21)/100</f>
        <v>0</v>
      </c>
      <c r="P55" t="s">
        <v>28</v>
      </c>
    </row>
    <row r="56" spans="1:18">
      <c r="A56" s="28" t="s">
        <v>60</v>
      </c>
      <c r="E56" s="29" t="s">
        <v>56</v>
      </c>
    </row>
    <row r="57" spans="1:18">
      <c r="A57" s="30" t="s">
        <v>62</v>
      </c>
      <c r="E57" s="31" t="s">
        <v>422</v>
      </c>
    </row>
    <row r="58" spans="1:18" ht="114.75">
      <c r="A58" t="s">
        <v>64</v>
      </c>
      <c r="E58" s="29" t="s">
        <v>419</v>
      </c>
    </row>
    <row r="59" spans="1:18">
      <c r="A59" s="18" t="s">
        <v>54</v>
      </c>
      <c r="B59" s="23" t="s">
        <v>121</v>
      </c>
      <c r="C59" s="23" t="s">
        <v>423</v>
      </c>
      <c r="D59" s="18" t="s">
        <v>56</v>
      </c>
      <c r="E59" s="24" t="s">
        <v>424</v>
      </c>
      <c r="F59" s="25" t="s">
        <v>169</v>
      </c>
      <c r="G59" s="26">
        <v>276</v>
      </c>
      <c r="H59" s="27"/>
      <c r="I59" s="27">
        <f>ROUND(ROUND(H59,2)*ROUND(G59,3),2)</f>
        <v>0</v>
      </c>
      <c r="J59" s="25" t="s">
        <v>59</v>
      </c>
      <c r="O59">
        <f>(I59*21)/100</f>
        <v>0</v>
      </c>
      <c r="P59" t="s">
        <v>28</v>
      </c>
    </row>
    <row r="60" spans="1:18">
      <c r="A60" s="28" t="s">
        <v>60</v>
      </c>
      <c r="E60" s="29" t="s">
        <v>425</v>
      </c>
    </row>
    <row r="61" spans="1:18">
      <c r="A61" s="30" t="s">
        <v>62</v>
      </c>
      <c r="E61" s="31" t="s">
        <v>426</v>
      </c>
    </row>
    <row r="62" spans="1:18" ht="38.25">
      <c r="A62" t="s">
        <v>64</v>
      </c>
      <c r="E62" s="29" t="s">
        <v>427</v>
      </c>
    </row>
    <row r="63" spans="1:18" ht="12.75" customHeight="1">
      <c r="A63" s="5" t="s">
        <v>52</v>
      </c>
      <c r="B63" s="5"/>
      <c r="C63" s="32" t="s">
        <v>96</v>
      </c>
      <c r="D63" s="5"/>
      <c r="E63" s="21" t="s">
        <v>258</v>
      </c>
      <c r="F63" s="5"/>
      <c r="G63" s="5"/>
      <c r="H63" s="5"/>
      <c r="I63" s="33">
        <f>0+Q63</f>
        <v>0</v>
      </c>
      <c r="J63" s="5"/>
      <c r="O63">
        <f>0+R63</f>
        <v>0</v>
      </c>
      <c r="Q63">
        <f>0+I64</f>
        <v>0</v>
      </c>
      <c r="R63">
        <f>0+O64</f>
        <v>0</v>
      </c>
    </row>
    <row r="64" spans="1:18">
      <c r="A64" s="18" t="s">
        <v>54</v>
      </c>
      <c r="B64" s="23" t="s">
        <v>124</v>
      </c>
      <c r="C64" s="23" t="s">
        <v>269</v>
      </c>
      <c r="D64" s="18" t="s">
        <v>56</v>
      </c>
      <c r="E64" s="24" t="s">
        <v>270</v>
      </c>
      <c r="F64" s="25" t="s">
        <v>94</v>
      </c>
      <c r="G64" s="26">
        <v>188</v>
      </c>
      <c r="H64" s="27"/>
      <c r="I64" s="27">
        <f>ROUND(ROUND(H64,2)*ROUND(G64,3),2)</f>
        <v>0</v>
      </c>
      <c r="J64" s="25" t="s">
        <v>59</v>
      </c>
      <c r="O64">
        <f>(I64*21)/100</f>
        <v>0</v>
      </c>
      <c r="P64" t="s">
        <v>28</v>
      </c>
    </row>
    <row r="65" spans="1:5">
      <c r="A65" s="28" t="s">
        <v>60</v>
      </c>
      <c r="E65" s="29" t="s">
        <v>428</v>
      </c>
    </row>
    <row r="66" spans="1:5">
      <c r="A66" s="30" t="s">
        <v>62</v>
      </c>
      <c r="E66" s="31" t="s">
        <v>429</v>
      </c>
    </row>
    <row r="67" spans="1:5" ht="242.25">
      <c r="A67" t="s">
        <v>64</v>
      </c>
      <c r="E67" s="29" t="s">
        <v>272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41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>
      <c r="A1" t="s">
        <v>18</v>
      </c>
      <c r="B1" s="1"/>
      <c r="C1" s="1"/>
      <c r="D1" s="1"/>
      <c r="E1" s="1"/>
      <c r="F1" s="1"/>
      <c r="G1" s="1"/>
      <c r="H1" s="1"/>
      <c r="I1" s="1"/>
      <c r="J1" s="1"/>
      <c r="P1" t="s">
        <v>19</v>
      </c>
    </row>
    <row r="2" spans="1:18" ht="24.95" customHeight="1">
      <c r="B2" s="1"/>
      <c r="C2" s="1"/>
      <c r="D2" s="1"/>
      <c r="E2" s="2" t="s">
        <v>20</v>
      </c>
      <c r="F2" s="1"/>
      <c r="G2" s="1"/>
      <c r="H2" s="5"/>
      <c r="I2" s="5"/>
      <c r="J2" s="1"/>
      <c r="O2">
        <f>0+O9</f>
        <v>0</v>
      </c>
      <c r="P2" t="s">
        <v>21</v>
      </c>
    </row>
    <row r="3" spans="1:18" ht="15" customHeight="1">
      <c r="A3" t="s">
        <v>22</v>
      </c>
      <c r="B3" s="11" t="s">
        <v>23</v>
      </c>
      <c r="C3" s="37" t="s">
        <v>24</v>
      </c>
      <c r="D3" s="40"/>
      <c r="E3" s="12" t="s">
        <v>25</v>
      </c>
      <c r="F3" s="1"/>
      <c r="G3" s="8"/>
      <c r="H3" s="7" t="s">
        <v>26</v>
      </c>
      <c r="I3" s="34">
        <f>0+I9</f>
        <v>0</v>
      </c>
      <c r="J3" s="9"/>
      <c r="O3" t="s">
        <v>27</v>
      </c>
      <c r="P3" t="s">
        <v>28</v>
      </c>
    </row>
    <row r="4" spans="1:18" ht="15" customHeight="1">
      <c r="A4" t="s">
        <v>29</v>
      </c>
      <c r="B4" s="11" t="s">
        <v>30</v>
      </c>
      <c r="C4" s="37" t="s">
        <v>16</v>
      </c>
      <c r="D4" s="40"/>
      <c r="E4" s="12" t="s">
        <v>17</v>
      </c>
      <c r="F4" s="1"/>
      <c r="G4" s="1"/>
      <c r="H4" s="10"/>
      <c r="I4" s="10"/>
      <c r="J4" s="1"/>
      <c r="O4" t="s">
        <v>31</v>
      </c>
      <c r="P4" t="s">
        <v>28</v>
      </c>
    </row>
    <row r="5" spans="1:18" ht="12.75" customHeight="1">
      <c r="A5" t="s">
        <v>32</v>
      </c>
      <c r="B5" s="14" t="s">
        <v>33</v>
      </c>
      <c r="C5" s="38" t="s">
        <v>26</v>
      </c>
      <c r="D5" s="42"/>
      <c r="E5" s="15" t="s">
        <v>34</v>
      </c>
      <c r="F5" s="5"/>
      <c r="G5" s="5"/>
      <c r="H5" s="5"/>
      <c r="I5" s="5"/>
      <c r="J5" s="5"/>
      <c r="O5" t="s">
        <v>35</v>
      </c>
      <c r="P5" t="s">
        <v>28</v>
      </c>
    </row>
    <row r="6" spans="1:18" ht="12.75" customHeight="1">
      <c r="A6" s="39" t="s">
        <v>36</v>
      </c>
      <c r="B6" s="39" t="s">
        <v>37</v>
      </c>
      <c r="C6" s="39" t="s">
        <v>38</v>
      </c>
      <c r="D6" s="39" t="s">
        <v>39</v>
      </c>
      <c r="E6" s="39" t="s">
        <v>40</v>
      </c>
      <c r="F6" s="39" t="s">
        <v>41</v>
      </c>
      <c r="G6" s="39" t="s">
        <v>42</v>
      </c>
      <c r="H6" s="39" t="s">
        <v>43</v>
      </c>
      <c r="I6" s="39"/>
      <c r="J6" s="39" t="s">
        <v>44</v>
      </c>
    </row>
    <row r="7" spans="1:18" ht="12.75" customHeight="1">
      <c r="A7" s="39"/>
      <c r="B7" s="39"/>
      <c r="C7" s="39"/>
      <c r="D7" s="39"/>
      <c r="E7" s="39"/>
      <c r="F7" s="39"/>
      <c r="G7" s="39"/>
      <c r="H7" s="13" t="s">
        <v>45</v>
      </c>
      <c r="I7" s="13" t="s">
        <v>46</v>
      </c>
      <c r="J7" s="39"/>
    </row>
    <row r="8" spans="1:18" ht="12.75" customHeight="1">
      <c r="A8" s="13" t="s">
        <v>47</v>
      </c>
      <c r="B8" s="13" t="s">
        <v>26</v>
      </c>
      <c r="C8" s="13" t="s">
        <v>28</v>
      </c>
      <c r="D8" s="13" t="s">
        <v>19</v>
      </c>
      <c r="E8" s="13" t="s">
        <v>48</v>
      </c>
      <c r="F8" s="13" t="s">
        <v>49</v>
      </c>
      <c r="G8" s="13" t="s">
        <v>21</v>
      </c>
      <c r="H8" s="13">
        <v>9</v>
      </c>
      <c r="I8" s="13" t="s">
        <v>50</v>
      </c>
      <c r="J8" s="13" t="s">
        <v>51</v>
      </c>
    </row>
    <row r="9" spans="1:18" ht="12.75" customHeight="1">
      <c r="A9" s="19" t="s">
        <v>52</v>
      </c>
      <c r="B9" s="19"/>
      <c r="C9" s="20" t="s">
        <v>47</v>
      </c>
      <c r="D9" s="19"/>
      <c r="E9" s="21" t="s">
        <v>53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0+I10+I14+I18+I22+I26+I30+I34+I38</f>
        <v>0</v>
      </c>
      <c r="R9">
        <f>0+O10+O14+O18+O22+O26+O30+O34+O38</f>
        <v>0</v>
      </c>
    </row>
    <row r="10" spans="1:18">
      <c r="A10" s="18" t="s">
        <v>54</v>
      </c>
      <c r="B10" s="23" t="s">
        <v>26</v>
      </c>
      <c r="C10" s="23" t="s">
        <v>430</v>
      </c>
      <c r="D10" s="18" t="s">
        <v>56</v>
      </c>
      <c r="E10" s="24" t="s">
        <v>431</v>
      </c>
      <c r="F10" s="25" t="s">
        <v>432</v>
      </c>
      <c r="G10" s="26">
        <v>1</v>
      </c>
      <c r="H10" s="27"/>
      <c r="I10" s="27">
        <f>ROUND(ROUND(H10,2)*ROUND(G10,3),2)</f>
        <v>0</v>
      </c>
      <c r="J10" s="25" t="s">
        <v>59</v>
      </c>
      <c r="O10">
        <f>(I10*21)/100</f>
        <v>0</v>
      </c>
      <c r="P10" t="s">
        <v>28</v>
      </c>
    </row>
    <row r="11" spans="1:18">
      <c r="A11" s="28" t="s">
        <v>60</v>
      </c>
      <c r="E11" s="29" t="s">
        <v>433</v>
      </c>
    </row>
    <row r="12" spans="1:18">
      <c r="A12" s="30" t="s">
        <v>62</v>
      </c>
      <c r="E12" s="31" t="s">
        <v>56</v>
      </c>
    </row>
    <row r="13" spans="1:18">
      <c r="A13" t="s">
        <v>64</v>
      </c>
      <c r="E13" s="29" t="s">
        <v>434</v>
      </c>
    </row>
    <row r="14" spans="1:18">
      <c r="A14" s="18" t="s">
        <v>54</v>
      </c>
      <c r="B14" s="23" t="s">
        <v>28</v>
      </c>
      <c r="C14" s="23" t="s">
        <v>435</v>
      </c>
      <c r="D14" s="18" t="s">
        <v>56</v>
      </c>
      <c r="E14" s="24" t="s">
        <v>436</v>
      </c>
      <c r="F14" s="25" t="s">
        <v>432</v>
      </c>
      <c r="G14" s="26">
        <v>1</v>
      </c>
      <c r="H14" s="27"/>
      <c r="I14" s="27">
        <f>ROUND(ROUND(H14,2)*ROUND(G14,3),2)</f>
        <v>0</v>
      </c>
      <c r="J14" s="25" t="s">
        <v>59</v>
      </c>
      <c r="O14">
        <f>(I14*21)/100</f>
        <v>0</v>
      </c>
      <c r="P14" t="s">
        <v>28</v>
      </c>
    </row>
    <row r="15" spans="1:18">
      <c r="A15" s="28" t="s">
        <v>60</v>
      </c>
      <c r="E15" s="29" t="s">
        <v>437</v>
      </c>
    </row>
    <row r="16" spans="1:18">
      <c r="A16" s="30" t="s">
        <v>62</v>
      </c>
      <c r="E16" s="31" t="s">
        <v>56</v>
      </c>
    </row>
    <row r="17" spans="1:16" ht="38.25">
      <c r="A17" t="s">
        <v>64</v>
      </c>
      <c r="E17" s="29" t="s">
        <v>438</v>
      </c>
    </row>
    <row r="18" spans="1:16">
      <c r="A18" s="18" t="s">
        <v>54</v>
      </c>
      <c r="B18" s="23" t="s">
        <v>19</v>
      </c>
      <c r="C18" s="23" t="s">
        <v>439</v>
      </c>
      <c r="D18" s="18" t="s">
        <v>56</v>
      </c>
      <c r="E18" s="24" t="s">
        <v>440</v>
      </c>
      <c r="F18" s="25" t="s">
        <v>432</v>
      </c>
      <c r="G18" s="26">
        <v>1</v>
      </c>
      <c r="H18" s="27"/>
      <c r="I18" s="27">
        <f>ROUND(ROUND(H18,2)*ROUND(G18,3),2)</f>
        <v>0</v>
      </c>
      <c r="J18" s="25" t="s">
        <v>59</v>
      </c>
      <c r="O18">
        <f>(I18*21)/100</f>
        <v>0</v>
      </c>
      <c r="P18" t="s">
        <v>28</v>
      </c>
    </row>
    <row r="19" spans="1:16">
      <c r="A19" s="28" t="s">
        <v>60</v>
      </c>
      <c r="E19" s="29" t="s">
        <v>441</v>
      </c>
    </row>
    <row r="20" spans="1:16">
      <c r="A20" s="30" t="s">
        <v>62</v>
      </c>
      <c r="E20" s="31" t="s">
        <v>56</v>
      </c>
    </row>
    <row r="21" spans="1:16">
      <c r="A21" t="s">
        <v>64</v>
      </c>
      <c r="E21" s="29" t="s">
        <v>442</v>
      </c>
    </row>
    <row r="22" spans="1:16">
      <c r="A22" s="18" t="s">
        <v>54</v>
      </c>
      <c r="B22" s="23" t="s">
        <v>48</v>
      </c>
      <c r="C22" s="23" t="s">
        <v>443</v>
      </c>
      <c r="D22" s="18" t="s">
        <v>56</v>
      </c>
      <c r="E22" s="24" t="s">
        <v>444</v>
      </c>
      <c r="F22" s="25" t="s">
        <v>432</v>
      </c>
      <c r="G22" s="26">
        <v>1</v>
      </c>
      <c r="H22" s="27"/>
      <c r="I22" s="27">
        <f>ROUND(ROUND(H22,2)*ROUND(G22,3),2)</f>
        <v>0</v>
      </c>
      <c r="J22" s="25" t="s">
        <v>59</v>
      </c>
      <c r="O22">
        <f>(I22*21)/100</f>
        <v>0</v>
      </c>
      <c r="P22" t="s">
        <v>28</v>
      </c>
    </row>
    <row r="23" spans="1:16">
      <c r="A23" s="28" t="s">
        <v>60</v>
      </c>
      <c r="E23" s="29" t="s">
        <v>56</v>
      </c>
    </row>
    <row r="24" spans="1:16">
      <c r="A24" s="30" t="s">
        <v>62</v>
      </c>
      <c r="E24" s="31" t="s">
        <v>56</v>
      </c>
    </row>
    <row r="25" spans="1:16">
      <c r="A25" t="s">
        <v>64</v>
      </c>
      <c r="E25" s="29" t="s">
        <v>442</v>
      </c>
    </row>
    <row r="26" spans="1:16" ht="25.5">
      <c r="A26" s="18" t="s">
        <v>54</v>
      </c>
      <c r="B26" s="23" t="s">
        <v>49</v>
      </c>
      <c r="C26" s="23" t="s">
        <v>445</v>
      </c>
      <c r="D26" s="18" t="s">
        <v>56</v>
      </c>
      <c r="E26" s="24" t="s">
        <v>446</v>
      </c>
      <c r="F26" s="25" t="s">
        <v>432</v>
      </c>
      <c r="G26" s="26">
        <v>1</v>
      </c>
      <c r="H26" s="27"/>
      <c r="I26" s="27">
        <f>ROUND(ROUND(H26,2)*ROUND(G26,3),2)</f>
        <v>0</v>
      </c>
      <c r="J26" s="25" t="s">
        <v>59</v>
      </c>
      <c r="O26">
        <f>(I26*21)/100</f>
        <v>0</v>
      </c>
      <c r="P26" t="s">
        <v>28</v>
      </c>
    </row>
    <row r="27" spans="1:16">
      <c r="A27" s="28" t="s">
        <v>60</v>
      </c>
      <c r="E27" s="29" t="s">
        <v>447</v>
      </c>
    </row>
    <row r="28" spans="1:16">
      <c r="A28" s="30" t="s">
        <v>62</v>
      </c>
      <c r="E28" s="31" t="s">
        <v>56</v>
      </c>
    </row>
    <row r="29" spans="1:16">
      <c r="A29" t="s">
        <v>64</v>
      </c>
      <c r="E29" s="29" t="s">
        <v>442</v>
      </c>
    </row>
    <row r="30" spans="1:16">
      <c r="A30" s="18" t="s">
        <v>54</v>
      </c>
      <c r="B30" s="23" t="s">
        <v>21</v>
      </c>
      <c r="C30" s="23" t="s">
        <v>448</v>
      </c>
      <c r="D30" s="18" t="s">
        <v>56</v>
      </c>
      <c r="E30" s="24" t="s">
        <v>449</v>
      </c>
      <c r="F30" s="25" t="s">
        <v>432</v>
      </c>
      <c r="G30" s="26">
        <v>1</v>
      </c>
      <c r="H30" s="27"/>
      <c r="I30" s="27">
        <f>ROUND(ROUND(H30,2)*ROUND(G30,3),2)</f>
        <v>0</v>
      </c>
      <c r="J30" s="25" t="s">
        <v>59</v>
      </c>
      <c r="O30">
        <f>(I30*21)/100</f>
        <v>0</v>
      </c>
      <c r="P30" t="s">
        <v>28</v>
      </c>
    </row>
    <row r="31" spans="1:16">
      <c r="A31" s="28" t="s">
        <v>60</v>
      </c>
      <c r="E31" s="29" t="s">
        <v>56</v>
      </c>
    </row>
    <row r="32" spans="1:16">
      <c r="A32" s="30" t="s">
        <v>62</v>
      </c>
      <c r="E32" s="31" t="s">
        <v>56</v>
      </c>
    </row>
    <row r="33" spans="1:16">
      <c r="A33" t="s">
        <v>64</v>
      </c>
      <c r="E33" s="29" t="s">
        <v>442</v>
      </c>
    </row>
    <row r="34" spans="1:16">
      <c r="A34" s="18" t="s">
        <v>54</v>
      </c>
      <c r="B34" s="23" t="s">
        <v>91</v>
      </c>
      <c r="C34" s="23" t="s">
        <v>450</v>
      </c>
      <c r="D34" s="18" t="s">
        <v>56</v>
      </c>
      <c r="E34" s="24" t="s">
        <v>451</v>
      </c>
      <c r="F34" s="25" t="s">
        <v>432</v>
      </c>
      <c r="G34" s="26">
        <v>1</v>
      </c>
      <c r="H34" s="27"/>
      <c r="I34" s="27">
        <f>ROUND(ROUND(H34,2)*ROUND(G34,3),2)</f>
        <v>0</v>
      </c>
      <c r="J34" s="25" t="s">
        <v>59</v>
      </c>
      <c r="O34">
        <f>(I34*21)/100</f>
        <v>0</v>
      </c>
      <c r="P34" t="s">
        <v>28</v>
      </c>
    </row>
    <row r="35" spans="1:16">
      <c r="A35" s="28" t="s">
        <v>60</v>
      </c>
      <c r="E35" s="29" t="s">
        <v>56</v>
      </c>
    </row>
    <row r="36" spans="1:16">
      <c r="A36" s="30" t="s">
        <v>62</v>
      </c>
      <c r="E36" s="31" t="s">
        <v>56</v>
      </c>
    </row>
    <row r="37" spans="1:16" ht="76.5">
      <c r="A37" t="s">
        <v>64</v>
      </c>
      <c r="E37" s="29" t="s">
        <v>452</v>
      </c>
    </row>
    <row r="38" spans="1:16">
      <c r="A38" s="18" t="s">
        <v>54</v>
      </c>
      <c r="B38" s="23" t="s">
        <v>96</v>
      </c>
      <c r="C38" s="23" t="s">
        <v>453</v>
      </c>
      <c r="D38" s="18" t="s">
        <v>56</v>
      </c>
      <c r="E38" s="24" t="s">
        <v>454</v>
      </c>
      <c r="F38" s="25" t="s">
        <v>432</v>
      </c>
      <c r="G38" s="26">
        <v>1</v>
      </c>
      <c r="H38" s="27"/>
      <c r="I38" s="27">
        <f>ROUND(ROUND(H38,2)*ROUND(G38,3),2)</f>
        <v>0</v>
      </c>
      <c r="J38" s="25" t="s">
        <v>59</v>
      </c>
      <c r="O38">
        <f>(I38*21)/100</f>
        <v>0</v>
      </c>
      <c r="P38" t="s">
        <v>28</v>
      </c>
    </row>
    <row r="39" spans="1:16">
      <c r="A39" s="28" t="s">
        <v>60</v>
      </c>
      <c r="E39" s="29" t="s">
        <v>455</v>
      </c>
    </row>
    <row r="40" spans="1:16">
      <c r="A40" s="30" t="s">
        <v>62</v>
      </c>
      <c r="E40" s="31" t="s">
        <v>56</v>
      </c>
    </row>
    <row r="41" spans="1:16" ht="89.25">
      <c r="A41" t="s">
        <v>64</v>
      </c>
      <c r="E41" s="29" t="s">
        <v>456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1" fitToHeight="0" orientation="portrait" cellComments="atEnd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DD5C914C7055442B5A2B2D2D45C4AF4" ma:contentTypeVersion="5" ma:contentTypeDescription="Vytvoří nový dokument" ma:contentTypeScope="" ma:versionID="82fa5e58a2d9daea6f634fbde0b8ceba">
  <xsd:schema xmlns:xsd="http://www.w3.org/2001/XMLSchema" xmlns:xs="http://www.w3.org/2001/XMLSchema" xmlns:p="http://schemas.microsoft.com/office/2006/metadata/properties" xmlns:ns2="3441df8f-afa0-4758-a351-cc433efa1668" xmlns:ns3="d5b7150d-5d59-4d78-958d-1b7d8369ccce" targetNamespace="http://schemas.microsoft.com/office/2006/metadata/properties" ma:root="true" ma:fieldsID="bb66f2c513ad98c34a0b900e7bb32d09" ns2:_="" ns3:_="">
    <xsd:import namespace="3441df8f-afa0-4758-a351-cc433efa1668"/>
    <xsd:import namespace="d5b7150d-5d59-4d78-958d-1b7d8369cc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41df8f-afa0-4758-a351-cc433efa16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b7150d-5d59-4d78-958d-1b7d8369ccc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D9C15ED-C7BF-4F9C-A175-6C6AF472BF3A}"/>
</file>

<file path=customXml/itemProps2.xml><?xml version="1.0" encoding="utf-8"?>
<ds:datastoreItem xmlns:ds="http://schemas.openxmlformats.org/officeDocument/2006/customXml" ds:itemID="{F3DF58EF-EDCC-4AD7-9AFE-7AA3E8F5657B}"/>
</file>

<file path=customXml/itemProps3.xml><?xml version="1.0" encoding="utf-8"?>
<ds:datastoreItem xmlns:ds="http://schemas.openxmlformats.org/officeDocument/2006/customXml" ds:itemID="{D7BDEA1B-4C48-43BA-8D00-293CA2036B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Koudelka Pavel</dc:creator>
  <cp:keywords/>
  <dc:description/>
  <cp:lastModifiedBy>jaroslav.fikar@ksusv.cz</cp:lastModifiedBy>
  <cp:revision/>
  <dcterms:created xsi:type="dcterms:W3CDTF">2023-10-29T15:03:34Z</dcterms:created>
  <dcterms:modified xsi:type="dcterms:W3CDTF">2023-11-24T05:21:42Z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0x0101001DD5C914C7055442B5A2B2D2D45C4AF4</vt:lpwstr>
  </property>
</Properties>
</file>