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307"/>
  <workbookPr/>
  <bookViews>
    <workbookView xWindow="0" yWindow="0" windowWidth="0" windowHeight="0" activeTab="0"/>
  </bookViews>
  <sheets>
    <sheet name="Rekapitulace stavby" sheetId="1" r:id="rId1"/>
    <sheet name="1 - Údržbové práce na mos..." sheetId="2" r:id="rId2"/>
    <sheet name="2 - Údržbové práce na mos..." sheetId="3" r:id="rId3"/>
    <sheet name="3 - Vedlejší rozpočtové n..." sheetId="4" r:id="rId4"/>
    <sheet name="Pokyny pro vyplnění" sheetId="5" r:id="rId5"/>
  </sheets>
  <definedNames>
    <definedName name="_xlnm._FilterDatabase" localSheetId="1" hidden="1">'1 - Údržbové práce na mos...'!$C$88:$K$820</definedName>
    <definedName name="_xlnm._FilterDatabase" localSheetId="2" hidden="1">'2 - Údržbové práce na mos...'!$C$82:$K$176</definedName>
    <definedName name="_xlnm._FilterDatabase" localSheetId="3" hidden="1">'3 - Vedlejší rozpočtové n...'!$C$82:$K$128</definedName>
    <definedName name="_xlnm.Print_Area" localSheetId="0">'Rekapitulace stavby'!$D$4:$AO$36,'Rekapitulace stavby'!$C$42:$AQ$58</definedName>
    <definedName name="_xlnm.Print_Area" localSheetId="1">'1 - Údržbové práce na mos...'!$C$4:$J$39,'1 - Údržbové práce na mos...'!$C$45:$J$70,'1 - Údržbové práce na mos...'!$C$76:$K$820</definedName>
    <definedName name="_xlnm.Print_Area" localSheetId="2">'2 - Údržbové práce na mos...'!$C$4:$J$39,'2 - Údržbové práce na mos...'!$C$45:$J$64,'2 - Údržbové práce na mos...'!$C$70:$K$176</definedName>
    <definedName name="_xlnm.Print_Area" localSheetId="3">'3 - Vedlejší rozpočtové n...'!$C$4:$J$39,'3 - Vedlejší rozpočtové n...'!$C$45:$J$64,'3 - Vedlejší rozpočtové n...'!$C$70:$K$128</definedName>
    <definedName name="_xlnm.Print_Area" localSheetId="4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'1 - Údržbové práce na mos...'!$88:$88</definedName>
    <definedName name="_xlnm.Print_Titles" localSheetId="2">'2 - Údržbové práce na mos...'!$82:$82</definedName>
    <definedName name="_xlnm.Print_Titles" localSheetId="3">'3 - Vedlejší rozpočtové n...'!$82:$82</definedName>
  </definedNames>
  <calcPr fullCalcOnLoad="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<sst xmlns="http://schemas.openxmlformats.org/spreadsheetml/2006/main" count="9247" uniqueCount="1114">
  <si>
    <t>Export Komplet</t>
  </si>
  <si>
    <t>VZ</t>
  </si>
  <si>
    <t>2.0</t>
  </si>
  <si>
    <t>ZAMOK</t>
  </si>
  <si>
    <t>False</t>
  </si>
  <si>
    <t>{8d4568f8-52cb-472f-90e8-1bc2c7b53dcc}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</si>
  <si>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</si>
  <si>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</si>
  <si>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</si>
  <si>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</si>
  <si>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</si>
  <si>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</si>
  <si>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</si>
  <si>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</si>
  <si>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POSP725-2023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</si>
  <si>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</si>
  <si>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</si>
  <si>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Údržbové práce na mostě ev. č. ZR-011</t>
  </si>
  <si>
    <t>KSO:</t>
  </si>
  <si>
    <t>821 19</t>
  </si>
  <si>
    <t>CC-CZ:</t>
  </si>
  <si>
    <t>21411</t>
  </si>
  <si>
    <t>Místo:</t>
  </si>
  <si>
    <t>Žďár nad Sázavou</t>
  </si>
  <si>
    <t>Datum:</t>
  </si>
  <si>
    <t>13. 12. 2023</t>
  </si>
  <si>
    <t>CZ-CPV:</t>
  </si>
  <si>
    <t>45221110-6</t>
  </si>
  <si>
    <t>CZ-CPA:</t>
  </si>
  <si>
    <t>42.13.10</t>
  </si>
  <si>
    <t>Zadavatel:</t>
  </si>
  <si>
    <t>IČ:</t>
  </si>
  <si>
    <t>00295841</t>
  </si>
  <si>
    <t>Město Žďár nad Sázavou</t>
  </si>
  <si>
    <t>DIČ:</t>
  </si>
  <si>
    <t>CZ00295841</t>
  </si>
  <si>
    <t>Uchazeč:</t>
  </si>
  <si>
    <t>Vyplň údaj</t>
  </si>
  <si>
    <t>Projektant:</t>
  </si>
  <si>
    <t>28572327</t>
  </si>
  <si>
    <t>Designtec s.r.o.</t>
  </si>
  <si>
    <t>CZ28572327</t>
  </si>
  <si>
    <t>True</t>
  </si>
  <si>
    <t>Zpracovatel:</t>
  </si>
  <si>
    <t>62342681</t>
  </si>
  <si>
    <t>Ing. Michal Pospíšil</t>
  </si>
  <si>
    <t/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</si>
  <si>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</si>
  <si>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</si>
  <si>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</si>
  <si>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</si>
  <si>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</si>
  <si>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</si>
  <si>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</si>
  <si>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</si>
  <si>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</si>
  <si>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</si>
  <si>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</si>
  <si>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</si>
  <si>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</si>
  <si>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</si>
  <si>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</si>
  <si>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</si>
  <si>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</si>
  <si>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</si>
  <si>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</si>
  <si>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</si>
  <si>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</si>
  <si>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</si>
  <si>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</si>
  <si>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</si>
  <si>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</si>
  <si>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</si>
  <si>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</si>
  <si>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</si>
  <si>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</si>
  <si>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</si>
  <si>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</si>
  <si>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</si>
  <si>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</si>
  <si>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</si>
  <si>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</si>
  <si>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</si>
  <si>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</si>
  <si>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</si>
  <si>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</si>
  <si>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</si>
  <si>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</si>
  <si>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1</t>
  </si>
  <si>
    <t>Údržbové práce na mostě ev. č. ZR-011 - Údržbové práce</t>
  </si>
  <si>
    <t>STA</t>
  </si>
  <si>
    <t>{b077e1b0-8788-4a06-9056-0ca33446c85e}</t>
  </si>
  <si>
    <t>2</t>
  </si>
  <si>
    <t>Údržbové práce na mostě ev. č. ZR-011 - Demolice</t>
  </si>
  <si>
    <t>{e8871c24-9081-4e7a-a425-03f8c7acf4e4}</t>
  </si>
  <si>
    <t>3</t>
  </si>
  <si>
    <t>Vedlejší rozpočtové náklady a ostatní náklady - VRN</t>
  </si>
  <si>
    <t>{5888da87-b19d-48b7-a203-6d70441bdc8f}</t>
  </si>
  <si>
    <t>KRYCÍ LIST SOUPISU PRACÍ</t>
  </si>
  <si>
    <t>Objekt:</t>
  </si>
  <si>
    <t>1 - Údržbové práce na mostě ev. č. ZR-011 - Údržbové práce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</si>
  <si>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</si>
  <si>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</si>
  <si>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</si>
  <si>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</si>
  <si>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</si>
  <si>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</si>
  <si>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</si>
  <si>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</si>
  <si>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</si>
  <si>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</si>
  <si>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</si>
  <si>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</si>
  <si>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741 - Elektroinstalace - silnoproud</t>
  </si>
  <si>
    <t xml:space="preserve">    783 - Dokončovací práce - nátěry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</si>
  <si>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</si>
  <si>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</si>
  <si>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</si>
  <si>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</si>
  <si>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</si>
  <si>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</si>
  <si>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</si>
  <si>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</si>
  <si>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</si>
  <si>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</si>
  <si>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</si>
  <si>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</si>
  <si>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</si>
  <si>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</si>
  <si>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</si>
  <si>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</si>
  <si>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</si>
  <si>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</si>
  <si>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131113701</t>
  </si>
  <si>
    <t>Hloubení nezapažených jam ručně s urovnáním dna do předepsaného profilu a spádu v hornině třídy těžitelnosti I skupiny 1 a 2 soudržných</t>
  </si>
  <si>
    <t>m3</t>
  </si>
  <si>
    <t>CS ÚRS 2023 02</t>
  </si>
  <si>
    <t>4</t>
  </si>
  <si>
    <t>15580698</t>
  </si>
  <si>
    <t>Online PSC</t>
  </si>
  <si>
    <t>https://podminky.urs.cz/item/CS_URS_2023_02/131113701</t>
  </si>
  <si>
    <t>VV</t>
  </si>
  <si>
    <t>Komplet provedení výkopů u sloupků zábradlí</t>
  </si>
  <si>
    <t>výkop pro jeden sloupek V=0,4*0,4*0,2=0,032 m2</t>
  </si>
  <si>
    <t>počet sloupků v předpolí: 7+7= 14 ks</t>
  </si>
  <si>
    <t>počet sloupků pod mostem: 8+8= 16 ks</t>
  </si>
  <si>
    <t>0,032*(14+16)</t>
  </si>
  <si>
    <t>162351104</t>
  </si>
  <si>
    <t>Vodorovné přemístění výkopku nebo sypaniny po suchu na obvyklém dopravním prostředku, bez naložení výkopku, avšak se složením bez rozhrnutí z horniny třídy těžitelnosti I skupiny 1 až 3 na vzdálenost přes 500 do 1 000 m</t>
  </si>
  <si>
    <t>-1899681602</t>
  </si>
  <si>
    <t>https://podminky.urs.cz/item/CS_URS_2023_02/162351104</t>
  </si>
  <si>
    <t>0,032*(14+16) "na meziskládku pro zpětné použití</t>
  </si>
  <si>
    <t>Mezisoučet</t>
  </si>
  <si>
    <t>Kompletní provedení ohumusování v tl. 150 mm v místech sloupků zábradlí  (dovoz z meziskládky, materiál z demolice)</t>
  </si>
  <si>
    <t>plocha pro jeden sloupek A=0,4*0,4=0,16 m2</t>
  </si>
  <si>
    <t>0,16*30*0,150</t>
  </si>
  <si>
    <t>Kompletní provedení ohumusování v tl. 150 mm podél křídel spodní stavby (dovoz z meziskládky, materiál z demolice)</t>
  </si>
  <si>
    <t>OP1</t>
  </si>
  <si>
    <t>délka 7,800 m, šířka 0,400 m</t>
  </si>
  <si>
    <t>2*(7,800*0,400)*0,150</t>
  </si>
  <si>
    <t>OP2</t>
  </si>
  <si>
    <t>délka 7,100 m, šířka 0,400 m</t>
  </si>
  <si>
    <t>2*(7,100*0,400)*0,150</t>
  </si>
  <si>
    <t>Součet</t>
  </si>
  <si>
    <t>167151101</t>
  </si>
  <si>
    <t>Nakládání, skládání a překládání neulehlého výkopku nebo sypaniny strojně nakládání, množství do 100 m3, z horniny třídy těžitelnosti I, skupiny 1 až 3</t>
  </si>
  <si>
    <t>1871193407</t>
  </si>
  <si>
    <t>https://podminky.urs.cz/item/CS_URS_2023_02/167151101</t>
  </si>
  <si>
    <t>174111101</t>
  </si>
  <si>
    <t>Zásyp sypaninou z jakékoliv horniny ručně s uložením výkopku ve vrstvách se zhutněním jam, šachet, rýh nebo kolem objektů v těchto vykopávkách</t>
  </si>
  <si>
    <t>783633113</t>
  </si>
  <si>
    <t>https://podminky.urs.cz/item/CS_URS_2023_02/174111101</t>
  </si>
  <si>
    <t>Komplet provedení zásyp u sloupků zábradlí</t>
  </si>
  <si>
    <t>5</t>
  </si>
  <si>
    <t>181111111</t>
  </si>
  <si>
    <t>Plošná úprava terénu v zemině skupiny 1 až 4 s urovnáním povrchu bez doplnění ornice souvislé plochy do 500 m2 při nerovnostech terénu přes 50 do 100 mm v rovině nebo na svahu do 1:5</t>
  </si>
  <si>
    <t>m2</t>
  </si>
  <si>
    <t>-286868369</t>
  </si>
  <si>
    <t>https://podminky.urs.cz/item/CS_URS_2023_02/181111111</t>
  </si>
  <si>
    <t>Kompletní provedení ohumusování v tl. 150 mm v místech sloupků zábradlí  (materiál z meziskládky)</t>
  </si>
  <si>
    <t>0,16*30</t>
  </si>
  <si>
    <t>Kompletní provedení ohumusování v tl. 150 mm podél křídel spodní stavby (materiál z meziskládky)</t>
  </si>
  <si>
    <t>2*(7,800*0,400)</t>
  </si>
  <si>
    <t>2*(7,100*0,400)</t>
  </si>
  <si>
    <t>6</t>
  </si>
  <si>
    <t>181411133</t>
  </si>
  <si>
    <t>Založení trávníku na půdě předem připravené plochy do 1000 m2 výsevem včetně utažení parkového na svahu přes 1:2 do 1:1</t>
  </si>
  <si>
    <t>-1973810307</t>
  </si>
  <si>
    <t>https://podminky.urs.cz/item/CS_URS_2023_02/181411133</t>
  </si>
  <si>
    <t>Komplet provedení založení trávníku v místech sloupků zábradlí</t>
  </si>
  <si>
    <t>Komplet provedení založení trávníku podél křídel spodní stavby</t>
  </si>
  <si>
    <t>7</t>
  </si>
  <si>
    <t>M</t>
  </si>
  <si>
    <t>00572474</t>
  </si>
  <si>
    <t>osivo směs travní krajinná-svahová</t>
  </si>
  <si>
    <t>kg</t>
  </si>
  <si>
    <t>8</t>
  </si>
  <si>
    <t>-1240894099</t>
  </si>
  <si>
    <t>0,16*30*0,03 "30g/m2</t>
  </si>
  <si>
    <t>2*(7,800*0,400)*0,03 "30g/m2</t>
  </si>
  <si>
    <t>2*(7,100*0,400)*0,03 "30g/m2</t>
  </si>
  <si>
    <t>182311123</t>
  </si>
  <si>
    <t>Rozprostření a urovnání ornice ve svahu sklonu přes 1:5 ručně při souvislé ploše, tl. vrstvy do 200 mm</t>
  </si>
  <si>
    <t>-1846142559</t>
  </si>
  <si>
    <t>https://podminky.urs.cz/item/CS_URS_2023_02/182311123</t>
  </si>
  <si>
    <t>9</t>
  </si>
  <si>
    <t>581251R1</t>
  </si>
  <si>
    <t>vhodný materiál pro zásyp</t>
  </si>
  <si>
    <t>t</t>
  </si>
  <si>
    <t>-1825451730</t>
  </si>
  <si>
    <t>Materiál pro zásyp u sloupků zábradlí</t>
  </si>
  <si>
    <t>0,032*(14+16)*1,8</t>
  </si>
  <si>
    <t>Svislé a kompletní konstrukce</t>
  </si>
  <si>
    <t>10</t>
  </si>
  <si>
    <t>348185121</t>
  </si>
  <si>
    <t>Zábradlí mostní ze dřeva měkkého hoblovaného výšky do 1,1 m, osová vzdálenost sloupků do 2 m dočasné s dvojmadlem výroba</t>
  </si>
  <si>
    <t>m</t>
  </si>
  <si>
    <t>-1255919392</t>
  </si>
  <si>
    <t>https://podminky.urs.cz/item/CS_URS_2023_02/348185121</t>
  </si>
  <si>
    <t>Provizorní dřevěné zábradlí na římsách</t>
  </si>
  <si>
    <t>výška 1,100 m</t>
  </si>
  <si>
    <t>délka levé římsy: L=17,200 m</t>
  </si>
  <si>
    <t>délka pravé římsy: L=18,250 m</t>
  </si>
  <si>
    <t>celkem</t>
  </si>
  <si>
    <t>17,200+18,250</t>
  </si>
  <si>
    <t>11</t>
  </si>
  <si>
    <t>348185131</t>
  </si>
  <si>
    <t>Zábradlí mostní ze dřeva měkkého hoblovaného výšky do 1,1 m, osová vzdálenost sloupků do 2 m dočasné s dvojmadlem montáž</t>
  </si>
  <si>
    <t>476945763</t>
  </si>
  <si>
    <t>https://podminky.urs.cz/item/CS_URS_2023_02/348185131</t>
  </si>
  <si>
    <t>12</t>
  </si>
  <si>
    <t>348185211</t>
  </si>
  <si>
    <t>Zábradlí mostní ze dřeva měkkého hoblovaného výšky do 1,1 m, osová vzdálenost sloupků do 2 m dočasné s dvojmadlem odstranění</t>
  </si>
  <si>
    <t>2109798197</t>
  </si>
  <si>
    <t>https://podminky.urs.cz/item/CS_URS_2023_02/348185211</t>
  </si>
  <si>
    <t>13</t>
  </si>
  <si>
    <t>911121111</t>
  </si>
  <si>
    <t>Montáž zábradlí ocelového přichyceného vruty do betonového podkladu</t>
  </si>
  <si>
    <t>2131299850</t>
  </si>
  <si>
    <t>https://podminky.urs.cz/item/CS_URS_2023_02/911121111</t>
  </si>
  <si>
    <t>P</t>
  </si>
  <si>
    <t>Poznámka k položce:
Dodávka a montáž mostního zábradlí s výplní z tahokovu výšky 1,100 m, včetně povrchové úpravy (povrch očištěn dle technologie žárového pozinkování, hrany zaoblit min, r=2 mm, žárové zinkování povrchu ponorem - 85 μm, epoxid zink fosfát - 150 μm, alifatický polyuretan - 60 μm, celková nominální tl, 295 μm), kotvení, podlití kotvení plastmaltou, včetně všech pomocných konstrukcí, prací a detailů, dle TZ, PD a TKP</t>
  </si>
  <si>
    <t xml:space="preserve">Dodávka a montáž mostního zábradlí s výplní z tahokovu výšky 1,100 m, včetně povrchové úpravy (povrch očištěn dle technologie žárového pozinkování, </t>
  </si>
  <si>
    <t xml:space="preserve">hrany zaoblit min, r=2 mm, žárové zinkování povrchu ponorem - 85 μm, epoxid zink fosfát - 150 μm, alifatický polyuretan - 60 μm, </t>
  </si>
  <si>
    <t>celková nominální tl, 295 μm), kotvení, podlití kotvení plastmaltou, včetně všech pomocných konstrukcí, prací a detailů, dle TZ, PD a TKP</t>
  </si>
  <si>
    <t>levá římsa</t>
  </si>
  <si>
    <t>délka l=17,200 m [A]</t>
  </si>
  <si>
    <t>pravá římsa</t>
  </si>
  <si>
    <t>délka l=18,250 m [B]</t>
  </si>
  <si>
    <t>14</t>
  </si>
  <si>
    <t>55391R</t>
  </si>
  <si>
    <t>ocelové mostní zábradlí se svislou výplní v 1,1 m vč. PKO</t>
  </si>
  <si>
    <t>-1256859175</t>
  </si>
  <si>
    <t>Úpravy povrchů, podlahy a osazování výplní</t>
  </si>
  <si>
    <t>628611102</t>
  </si>
  <si>
    <t>Nátěr mostních betonových konstrukcí epoxidový 2x ochranný nepružný S2 (OS-B)</t>
  </si>
  <si>
    <t>888444819</t>
  </si>
  <si>
    <t>https://podminky.urs.cz/item/CS_URS_2023_02/628611102</t>
  </si>
  <si>
    <t>Kompletní provedení nátěru OS-B (hydrofobní a sjednocující nátěr, odstín betonově šedý RAL 7023) na římsy</t>
  </si>
  <si>
    <t xml:space="preserve">A=47,858 m2 - viz očištění povrchu pravé betonové části římsy </t>
  </si>
  <si>
    <t>47,858</t>
  </si>
  <si>
    <t>Ostatní konstrukce a práce, bourání</t>
  </si>
  <si>
    <t>16</t>
  </si>
  <si>
    <t>911122111</t>
  </si>
  <si>
    <t>Oprava částí ocelového zábradlí mostů svařovaného nebo šroubovaného výroba dílů hmotnosti do 50 kg</t>
  </si>
  <si>
    <t>1171666206</t>
  </si>
  <si>
    <t>https://podminky.urs.cz/item/CS_URS_2023_02/911122111</t>
  </si>
  <si>
    <t>Poznámka k položce:
Komplet nahrazení zkorodovaných prvků stávajícího zábradlí pod mostem včetně všech pomocných prací (předpokládá se výměna ocelových prvků zábradlí v rozsahu 5% objemu očištěného zábradlí), dle TZ, PD, TKP A PK</t>
  </si>
  <si>
    <t>Komplet nahrazení zkorodovaných prvků stávajícího zábradlí pod mostem včetně všech pomocných prací  v rozsahu do 5%</t>
  </si>
  <si>
    <t>madlo Tr 49/3, 3,477 kg/m</t>
  </si>
  <si>
    <t>dl, 21,1 m</t>
  </si>
  <si>
    <t>m=3,477*21,100=73,365 kg [A]</t>
  </si>
  <si>
    <t>vodorovná výplň Tr 49/3, 3,477 kg/m</t>
  </si>
  <si>
    <t>m=3,477*21,100=73,365 kg [B]</t>
  </si>
  <si>
    <t>sloupek Tr 49/3, 3,477 kg/m</t>
  </si>
  <si>
    <t>dl, 0,95+0,20=1,15 m</t>
  </si>
  <si>
    <t>počet 8 ks</t>
  </si>
  <si>
    <t>V=3,477*1,15*8=31,988 kg [C]</t>
  </si>
  <si>
    <t>"A=0,05*2*([A]+[B]+[C])=" 0,05*2*(73,365+73,365+31,988)</t>
  </si>
  <si>
    <t>17</t>
  </si>
  <si>
    <t>911122211</t>
  </si>
  <si>
    <t>Oprava částí ocelového zábradlí mostů svařovaného nebo šroubovaného montáž dílů hmotnosti do 50 kg</t>
  </si>
  <si>
    <t>1949517895</t>
  </si>
  <si>
    <t>https://podminky.urs.cz/item/CS_URS_2023_02/911122211</t>
  </si>
  <si>
    <t>18</t>
  </si>
  <si>
    <t>55283902</t>
  </si>
  <si>
    <t>trubka ocelová bezešvá hladká jakost 11 353 48,3x3,2mm</t>
  </si>
  <si>
    <t>2132249336</t>
  </si>
  <si>
    <t>Komplet nahrazení zkorodovaných prvků stávajícího zábradlí pod mostem včetně všech pomocných prací  v rozsahu do 5% - Tr 49/3</t>
  </si>
  <si>
    <t>dl. 21,1 m</t>
  </si>
  <si>
    <t>dl. 0,95+0,20=1,15 m</t>
  </si>
  <si>
    <t>dl=1,15*8=9,20 m</t>
  </si>
  <si>
    <t>"dl=0,05*2*([A]+[B]+[C])=" 0,05*2*(21,1+21,1+9,2)*1,05 "prořez 5%</t>
  </si>
  <si>
    <t>19</t>
  </si>
  <si>
    <t>913121111</t>
  </si>
  <si>
    <t>Montáž a demontáž dočasných dopravních značek kompletních značek vč. podstavce a sloupku základních</t>
  </si>
  <si>
    <t>kus</t>
  </si>
  <si>
    <t>-1173334269</t>
  </si>
  <si>
    <t>https://podminky.urs.cz/item/CS_URS_2023_02/913121111</t>
  </si>
  <si>
    <t>Komplet provedení montáže s přesunem přechodného dopravního značení během výstavby</t>
  </si>
  <si>
    <t xml:space="preserve"> 1. etapa výstavby</t>
  </si>
  <si>
    <t>26</t>
  </si>
  <si>
    <t xml:space="preserve"> 2. etapa výstavby</t>
  </si>
  <si>
    <t>20</t>
  </si>
  <si>
    <t>913121211</t>
  </si>
  <si>
    <t>Montáž a demontáž dočasných dopravních značek Příplatek za první a každý další den použití dočasných dopravních značek k ceně 12-1111</t>
  </si>
  <si>
    <t>694165756</t>
  </si>
  <si>
    <t>https://podminky.urs.cz/item/CS_URS_2023_02/913121211</t>
  </si>
  <si>
    <t>Nájemné přechodného dopravního značení během výstavby, nájem 3 měsíce, dle technické specifikace, TZ, PK a TKP</t>
  </si>
  <si>
    <t>26 kusů dopravních zanček, nájem 3 měsíce = 30*3=90 dní</t>
  </si>
  <si>
    <t>26*90</t>
  </si>
  <si>
    <t>919122132</t>
  </si>
  <si>
    <t>Utěsnění dilatačních spár zálivkou za tepla v cementobetonovém nebo živičném krytu včetně adhezního nátěru s těsnicím profilem pod zálivkou, pro komůrky šířky 20 mm, hloubky 40 mm</t>
  </si>
  <si>
    <t>-1275654778</t>
  </si>
  <si>
    <t>https://podminky.urs.cz/item/CS_URS_2023_02/919122132</t>
  </si>
  <si>
    <t>Kompletní provedení vyplnění spáry v místě mostního závěru nad OP1 a OP2, vyčištění spár, penetrace, provedením zálivky z modifikovaného asfaltu</t>
  </si>
  <si>
    <t>l=16,200 m - viz pol. řezání v místě mostního závěru</t>
  </si>
  <si>
    <t>16,200</t>
  </si>
  <si>
    <t>Komplet provedení utěsnění trhlin v obrusné vrstvě na mostě a v předpolích předpolích, vyčištění spár, penetrace, provedením zálivky z modifik.asfaltu</t>
  </si>
  <si>
    <t>l=32,000 m - viz pol řezání v místě trhlin v obrusné vrstvě</t>
  </si>
  <si>
    <t>32,000</t>
  </si>
  <si>
    <t>22</t>
  </si>
  <si>
    <t>919735112</t>
  </si>
  <si>
    <t>Řezání stávajícího živičného krytu nebo podkladu hloubky přes 50 do 100 mm</t>
  </si>
  <si>
    <t>-1913837277</t>
  </si>
  <si>
    <t>https://podminky.urs.cz/item/CS_URS_2023_02/919735112</t>
  </si>
  <si>
    <t>Kompletní prořezání spár v místě mostního závěru nad OP1 a OP2</t>
  </si>
  <si>
    <t>závěr nad OP1</t>
  </si>
  <si>
    <t>l=8,100 m</t>
  </si>
  <si>
    <t>na OP2</t>
  </si>
  <si>
    <t>8,100+8,100</t>
  </si>
  <si>
    <t>Kompletní prořezání spár v místě trhlin v obrusné vrstvě na mostě a v předpolích</t>
  </si>
  <si>
    <t>l=32,000 m</t>
  </si>
  <si>
    <t>23</t>
  </si>
  <si>
    <t>931994142</t>
  </si>
  <si>
    <t>Těsnění spáry betonové konstrukce pásy, profily, tmely tmelem polyuretanovým spáry dilatační do 4,0 cm2</t>
  </si>
  <si>
    <t>-1307939894</t>
  </si>
  <si>
    <t>https://podminky.urs.cz/item/CS_URS_2023_02/931994142</t>
  </si>
  <si>
    <t>Komplet provedení vyplnění pracovních a dilatačních spár říms včetně předtěsnění a všech pomocných konstrukcí, prací a detailů, dle TZ, PD a TKP</t>
  </si>
  <si>
    <t>levá římsa, 4 ks</t>
  </si>
  <si>
    <t>dl. 0,150+0,600+0,600=1,350 m</t>
  </si>
  <si>
    <t>4*1,350</t>
  </si>
  <si>
    <t>pravá římsa, 4 ks</t>
  </si>
  <si>
    <t>dl.= 0,150+0,600+0,600=1,350 m</t>
  </si>
  <si>
    <t>Komplet provedení vyplnění dilatačních spár spodní stavby včetně předtěsnění a všech pomocných konstrukcí, prací a detailů, dle TZ, PD a TKP</t>
  </si>
  <si>
    <t>dl=2*(2,160+0,150)=4,620 m</t>
  </si>
  <si>
    <t>4,620</t>
  </si>
  <si>
    <t>dl=2*(2,250+0,150)=4,800 m</t>
  </si>
  <si>
    <t>4,800</t>
  </si>
  <si>
    <t>24</t>
  </si>
  <si>
    <t>938111R</t>
  </si>
  <si>
    <t>Čištění komunikace od trávy a jiné vegetace mechanicky i chemicky</t>
  </si>
  <si>
    <t>-1506385452</t>
  </si>
  <si>
    <t>Kompletní očištění vozovky od vegetace na mostě a v předpolích, odstranění nečistot, spadu a zbytků posypového materiálu</t>
  </si>
  <si>
    <t>u levé římsy</t>
  </si>
  <si>
    <t>délka l=17,200 m</t>
  </si>
  <si>
    <t>šířka s=0,500 m</t>
  </si>
  <si>
    <t>A=(1,500+17,200+1,500)*0,5=10,100 m2 [A]</t>
  </si>
  <si>
    <t>10,100</t>
  </si>
  <si>
    <t>u pravé římsy</t>
  </si>
  <si>
    <t>délka l=18,250 m</t>
  </si>
  <si>
    <t>A=(1,500+18,250+1,500)*0,5=10,625 m2 [B]</t>
  </si>
  <si>
    <t>10,625</t>
  </si>
  <si>
    <t>Kompletní očištění chodníku od vegetace u dopravně bezpečnostního zábradlí, odstranění nečistot, spadu a zbytků posypového materiálu</t>
  </si>
  <si>
    <t>dl. 21,100 m</t>
  </si>
  <si>
    <t>šířka 0,800 m</t>
  </si>
  <si>
    <t>A=2*21,100*0,8=33,760 m2</t>
  </si>
  <si>
    <t>33,760</t>
  </si>
  <si>
    <t>Kompletní očištění chodníku (litého asfaltu) od vegetace pod mostem, odstranění nečistot, spadu a zbytků posypového materiálu</t>
  </si>
  <si>
    <t>dl. 13,200 m</t>
  </si>
  <si>
    <t>šířka 4,000 m</t>
  </si>
  <si>
    <t>A=13,200*4,000=52,800 m2</t>
  </si>
  <si>
    <t>52,800</t>
  </si>
  <si>
    <t>25</t>
  </si>
  <si>
    <t>938909331</t>
  </si>
  <si>
    <t>Čištění vozovek metením bláta, prachu nebo hlinitého nánosu s odklizením na hromady na vzdálenost do 20 m nebo naložením na dopravní prostředek ručně povrchu podkladu nebo krytu betonového nebo živičného</t>
  </si>
  <si>
    <t>778124276</t>
  </si>
  <si>
    <t>https://podminky.urs.cz/item/CS_URS_2023_02/938909331</t>
  </si>
  <si>
    <t>941111121</t>
  </si>
  <si>
    <t>Lešení řadové trubkové lehké pracovní s podlahami s provozním zatížením tř. 3 do 200 kg/m2 šířky tř. W09 od 0,9 do 1,2 m, výšky výšky do 10 m montáž</t>
  </si>
  <si>
    <t>73785896</t>
  </si>
  <si>
    <t>https://podminky.urs.cz/item/CS_URS_2023_02/941111121</t>
  </si>
  <si>
    <t>Lehké pracovní lešení do 1,5 KPa, šířky 1,2 m</t>
  </si>
  <si>
    <t>pro sanaci levé římsy a spodní stavby</t>
  </si>
  <si>
    <t>V=(5,25*3,0/2+4,000*3,0+5,25*3,0/2)=27,750 m2</t>
  </si>
  <si>
    <t>pro sanaci pravé římsy a spodní stavby</t>
  </si>
  <si>
    <t>A=(5,25*3,0/2+4,000*3,0+5,25*3,0/2)=27,750 m2</t>
  </si>
  <si>
    <t>pro sanaci podhledu nosné konstrukce</t>
  </si>
  <si>
    <t>A=4,00*9,80=39,200 m2</t>
  </si>
  <si>
    <t>Celkem</t>
  </si>
  <si>
    <t>27,750+27,750+39,200</t>
  </si>
  <si>
    <t>Lešení pro nový nátěr 2 sadových svítidel</t>
  </si>
  <si>
    <t>2*5*2 "počet sloupů*výška*délka</t>
  </si>
  <si>
    <t>27</t>
  </si>
  <si>
    <t>941111221</t>
  </si>
  <si>
    <t>Lešení řadové trubkové lehké pracovní s podlahami s provozním zatížením tř. 3 do 200 kg/m2 šířky tř. W09 od 0,9 do 1,2 m, výšky výšky do 10 m příplatek k ceně za každý den použití</t>
  </si>
  <si>
    <t>-1556282422</t>
  </si>
  <si>
    <t>https://podminky.urs.cz/item/CS_URS_2023_02/941111221</t>
  </si>
  <si>
    <t>Lehké pracovní lešení do 1,5 KPa, šířky 1,2 m - nájem 2 měsíce</t>
  </si>
  <si>
    <t>(27,750+27,750+39,200)*2*30 "množství dle položky montáž lešení</t>
  </si>
  <si>
    <t>2*5*2*5 "počet sloupů*výška*délka*5 dnů</t>
  </si>
  <si>
    <t>28</t>
  </si>
  <si>
    <t>941111821</t>
  </si>
  <si>
    <t>Lešení řadové trubkové lehké pracovní s podlahami s provozním zatížením tř. 3 do 200 kg/m2 šířky tř. W09 od 0,9 do 1,2 m, výšky výšky do 10 m demontáž</t>
  </si>
  <si>
    <t>-1049458671</t>
  </si>
  <si>
    <t>https://podminky.urs.cz/item/CS_URS_2023_02/941111821</t>
  </si>
  <si>
    <t>29</t>
  </si>
  <si>
    <t>944511111</t>
  </si>
  <si>
    <t>Síť ochranná zavěšená na konstrukci lešení z textilie z umělých vláken montáž</t>
  </si>
  <si>
    <t>1255992783</t>
  </si>
  <si>
    <t>https://podminky.urs.cz/item/CS_URS_2023_02/944511111</t>
  </si>
  <si>
    <t>Komplet provedení ochranné konstrukce včetně sítě proti zabránění pádu stavebního odpadu a sutě na stezku pro pěší pod mostem</t>
  </si>
  <si>
    <t>pro sanaci levé římsy</t>
  </si>
  <si>
    <t>A=(5,25+4,000+5,25)*1,2=17,400 m2</t>
  </si>
  <si>
    <t>pro sanaci pravé římsy</t>
  </si>
  <si>
    <t xml:space="preserve">A=(5,25+4,000+5,25)*1,2=17,400 m2 </t>
  </si>
  <si>
    <t>17,400+17,400</t>
  </si>
  <si>
    <t>30</t>
  </si>
  <si>
    <t>944511211</t>
  </si>
  <si>
    <t>Síť ochranná zavěšená na konstrukci lešení z textilie z umělých vláken příplatek k ceně za každý den použití</t>
  </si>
  <si>
    <t>639726817</t>
  </si>
  <si>
    <t>https://podminky.urs.cz/item/CS_URS_2023_02/944511211</t>
  </si>
  <si>
    <t>Komplet provedení ochranné konstrukce včetně sítě proti zabránění pádu stavebního odpadu a sutě na stezku pro pěší pod mostem - nájem 2 měsíce</t>
  </si>
  <si>
    <t>(17,400+17,400)*2*30 "nájem 2 měsíce</t>
  </si>
  <si>
    <t>31</t>
  </si>
  <si>
    <t>944511811</t>
  </si>
  <si>
    <t>Síť ochranná zavěšená na konstrukci lešení z textilie z umělých vláken demontáž</t>
  </si>
  <si>
    <t>-1579253190</t>
  </si>
  <si>
    <t>https://podminky.urs.cz/item/CS_URS_2023_02/944511811</t>
  </si>
  <si>
    <t>32</t>
  </si>
  <si>
    <t>9529041R</t>
  </si>
  <si>
    <t>Čištění uličních vpustí</t>
  </si>
  <si>
    <t>-222626774</t>
  </si>
  <si>
    <t>Poznámka k položce:
Pročištění uliční vpusti dle TZ, PD a TKP</t>
  </si>
  <si>
    <t>Pročištění uliční vpusti dle TZ, PD a TKP</t>
  </si>
  <si>
    <t>33</t>
  </si>
  <si>
    <t>966075211</t>
  </si>
  <si>
    <t>Demontáž částí ocelového zábradlí mostů svařovaného nebo šroubovaného, hmotnosti do 50 kg</t>
  </si>
  <si>
    <t>-624657065</t>
  </si>
  <si>
    <t>https://podminky.urs.cz/item/CS_URS_2023_02/966075211</t>
  </si>
  <si>
    <t>34</t>
  </si>
  <si>
    <t>985121121</t>
  </si>
  <si>
    <t>Tryskání degradovaného betonu stěn, rubu kleneb a podlah vodou pod tlakem do 300 barů</t>
  </si>
  <si>
    <t>-697587953</t>
  </si>
  <si>
    <t>https://podminky.urs.cz/item/CS_URS_2023_02/985121121</t>
  </si>
  <si>
    <t>Komplet provedení očištění povrchu říms, provedeno tlakovou vodou do 200 barů</t>
  </si>
  <si>
    <t>délka l=17,200 m, šířka 0,150+0,600+0,600=1,350 m</t>
  </si>
  <si>
    <t>17,200*1,350</t>
  </si>
  <si>
    <t>délka l=18,250 m, šířka 0,150+0,600+0,600=1,350 m</t>
  </si>
  <si>
    <t>18,250*1,350</t>
  </si>
  <si>
    <t>Komplet provedení očištění povrchu spodní stavby, provedeno tlakovou vodou do 200 barů</t>
  </si>
  <si>
    <t>výška 2,160 m</t>
  </si>
  <si>
    <t>délka 9,800 m</t>
  </si>
  <si>
    <t>plocha křídla 10,350 m2 (měřeno digitálně)+7,800*0,150=11,520 m2</t>
  </si>
  <si>
    <t>2,160*9,800+2*11,520</t>
  </si>
  <si>
    <t>výška 2,250 m</t>
  </si>
  <si>
    <t>plocha křídla 9,000 m2 (měřeno digitálně)+7,100*0,150=10,065 m2</t>
  </si>
  <si>
    <t>2,250*9,800+2*10,065</t>
  </si>
  <si>
    <t>35</t>
  </si>
  <si>
    <t>985121221</t>
  </si>
  <si>
    <t>Tryskání degradovaného betonu líce kleneb a podhledů vodou pod tlakem do 300 barů</t>
  </si>
  <si>
    <t>853977237</t>
  </si>
  <si>
    <t>https://podminky.urs.cz/item/CS_URS_2023_02/985121221</t>
  </si>
  <si>
    <t>Komplet provedení očištění povrchu nosné konstrukce, provedeno tlakovou vodou do 200 barů,</t>
  </si>
  <si>
    <t>včetně všech pomocných konstrukcí, prací a detailů, dle TZ, PD a TKP</t>
  </si>
  <si>
    <t>podhled nk</t>
  </si>
  <si>
    <t>šířka 9,800 m, světlost 4,000</t>
  </si>
  <si>
    <t>9,800*4,000</t>
  </si>
  <si>
    <t>boky</t>
  </si>
  <si>
    <t>délka 6,000 m, výška 0,400 m</t>
  </si>
  <si>
    <t>2*6,000*0,400</t>
  </si>
  <si>
    <t>36</t>
  </si>
  <si>
    <t>985311112</t>
  </si>
  <si>
    <t>Reprofilace betonu sanačními maltami na cementové bázi ručně stěn, tloušťky přes 10 do 20 mm</t>
  </si>
  <si>
    <t>1785946861</t>
  </si>
  <si>
    <t>https://podminky.urs.cz/item/CS_URS_2023_02/985311112</t>
  </si>
  <si>
    <t>Provedení reprofilace ploch spodní stavby PCC III (dle TP 89) v tl. 20 mm,  předpoklad provedení na 15% plochy</t>
  </si>
  <si>
    <t>A=86,388 m2 - viz očištění povrchu spodní stavby</t>
  </si>
  <si>
    <t>0,15*86,388</t>
  </si>
  <si>
    <t>37</t>
  </si>
  <si>
    <t>985311115</t>
  </si>
  <si>
    <t>Reprofilace betonu sanačními maltami na cementové bázi ručně stěn, tloušťky přes 40 do 50 mm</t>
  </si>
  <si>
    <t>-790722095</t>
  </si>
  <si>
    <t>https://podminky.urs.cz/item/CS_URS_2023_02/985311115</t>
  </si>
  <si>
    <t>Provedení reprofilace ploch spodní stavby sanační maltou PCC III (dle TP 89) v tl. 50 mm, předpoklad provedení na 5% plochy,</t>
  </si>
  <si>
    <t>0,05*86,388</t>
  </si>
  <si>
    <t>38</t>
  </si>
  <si>
    <t>985311119</t>
  </si>
  <si>
    <t>Reprofilace betonu sanačními maltami na cementové bázi ručně stěn, tloušťky přes 80 do 90 mm</t>
  </si>
  <si>
    <t>1045598245</t>
  </si>
  <si>
    <t>https://podminky.urs.cz/item/CS_URS_2023_02/985311119</t>
  </si>
  <si>
    <t>Provedení reprofilace ploch spodní stavby sanační maltou PCC III (dle TP 89) v tl. 90 mm, předpoklad provedení na 5% plochy</t>
  </si>
  <si>
    <t>39</t>
  </si>
  <si>
    <t>985311212</t>
  </si>
  <si>
    <t>Reprofilace betonu sanačními maltami na cementové bázi ručně líce kleneb a podhledů, tloušťky přes 10 do 20 mm</t>
  </si>
  <si>
    <t>-156717515</t>
  </si>
  <si>
    <t>https://podminky.urs.cz/item/CS_URS_2023_02/985311212</t>
  </si>
  <si>
    <t>Provedení reprofilace ploch nosné konstrukce sanační maltou PCC II (dle TP 89) v tl. 20 mm,  předpoklad provedení na 10% plochy</t>
  </si>
  <si>
    <t>A=44,000 m2 - viz očištění povrchu nosné konstrukce</t>
  </si>
  <si>
    <t>0,10*44,000</t>
  </si>
  <si>
    <t>40</t>
  </si>
  <si>
    <t>985311215</t>
  </si>
  <si>
    <t>Reprofilace betonu sanačními maltami na cementové bázi ručně líce kleneb a podhledů, tloušťky přes 40 do 50 mm</t>
  </si>
  <si>
    <t>1608705718</t>
  </si>
  <si>
    <t>https://podminky.urs.cz/item/CS_URS_2023_02/985311215</t>
  </si>
  <si>
    <t>Provedení reprofilace ploch nosné konstrukce sanační maltou PCC II (dle TP 89) v tl. 50 mm,  předpoklad provedení na % plochy</t>
  </si>
  <si>
    <t>0,05*44,000</t>
  </si>
  <si>
    <t>41</t>
  </si>
  <si>
    <t>985311219</t>
  </si>
  <si>
    <t>Reprofilace betonu sanačními maltami na cementové bázi ručně líce kleneb a podhledů, tloušťky přes 80 do 90 mm</t>
  </si>
  <si>
    <t>-1229134597</t>
  </si>
  <si>
    <t>https://podminky.urs.cz/item/CS_URS_2023_02/985311219</t>
  </si>
  <si>
    <t>Provedení reprofilace ploch říms sanační maltou PCC II (dle TP 89) v tl. 90 mm v místech stávajících sloupků zábradlí</t>
  </si>
  <si>
    <t>počet sloupků na římsách: 8+8= 16 ks</t>
  </si>
  <si>
    <t>A=0,20*0,20=0,040 m2/ks</t>
  </si>
  <si>
    <t>0,20*0,20*16</t>
  </si>
  <si>
    <t>42</t>
  </si>
  <si>
    <t>985311312</t>
  </si>
  <si>
    <t>Reprofilace betonu sanačními maltami na cementové bázi ručně rubu kleneb a podlah, tloušťky přes 10 do 20 mm</t>
  </si>
  <si>
    <t>268926441</t>
  </si>
  <si>
    <t>https://podminky.urs.cz/item/CS_URS_2023_02/985311312</t>
  </si>
  <si>
    <t>Provedení reprofilace ploch říms sanační maltou PCC II (dle TP 89) v tl. 20 mm,  předpoklad provedení na 10% plochy</t>
  </si>
  <si>
    <t>A=47,858 m2 - viz očištění povrchu říms</t>
  </si>
  <si>
    <t>0,10*47,858</t>
  </si>
  <si>
    <t>43</t>
  </si>
  <si>
    <t>985311315</t>
  </si>
  <si>
    <t>Reprofilace betonu sanačními maltami na cementové bázi ručně rubu kleneb a podlah, tloušťky přes 40 do 50 mm</t>
  </si>
  <si>
    <t>2098416511</t>
  </si>
  <si>
    <t>https://podminky.urs.cz/item/CS_URS_2023_02/985311315</t>
  </si>
  <si>
    <t>Provedení reprofilace ploch říms sanační maltou PCC II (dle TP 89) v tl. 50 mm,  předpoklad provedení na 5% plochy</t>
  </si>
  <si>
    <t>0,05*47,858</t>
  </si>
  <si>
    <t>44</t>
  </si>
  <si>
    <t>985311912</t>
  </si>
  <si>
    <t>Reprofilace betonu sanačními maltami na cementové bázi ručně Příplatek k cenám za plochu do 10 m2 jednotlivě</t>
  </si>
  <si>
    <t>604768858</t>
  </si>
  <si>
    <t>https://podminky.urs.cz/item/CS_URS_2023_02/985311912</t>
  </si>
  <si>
    <t>Provedení reprofilace ploch spodní stavby PCC III (dle TP 89) v tl, 20 mm,  předpoklad provedení na 15% plochy</t>
  </si>
  <si>
    <t>45</t>
  </si>
  <si>
    <t>985312111</t>
  </si>
  <si>
    <t>Stěrka k vyrovnání ploch reprofilovaného betonu stěn, tloušťky do 2 mm</t>
  </si>
  <si>
    <t>2065509429</t>
  </si>
  <si>
    <t>https://podminky.urs.cz/item/CS_URS_2023_02/985312111</t>
  </si>
  <si>
    <t>Komplet provedení sjednocující stěrky na plochách spodní stavby</t>
  </si>
  <si>
    <t>86,388 "viz očištění povrchu spodní stavby</t>
  </si>
  <si>
    <t>46</t>
  </si>
  <si>
    <t>985312121</t>
  </si>
  <si>
    <t>Stěrka k vyrovnání ploch reprofilovaného betonu líce kleneb a podhledů, tloušťky do 2 mm</t>
  </si>
  <si>
    <t>-575320634</t>
  </si>
  <si>
    <t>https://podminky.urs.cz/item/CS_URS_2023_02/985312121</t>
  </si>
  <si>
    <t>Komplet provedení  sjednocující stěrky na plochách nosné konstrukce</t>
  </si>
  <si>
    <t>44,000</t>
  </si>
  <si>
    <t>47</t>
  </si>
  <si>
    <t>985312131</t>
  </si>
  <si>
    <t>Stěrka k vyrovnání ploch reprofilovaného betonu rubu kleneb a podlah, tloušťky do 2 mm</t>
  </si>
  <si>
    <t>1661192543</t>
  </si>
  <si>
    <t>https://podminky.urs.cz/item/CS_URS_2023_02/985312131</t>
  </si>
  <si>
    <t>Komplet provedení sjednocující stěrky na plochách říms</t>
  </si>
  <si>
    <t>47,858 "viz pol. očištění říms</t>
  </si>
  <si>
    <t>48</t>
  </si>
  <si>
    <t>985321111</t>
  </si>
  <si>
    <t>Ochranný nátěr betonářské výztuže 1 vrstva tloušťky 1 mm na cementové bázi stěn, líce kleneb a podhledů</t>
  </si>
  <si>
    <t>453808995</t>
  </si>
  <si>
    <t>https://podminky.urs.cz/item/CS_URS_2023_02/985321111</t>
  </si>
  <si>
    <t>Komplet provedení ochrany obnažené výztuže očištěných ploch spodní stavby</t>
  </si>
  <si>
    <t>21,596 "viz pol. spojovací můstek na spodní stavbě</t>
  </si>
  <si>
    <t>Komplet provedení ochrany obnažené výztuže očištěných ploch nosné konstrukce</t>
  </si>
  <si>
    <t>A=6,600 m2 - viz pol. spojovací můstek na nosné konstrukci</t>
  </si>
  <si>
    <t>6,600</t>
  </si>
  <si>
    <t>49</t>
  </si>
  <si>
    <t>985321112</t>
  </si>
  <si>
    <t>Ochranný nátěr betonářské výztuže 1 vrstva tloušťky 1 mm na cementové bázi rubu kleneb a podlah</t>
  </si>
  <si>
    <t>1380159351</t>
  </si>
  <si>
    <t>https://podminky.urs.cz/item/CS_URS_2023_02/985321112</t>
  </si>
  <si>
    <t>Komplet provedení ochrany obnažené výztuže očištěných ploch říms</t>
  </si>
  <si>
    <t>7,819 "viz pol. spojovací můstek na římsách</t>
  </si>
  <si>
    <t>50</t>
  </si>
  <si>
    <t>985321912</t>
  </si>
  <si>
    <t>Ochranný nátěr betonářské výztuže Příplatek k cenám za plochu do 10 m2 jednotlivě</t>
  </si>
  <si>
    <t>-297939652</t>
  </si>
  <si>
    <t>https://podminky.urs.cz/item/CS_URS_2023_02/985321912</t>
  </si>
  <si>
    <t>51</t>
  </si>
  <si>
    <t>985323111</t>
  </si>
  <si>
    <t>Spojovací můstek reprofilovaného betonu na cementové bázi, tloušťky 1 mm</t>
  </si>
  <si>
    <t>-1993983559</t>
  </si>
  <si>
    <t>https://podminky.urs.cz/item/CS_URS_2023_02/985323111</t>
  </si>
  <si>
    <t>Komplet provedení spojovacího můstku na sanovaných plochách říms</t>
  </si>
  <si>
    <t>sanace do hl. 20 mm: A=4,786 m2</t>
  </si>
  <si>
    <t>sanace do hl. 50 mm: A=2,393 m2</t>
  </si>
  <si>
    <t>sanace do hl. 90 mm: A=0,640 m2</t>
  </si>
  <si>
    <t>4,786+2,393+0,640</t>
  </si>
  <si>
    <t>Komplet provedení spojovacího můstku na sanovaných plochách spodní stavby</t>
  </si>
  <si>
    <t>sanace do hl. 20 mm: A=12,958 m2</t>
  </si>
  <si>
    <t>sanace do hl. 50 mm: A=4,319 m2</t>
  </si>
  <si>
    <t>sanace do hl. 90 mm: A=4,319 m2</t>
  </si>
  <si>
    <t>12,958+4,319+4,319</t>
  </si>
  <si>
    <t>Komplet provedení spojovacího můstku na sanovaných plochách nosné konstrukce</t>
  </si>
  <si>
    <t>sanace do hl. 20 mm: A=4,400 m2</t>
  </si>
  <si>
    <t>sanace do hl. 50 mm: A=2,200 m2</t>
  </si>
  <si>
    <t>4,400+2,200</t>
  </si>
  <si>
    <t>52</t>
  </si>
  <si>
    <t>985323912</t>
  </si>
  <si>
    <t>Spojovací můstek reprofilovaného betonu Příplatek k cenám za plochu do 10 m2 jednotlivě</t>
  </si>
  <si>
    <t>1331937261</t>
  </si>
  <si>
    <t>https://podminky.urs.cz/item/CS_URS_2023_02/985323912</t>
  </si>
  <si>
    <t>53</t>
  </si>
  <si>
    <t>985331212</t>
  </si>
  <si>
    <t>Dodatečné vlepování betonářské výztuže včetně vyvrtání a vyčištění otvoru chemickou maltou průměr výztuže 10 mm</t>
  </si>
  <si>
    <t>-533951319</t>
  </si>
  <si>
    <t>https://podminky.urs.cz/item/CS_URS_2023_02/985331212</t>
  </si>
  <si>
    <t>Provedení kotvení sanační malty sanovaných ploch pomocí chemického kotvení (výztuž R10, dl. 0,20 m, zakotvena 0,100 m do betonu) bez dodání výztuže</t>
  </si>
  <si>
    <t>46*0,100</t>
  </si>
  <si>
    <t>54</t>
  </si>
  <si>
    <t>13021054</t>
  </si>
  <si>
    <t>tyč ocelová ohýbaná kruhová žebírková jakost B500B (10 505) výztuž do betonu D 10-16mm</t>
  </si>
  <si>
    <t>370988513</t>
  </si>
  <si>
    <t>46*0,200*0,620/1000</t>
  </si>
  <si>
    <t>55</t>
  </si>
  <si>
    <t>985331912</t>
  </si>
  <si>
    <t>Dodatečné vlepování betonářské výztuže Příplatek k cenám za délku do 1 m jednotlivě</t>
  </si>
  <si>
    <t>-989750309</t>
  </si>
  <si>
    <t>https://podminky.urs.cz/item/CS_URS_2023_02/985331912</t>
  </si>
  <si>
    <t>997</t>
  </si>
  <si>
    <t>Přesun sutě</t>
  </si>
  <si>
    <t>56</t>
  </si>
  <si>
    <t>997221551</t>
  </si>
  <si>
    <t>Vodorovná doprava suti bez naložení, ale se složením a s hrubým urovnáním ze sypkých materiálů, na vzdálenost do 1 km</t>
  </si>
  <si>
    <t>-615988285</t>
  </si>
  <si>
    <t>https://podminky.urs.cz/item/CS_URS_2023_02/997221551</t>
  </si>
  <si>
    <t>Očištení vozovky a chodníků od nečistot a zbytku posypového materiálu</t>
  </si>
  <si>
    <t>107,285*0,010*1,8 "odhadovaný průměrný nános 10 mm/m2, objem. hmotnost 1,8 t/m3</t>
  </si>
  <si>
    <t>57</t>
  </si>
  <si>
    <t>997221559</t>
  </si>
  <si>
    <t>Vodorovná doprava suti bez naložení, ale se složením a s hrubým urovnáním Příplatek k ceně za každý další i započatý 1 km přes 1 km</t>
  </si>
  <si>
    <t>-1896088019</t>
  </si>
  <si>
    <t>https://podminky.urs.cz/item/CS_URS_2023_02/997221559</t>
  </si>
  <si>
    <t>107,285*0,010*1,8*19 "odhadovaný průměrný nános 10 mm/m2, objem. hmotnost 1,8 t/m3, za dalších 19 km</t>
  </si>
  <si>
    <t>58</t>
  </si>
  <si>
    <t>997221873</t>
  </si>
  <si>
    <t>Poplatek za uložení stavebního odpadu na recyklační skládce (skládkovné) zeminy a kamení zatříděného do Katalogu odpadů pod kódem 17 05 04</t>
  </si>
  <si>
    <t>-1129036173</t>
  </si>
  <si>
    <t>https://podminky.urs.cz/item/CS_URS_2023_02/997221873</t>
  </si>
  <si>
    <t>998</t>
  </si>
  <si>
    <t>Přesun hmot</t>
  </si>
  <si>
    <t>59</t>
  </si>
  <si>
    <t>998212111</t>
  </si>
  <si>
    <t>Přesun hmot pro mosty zděné, betonové monolitické, spřažené ocelobetonové nebo kovové vodorovná dopravní vzdálenost do 100 m výška mostu do 20 m</t>
  </si>
  <si>
    <t>2047084456</t>
  </si>
  <si>
    <t>https://podminky.urs.cz/item/CS_URS_2023_02/998212111</t>
  </si>
  <si>
    <t>PSV</t>
  </si>
  <si>
    <t>Práce a dodávky PSV</t>
  </si>
  <si>
    <t>741</t>
  </si>
  <si>
    <t>Elektroinstalace - silnoproud</t>
  </si>
  <si>
    <t>60</t>
  </si>
  <si>
    <t>741110002</t>
  </si>
  <si>
    <t>Montáž trubek elektroinstalačních s nasunutím nebo našroubováním do krabic plastových tuhých, uložených pevně, vnější Ø přes 23 do 35 mm</t>
  </si>
  <si>
    <t>1708414353</t>
  </si>
  <si>
    <t>https://podminky.urs.cz/item/CS_URS_2023_02/741110002</t>
  </si>
  <si>
    <t>Provedení elektroinstalační trubky včetně kabelu pro veřejné osvětlení, včetně všech pomocných prací, konstrukcí a detailů,  dle TZ, PD, TKP.</t>
  </si>
  <si>
    <t>16,000</t>
  </si>
  <si>
    <t>61</t>
  </si>
  <si>
    <t>34571094</t>
  </si>
  <si>
    <t>trubka elektroinstalační tuhá z PVC D 28,6/32 mm, délka 3m</t>
  </si>
  <si>
    <t>-1705765919</t>
  </si>
  <si>
    <t>16,000*1,050 "délka materiálu +5%</t>
  </si>
  <si>
    <t>62</t>
  </si>
  <si>
    <t>741122122</t>
  </si>
  <si>
    <t>Montáž kabelů měděných bez ukončení uložených v trubkách zatažených plných kulatých nebo bezhalogenových (např. CYKY) počtu a průřezu žil 3x1,5 až 6 mm2</t>
  </si>
  <si>
    <t>-1215957524</t>
  </si>
  <si>
    <t>https://podminky.urs.cz/item/CS_URS_2023_02/741122122</t>
  </si>
  <si>
    <t>63</t>
  </si>
  <si>
    <t>34111036</t>
  </si>
  <si>
    <t>kabel instalační jádro Cu plné izolace PVC plášť PVC 450/750V (CYKY) 3x2,5mm2</t>
  </si>
  <si>
    <t>-529719339</t>
  </si>
  <si>
    <t>16,000*1,15 "+15%</t>
  </si>
  <si>
    <t>64</t>
  </si>
  <si>
    <t>741372154</t>
  </si>
  <si>
    <t>Montáž svítidel s integrovaným zdrojem LED se zapojením vodičů průmyslových přisazených stropních</t>
  </si>
  <si>
    <t>1523169101</t>
  </si>
  <si>
    <t>https://podminky.urs.cz/item/CS_URS_2023_02/741372154</t>
  </si>
  <si>
    <t>Provedení osazení venkovního LED svítidla, včetně všech pomocných prací, konstrukcí a detailů,  dle TZ, PD, TKP.</t>
  </si>
  <si>
    <t>1,000</t>
  </si>
  <si>
    <t>65</t>
  </si>
  <si>
    <t>34851156</t>
  </si>
  <si>
    <t>svítidlo LED pro nebezpečná prostředí (antivandal) stropní, nástěnné přes 10W do 25W min IP44</t>
  </si>
  <si>
    <t>182268636</t>
  </si>
  <si>
    <t>1,000 "svítidlo dle požadavku objednatele</t>
  </si>
  <si>
    <t>66</t>
  </si>
  <si>
    <t>741374901</t>
  </si>
  <si>
    <t>Demontáž svítidel se zachováním funkčnosti exteriérových s integrovaným zdrojem LED přisazených stropních</t>
  </si>
  <si>
    <t>-1549777656</t>
  </si>
  <si>
    <t>https://podminky.urs.cz/item/CS_URS_2023_02/741374901</t>
  </si>
  <si>
    <t>Provedení demontáže venkovního svítidla, včetně všech pomocných prací, konstrukcí a detailů,  dle TZ, PD, TKP.</t>
  </si>
  <si>
    <t>67</t>
  </si>
  <si>
    <t>998741101</t>
  </si>
  <si>
    <t>Přesun hmot pro silnoproud stanovený z hmotnosti přesunovaného materiálu vodorovná dopravní vzdálenost do 50 m v objektech výšky do 6 m</t>
  </si>
  <si>
    <t>-1699617309</t>
  </si>
  <si>
    <t>https://podminky.urs.cz/item/CS_URS_2023_02/998741101</t>
  </si>
  <si>
    <t>783</t>
  </si>
  <si>
    <t>Dokončovací práce - nátěry</t>
  </si>
  <si>
    <t>68</t>
  </si>
  <si>
    <t>783306801R</t>
  </si>
  <si>
    <t>Odstranění nátěrů ze zámečnických konstrukcí obroušením stupeň přípravy Sa 2½</t>
  </si>
  <si>
    <t>1719047666</t>
  </si>
  <si>
    <t>Provedení očistěníí broušením dopravně bezpečnostním zábradlí, provedeno na stupeň Sa 2,5, včetně odklizení vzniklého odpadu, všech pomocných</t>
  </si>
  <si>
    <t>konstrukcí, prací a detailů, dle TZ, PD, TKP.</t>
  </si>
  <si>
    <t>madlo Tr 49/3</t>
  </si>
  <si>
    <t>A=3,14*0,049*21,1=3,246 m2</t>
  </si>
  <si>
    <t>vodorovná výplň Tr 49/3</t>
  </si>
  <si>
    <t>sloupek  Tr 49/3</t>
  </si>
  <si>
    <t xml:space="preserve">A=3,14*0,049*1,15*8=1,416 m2 </t>
  </si>
  <si>
    <t>2*(3,246+3,246+1,416)</t>
  </si>
  <si>
    <t>Provedení očistění broušením 2 sadových svítidel, provedeno na stupeň Sa 2,5, včetně odklizení vzniklého odpadu</t>
  </si>
  <si>
    <t>2*5*2*PI*0,120/2 "počet*výška*obvod sloupů</t>
  </si>
  <si>
    <t>69</t>
  </si>
  <si>
    <t>7833142R</t>
  </si>
  <si>
    <t>Základní antikorozní nátěr zámečnických konstrukcí ethylsilikát dvousložkový s obsahem Zn 100 μm</t>
  </si>
  <si>
    <t>473792087</t>
  </si>
  <si>
    <t>Poznámka k položce:
Provedení PKO na dopravně bezpečnostním zábradlí, provedeno ve skladbě (ethylsilikát dvousložkový s obsahem Zn 100 μm, uzavírací penetrační nátěr (epoxidový) 30 μm, epoxid dvoukomponentní 100 μm, alifatický polyuretan 60 μm, celková nominální tl, 290 μm), včetně všech pomocných prací, konstrukcí a detailů,  dle TZ, PD, TKP.</t>
  </si>
  <si>
    <t>Provedení PKO na dopravně bezpečnostním zábradlí - základní nátěr, ethylsilikát dvousložkový s obsahem Zn 100 µm</t>
  </si>
  <si>
    <t>A=15,816 m2 - viz pol, očištění dopravně bezpečnostního zábradlí</t>
  </si>
  <si>
    <t>15,816</t>
  </si>
  <si>
    <t>Provedení PKO na 2 sadových svítidlech - základní nátěr, ethylsilikát dvousložkový s obsahem Zn 100 µm</t>
  </si>
  <si>
    <t>70</t>
  </si>
  <si>
    <t>783335101</t>
  </si>
  <si>
    <t>Mezinátěr zámečnických konstrukcí jednonásobný epoxidový</t>
  </si>
  <si>
    <t>394599799</t>
  </si>
  <si>
    <t>https://podminky.urs.cz/item/CS_URS_2023_02/783335101</t>
  </si>
  <si>
    <t>Poznámka k položce:
Provedení PKO na dopravně bezpečnostním zábradlí, provedeno ve skladbě (ethylsilikát dvousložkový s obsahem Zn 100 μm, uzavírací penetrační nátěr (epoxidový) 30 μm, epoxid dvoukomponentní 100 μm, alifatický polyuretan 60 μm, celková nominální tl, 290 μm), včetně všech pomocných prací, konstrukcí a detailů,  dle TZ, PD, TKP,</t>
  </si>
  <si>
    <t>Provedení PKO na dopravně bezpečnostním zábradlí - uzavírací penetrační nátěr, 30µm</t>
  </si>
  <si>
    <t>Provedení PKO na 2 sadových svítidlech - uzavírací penetrační nátěr, 30µm</t>
  </si>
  <si>
    <t>71</t>
  </si>
  <si>
    <t>78333510R</t>
  </si>
  <si>
    <t>661976118</t>
  </si>
  <si>
    <t xml:space="preserve">Poznámka k položce:
Provedení PKO na dopravně bezpečnostním zábradlí, provedeno ve skladbě (ethylsilikát dvousložkový s obsahem Zn 100 μm, uzavírací penetrační nátěr (epoxidový) 30 μm, epoxid dvoukomponentní 100 μm, alifatický polyuretan 60 μm, celková nominální tl, 290 μm), včetně všech pomocných prací, konstrukcí a detailů,  dle TZ, PD, TKP.
</t>
  </si>
  <si>
    <t>Provedení PKO na dopravně bezpečnostním zábradlí - epoxid dvoukomponentní, 100 µm</t>
  </si>
  <si>
    <t>A=15,816 m2 - viz pol. očištění dopravně bezpečnostního zábradlí</t>
  </si>
  <si>
    <t>Provedení PKO na 2 sadových svítidlech - epoxid dvoukomponentní, 100 µm</t>
  </si>
  <si>
    <t>72</t>
  </si>
  <si>
    <t>783347101</t>
  </si>
  <si>
    <t>Krycí nátěr (email) zámečnických konstrukcí jednonásobný polyuretanový</t>
  </si>
  <si>
    <t>-289787711</t>
  </si>
  <si>
    <t>https://podminky.urs.cz/item/CS_URS_2023_02/783347101</t>
  </si>
  <si>
    <t>Provedení PKO na dopravně bezpečnostním zábradlí - alifatický polyuretan, 60 µm</t>
  </si>
  <si>
    <t>Provedení PKO na 2 sadových svítidlech - alifatický polyuretan, 60 µm</t>
  </si>
  <si>
    <t>73</t>
  </si>
  <si>
    <t>783801691</t>
  </si>
  <si>
    <t>Očištění omítek odstraňovačem graffiti neošetřených ochrannými nátěry, povrchů hrubých betonových povrchů nebo omítek hrubých, rýhovaných tenkovrstvých nebo škrábaných (břízolitových)</t>
  </si>
  <si>
    <t>-343183468</t>
  </si>
  <si>
    <t>https://podminky.urs.cz/item/CS_URS_2023_02/783801691</t>
  </si>
  <si>
    <t>Komplet provedení očištění povrchu spodní stavby od graffiti</t>
  </si>
  <si>
    <t>A=2,160*9,800+2*11,520=44,208 m2 [A]</t>
  </si>
  <si>
    <t>44,208</t>
  </si>
  <si>
    <t xml:space="preserve">A=2,250*9,800+2*10,065=42,180 </t>
  </si>
  <si>
    <t>42,180</t>
  </si>
  <si>
    <t>2 - Údržbové práce na mostě ev. č. ZR-011 - Demolice</t>
  </si>
  <si>
    <t>11111R-001</t>
  </si>
  <si>
    <t>Kompletní vyklizení a odstranění odpadků v okolí mostu vč. třídění a likvidace</t>
  </si>
  <si>
    <t>1107055220</t>
  </si>
  <si>
    <t xml:space="preserve">Poznámka k položce:
Kompletní vyklizení a odstranění odpadků v okolí mostu, odvozu, třídění a likvidace, včetně všech pomocných konstrukcí, prací a detailů, dle TZ, PD A TKP </t>
  </si>
  <si>
    <t>Kompletní vyklizení a odstranění odpadků v okolí mostu, odvozu, třídění a likvidace</t>
  </si>
  <si>
    <t>111211201</t>
  </si>
  <si>
    <t>Odstranění křovin a stromů s odstraněním kořenů ručně průměru kmene do 100 mm jakékoliv plochy v rovině nebo ve svahu o sklonu přes 1:5</t>
  </si>
  <si>
    <t>-584431036</t>
  </si>
  <si>
    <t>https://podminky.urs.cz/item/CS_URS_2023_02/111211201</t>
  </si>
  <si>
    <t>Poznámka k položce:
Komplet provedení odstranění křovin i s kořeny s likvidací a odvoze, dle TZ, PD a TKP</t>
  </si>
  <si>
    <t>Komplet provedení odstranění křovin i s kořeny s likvidací a odvoze, dle TZ, PD a TKP</t>
  </si>
  <si>
    <t>121151103</t>
  </si>
  <si>
    <t>Sejmutí ornice strojně při souvislé ploše do 100 m2, tl. vrstvy do 200 mm</t>
  </si>
  <si>
    <t>-1671153176</t>
  </si>
  <si>
    <t>https://podminky.urs.cz/item/CS_URS_2023_02/121151103</t>
  </si>
  <si>
    <t>Poznámka k položce:
Komplet provedení odhumusování v tl, 150 mm v místech sloupků zábradlí s přemístěním a složením na meziskládku včetně poplatku pro zpětné použití, včetně všech pomocných konstrukcí, prací a detailů, dle TZ, PD a TKP</t>
  </si>
  <si>
    <t>odhumusování v tl. 150 mm v místech sloupků zábradlí</t>
  </si>
  <si>
    <t>0,16*(14+16)</t>
  </si>
  <si>
    <t>odhumusování v tl. 150 mm podél křídel spodní stavby</t>
  </si>
  <si>
    <t>OP1, délka 7,800 m, šířka 0,400 m</t>
  </si>
  <si>
    <t>OP2, délka 7,100 m, šířka 0,400 m</t>
  </si>
  <si>
    <t>162301501</t>
  </si>
  <si>
    <t>Vodorovné přemístění smýcených křovin do průměru kmene 100 mm na vzdálenost do 5 000 m</t>
  </si>
  <si>
    <t>652666998</t>
  </si>
  <si>
    <t>https://podminky.urs.cz/item/CS_URS_2023_02/162301501</t>
  </si>
  <si>
    <t>20,000 "přemístění křovin i s kořeny do 5 km</t>
  </si>
  <si>
    <t>407220398</t>
  </si>
  <si>
    <t>0,16*(14+16)*0,150</t>
  </si>
  <si>
    <t>963041211</t>
  </si>
  <si>
    <t>Bourání mostních konstrukcí nosných konstrukcí z prostého betonu</t>
  </si>
  <si>
    <t>-245657819</t>
  </si>
  <si>
    <t>https://podminky.urs.cz/item/CS_URS_2023_02/963041211</t>
  </si>
  <si>
    <t>odbourání betonu říms v místě odstranění stávajících sloupů zábradlí</t>
  </si>
  <si>
    <t>0,20*0,20*0,15*16</t>
  </si>
  <si>
    <t>966075141</t>
  </si>
  <si>
    <t>Odstranění různých konstrukcí na mostech kovového zábradlí vcelku</t>
  </si>
  <si>
    <t>-1431867974</t>
  </si>
  <si>
    <t>https://podminky.urs.cz/item/CS_URS_2023_02/966075141</t>
  </si>
  <si>
    <t>Komplet provedení odstranění ocelového zábradlí z ocelových trubek vodorovnou výplní (dvoumadlové) a výplně z plechu na levé římse</t>
  </si>
  <si>
    <t>17,200 "zábradlí na levé římse</t>
  </si>
  <si>
    <t>Komplet provedení odstranění ocelového zábradlí z ocelových trubek vodorovnou výplní (dvoumadlové) a výplně z plechu na pravé římse</t>
  </si>
  <si>
    <t>18,250 "zábradlí na pravé římse</t>
  </si>
  <si>
    <t>Komplet provedení odstranění ocelového zábradlí z ocelových trubek v předpolí, včetně všech pomocných konstrukcí, prací a detailů</t>
  </si>
  <si>
    <t>20,800+18,900 "zábradlí v předpolí</t>
  </si>
  <si>
    <t>997211521</t>
  </si>
  <si>
    <t>Vodorovná doprava suti nebo vybouraných hmot vybouraných hmot se složením a hrubým urovnáním nebo s přeložením na jiný dopravní prostředek kromě lodi, na vzdálenost do 1 km</t>
  </si>
  <si>
    <t>237783382</t>
  </si>
  <si>
    <t>https://podminky.urs.cz/item/CS_URS_2023_02/997211521</t>
  </si>
  <si>
    <t>"Železný šrot, konstrukce, stožáry, kolejnice" VÝKUP – vyčnívající výztuže příčníků NK</t>
  </si>
  <si>
    <t>0,618 "viz pol. odstranění ocelového zábradlí na levé římse</t>
  </si>
  <si>
    <t>0,626 "viz pol. odstranění ocelového zábradlí na pravé římse</t>
  </si>
  <si>
    <t>0,172 "viz pol. odstranění ocelového zábradlí v předpolí</t>
  </si>
  <si>
    <t>0,20*0,20*0,15*16*2,5</t>
  </si>
  <si>
    <t>997211529</t>
  </si>
  <si>
    <t>Vodorovná doprava suti nebo vybouraných hmot vybouraných hmot se složením a hrubým urovnáním nebo s přeložením na jiný dopravní prostředek kromě lodi, na vzdálenost Příplatek k ceně za každý další i započatý 1 km přes 1 km</t>
  </si>
  <si>
    <t>-1835195288</t>
  </si>
  <si>
    <t>https://podminky.urs.cz/item/CS_URS_2023_02/997211529</t>
  </si>
  <si>
    <t>0,618*19 "viz pol. odstranění ocelového zábradlí na levé římse, za dalších 19 km</t>
  </si>
  <si>
    <t>0,626*19 "viz pol. odstranění ocelového zábradlí na pravé římse, za dalších 19 km</t>
  </si>
  <si>
    <t>0,172*19 "viz pol. odstranění ocelového zábradlí v předpolí, za dalších 19 km</t>
  </si>
  <si>
    <t>0,20*0,20*0,15*16*2,5*19 "za dalších 19 km</t>
  </si>
  <si>
    <t>997013861</t>
  </si>
  <si>
    <t>Poplatek za uložení stavebního odpadu na recyklační skládce (skládkovné) z prostého betonu zatříděného do Katalogu odpadů pod kódem 17 01 01</t>
  </si>
  <si>
    <t>319850266</t>
  </si>
  <si>
    <t>https://podminky.urs.cz/item/CS_URS_2023_02/997013861</t>
  </si>
  <si>
    <t>Poplatek kat,číslo 17 01 01  " Beton "</t>
  </si>
  <si>
    <t>0,096*2,5 "viz pol. odbourání betonu říms v místě odstranění stávajících sloupků zábradlí</t>
  </si>
  <si>
    <t>99722R.šrot</t>
  </si>
  <si>
    <t>Poplatek za uložení na skládce (výkup) stavebního odpadu železo a ocel kód odpadu 17 04 05</t>
  </si>
  <si>
    <t>-640830831</t>
  </si>
  <si>
    <t>Poznámka k položce:
Zahrnuje veškeré poplatky provozovateli skládky související s uložením odpadu na skládce</t>
  </si>
  <si>
    <t>-0,618 "viz pol. odstranění ocelového zábradlí na levé římse</t>
  </si>
  <si>
    <t>-0,626 "viz pol. odstranění ocelového zábradlí na pravé římse</t>
  </si>
  <si>
    <t>-0,172 "viz pol. odstranění ocelového zábradlí v předpolí</t>
  </si>
  <si>
    <t>3 - Vedlejší rozpočtové náklady a ostatní náklady - VRN</t>
  </si>
  <si>
    <t>VRN - Vedlejší rozpočtové náklady</t>
  </si>
  <si>
    <t xml:space="preserve">    960 -   Kompletační činnost</t>
  </si>
  <si>
    <t xml:space="preserve">    OST -  Ostatní náklady</t>
  </si>
  <si>
    <t xml:space="preserve">    0 -  Vedlejší rozpočtové náklady</t>
  </si>
  <si>
    <t>VRN</t>
  </si>
  <si>
    <t>Vedlejší rozpočtové náklady</t>
  </si>
  <si>
    <t>960</t>
  </si>
  <si>
    <t xml:space="preserve">  Kompletační činnost</t>
  </si>
  <si>
    <t>04520300R</t>
  </si>
  <si>
    <t>Kompletační a koordinační činnost na řízení subdodavatelů</t>
  </si>
  <si>
    <t>soubor</t>
  </si>
  <si>
    <t>1024</t>
  </si>
  <si>
    <t>359043468</t>
  </si>
  <si>
    <t>Poznámka k položce:
Náklad zhotovitele na řízení a koordinaci subdodavatelů
V případě, že všechny práce budou prováděny vlastními pracovníky, lze tuto položku ocenit nulovou za podmínky, že tato skutečnost bude zapsána do poznámky položky.</t>
  </si>
  <si>
    <t>OST</t>
  </si>
  <si>
    <t xml:space="preserve"> Ostatní náklady</t>
  </si>
  <si>
    <t>012103001</t>
  </si>
  <si>
    <t>Geodetické práce před výstavbou</t>
  </si>
  <si>
    <t>-81898468</t>
  </si>
  <si>
    <t>Poznámka k položce:
vytýčení hlavních bodů stavby před zahájením stavebních prací</t>
  </si>
  <si>
    <t>01210310R</t>
  </si>
  <si>
    <t>Vytýčení inženýrských sítí</t>
  </si>
  <si>
    <t>860839265</t>
  </si>
  <si>
    <t>Poznámka k položce:
Vytýčení inženýrských sítí dotčených nebo souvisejících se stavbou před nebo v průběhu výstavby</t>
  </si>
  <si>
    <t>012203001</t>
  </si>
  <si>
    <t>Geodetické práce při provádění stavby</t>
  </si>
  <si>
    <t>-1165637506</t>
  </si>
  <si>
    <t xml:space="preserve">Poznámka k položce:
Dokumentace zakrývaných konstrukcí a liniových staveb geodetickým zaměřením v papírové a elektronické podobě.
</t>
  </si>
  <si>
    <t>013254001</t>
  </si>
  <si>
    <t>Dokumentace skutečného provedení stavby</t>
  </si>
  <si>
    <t>oubor…</t>
  </si>
  <si>
    <t>-1530544591</t>
  </si>
  <si>
    <t>Poznámka k položce:
Dokumentace skutečného provedení v rozsahu dle platné vyhlášky na dokumentaci staveb v počtu dle SOD a VOP (5 x papírově a 1 x elektronicky ve formátu DWG a PDF)</t>
  </si>
  <si>
    <t>01325410R</t>
  </si>
  <si>
    <t>Monitoring průběhu výstavby</t>
  </si>
  <si>
    <t>249838642</t>
  </si>
  <si>
    <t>Poznámka k položce:
Fotografie nebo videozáznamy zakrývaných konstrukcí a jiných skutečností rozhodných např. pro vícepráce a méněpráce</t>
  </si>
  <si>
    <t>01325420R</t>
  </si>
  <si>
    <t>Pasportizace stávajících objektů</t>
  </si>
  <si>
    <t>-1221991447</t>
  </si>
  <si>
    <t>Poznámka k položce:
Pasportizace nemovitostí a objektů včetně pozemních komunikací dotčených stavební činností před zahájením a po dokončení stavebních prací včetně fotodokumentace nebo videozáznamu.</t>
  </si>
  <si>
    <t>01327400R</t>
  </si>
  <si>
    <t>Náklady na realizační (dílenskou) dokumentace</t>
  </si>
  <si>
    <t>-820943604</t>
  </si>
  <si>
    <t>Poznámka k položce:
Náklad zhotovitele na zpracování realizační (dílenské) dokumentace, uzná-li zhotovitel, že ji k realizaci díla potřebuje. Soulad realizační dokumentace se zadávací dokumentací musí být před vlastní realizací odsouhlasena autorským dozorem.</t>
  </si>
  <si>
    <t>01328400R</t>
  </si>
  <si>
    <t>Náklady na zpracování a vedení dokumentu KZP</t>
  </si>
  <si>
    <t>1380423786</t>
  </si>
  <si>
    <t>Poznámka k položce:
KZP = kontrolní a zkušební plán zpracovaný do podrobností položek rozpočtu, povinně obsahující všechny zkoušky, revize a měření požadované technickými normami a předpisy ve vztahu k prováděným pracím, dodávkám a službám.</t>
  </si>
  <si>
    <t>04310300R</t>
  </si>
  <si>
    <t xml:space="preserve">Náklady na provedení zkoušek, revizí a měření </t>
  </si>
  <si>
    <t>865936376</t>
  </si>
  <si>
    <t xml:space="preserve">Poznámka k položce:
Náklady na provedení zkoušek, revizí a měření, které jsou vyžadovány v  technických normách a dalších předpisech ve vztahu k prováděným pracím, dodávkám a službám a jejichž počet a druh by měl být specifikovaný v dokumentu KZP vyhotoveným zhotovitelem.
-mostní list, první prohlídka mostu </t>
  </si>
  <si>
    <t>049103001</t>
  </si>
  <si>
    <t>Náklady vzniklé v souvislosti s realizací stavby</t>
  </si>
  <si>
    <t>-1892409815</t>
  </si>
  <si>
    <t>Poznámka k položce:
Například:
- vyřízení záborů, žádostí o uzavírky
- vyřízení stanovisek dotčených orgánů ke kolaudaci
- zpracování havarijního a povodňového plánu
- jednání s úřady v zastoupení</t>
  </si>
  <si>
    <t>049203001</t>
  </si>
  <si>
    <t>Inženýrská činnost zkoušky a ostatní měření inženýrská činnost ostatní náklady stanovené zvláštními předpisy</t>
  </si>
  <si>
    <t>432663574</t>
  </si>
  <si>
    <t>Poznámka k položce:
Například:
- předpisy ČD
- předpisy ČEZ
- předpisy O2
atd.</t>
  </si>
  <si>
    <t>09000100R</t>
  </si>
  <si>
    <t>Náklady na vyhotovení dokumentace k předání stavby</t>
  </si>
  <si>
    <t>262144</t>
  </si>
  <si>
    <t>-463871633</t>
  </si>
  <si>
    <t>Poznámka k položce:
Náklady spojené s vyhotovením, kopírováním a kopletací všech dokumentů požadovaných v SOD a VOP k předání stavby objenateli.</t>
  </si>
  <si>
    <t>09000105R</t>
  </si>
  <si>
    <t>Ostatní náklady vyplývající ze znění SOD a VOP</t>
  </si>
  <si>
    <t>-2020392623</t>
  </si>
  <si>
    <t>Poznámka k položce:
Náklady související s plněním povinností zhotovitele požadované v SOD a VOP, např.:
- náklady na zřízení bankovních záruk
- náklady spojené vypracováním technologických postupů
- náklady na vypracování ohlášení změn a změnových listů
- náklady spojené s předáním díla 
- náklady spojené s vyřízením záborů a nájmů pozemků dotčených stavbou
- náklady spojené s projednání postupů prací s vlastníky dotčených pozemků nebo osobami či organizacemi které mají právo s těmito pozemky hospodařit atd.</t>
  </si>
  <si>
    <t>09100210R</t>
  </si>
  <si>
    <t>Publicita projektu SMOl - informační tabule</t>
  </si>
  <si>
    <t>1772771340</t>
  </si>
  <si>
    <t>Poznámka k položce:
Informační tabule 2500 x 2000,  u staveb do 10 mil. 1500 x 1000 mm (šxv) s potiskem informací o stavbě podle předaného vzoru  včetně jejich nosné konstrukce. Cena obsahuje  dodávku, montáž a demontáž.</t>
  </si>
  <si>
    <t xml:space="preserve"> Vedlejší rozpočtové náklady</t>
  </si>
  <si>
    <t>0300010R1</t>
  </si>
  <si>
    <t>Náklady na zřízení zařízení staveniště v souladu s ZOV</t>
  </si>
  <si>
    <t>-304963639</t>
  </si>
  <si>
    <t>Poznámka k položce:
Náklady na dokumentaci ZS, příprava území pro ZS včetně odstranění materiálu a konstrukcí, vybudování odběrný míst, zřízení přípojek energií, vlastní vybudování objektů ZS a provizornich komunikací.</t>
  </si>
  <si>
    <t>0300010R2</t>
  </si>
  <si>
    <t>Náklady na provoz a údržbu zařízení staveniště</t>
  </si>
  <si>
    <t>977320676</t>
  </si>
  <si>
    <t>Poznámka k položce:
Náklady na vybavení objektů, náklady na energie, úklid, údržba, osvětlení, oplocení, opravy na objektech ZS, čištění ploch, zabezpečení staveniště</t>
  </si>
  <si>
    <t>034403001</t>
  </si>
  <si>
    <t>Dopravní značení na staveništi</t>
  </si>
  <si>
    <t>-329696307</t>
  </si>
  <si>
    <t>039001003</t>
  </si>
  <si>
    <t>Zrušení zařízení staveniště</t>
  </si>
  <si>
    <t>-995206070</t>
  </si>
  <si>
    <t>Poznámka k položce:
odstranění objektu ZS včetně přípojek a jejich odvozu, uvedení pozemku do původního stavu včetně nákladů s tím spojených</t>
  </si>
  <si>
    <t>04140300R</t>
  </si>
  <si>
    <t>Náklady na zajištění kolektivní bezpečnosti osob</t>
  </si>
  <si>
    <t>-1802609814</t>
  </si>
  <si>
    <t>Poznámka k položce:
Náklady na zbudování, údržbu a zrušení:
- zabezpečení okrajů konstrukcí proti pádu osob
- komunikací pro pohyb osob po staveništi
- přechodů přes výkopy 
- a další prvky kolektivní ocrany osob, pokud nejsou jinde uvedeny</t>
  </si>
  <si>
    <t>079002001</t>
  </si>
  <si>
    <t>Ostatní provozní vlivy</t>
  </si>
  <si>
    <t>soubor…</t>
  </si>
  <si>
    <t>-973139974</t>
  </si>
  <si>
    <t>Poznámka k položce:
práce v ochranných pásmech
 podzemní vedení VO (Město Žďár nad Sázavou)
 nadzemní vedení horkovodu (SATT a.s.)
 podzemní vedení optického kabelu a TV kabelu (SATT a.s.)
 vedení vodovodního řadu LT150 (VODÁRENSKÁ AKCIOVÁ SPOLEČNOST, a.s.)
 vedení kanalizace DN 600 BE (VODÁRENSKÁ AKCIOVÁ SPOLEČNOST, a.s.)
 požární hydrant (VODÁRENSKÁ AKCIOVÁ SPOLEČNOST, a.s.)
 podzemní vedení datového kabelu (ŽĎAS, a.s.)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</si>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</sst>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5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0000A8"/>
      <name val="Arial CE"/>
      <family val="2"/>
    </font>
    <font>
      <sz val="8"/>
      <color rgb="FFFF0000"/>
      <name val="Arial CE"/>
      <family val="2"/>
    </font>
    <font>
      <sz val="8"/>
      <name val="Trebuchet MS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319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top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20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0" borderId="0" xfId="0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4" borderId="7" xfId="0" applyFill="1" applyBorder="1" applyAlignment="1">
      <alignment vertical="center"/>
    </xf>
    <xf numFmtId="0" fontId="24" fillId="4" borderId="13" xfId="0" applyFont="1" applyFill="1" applyBorder="1" applyAlignment="1">
      <alignment horizontal="center" vertical="center"/>
    </xf>
    <xf numFmtId="0" fontId="25" fillId="0" borderId="14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5" fillId="0" borderId="3" xfId="0" applyFont="1" applyBorder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4" fontId="26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2" fillId="0" borderId="18" xfId="0" applyNumberFormat="1" applyFont="1" applyBorder="1" applyAlignment="1">
      <alignment vertical="center"/>
    </xf>
    <xf numFmtId="4" fontId="22" fillId="0" borderId="0" xfId="0" applyNumberFormat="1" applyFont="1" applyAlignment="1">
      <alignment vertical="center"/>
    </xf>
    <xf numFmtId="166" fontId="22" fillId="0" borderId="0" xfId="0" applyNumberFormat="1" applyFont="1" applyAlignment="1">
      <alignment vertical="center"/>
    </xf>
    <xf numFmtId="4" fontId="22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31" fillId="0" borderId="18" xfId="0" applyNumberFormat="1" applyFont="1" applyBorder="1" applyAlignment="1">
      <alignment vertical="center"/>
    </xf>
    <xf numFmtId="4" fontId="31" fillId="0" borderId="0" xfId="0" applyNumberFormat="1" applyFont="1" applyAlignment="1">
      <alignment vertical="center"/>
    </xf>
    <xf numFmtId="166" fontId="31" fillId="0" borderId="0" xfId="0" applyNumberFormat="1" applyFont="1" applyAlignment="1">
      <alignment vertical="center"/>
    </xf>
    <xf numFmtId="4" fontId="31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31" fillId="0" borderId="19" xfId="0" applyNumberFormat="1" applyFont="1" applyBorder="1" applyAlignment="1">
      <alignment vertical="center"/>
    </xf>
    <xf numFmtId="4" fontId="31" fillId="0" borderId="20" xfId="0" applyNumberFormat="1" applyFont="1" applyBorder="1" applyAlignment="1">
      <alignment vertical="center"/>
    </xf>
    <xf numFmtId="166" fontId="31" fillId="0" borderId="20" xfId="0" applyNumberFormat="1" applyFont="1" applyBorder="1" applyAlignment="1">
      <alignment vertical="center"/>
    </xf>
    <xf numFmtId="4" fontId="31" fillId="0" borderId="21" xfId="0" applyNumberFormat="1" applyFont="1" applyBorder="1" applyAlignment="1">
      <alignment vertical="center"/>
    </xf>
    <xf numFmtId="0" fontId="32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20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ill="1" applyBorder="1" applyAlignment="1">
      <alignment vertical="center"/>
    </xf>
    <xf numFmtId="0" fontId="24" fillId="4" borderId="0" xfId="0" applyFont="1" applyFill="1" applyAlignment="1">
      <alignment horizontal="left" vertical="center"/>
    </xf>
    <xf numFmtId="0" fontId="24" fillId="4" borderId="0" xfId="0" applyFont="1" applyFill="1" applyAlignment="1">
      <alignment horizontal="right" vertical="center"/>
    </xf>
    <xf numFmtId="0" fontId="33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20" xfId="0" applyFont="1" applyBorder="1" applyAlignment="1">
      <alignment horizontal="left" vertical="center"/>
    </xf>
    <xf numFmtId="0" fontId="8" fillId="0" borderId="20" xfId="0" applyFont="1" applyBorder="1" applyAlignment="1">
      <alignment vertical="center"/>
    </xf>
    <xf numFmtId="4" fontId="8" fillId="0" borderId="20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24" fillId="4" borderId="14" xfId="0" applyFont="1" applyFill="1" applyBorder="1" applyAlignment="1">
      <alignment horizontal="center" vertical="center" wrapText="1"/>
    </xf>
    <xf numFmtId="0" fontId="24" fillId="4" borderId="15" xfId="0" applyFont="1" applyFill="1" applyBorder="1" applyAlignment="1">
      <alignment horizontal="center" vertical="center" wrapText="1"/>
    </xf>
    <xf numFmtId="0" fontId="24" fillId="4" borderId="16" xfId="0" applyFont="1" applyFill="1" applyBorder="1" applyAlignment="1">
      <alignment horizontal="center" vertical="center" wrapText="1"/>
    </xf>
    <xf numFmtId="4" fontId="26" fillId="0" borderId="0" xfId="0" applyNumberFormat="1" applyFont="1"/>
    <xf numFmtId="166" fontId="34" fillId="0" borderId="10" xfId="0" applyNumberFormat="1" applyFont="1" applyBorder="1"/>
    <xf numFmtId="166" fontId="34" fillId="0" borderId="11" xfId="0" applyNumberFormat="1" applyFont="1" applyBorder="1"/>
    <xf numFmtId="4" fontId="35" fillId="0" borderId="0" xfId="0" applyNumberFormat="1" applyFont="1" applyAlignment="1">
      <alignment vertical="center"/>
    </xf>
    <xf numFmtId="0" fontId="9" fillId="0" borderId="3" xfId="0" applyFont="1" applyBorder="1"/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Protection="1">
      <protection locked="0"/>
    </xf>
    <xf numFmtId="4" fontId="7" fillId="0" borderId="0" xfId="0" applyNumberFormat="1" applyFont="1"/>
    <xf numFmtId="0" fontId="9" fillId="0" borderId="18" xfId="0" applyFont="1" applyBorder="1"/>
    <xf numFmtId="166" fontId="9" fillId="0" borderId="0" xfId="0" applyNumberFormat="1" applyFont="1"/>
    <xf numFmtId="166" fontId="9" fillId="0" borderId="12" xfId="0" applyNumberFormat="1" applyFont="1" applyBorder="1"/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/>
    <xf numFmtId="0" fontId="24" fillId="0" borderId="22" xfId="0" applyFont="1" applyBorder="1" applyAlignment="1">
      <alignment horizontal="center" vertical="center"/>
    </xf>
    <xf numFmtId="49" fontId="24" fillId="0" borderId="22" xfId="0" applyNumberFormat="1" applyFont="1" applyBorder="1" applyAlignment="1">
      <alignment horizontal="left" vertical="center" wrapText="1"/>
    </xf>
    <xf numFmtId="0" fontId="24" fillId="0" borderId="22" xfId="0" applyFont="1" applyBorder="1" applyAlignment="1">
      <alignment horizontal="left" vertical="center" wrapText="1"/>
    </xf>
    <xf numFmtId="0" fontId="24" fillId="0" borderId="22" xfId="0" applyFont="1" applyBorder="1" applyAlignment="1">
      <alignment horizontal="center" vertical="center" wrapText="1"/>
    </xf>
    <xf numFmtId="167" fontId="24" fillId="0" borderId="22" xfId="0" applyNumberFormat="1" applyFont="1" applyBorder="1" applyAlignment="1">
      <alignment vertical="center"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>
      <alignment vertical="center"/>
    </xf>
    <xf numFmtId="0" fontId="25" fillId="2" borderId="18" xfId="0" applyFont="1" applyFill="1" applyBorder="1" applyAlignment="1" applyProtection="1">
      <alignment horizontal="left" vertical="center"/>
      <protection locked="0"/>
    </xf>
    <xf numFmtId="0" fontId="25" fillId="0" borderId="0" xfId="0" applyFont="1" applyAlignment="1">
      <alignment horizontal="center" vertical="center"/>
    </xf>
    <xf numFmtId="166" fontId="25" fillId="0" borderId="0" xfId="0" applyNumberFormat="1" applyFont="1" applyAlignment="1">
      <alignment vertical="center"/>
    </xf>
    <xf numFmtId="166" fontId="25" fillId="0" borderId="12" xfId="0" applyNumberFormat="1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36" fillId="0" borderId="0" xfId="0" applyFont="1" applyAlignment="1">
      <alignment horizontal="left" vertical="center"/>
    </xf>
    <xf numFmtId="0" fontId="37" fillId="0" borderId="0" xfId="20" applyFont="1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 locked="0"/>
    </xf>
    <xf numFmtId="0" fontId="0" fillId="0" borderId="18" xfId="0" applyBorder="1" applyAlignment="1">
      <alignment vertical="center"/>
    </xf>
    <xf numFmtId="0" fontId="10" fillId="0" borderId="3" xfId="0" applyFont="1" applyBorder="1" applyAlignment="1">
      <alignment vertical="center"/>
    </xf>
    <xf numFmtId="0" fontId="38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 applyProtection="1">
      <alignment vertical="center"/>
      <protection locked="0"/>
    </xf>
    <xf numFmtId="0" fontId="10" fillId="0" borderId="18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8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8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167" fontId="13" fillId="0" borderId="0" xfId="0" applyNumberFormat="1" applyFont="1" applyAlignment="1">
      <alignment vertical="center"/>
    </xf>
    <xf numFmtId="0" fontId="13" fillId="0" borderId="0" xfId="0" applyFont="1" applyAlignment="1" applyProtection="1">
      <alignment vertical="center"/>
      <protection locked="0"/>
    </xf>
    <xf numFmtId="0" fontId="13" fillId="0" borderId="18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39" fillId="0" borderId="22" xfId="0" applyFont="1" applyBorder="1" applyAlignment="1">
      <alignment horizontal="center" vertical="center"/>
    </xf>
    <xf numFmtId="49" fontId="39" fillId="0" borderId="22" xfId="0" applyNumberFormat="1" applyFont="1" applyBorder="1" applyAlignment="1">
      <alignment horizontal="left" vertical="center" wrapText="1"/>
    </xf>
    <xf numFmtId="0" fontId="39" fillId="0" borderId="22" xfId="0" applyFont="1" applyBorder="1" applyAlignment="1">
      <alignment horizontal="left" vertical="center" wrapText="1"/>
    </xf>
    <xf numFmtId="0" fontId="39" fillId="0" borderId="22" xfId="0" applyFont="1" applyBorder="1" applyAlignment="1">
      <alignment horizontal="center" vertical="center" wrapText="1"/>
    </xf>
    <xf numFmtId="167" fontId="39" fillId="0" borderId="22" xfId="0" applyNumberFormat="1" applyFont="1" applyBorder="1" applyAlignment="1">
      <alignment vertical="center"/>
    </xf>
    <xf numFmtId="4" fontId="39" fillId="2" borderId="22" xfId="0" applyNumberFormat="1" applyFont="1" applyFill="1" applyBorder="1" applyAlignment="1" applyProtection="1">
      <alignment vertical="center"/>
      <protection locked="0"/>
    </xf>
    <xf numFmtId="4" fontId="39" fillId="0" borderId="22" xfId="0" applyNumberFormat="1" applyFont="1" applyBorder="1" applyAlignment="1">
      <alignment vertical="center"/>
    </xf>
    <xf numFmtId="0" fontId="40" fillId="0" borderId="3" xfId="0" applyFont="1" applyBorder="1" applyAlignment="1">
      <alignment vertical="center"/>
    </xf>
    <xf numFmtId="0" fontId="39" fillId="2" borderId="18" xfId="0" applyFont="1" applyFill="1" applyBorder="1" applyAlignment="1" applyProtection="1">
      <alignment horizontal="left" vertical="center"/>
      <protection locked="0"/>
    </xf>
    <xf numFmtId="0" fontId="39" fillId="0" borderId="0" xfId="0" applyFont="1" applyAlignment="1">
      <alignment horizontal="center" vertical="center"/>
    </xf>
    <xf numFmtId="0" fontId="41" fillId="0" borderId="0" xfId="0" applyFont="1" applyAlignment="1">
      <alignment vertical="center" wrapText="1"/>
    </xf>
    <xf numFmtId="0" fontId="13" fillId="0" borderId="19" xfId="0" applyFont="1" applyBorder="1" applyAlignment="1">
      <alignment vertical="center"/>
    </xf>
    <xf numFmtId="0" fontId="13" fillId="0" borderId="20" xfId="0" applyFont="1" applyBorder="1" applyAlignment="1">
      <alignment vertical="center"/>
    </xf>
    <xf numFmtId="0" fontId="13" fillId="0" borderId="21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0" xfId="0" applyAlignment="1">
      <alignment vertical="top"/>
    </xf>
    <xf numFmtId="0" fontId="43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4" fillId="0" borderId="23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45" fillId="0" borderId="24" xfId="0" applyFont="1" applyBorder="1" applyAlignment="1">
      <alignment vertical="center" wrapText="1"/>
    </xf>
    <xf numFmtId="0" fontId="43" fillId="0" borderId="0" xfId="0" applyFont="1" applyBorder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43" fillId="0" borderId="24" xfId="0" applyFont="1" applyBorder="1" applyAlignment="1">
      <alignment horizontal="left" vertical="center"/>
    </xf>
    <xf numFmtId="0" fontId="43" fillId="0" borderId="24" xfId="0" applyFont="1" applyBorder="1" applyAlignment="1">
      <alignment horizontal="center" vertical="center"/>
    </xf>
    <xf numFmtId="0" fontId="46" fillId="0" borderId="24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3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4" fillId="0" borderId="23" xfId="0" applyFont="1" applyBorder="1" applyAlignment="1">
      <alignment horizontal="left" vertical="center"/>
    </xf>
    <xf numFmtId="0" fontId="45" fillId="0" borderId="24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4" fillId="0" borderId="24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center" vertical="center" wrapText="1"/>
    </xf>
    <xf numFmtId="0" fontId="46" fillId="0" borderId="23" xfId="0" applyFont="1" applyBorder="1" applyAlignment="1">
      <alignment horizontal="left" vertical="center" wrapText="1"/>
    </xf>
    <xf numFmtId="0" fontId="46" fillId="0" borderId="25" xfId="0" applyFont="1" applyBorder="1" applyAlignment="1">
      <alignment horizontal="left" vertical="center" wrapText="1"/>
    </xf>
    <xf numFmtId="0" fontId="44" fillId="0" borderId="23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/>
    </xf>
    <xf numFmtId="0" fontId="44" fillId="0" borderId="25" xfId="0" applyFont="1" applyBorder="1" applyAlignment="1">
      <alignment horizontal="left" vertical="center" wrapText="1"/>
    </xf>
    <xf numFmtId="0" fontId="44" fillId="0" borderId="25" xfId="0" applyFont="1" applyBorder="1" applyAlignment="1">
      <alignment horizontal="left" vertical="center"/>
    </xf>
    <xf numFmtId="0" fontId="44" fillId="0" borderId="26" xfId="0" applyFont="1" applyBorder="1" applyAlignment="1">
      <alignment horizontal="left" vertical="center" wrapText="1"/>
    </xf>
    <xf numFmtId="0" fontId="44" fillId="0" borderId="24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4" fillId="0" borderId="26" xfId="0" applyFont="1" applyBorder="1" applyAlignment="1">
      <alignment horizontal="left" vertical="center"/>
    </xf>
    <xf numFmtId="0" fontId="44" fillId="0" borderId="27" xfId="0" applyFont="1" applyBorder="1" applyAlignment="1">
      <alignment horizontal="left" vertical="center"/>
    </xf>
    <xf numFmtId="0" fontId="44" fillId="0" borderId="0" xfId="0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43" fillId="0" borderId="0" xfId="0" applyFont="1" applyBorder="1" applyAlignment="1">
      <alignment vertical="center"/>
    </xf>
    <xf numFmtId="0" fontId="46" fillId="0" borderId="24" xfId="0" applyFont="1" applyBorder="1" applyAlignment="1">
      <alignment vertical="center"/>
    </xf>
    <xf numFmtId="0" fontId="43" fillId="0" borderId="24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4" xfId="0" applyBorder="1" applyAlignment="1">
      <alignment vertical="top"/>
    </xf>
    <xf numFmtId="0" fontId="43" fillId="0" borderId="24" xfId="0" applyFont="1" applyBorder="1" applyAlignment="1">
      <alignment horizontal="left"/>
    </xf>
    <xf numFmtId="0" fontId="46" fillId="0" borderId="24" xfId="0" applyFont="1" applyBorder="1"/>
    <xf numFmtId="0" fontId="19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20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4" fontId="21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13" xfId="0" applyFill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2" fillId="0" borderId="17" xfId="0" applyFont="1" applyBorder="1" applyAlignment="1">
      <alignment horizontal="center" vertical="center"/>
    </xf>
    <xf numFmtId="0" fontId="22" fillId="0" borderId="10" xfId="0" applyFont="1" applyBorder="1" applyAlignment="1">
      <alignment horizontal="left" vertical="center"/>
    </xf>
    <xf numFmtId="0" fontId="23" fillId="0" borderId="18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4" borderId="6" xfId="0" applyFont="1" applyFill="1" applyBorder="1" applyAlignment="1">
      <alignment horizontal="center" vertical="center"/>
    </xf>
    <xf numFmtId="0" fontId="24" fillId="4" borderId="7" xfId="0" applyFont="1" applyFill="1" applyBorder="1" applyAlignment="1">
      <alignment horizontal="left" vertical="center"/>
    </xf>
    <xf numFmtId="0" fontId="24" fillId="4" borderId="7" xfId="0" applyFont="1" applyFill="1" applyBorder="1" applyAlignment="1">
      <alignment horizontal="center" vertical="center"/>
    </xf>
    <xf numFmtId="0" fontId="24" fillId="4" borderId="7" xfId="0" applyFont="1" applyFill="1" applyBorder="1" applyAlignment="1">
      <alignment horizontal="right" vertical="center"/>
    </xf>
    <xf numFmtId="4" fontId="30" fillId="0" borderId="0" xfId="0" applyNumberFormat="1" applyFont="1" applyAlignment="1">
      <alignment vertical="center"/>
    </xf>
    <xf numFmtId="0" fontId="30" fillId="0" borderId="0" xfId="0" applyFont="1" applyAlignment="1">
      <alignment vertical="center"/>
    </xf>
    <xf numFmtId="0" fontId="29" fillId="0" borderId="0" xfId="0" applyFont="1" applyAlignment="1">
      <alignment horizontal="left" vertical="center" wrapText="1"/>
    </xf>
    <xf numFmtId="4" fontId="26" fillId="0" borderId="0" xfId="0" applyNumberFormat="1" applyFont="1" applyAlignment="1">
      <alignment horizontal="righ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42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 wrapText="1"/>
    </xf>
    <xf numFmtId="0" fontId="43" fillId="0" borderId="24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 wrapText="1"/>
    </xf>
    <xf numFmtId="0" fontId="43" fillId="0" borderId="24" xfId="0" applyFont="1" applyBorder="1" applyAlignment="1">
      <alignment horizontal="left" wrapText="1"/>
    </xf>
    <xf numFmtId="49" fontId="0" fillId="0" borderId="0" xfId="0" applyNumberFormat="1" applyFont="1" applyBorder="1" applyAlignment="1">
      <alignment horizontal="left" vertical="center" wrapText="1"/>
    </xf>
    <xf numFmtId="0" fontId="0" fillId="0" borderId="0" xfId="0" applyAlignment="1">
      <alignment/>
    </xf>
    <xf numFmtId="0" fontId="14" fillId="0" borderId="28" xfId="0" applyFont="1" applyBorder="1" applyAlignment="1">
      <alignment vertical="center" wrapText="1"/>
    </xf>
    <xf numFmtId="0" fontId="14" fillId="0" borderId="29" xfId="0" applyFont="1" applyBorder="1" applyAlignment="1">
      <alignment vertical="center" wrapText="1"/>
    </xf>
    <xf numFmtId="0" fontId="14" fillId="0" borderId="30" xfId="0" applyFont="1" applyBorder="1" applyAlignment="1">
      <alignment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23" xfId="0" applyFont="1" applyBorder="1" applyAlignment="1">
      <alignment vertical="center" wrapText="1"/>
    </xf>
    <xf numFmtId="0" fontId="14" fillId="0" borderId="25" xfId="0" applyFont="1" applyBorder="1" applyAlignment="1">
      <alignment vertical="center" wrapText="1"/>
    </xf>
    <xf numFmtId="0" fontId="14" fillId="0" borderId="26" xfId="0" applyFont="1" applyBorder="1" applyAlignment="1">
      <alignment vertical="center" wrapText="1"/>
    </xf>
    <xf numFmtId="0" fontId="14" fillId="0" borderId="27" xfId="0" applyFont="1" applyBorder="1" applyAlignment="1">
      <alignment vertical="center" wrapText="1"/>
    </xf>
    <xf numFmtId="0" fontId="14" fillId="0" borderId="0" xfId="0" applyFont="1" applyBorder="1" applyAlignment="1">
      <alignment vertical="top"/>
    </xf>
    <xf numFmtId="0" fontId="14" fillId="0" borderId="0" xfId="0" applyFont="1" applyAlignment="1">
      <alignment vertical="top"/>
    </xf>
    <xf numFmtId="0" fontId="14" fillId="0" borderId="28" xfId="0" applyFont="1" applyBorder="1" applyAlignment="1">
      <alignment horizontal="left" vertical="center"/>
    </xf>
    <xf numFmtId="0" fontId="14" fillId="0" borderId="29" xfId="0" applyFont="1" applyBorder="1" applyAlignment="1">
      <alignment horizontal="left" vertical="center"/>
    </xf>
    <xf numFmtId="0" fontId="14" fillId="0" borderId="30" xfId="0" applyFont="1" applyBorder="1" applyAlignment="1">
      <alignment horizontal="left" vertical="center"/>
    </xf>
    <xf numFmtId="0" fontId="14" fillId="0" borderId="23" xfId="0" applyFont="1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  <xf numFmtId="0" fontId="14" fillId="0" borderId="26" xfId="0" applyFont="1" applyBorder="1" applyAlignment="1">
      <alignment horizontal="left" vertical="center"/>
    </xf>
    <xf numFmtId="0" fontId="14" fillId="0" borderId="27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 wrapText="1"/>
    </xf>
    <xf numFmtId="0" fontId="14" fillId="0" borderId="28" xfId="0" applyFont="1" applyBorder="1" applyAlignment="1">
      <alignment horizontal="left" vertical="center" wrapText="1"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23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0" fontId="14" fillId="0" borderId="23" xfId="0" applyFont="1" applyBorder="1" applyAlignment="1">
      <alignment vertical="top"/>
    </xf>
    <xf numFmtId="0" fontId="14" fillId="0" borderId="25" xfId="0" applyFont="1" applyBorder="1" applyAlignment="1">
      <alignment vertical="top"/>
    </xf>
    <xf numFmtId="0" fontId="14" fillId="0" borderId="26" xfId="0" applyFont="1" applyBorder="1" applyAlignment="1">
      <alignment vertical="top"/>
    </xf>
    <xf numFmtId="0" fontId="14" fillId="0" borderId="24" xfId="0" applyFont="1" applyBorder="1" applyAlignment="1">
      <alignment vertical="top"/>
    </xf>
    <xf numFmtId="0" fontId="14" fillId="0" borderId="27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customXml" Target="../customXml/item1.xml" /><Relationship Id="rId9" Type="http://schemas.openxmlformats.org/officeDocument/2006/relationships/customXml" Target="../customXml/item2.xml" /><Relationship Id="rId10" Type="http://schemas.openxmlformats.org/officeDocument/2006/relationships/customXml" Target="../customXml/item3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131113701" TargetMode="External" /><Relationship Id="rId2" Type="http://schemas.openxmlformats.org/officeDocument/2006/relationships/hyperlink" Target="https://podminky.urs.cz/item/CS_URS_2023_02/162351104" TargetMode="External" /><Relationship Id="rId3" Type="http://schemas.openxmlformats.org/officeDocument/2006/relationships/hyperlink" Target="https://podminky.urs.cz/item/CS_URS_2023_02/167151101" TargetMode="External" /><Relationship Id="rId4" Type="http://schemas.openxmlformats.org/officeDocument/2006/relationships/hyperlink" Target="https://podminky.urs.cz/item/CS_URS_2023_02/174111101" TargetMode="External" /><Relationship Id="rId5" Type="http://schemas.openxmlformats.org/officeDocument/2006/relationships/hyperlink" Target="https://podminky.urs.cz/item/CS_URS_2023_02/181111111" TargetMode="External" /><Relationship Id="rId6" Type="http://schemas.openxmlformats.org/officeDocument/2006/relationships/hyperlink" Target="https://podminky.urs.cz/item/CS_URS_2023_02/181411133" TargetMode="External" /><Relationship Id="rId7" Type="http://schemas.openxmlformats.org/officeDocument/2006/relationships/hyperlink" Target="https://podminky.urs.cz/item/CS_URS_2023_02/182311123" TargetMode="External" /><Relationship Id="rId8" Type="http://schemas.openxmlformats.org/officeDocument/2006/relationships/hyperlink" Target="https://podminky.urs.cz/item/CS_URS_2023_02/348185121" TargetMode="External" /><Relationship Id="rId9" Type="http://schemas.openxmlformats.org/officeDocument/2006/relationships/hyperlink" Target="https://podminky.urs.cz/item/CS_URS_2023_02/348185131" TargetMode="External" /><Relationship Id="rId10" Type="http://schemas.openxmlformats.org/officeDocument/2006/relationships/hyperlink" Target="https://podminky.urs.cz/item/CS_URS_2023_02/348185211" TargetMode="External" /><Relationship Id="rId11" Type="http://schemas.openxmlformats.org/officeDocument/2006/relationships/hyperlink" Target="https://podminky.urs.cz/item/CS_URS_2023_02/911121111" TargetMode="External" /><Relationship Id="rId12" Type="http://schemas.openxmlformats.org/officeDocument/2006/relationships/hyperlink" Target="https://podminky.urs.cz/item/CS_URS_2023_02/628611102" TargetMode="External" /><Relationship Id="rId13" Type="http://schemas.openxmlformats.org/officeDocument/2006/relationships/hyperlink" Target="https://podminky.urs.cz/item/CS_URS_2023_02/911122111" TargetMode="External" /><Relationship Id="rId14" Type="http://schemas.openxmlformats.org/officeDocument/2006/relationships/hyperlink" Target="https://podminky.urs.cz/item/CS_URS_2023_02/911122211" TargetMode="External" /><Relationship Id="rId15" Type="http://schemas.openxmlformats.org/officeDocument/2006/relationships/hyperlink" Target="https://podminky.urs.cz/item/CS_URS_2023_02/913121111" TargetMode="External" /><Relationship Id="rId16" Type="http://schemas.openxmlformats.org/officeDocument/2006/relationships/hyperlink" Target="https://podminky.urs.cz/item/CS_URS_2023_02/913121211" TargetMode="External" /><Relationship Id="rId17" Type="http://schemas.openxmlformats.org/officeDocument/2006/relationships/hyperlink" Target="https://podminky.urs.cz/item/CS_URS_2023_02/919122132" TargetMode="External" /><Relationship Id="rId18" Type="http://schemas.openxmlformats.org/officeDocument/2006/relationships/hyperlink" Target="https://podminky.urs.cz/item/CS_URS_2023_02/919735112" TargetMode="External" /><Relationship Id="rId19" Type="http://schemas.openxmlformats.org/officeDocument/2006/relationships/hyperlink" Target="https://podminky.urs.cz/item/CS_URS_2023_02/931994142" TargetMode="External" /><Relationship Id="rId20" Type="http://schemas.openxmlformats.org/officeDocument/2006/relationships/hyperlink" Target="https://podminky.urs.cz/item/CS_URS_2023_02/938909331" TargetMode="External" /><Relationship Id="rId21" Type="http://schemas.openxmlformats.org/officeDocument/2006/relationships/hyperlink" Target="https://podminky.urs.cz/item/CS_URS_2023_02/941111121" TargetMode="External" /><Relationship Id="rId22" Type="http://schemas.openxmlformats.org/officeDocument/2006/relationships/hyperlink" Target="https://podminky.urs.cz/item/CS_URS_2023_02/941111221" TargetMode="External" /><Relationship Id="rId23" Type="http://schemas.openxmlformats.org/officeDocument/2006/relationships/hyperlink" Target="https://podminky.urs.cz/item/CS_URS_2023_02/941111821" TargetMode="External" /><Relationship Id="rId24" Type="http://schemas.openxmlformats.org/officeDocument/2006/relationships/hyperlink" Target="https://podminky.urs.cz/item/CS_URS_2023_02/944511111" TargetMode="External" /><Relationship Id="rId25" Type="http://schemas.openxmlformats.org/officeDocument/2006/relationships/hyperlink" Target="https://podminky.urs.cz/item/CS_URS_2023_02/944511211" TargetMode="External" /><Relationship Id="rId26" Type="http://schemas.openxmlformats.org/officeDocument/2006/relationships/hyperlink" Target="https://podminky.urs.cz/item/CS_URS_2023_02/944511811" TargetMode="External" /><Relationship Id="rId27" Type="http://schemas.openxmlformats.org/officeDocument/2006/relationships/hyperlink" Target="https://podminky.urs.cz/item/CS_URS_2023_02/966075211" TargetMode="External" /><Relationship Id="rId28" Type="http://schemas.openxmlformats.org/officeDocument/2006/relationships/hyperlink" Target="https://podminky.urs.cz/item/CS_URS_2023_02/985121121" TargetMode="External" /><Relationship Id="rId29" Type="http://schemas.openxmlformats.org/officeDocument/2006/relationships/hyperlink" Target="https://podminky.urs.cz/item/CS_URS_2023_02/985121221" TargetMode="External" /><Relationship Id="rId30" Type="http://schemas.openxmlformats.org/officeDocument/2006/relationships/hyperlink" Target="https://podminky.urs.cz/item/CS_URS_2023_02/985311112" TargetMode="External" /><Relationship Id="rId31" Type="http://schemas.openxmlformats.org/officeDocument/2006/relationships/hyperlink" Target="https://podminky.urs.cz/item/CS_URS_2023_02/985311115" TargetMode="External" /><Relationship Id="rId32" Type="http://schemas.openxmlformats.org/officeDocument/2006/relationships/hyperlink" Target="https://podminky.urs.cz/item/CS_URS_2023_02/985311119" TargetMode="External" /><Relationship Id="rId33" Type="http://schemas.openxmlformats.org/officeDocument/2006/relationships/hyperlink" Target="https://podminky.urs.cz/item/CS_URS_2023_02/985311212" TargetMode="External" /><Relationship Id="rId34" Type="http://schemas.openxmlformats.org/officeDocument/2006/relationships/hyperlink" Target="https://podminky.urs.cz/item/CS_URS_2023_02/985311215" TargetMode="External" /><Relationship Id="rId35" Type="http://schemas.openxmlformats.org/officeDocument/2006/relationships/hyperlink" Target="https://podminky.urs.cz/item/CS_URS_2023_02/985311219" TargetMode="External" /><Relationship Id="rId36" Type="http://schemas.openxmlformats.org/officeDocument/2006/relationships/hyperlink" Target="https://podminky.urs.cz/item/CS_URS_2023_02/985311312" TargetMode="External" /><Relationship Id="rId37" Type="http://schemas.openxmlformats.org/officeDocument/2006/relationships/hyperlink" Target="https://podminky.urs.cz/item/CS_URS_2023_02/985311315" TargetMode="External" /><Relationship Id="rId38" Type="http://schemas.openxmlformats.org/officeDocument/2006/relationships/hyperlink" Target="https://podminky.urs.cz/item/CS_URS_2023_02/985311912" TargetMode="External" /><Relationship Id="rId39" Type="http://schemas.openxmlformats.org/officeDocument/2006/relationships/hyperlink" Target="https://podminky.urs.cz/item/CS_URS_2023_02/985312111" TargetMode="External" /><Relationship Id="rId40" Type="http://schemas.openxmlformats.org/officeDocument/2006/relationships/hyperlink" Target="https://podminky.urs.cz/item/CS_URS_2023_02/985312121" TargetMode="External" /><Relationship Id="rId41" Type="http://schemas.openxmlformats.org/officeDocument/2006/relationships/hyperlink" Target="https://podminky.urs.cz/item/CS_URS_2023_02/985312131" TargetMode="External" /><Relationship Id="rId42" Type="http://schemas.openxmlformats.org/officeDocument/2006/relationships/hyperlink" Target="https://podminky.urs.cz/item/CS_URS_2023_02/985321111" TargetMode="External" /><Relationship Id="rId43" Type="http://schemas.openxmlformats.org/officeDocument/2006/relationships/hyperlink" Target="https://podminky.urs.cz/item/CS_URS_2023_02/985321112" TargetMode="External" /><Relationship Id="rId44" Type="http://schemas.openxmlformats.org/officeDocument/2006/relationships/hyperlink" Target="https://podminky.urs.cz/item/CS_URS_2023_02/985321912" TargetMode="External" /><Relationship Id="rId45" Type="http://schemas.openxmlformats.org/officeDocument/2006/relationships/hyperlink" Target="https://podminky.urs.cz/item/CS_URS_2023_02/985323111" TargetMode="External" /><Relationship Id="rId46" Type="http://schemas.openxmlformats.org/officeDocument/2006/relationships/hyperlink" Target="https://podminky.urs.cz/item/CS_URS_2023_02/985323912" TargetMode="External" /><Relationship Id="rId47" Type="http://schemas.openxmlformats.org/officeDocument/2006/relationships/hyperlink" Target="https://podminky.urs.cz/item/CS_URS_2023_02/985331212" TargetMode="External" /><Relationship Id="rId48" Type="http://schemas.openxmlformats.org/officeDocument/2006/relationships/hyperlink" Target="https://podminky.urs.cz/item/CS_URS_2023_02/985331912" TargetMode="External" /><Relationship Id="rId49" Type="http://schemas.openxmlformats.org/officeDocument/2006/relationships/hyperlink" Target="https://podminky.urs.cz/item/CS_URS_2023_02/997221551" TargetMode="External" /><Relationship Id="rId50" Type="http://schemas.openxmlformats.org/officeDocument/2006/relationships/hyperlink" Target="https://podminky.urs.cz/item/CS_URS_2023_02/997221559" TargetMode="External" /><Relationship Id="rId51" Type="http://schemas.openxmlformats.org/officeDocument/2006/relationships/hyperlink" Target="https://podminky.urs.cz/item/CS_URS_2023_02/997221873" TargetMode="External" /><Relationship Id="rId52" Type="http://schemas.openxmlformats.org/officeDocument/2006/relationships/hyperlink" Target="https://podminky.urs.cz/item/CS_URS_2023_02/998212111" TargetMode="External" /><Relationship Id="rId53" Type="http://schemas.openxmlformats.org/officeDocument/2006/relationships/hyperlink" Target="https://podminky.urs.cz/item/CS_URS_2023_02/741110002" TargetMode="External" /><Relationship Id="rId54" Type="http://schemas.openxmlformats.org/officeDocument/2006/relationships/hyperlink" Target="https://podminky.urs.cz/item/CS_URS_2023_02/741122122" TargetMode="External" /><Relationship Id="rId55" Type="http://schemas.openxmlformats.org/officeDocument/2006/relationships/hyperlink" Target="https://podminky.urs.cz/item/CS_URS_2023_02/741372154" TargetMode="External" /><Relationship Id="rId56" Type="http://schemas.openxmlformats.org/officeDocument/2006/relationships/hyperlink" Target="https://podminky.urs.cz/item/CS_URS_2023_02/741374901" TargetMode="External" /><Relationship Id="rId57" Type="http://schemas.openxmlformats.org/officeDocument/2006/relationships/hyperlink" Target="https://podminky.urs.cz/item/CS_URS_2023_02/998741101" TargetMode="External" /><Relationship Id="rId58" Type="http://schemas.openxmlformats.org/officeDocument/2006/relationships/hyperlink" Target="https://podminky.urs.cz/item/CS_URS_2023_02/783335101" TargetMode="External" /><Relationship Id="rId59" Type="http://schemas.openxmlformats.org/officeDocument/2006/relationships/hyperlink" Target="https://podminky.urs.cz/item/CS_URS_2023_02/783347101" TargetMode="External" /><Relationship Id="rId60" Type="http://schemas.openxmlformats.org/officeDocument/2006/relationships/hyperlink" Target="https://podminky.urs.cz/item/CS_URS_2023_02/783801691" TargetMode="External" /><Relationship Id="rId6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111211201" TargetMode="External" /><Relationship Id="rId2" Type="http://schemas.openxmlformats.org/officeDocument/2006/relationships/hyperlink" Target="https://podminky.urs.cz/item/CS_URS_2023_02/121151103" TargetMode="External" /><Relationship Id="rId3" Type="http://schemas.openxmlformats.org/officeDocument/2006/relationships/hyperlink" Target="https://podminky.urs.cz/item/CS_URS_2023_02/162301501" TargetMode="External" /><Relationship Id="rId4" Type="http://schemas.openxmlformats.org/officeDocument/2006/relationships/hyperlink" Target="https://podminky.urs.cz/item/CS_URS_2023_02/162351104" TargetMode="External" /><Relationship Id="rId5" Type="http://schemas.openxmlformats.org/officeDocument/2006/relationships/hyperlink" Target="https://podminky.urs.cz/item/CS_URS_2023_02/963041211" TargetMode="External" /><Relationship Id="rId6" Type="http://schemas.openxmlformats.org/officeDocument/2006/relationships/hyperlink" Target="https://podminky.urs.cz/item/CS_URS_2023_02/966075141" TargetMode="External" /><Relationship Id="rId7" Type="http://schemas.openxmlformats.org/officeDocument/2006/relationships/hyperlink" Target="https://podminky.urs.cz/item/CS_URS_2023_02/997211521" TargetMode="External" /><Relationship Id="rId8" Type="http://schemas.openxmlformats.org/officeDocument/2006/relationships/hyperlink" Target="https://podminky.urs.cz/item/CS_URS_2023_02/997211529" TargetMode="External" /><Relationship Id="rId9" Type="http://schemas.openxmlformats.org/officeDocument/2006/relationships/hyperlink" Target="https://podminky.urs.cz/item/CS_URS_2023_02/997013861" TargetMode="External" /><Relationship Id="rId10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59"/>
  <sheetViews>
    <sheetView showGridLines="0" tabSelected="1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ht="36.95" customHeight="1">
      <c r="AR2" s="288"/>
      <c r="AS2" s="288"/>
      <c r="AT2" s="288"/>
      <c r="AU2" s="288"/>
      <c r="AV2" s="288"/>
      <c r="AW2" s="288"/>
      <c r="AX2" s="288"/>
      <c r="AY2" s="288"/>
      <c r="AZ2" s="288"/>
      <c r="BA2" s="288"/>
      <c r="BB2" s="288"/>
      <c r="BC2" s="288"/>
      <c r="BD2" s="288"/>
      <c r="BE2" s="288"/>
      <c r="BS2" s="18" t="s">
        <v>6</v>
      </c>
      <c r="BT2" s="18" t="s">
        <v>7</v>
      </c>
    </row>
    <row r="3" spans="2:72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ht="24.95" customHeight="1">
      <c r="B4" s="21"/>
      <c r="D4" s="22" t="s">
        <v>9</v>
      </c>
      <c r="AR4" s="21"/>
      <c r="AS4" s="23" t="s">
        <v>10</v>
      </c>
      <c r="BE4" s="24" t="s">
        <v>11</v>
      </c>
      <c r="BS4" s="18" t="s">
        <v>12</v>
      </c>
    </row>
    <row r="5" spans="2:71" ht="12" customHeight="1">
      <c r="B5" s="21"/>
      <c r="D5" s="25" t="s">
        <v>13</v>
      </c>
      <c r="K5" s="243" t="s">
        <v>14</v>
      </c>
      <c r="L5" s="288"/>
      <c r="M5" s="288"/>
      <c r="N5" s="288"/>
      <c r="O5" s="288"/>
      <c r="P5" s="288"/>
      <c r="Q5" s="288"/>
      <c r="R5" s="288"/>
      <c r="S5" s="288"/>
      <c r="T5" s="288"/>
      <c r="U5" s="288"/>
      <c r="V5" s="288"/>
      <c r="W5" s="288"/>
      <c r="X5" s="288"/>
      <c r="Y5" s="288"/>
      <c r="Z5" s="288"/>
      <c r="AA5" s="288"/>
      <c r="AB5" s="288"/>
      <c r="AC5" s="288"/>
      <c r="AD5" s="288"/>
      <c r="AE5" s="288"/>
      <c r="AF5" s="288"/>
      <c r="AG5" s="288"/>
      <c r="AH5" s="288"/>
      <c r="AI5" s="288"/>
      <c r="AJ5" s="288"/>
      <c r="AK5" s="288"/>
      <c r="AL5" s="288"/>
      <c r="AM5" s="288"/>
      <c r="AN5" s="288"/>
      <c r="AO5" s="288"/>
      <c r="AR5" s="21"/>
      <c r="BE5" s="240" t="s">
        <v>15</v>
      </c>
      <c r="BS5" s="18" t="s">
        <v>6</v>
      </c>
    </row>
    <row r="6" spans="2:71" ht="36.95" customHeight="1">
      <c r="B6" s="21"/>
      <c r="D6" s="27" t="s">
        <v>16</v>
      </c>
      <c r="K6" s="244" t="s">
        <v>17</v>
      </c>
      <c r="L6" s="288"/>
      <c r="M6" s="288"/>
      <c r="N6" s="288"/>
      <c r="O6" s="288"/>
      <c r="P6" s="288"/>
      <c r="Q6" s="288"/>
      <c r="R6" s="288"/>
      <c r="S6" s="288"/>
      <c r="T6" s="288"/>
      <c r="U6" s="288"/>
      <c r="V6" s="288"/>
      <c r="W6" s="288"/>
      <c r="X6" s="288"/>
      <c r="Y6" s="288"/>
      <c r="Z6" s="288"/>
      <c r="AA6" s="288"/>
      <c r="AB6" s="288"/>
      <c r="AC6" s="288"/>
      <c r="AD6" s="288"/>
      <c r="AE6" s="288"/>
      <c r="AF6" s="288"/>
      <c r="AG6" s="288"/>
      <c r="AH6" s="288"/>
      <c r="AI6" s="288"/>
      <c r="AJ6" s="288"/>
      <c r="AK6" s="288"/>
      <c r="AL6" s="288"/>
      <c r="AM6" s="288"/>
      <c r="AN6" s="288"/>
      <c r="AO6" s="288"/>
      <c r="AR6" s="21"/>
      <c r="BE6" s="241"/>
      <c r="BS6" s="18" t="s">
        <v>6</v>
      </c>
    </row>
    <row r="7" spans="2:71" ht="12" customHeight="1">
      <c r="B7" s="21"/>
      <c r="D7" s="28" t="s">
        <v>18</v>
      </c>
      <c r="K7" s="26" t="s">
        <v>19</v>
      </c>
      <c r="AK7" s="28" t="s">
        <v>20</v>
      </c>
      <c r="AN7" s="26" t="s">
        <v>21</v>
      </c>
      <c r="AR7" s="21"/>
      <c r="BE7" s="241"/>
      <c r="BS7" s="18" t="s">
        <v>6</v>
      </c>
    </row>
    <row r="8" spans="2:71" ht="12" customHeight="1">
      <c r="B8" s="21"/>
      <c r="D8" s="28" t="s">
        <v>22</v>
      </c>
      <c r="K8" s="26" t="s">
        <v>23</v>
      </c>
      <c r="AK8" s="28" t="s">
        <v>24</v>
      </c>
      <c r="AN8" s="29" t="s">
        <v>25</v>
      </c>
      <c r="AR8" s="21"/>
      <c r="BE8" s="241"/>
      <c r="BS8" s="18" t="s">
        <v>6</v>
      </c>
    </row>
    <row r="9" spans="2:71" ht="29.25" customHeight="1">
      <c r="B9" s="21"/>
      <c r="D9" s="25" t="s">
        <v>26</v>
      </c>
      <c r="K9" s="30" t="s">
        <v>27</v>
      </c>
      <c r="AK9" s="25" t="s">
        <v>28</v>
      </c>
      <c r="AN9" s="30" t="s">
        <v>29</v>
      </c>
      <c r="AR9" s="21"/>
      <c r="BE9" s="241"/>
      <c r="BS9" s="18" t="s">
        <v>6</v>
      </c>
    </row>
    <row r="10" spans="2:71" ht="12" customHeight="1">
      <c r="B10" s="21"/>
      <c r="D10" s="28" t="s">
        <v>30</v>
      </c>
      <c r="AK10" s="28" t="s">
        <v>31</v>
      </c>
      <c r="AN10" s="26" t="s">
        <v>32</v>
      </c>
      <c r="AR10" s="21"/>
      <c r="BE10" s="241"/>
      <c r="BS10" s="18" t="s">
        <v>6</v>
      </c>
    </row>
    <row r="11" spans="2:71" ht="18.4" customHeight="1">
      <c r="B11" s="21"/>
      <c r="E11" s="26" t="s">
        <v>33</v>
      </c>
      <c r="AK11" s="28" t="s">
        <v>34</v>
      </c>
      <c r="AN11" s="26" t="s">
        <v>35</v>
      </c>
      <c r="AR11" s="21"/>
      <c r="BE11" s="241"/>
      <c r="BS11" s="18" t="s">
        <v>6</v>
      </c>
    </row>
    <row r="12" spans="2:71" ht="6.95" customHeight="1">
      <c r="B12" s="21"/>
      <c r="AR12" s="21"/>
      <c r="BE12" s="241"/>
      <c r="BS12" s="18" t="s">
        <v>6</v>
      </c>
    </row>
    <row r="13" spans="2:71" ht="12" customHeight="1">
      <c r="B13" s="21"/>
      <c r="D13" s="28" t="s">
        <v>36</v>
      </c>
      <c r="AK13" s="28" t="s">
        <v>31</v>
      </c>
      <c r="AN13" s="31" t="s">
        <v>37</v>
      </c>
      <c r="AR13" s="21"/>
      <c r="BE13" s="241"/>
      <c r="BS13" s="18" t="s">
        <v>6</v>
      </c>
    </row>
    <row r="14" spans="2:71" ht="12">
      <c r="B14" s="21"/>
      <c r="E14" s="245" t="s">
        <v>37</v>
      </c>
      <c r="F14" s="246"/>
      <c r="G14" s="246"/>
      <c r="H14" s="246"/>
      <c r="I14" s="246"/>
      <c r="J14" s="246"/>
      <c r="K14" s="246"/>
      <c r="L14" s="246"/>
      <c r="M14" s="246"/>
      <c r="N14" s="246"/>
      <c r="O14" s="246"/>
      <c r="P14" s="246"/>
      <c r="Q14" s="246"/>
      <c r="R14" s="246"/>
      <c r="S14" s="246"/>
      <c r="T14" s="246"/>
      <c r="U14" s="246"/>
      <c r="V14" s="246"/>
      <c r="W14" s="246"/>
      <c r="X14" s="246"/>
      <c r="Y14" s="246"/>
      <c r="Z14" s="246"/>
      <c r="AA14" s="246"/>
      <c r="AB14" s="246"/>
      <c r="AC14" s="246"/>
      <c r="AD14" s="246"/>
      <c r="AE14" s="246"/>
      <c r="AF14" s="246"/>
      <c r="AG14" s="246"/>
      <c r="AH14" s="246"/>
      <c r="AI14" s="246"/>
      <c r="AJ14" s="246"/>
      <c r="AK14" s="28" t="s">
        <v>34</v>
      </c>
      <c r="AN14" s="31" t="s">
        <v>37</v>
      </c>
      <c r="AR14" s="21"/>
      <c r="BE14" s="241"/>
      <c r="BS14" s="18" t="s">
        <v>6</v>
      </c>
    </row>
    <row r="15" spans="2:71" ht="6.95" customHeight="1">
      <c r="B15" s="21"/>
      <c r="AR15" s="21"/>
      <c r="BE15" s="241"/>
      <c r="BS15" s="18" t="s">
        <v>4</v>
      </c>
    </row>
    <row r="16" spans="2:71" ht="12" customHeight="1">
      <c r="B16" s="21"/>
      <c r="D16" s="28" t="s">
        <v>38</v>
      </c>
      <c r="AK16" s="28" t="s">
        <v>31</v>
      </c>
      <c r="AN16" s="26" t="s">
        <v>39</v>
      </c>
      <c r="AR16" s="21"/>
      <c r="BE16" s="241"/>
      <c r="BS16" s="18" t="s">
        <v>4</v>
      </c>
    </row>
    <row r="17" spans="2:71" ht="18.4" customHeight="1">
      <c r="B17" s="21"/>
      <c r="E17" s="26" t="s">
        <v>40</v>
      </c>
      <c r="AK17" s="28" t="s">
        <v>34</v>
      </c>
      <c r="AN17" s="26" t="s">
        <v>41</v>
      </c>
      <c r="AR17" s="21"/>
      <c r="BE17" s="241"/>
      <c r="BS17" s="18" t="s">
        <v>42</v>
      </c>
    </row>
    <row r="18" spans="2:71" ht="6.95" customHeight="1">
      <c r="B18" s="21"/>
      <c r="AR18" s="21"/>
      <c r="BE18" s="241"/>
      <c r="BS18" s="18" t="s">
        <v>6</v>
      </c>
    </row>
    <row r="19" spans="2:71" ht="12" customHeight="1">
      <c r="B19" s="21"/>
      <c r="D19" s="28" t="s">
        <v>43</v>
      </c>
      <c r="AK19" s="28" t="s">
        <v>31</v>
      </c>
      <c r="AN19" s="26" t="s">
        <v>44</v>
      </c>
      <c r="AR19" s="21"/>
      <c r="BE19" s="241"/>
      <c r="BS19" s="18" t="s">
        <v>6</v>
      </c>
    </row>
    <row r="20" spans="2:71" ht="18.4" customHeight="1">
      <c r="B20" s="21"/>
      <c r="E20" s="26" t="s">
        <v>45</v>
      </c>
      <c r="AK20" s="28" t="s">
        <v>34</v>
      </c>
      <c r="AN20" s="26" t="s">
        <v>46</v>
      </c>
      <c r="AR20" s="21"/>
      <c r="BE20" s="241"/>
      <c r="BS20" s="18" t="s">
        <v>4</v>
      </c>
    </row>
    <row r="21" spans="2:57" ht="6.95" customHeight="1">
      <c r="B21" s="21"/>
      <c r="AR21" s="21"/>
      <c r="BE21" s="241"/>
    </row>
    <row r="22" spans="2:57" ht="12" customHeight="1">
      <c r="B22" s="21"/>
      <c r="D22" s="28" t="s">
        <v>47</v>
      </c>
      <c r="AR22" s="21"/>
      <c r="BE22" s="241"/>
    </row>
    <row r="23" spans="2:57" ht="47.25" customHeight="1">
      <c r="B23" s="21"/>
      <c r="E23" s="247" t="s">
        <v>48</v>
      </c>
      <c r="F23" s="247"/>
      <c r="G23" s="247"/>
      <c r="H23" s="247"/>
      <c r="I23" s="247"/>
      <c r="J23" s="247"/>
      <c r="K23" s="247"/>
      <c r="L23" s="247"/>
      <c r="M23" s="247"/>
      <c r="N23" s="247"/>
      <c r="O23" s="247"/>
      <c r="P23" s="247"/>
      <c r="Q23" s="247"/>
      <c r="R23" s="247"/>
      <c r="S23" s="247"/>
      <c r="T23" s="247"/>
      <c r="U23" s="247"/>
      <c r="V23" s="247"/>
      <c r="W23" s="247"/>
      <c r="X23" s="247"/>
      <c r="Y23" s="247"/>
      <c r="Z23" s="247"/>
      <c r="AA23" s="247"/>
      <c r="AB23" s="247"/>
      <c r="AC23" s="247"/>
      <c r="AD23" s="247"/>
      <c r="AE23" s="247"/>
      <c r="AF23" s="247"/>
      <c r="AG23" s="247"/>
      <c r="AH23" s="247"/>
      <c r="AI23" s="247"/>
      <c r="AJ23" s="247"/>
      <c r="AK23" s="247"/>
      <c r="AL23" s="247"/>
      <c r="AM23" s="247"/>
      <c r="AN23" s="247"/>
      <c r="AR23" s="21"/>
      <c r="BE23" s="241"/>
    </row>
    <row r="24" spans="2:57" ht="6.95" customHeight="1">
      <c r="B24" s="21"/>
      <c r="AR24" s="21"/>
      <c r="BE24" s="241"/>
    </row>
    <row r="25" spans="2:57" ht="6.95" customHeight="1">
      <c r="B25" s="21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R25" s="21"/>
      <c r="BE25" s="241"/>
    </row>
    <row r="26" spans="2:57" s="1" customFormat="1" ht="25.9" customHeight="1">
      <c r="B26" s="34"/>
      <c r="D26" s="35" t="s">
        <v>49</v>
      </c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248">
        <f>ROUND(AG54,2)</f>
        <v>0</v>
      </c>
      <c r="AL26" s="249"/>
      <c r="AM26" s="249"/>
      <c r="AN26" s="249"/>
      <c r="AO26" s="249"/>
      <c r="AR26" s="34"/>
      <c r="BE26" s="241"/>
    </row>
    <row r="27" spans="2:57" s="1" customFormat="1" ht="6.95" customHeight="1">
      <c r="B27" s="34"/>
      <c r="AR27" s="34"/>
      <c r="BE27" s="241"/>
    </row>
    <row r="28" spans="2:57" s="1" customFormat="1" ht="12">
      <c r="B28" s="34"/>
      <c r="L28" s="250" t="s">
        <v>50</v>
      </c>
      <c r="M28" s="250"/>
      <c r="N28" s="250"/>
      <c r="O28" s="250"/>
      <c r="P28" s="250"/>
      <c r="W28" s="250" t="s">
        <v>51</v>
      </c>
      <c r="X28" s="250"/>
      <c r="Y28" s="250"/>
      <c r="Z28" s="250"/>
      <c r="AA28" s="250"/>
      <c r="AB28" s="250"/>
      <c r="AC28" s="250"/>
      <c r="AD28" s="250"/>
      <c r="AE28" s="250"/>
      <c r="AK28" s="250" t="s">
        <v>52</v>
      </c>
      <c r="AL28" s="250"/>
      <c r="AM28" s="250"/>
      <c r="AN28" s="250"/>
      <c r="AO28" s="250"/>
      <c r="AR28" s="34"/>
      <c r="BE28" s="241"/>
    </row>
    <row r="29" spans="2:57" s="2" customFormat="1" ht="14.45" customHeight="1">
      <c r="B29" s="38"/>
      <c r="D29" s="28" t="s">
        <v>53</v>
      </c>
      <c r="F29" s="28" t="s">
        <v>54</v>
      </c>
      <c r="L29" s="253">
        <v>0.21</v>
      </c>
      <c r="M29" s="252"/>
      <c r="N29" s="252"/>
      <c r="O29" s="252"/>
      <c r="P29" s="252"/>
      <c r="W29" s="251">
        <f>ROUND(AZ54,2)</f>
        <v>0</v>
      </c>
      <c r="X29" s="252"/>
      <c r="Y29" s="252"/>
      <c r="Z29" s="252"/>
      <c r="AA29" s="252"/>
      <c r="AB29" s="252"/>
      <c r="AC29" s="252"/>
      <c r="AD29" s="252"/>
      <c r="AE29" s="252"/>
      <c r="AK29" s="251">
        <f>ROUND(AV54,2)</f>
        <v>0</v>
      </c>
      <c r="AL29" s="252"/>
      <c r="AM29" s="252"/>
      <c r="AN29" s="252"/>
      <c r="AO29" s="252"/>
      <c r="AR29" s="38"/>
      <c r="BE29" s="242"/>
    </row>
    <row r="30" spans="2:57" s="2" customFormat="1" ht="14.45" customHeight="1">
      <c r="B30" s="38"/>
      <c r="F30" s="28" t="s">
        <v>55</v>
      </c>
      <c r="L30" s="253">
        <v>0.15</v>
      </c>
      <c r="M30" s="252"/>
      <c r="N30" s="252"/>
      <c r="O30" s="252"/>
      <c r="P30" s="252"/>
      <c r="W30" s="251">
        <f>ROUND(BA54,2)</f>
        <v>0</v>
      </c>
      <c r="X30" s="252"/>
      <c r="Y30" s="252"/>
      <c r="Z30" s="252"/>
      <c r="AA30" s="252"/>
      <c r="AB30" s="252"/>
      <c r="AC30" s="252"/>
      <c r="AD30" s="252"/>
      <c r="AE30" s="252"/>
      <c r="AK30" s="251">
        <f>ROUND(AW54,2)</f>
        <v>0</v>
      </c>
      <c r="AL30" s="252"/>
      <c r="AM30" s="252"/>
      <c r="AN30" s="252"/>
      <c r="AO30" s="252"/>
      <c r="AR30" s="38"/>
      <c r="BE30" s="242"/>
    </row>
    <row r="31" spans="2:57" s="2" customFormat="1" ht="14.45" customHeight="1" hidden="1">
      <c r="B31" s="38"/>
      <c r="F31" s="28" t="s">
        <v>56</v>
      </c>
      <c r="L31" s="253">
        <v>0.21</v>
      </c>
      <c r="M31" s="252"/>
      <c r="N31" s="252"/>
      <c r="O31" s="252"/>
      <c r="P31" s="252"/>
      <c r="W31" s="251">
        <f>ROUND(BB54,2)</f>
        <v>0</v>
      </c>
      <c r="X31" s="252"/>
      <c r="Y31" s="252"/>
      <c r="Z31" s="252"/>
      <c r="AA31" s="252"/>
      <c r="AB31" s="252"/>
      <c r="AC31" s="252"/>
      <c r="AD31" s="252"/>
      <c r="AE31" s="252"/>
      <c r="AK31" s="251">
        <v>0</v>
      </c>
      <c r="AL31" s="252"/>
      <c r="AM31" s="252"/>
      <c r="AN31" s="252"/>
      <c r="AO31" s="252"/>
      <c r="AR31" s="38"/>
      <c r="BE31" s="242"/>
    </row>
    <row r="32" spans="2:57" s="2" customFormat="1" ht="14.45" customHeight="1" hidden="1">
      <c r="B32" s="38"/>
      <c r="F32" s="28" t="s">
        <v>57</v>
      </c>
      <c r="L32" s="253">
        <v>0.15</v>
      </c>
      <c r="M32" s="252"/>
      <c r="N32" s="252"/>
      <c r="O32" s="252"/>
      <c r="P32" s="252"/>
      <c r="W32" s="251">
        <f>ROUND(BC54,2)</f>
        <v>0</v>
      </c>
      <c r="X32" s="252"/>
      <c r="Y32" s="252"/>
      <c r="Z32" s="252"/>
      <c r="AA32" s="252"/>
      <c r="AB32" s="252"/>
      <c r="AC32" s="252"/>
      <c r="AD32" s="252"/>
      <c r="AE32" s="252"/>
      <c r="AK32" s="251">
        <v>0</v>
      </c>
      <c r="AL32" s="252"/>
      <c r="AM32" s="252"/>
      <c r="AN32" s="252"/>
      <c r="AO32" s="252"/>
      <c r="AR32" s="38"/>
      <c r="BE32" s="242"/>
    </row>
    <row r="33" spans="2:44" s="2" customFormat="1" ht="14.45" customHeight="1" hidden="1">
      <c r="B33" s="38"/>
      <c r="F33" s="28" t="s">
        <v>58</v>
      </c>
      <c r="L33" s="253">
        <v>0</v>
      </c>
      <c r="M33" s="252"/>
      <c r="N33" s="252"/>
      <c r="O33" s="252"/>
      <c r="P33" s="252"/>
      <c r="W33" s="251">
        <f>ROUND(BD54,2)</f>
        <v>0</v>
      </c>
      <c r="X33" s="252"/>
      <c r="Y33" s="252"/>
      <c r="Z33" s="252"/>
      <c r="AA33" s="252"/>
      <c r="AB33" s="252"/>
      <c r="AC33" s="252"/>
      <c r="AD33" s="252"/>
      <c r="AE33" s="252"/>
      <c r="AK33" s="251">
        <v>0</v>
      </c>
      <c r="AL33" s="252"/>
      <c r="AM33" s="252"/>
      <c r="AN33" s="252"/>
      <c r="AO33" s="252"/>
      <c r="AR33" s="38"/>
    </row>
    <row r="34" spans="2:44" s="1" customFormat="1" ht="6.95" customHeight="1">
      <c r="B34" s="34"/>
      <c r="AR34" s="34"/>
    </row>
    <row r="35" spans="2:44" s="1" customFormat="1" ht="25.9" customHeight="1">
      <c r="B35" s="34"/>
      <c r="C35" s="39"/>
      <c r="D35" s="40" t="s">
        <v>59</v>
      </c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2" t="s">
        <v>60</v>
      </c>
      <c r="U35" s="41"/>
      <c r="V35" s="41"/>
      <c r="W35" s="41"/>
      <c r="X35" s="254" t="s">
        <v>61</v>
      </c>
      <c r="Y35" s="255"/>
      <c r="Z35" s="255"/>
      <c r="AA35" s="255"/>
      <c r="AB35" s="255"/>
      <c r="AC35" s="41"/>
      <c r="AD35" s="41"/>
      <c r="AE35" s="41"/>
      <c r="AF35" s="41"/>
      <c r="AG35" s="41"/>
      <c r="AH35" s="41"/>
      <c r="AI35" s="41"/>
      <c r="AJ35" s="41"/>
      <c r="AK35" s="256">
        <f>SUM(AK26:AK33)</f>
        <v>0</v>
      </c>
      <c r="AL35" s="255"/>
      <c r="AM35" s="255"/>
      <c r="AN35" s="255"/>
      <c r="AO35" s="257"/>
      <c r="AP35" s="39"/>
      <c r="AQ35" s="39"/>
      <c r="AR35" s="34"/>
    </row>
    <row r="36" spans="2:44" s="1" customFormat="1" ht="6.95" customHeight="1">
      <c r="B36" s="34"/>
      <c r="AR36" s="34"/>
    </row>
    <row r="37" spans="2:44" s="1" customFormat="1" ht="6.95" customHeight="1">
      <c r="B37" s="43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34"/>
    </row>
    <row r="41" spans="2:44" s="1" customFormat="1" ht="6.95" customHeight="1">
      <c r="B41" s="45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34"/>
    </row>
    <row r="42" spans="2:44" s="1" customFormat="1" ht="24.95" customHeight="1">
      <c r="B42" s="34"/>
      <c r="C42" s="22" t="s">
        <v>62</v>
      </c>
      <c r="AR42" s="34"/>
    </row>
    <row r="43" spans="2:44" s="1" customFormat="1" ht="6.95" customHeight="1">
      <c r="B43" s="34"/>
      <c r="AR43" s="34"/>
    </row>
    <row r="44" spans="2:44" s="3" customFormat="1" ht="12" customHeight="1">
      <c r="B44" s="47"/>
      <c r="C44" s="28" t="s">
        <v>13</v>
      </c>
      <c r="L44" s="3" t="str">
        <f>K5</f>
        <v>POSP725-2023</v>
      </c>
      <c r="AR44" s="47"/>
    </row>
    <row r="45" spans="2:44" s="4" customFormat="1" ht="36.95" customHeight="1">
      <c r="B45" s="48"/>
      <c r="C45" s="49" t="s">
        <v>16</v>
      </c>
      <c r="L45" s="258" t="str">
        <f>K6</f>
        <v>Údržbové práce na mostě ev. č. ZR-011</v>
      </c>
      <c r="M45" s="259"/>
      <c r="N45" s="259"/>
      <c r="O45" s="259"/>
      <c r="P45" s="259"/>
      <c r="Q45" s="259"/>
      <c r="R45" s="259"/>
      <c r="S45" s="259"/>
      <c r="T45" s="259"/>
      <c r="U45" s="259"/>
      <c r="V45" s="259"/>
      <c r="W45" s="259"/>
      <c r="X45" s="259"/>
      <c r="Y45" s="259"/>
      <c r="Z45" s="259"/>
      <c r="AA45" s="259"/>
      <c r="AB45" s="259"/>
      <c r="AC45" s="259"/>
      <c r="AD45" s="259"/>
      <c r="AE45" s="259"/>
      <c r="AF45" s="259"/>
      <c r="AG45" s="259"/>
      <c r="AH45" s="259"/>
      <c r="AI45" s="259"/>
      <c r="AJ45" s="259"/>
      <c r="AK45" s="259"/>
      <c r="AL45" s="259"/>
      <c r="AM45" s="259"/>
      <c r="AN45" s="259"/>
      <c r="AO45" s="259"/>
      <c r="AR45" s="48"/>
    </row>
    <row r="46" spans="2:44" s="1" customFormat="1" ht="6.95" customHeight="1">
      <c r="B46" s="34"/>
      <c r="AR46" s="34"/>
    </row>
    <row r="47" spans="2:44" s="1" customFormat="1" ht="12" customHeight="1">
      <c r="B47" s="34"/>
      <c r="C47" s="28" t="s">
        <v>22</v>
      </c>
      <c r="L47" s="50" t="str">
        <f>IF(K8="","",K8)</f>
        <v>Žďár nad Sázavou</v>
      </c>
      <c r="AI47" s="28" t="s">
        <v>24</v>
      </c>
      <c r="AM47" s="260" t="str">
        <f>IF(AN8="","",AN8)</f>
        <v>13. 12. 2023</v>
      </c>
      <c r="AN47" s="260"/>
      <c r="AR47" s="34"/>
    </row>
    <row r="48" spans="2:44" s="1" customFormat="1" ht="6.95" customHeight="1">
      <c r="B48" s="34"/>
      <c r="AR48" s="34"/>
    </row>
    <row r="49" spans="2:56" s="1" customFormat="1" ht="15.2" customHeight="1">
      <c r="B49" s="34"/>
      <c r="C49" s="28" t="s">
        <v>30</v>
      </c>
      <c r="L49" s="3" t="str">
        <f>IF(E11="","",E11)</f>
        <v>Město Žďár nad Sázavou</v>
      </c>
      <c r="AI49" s="28" t="s">
        <v>38</v>
      </c>
      <c r="AM49" s="261" t="str">
        <f>IF(E17="","",E17)</f>
        <v>Designtec s.r.o.</v>
      </c>
      <c r="AN49" s="262"/>
      <c r="AO49" s="262"/>
      <c r="AP49" s="262"/>
      <c r="AR49" s="34"/>
      <c r="AS49" s="263" t="s">
        <v>63</v>
      </c>
      <c r="AT49" s="264"/>
      <c r="AU49" s="52"/>
      <c r="AV49" s="52"/>
      <c r="AW49" s="52"/>
      <c r="AX49" s="52"/>
      <c r="AY49" s="52"/>
      <c r="AZ49" s="52"/>
      <c r="BA49" s="52"/>
      <c r="BB49" s="52"/>
      <c r="BC49" s="52"/>
      <c r="BD49" s="53"/>
    </row>
    <row r="50" spans="2:56" s="1" customFormat="1" ht="15.2" customHeight="1">
      <c r="B50" s="34"/>
      <c r="C50" s="28" t="s">
        <v>36</v>
      </c>
      <c r="L50" s="3" t="str">
        <f>IF(E14="Vyplň údaj","",E14)</f>
        <v/>
      </c>
      <c r="AI50" s="28" t="s">
        <v>43</v>
      </c>
      <c r="AM50" s="261" t="str">
        <f>IF(E20="","",E20)</f>
        <v>Ing. Michal Pospíšil</v>
      </c>
      <c r="AN50" s="262"/>
      <c r="AO50" s="262"/>
      <c r="AP50" s="262"/>
      <c r="AR50" s="34"/>
      <c r="AS50" s="265"/>
      <c r="AT50" s="266"/>
      <c r="BD50" s="55"/>
    </row>
    <row r="51" spans="2:56" s="1" customFormat="1" ht="10.9" customHeight="1">
      <c r="B51" s="34"/>
      <c r="AR51" s="34"/>
      <c r="AS51" s="265"/>
      <c r="AT51" s="266"/>
      <c r="BD51" s="55"/>
    </row>
    <row r="52" spans="2:56" s="1" customFormat="1" ht="29.25" customHeight="1">
      <c r="B52" s="34"/>
      <c r="C52" s="267" t="s">
        <v>64</v>
      </c>
      <c r="D52" s="268"/>
      <c r="E52" s="268"/>
      <c r="F52" s="268"/>
      <c r="G52" s="268"/>
      <c r="H52" s="56"/>
      <c r="I52" s="269" t="s">
        <v>65</v>
      </c>
      <c r="J52" s="268"/>
      <c r="K52" s="268"/>
      <c r="L52" s="268"/>
      <c r="M52" s="268"/>
      <c r="N52" s="268"/>
      <c r="O52" s="268"/>
      <c r="P52" s="268"/>
      <c r="Q52" s="268"/>
      <c r="R52" s="268"/>
      <c r="S52" s="268"/>
      <c r="T52" s="268"/>
      <c r="U52" s="268"/>
      <c r="V52" s="268"/>
      <c r="W52" s="268"/>
      <c r="X52" s="268"/>
      <c r="Y52" s="268"/>
      <c r="Z52" s="268"/>
      <c r="AA52" s="268"/>
      <c r="AB52" s="268"/>
      <c r="AC52" s="268"/>
      <c r="AD52" s="268"/>
      <c r="AE52" s="268"/>
      <c r="AF52" s="268"/>
      <c r="AG52" s="270" t="s">
        <v>66</v>
      </c>
      <c r="AH52" s="268"/>
      <c r="AI52" s="268"/>
      <c r="AJ52" s="268"/>
      <c r="AK52" s="268"/>
      <c r="AL52" s="268"/>
      <c r="AM52" s="268"/>
      <c r="AN52" s="269" t="s">
        <v>67</v>
      </c>
      <c r="AO52" s="268"/>
      <c r="AP52" s="268"/>
      <c r="AQ52" s="57" t="s">
        <v>68</v>
      </c>
      <c r="AR52" s="34"/>
      <c r="AS52" s="58" t="s">
        <v>69</v>
      </c>
      <c r="AT52" s="59" t="s">
        <v>70</v>
      </c>
      <c r="AU52" s="59" t="s">
        <v>71</v>
      </c>
      <c r="AV52" s="59" t="s">
        <v>72</v>
      </c>
      <c r="AW52" s="59" t="s">
        <v>73</v>
      </c>
      <c r="AX52" s="59" t="s">
        <v>74</v>
      </c>
      <c r="AY52" s="59" t="s">
        <v>75</v>
      </c>
      <c r="AZ52" s="59" t="s">
        <v>76</v>
      </c>
      <c r="BA52" s="59" t="s">
        <v>77</v>
      </c>
      <c r="BB52" s="59" t="s">
        <v>78</v>
      </c>
      <c r="BC52" s="59" t="s">
        <v>79</v>
      </c>
      <c r="BD52" s="60" t="s">
        <v>80</v>
      </c>
    </row>
    <row r="53" spans="2:56" s="1" customFormat="1" ht="10.9" customHeight="1">
      <c r="B53" s="34"/>
      <c r="AR53" s="34"/>
      <c r="AS53" s="61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3"/>
    </row>
    <row r="54" spans="2:90" s="5" customFormat="1" ht="32.45" customHeight="1">
      <c r="B54" s="62"/>
      <c r="C54" s="63" t="s">
        <v>81</v>
      </c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274">
        <f>ROUND(SUM(AG55:AG57),2)</f>
        <v>0</v>
      </c>
      <c r="AH54" s="274"/>
      <c r="AI54" s="274"/>
      <c r="AJ54" s="274"/>
      <c r="AK54" s="274"/>
      <c r="AL54" s="274"/>
      <c r="AM54" s="274"/>
      <c r="AN54" s="275">
        <f>SUM(AG54,AT54)</f>
        <v>0</v>
      </c>
      <c r="AO54" s="275"/>
      <c r="AP54" s="275"/>
      <c r="AQ54" s="66" t="s">
        <v>46</v>
      </c>
      <c r="AR54" s="62"/>
      <c r="AS54" s="67">
        <f>ROUND(SUM(AS55:AS57),2)</f>
        <v>0</v>
      </c>
      <c r="AT54" s="68">
        <f>ROUND(SUM(AV54:AW54),2)</f>
        <v>0</v>
      </c>
      <c r="AU54" s="69">
        <f>ROUND(SUM(AU55:AU57),5)</f>
        <v>0</v>
      </c>
      <c r="AV54" s="68">
        <f>ROUND(AZ54*L29,2)</f>
        <v>0</v>
      </c>
      <c r="AW54" s="68">
        <f>ROUND(BA54*L30,2)</f>
        <v>0</v>
      </c>
      <c r="AX54" s="68">
        <f>ROUND(BB54*L29,2)</f>
        <v>0</v>
      </c>
      <c r="AY54" s="68">
        <f>ROUND(BC54*L30,2)</f>
        <v>0</v>
      </c>
      <c r="AZ54" s="68">
        <f>ROUND(SUM(AZ55:AZ57),2)</f>
        <v>0</v>
      </c>
      <c r="BA54" s="68">
        <f>ROUND(SUM(BA55:BA57),2)</f>
        <v>0</v>
      </c>
      <c r="BB54" s="68">
        <f>ROUND(SUM(BB55:BB57),2)</f>
        <v>0</v>
      </c>
      <c r="BC54" s="68">
        <f>ROUND(SUM(BC55:BC57),2)</f>
        <v>0</v>
      </c>
      <c r="BD54" s="70">
        <f>ROUND(SUM(BD55:BD57),2)</f>
        <v>0</v>
      </c>
      <c r="BS54" s="71" t="s">
        <v>82</v>
      </c>
      <c r="BT54" s="71" t="s">
        <v>83</v>
      </c>
      <c r="BU54" s="72" t="s">
        <v>84</v>
      </c>
      <c r="BV54" s="71" t="s">
        <v>85</v>
      </c>
      <c r="BW54" s="71" t="s">
        <v>5</v>
      </c>
      <c r="BX54" s="71" t="s">
        <v>86</v>
      </c>
      <c r="CL54" s="71" t="s">
        <v>19</v>
      </c>
    </row>
    <row r="55" spans="1:91" s="6" customFormat="1" ht="24.75" customHeight="1">
      <c r="A55" s="73" t="s">
        <v>87</v>
      </c>
      <c r="B55" s="74"/>
      <c r="C55" s="75"/>
      <c r="D55" s="273" t="s">
        <v>88</v>
      </c>
      <c r="E55" s="273"/>
      <c r="F55" s="273"/>
      <c r="G55" s="273"/>
      <c r="H55" s="273"/>
      <c r="I55" s="76"/>
      <c r="J55" s="273" t="s">
        <v>89</v>
      </c>
      <c r="K55" s="273"/>
      <c r="L55" s="273"/>
      <c r="M55" s="273"/>
      <c r="N55" s="273"/>
      <c r="O55" s="273"/>
      <c r="P55" s="273"/>
      <c r="Q55" s="273"/>
      <c r="R55" s="273"/>
      <c r="S55" s="273"/>
      <c r="T55" s="273"/>
      <c r="U55" s="273"/>
      <c r="V55" s="273"/>
      <c r="W55" s="273"/>
      <c r="X55" s="273"/>
      <c r="Y55" s="273"/>
      <c r="Z55" s="273"/>
      <c r="AA55" s="273"/>
      <c r="AB55" s="273"/>
      <c r="AC55" s="273"/>
      <c r="AD55" s="273"/>
      <c r="AE55" s="273"/>
      <c r="AF55" s="273"/>
      <c r="AG55" s="271">
        <f>'1 - Údržbové práce na mos...'!J30</f>
        <v>0</v>
      </c>
      <c r="AH55" s="272"/>
      <c r="AI55" s="272"/>
      <c r="AJ55" s="272"/>
      <c r="AK55" s="272"/>
      <c r="AL55" s="272"/>
      <c r="AM55" s="272"/>
      <c r="AN55" s="271">
        <f>SUM(AG55,AT55)</f>
        <v>0</v>
      </c>
      <c r="AO55" s="272"/>
      <c r="AP55" s="272"/>
      <c r="AQ55" s="77" t="s">
        <v>90</v>
      </c>
      <c r="AR55" s="74"/>
      <c r="AS55" s="78">
        <v>0</v>
      </c>
      <c r="AT55" s="79">
        <f>ROUND(SUM(AV55:AW55),2)</f>
        <v>0</v>
      </c>
      <c r="AU55" s="80">
        <f>'1 - Údržbové práce na mos...'!P89</f>
        <v>0</v>
      </c>
      <c r="AV55" s="79">
        <f>'1 - Údržbové práce na mos...'!J33</f>
        <v>0</v>
      </c>
      <c r="AW55" s="79">
        <f>'1 - Údržbové práce na mos...'!J34</f>
        <v>0</v>
      </c>
      <c r="AX55" s="79">
        <f>'1 - Údržbové práce na mos...'!J35</f>
        <v>0</v>
      </c>
      <c r="AY55" s="79">
        <f>'1 - Údržbové práce na mos...'!J36</f>
        <v>0</v>
      </c>
      <c r="AZ55" s="79">
        <f>'1 - Údržbové práce na mos...'!F33</f>
        <v>0</v>
      </c>
      <c r="BA55" s="79">
        <f>'1 - Údržbové práce na mos...'!F34</f>
        <v>0</v>
      </c>
      <c r="BB55" s="79">
        <f>'1 - Údržbové práce na mos...'!F35</f>
        <v>0</v>
      </c>
      <c r="BC55" s="79">
        <f>'1 - Údržbové práce na mos...'!F36</f>
        <v>0</v>
      </c>
      <c r="BD55" s="81">
        <f>'1 - Údržbové práce na mos...'!F37</f>
        <v>0</v>
      </c>
      <c r="BT55" s="82" t="s">
        <v>88</v>
      </c>
      <c r="BV55" s="82" t="s">
        <v>85</v>
      </c>
      <c r="BW55" s="82" t="s">
        <v>91</v>
      </c>
      <c r="BX55" s="82" t="s">
        <v>5</v>
      </c>
      <c r="CL55" s="82" t="s">
        <v>19</v>
      </c>
      <c r="CM55" s="82" t="s">
        <v>92</v>
      </c>
    </row>
    <row r="56" spans="1:91" s="6" customFormat="1" ht="24.75" customHeight="1">
      <c r="A56" s="73" t="s">
        <v>87</v>
      </c>
      <c r="B56" s="74"/>
      <c r="C56" s="75"/>
      <c r="D56" s="273" t="s">
        <v>92</v>
      </c>
      <c r="E56" s="273"/>
      <c r="F56" s="273"/>
      <c r="G56" s="273"/>
      <c r="H56" s="273"/>
      <c r="I56" s="76"/>
      <c r="J56" s="273" t="s">
        <v>93</v>
      </c>
      <c r="K56" s="273"/>
      <c r="L56" s="273"/>
      <c r="M56" s="273"/>
      <c r="N56" s="273"/>
      <c r="O56" s="273"/>
      <c r="P56" s="273"/>
      <c r="Q56" s="273"/>
      <c r="R56" s="273"/>
      <c r="S56" s="273"/>
      <c r="T56" s="273"/>
      <c r="U56" s="273"/>
      <c r="V56" s="273"/>
      <c r="W56" s="273"/>
      <c r="X56" s="273"/>
      <c r="Y56" s="273"/>
      <c r="Z56" s="273"/>
      <c r="AA56" s="273"/>
      <c r="AB56" s="273"/>
      <c r="AC56" s="273"/>
      <c r="AD56" s="273"/>
      <c r="AE56" s="273"/>
      <c r="AF56" s="273"/>
      <c r="AG56" s="271">
        <f>'2 - Údržbové práce na mos...'!J30</f>
        <v>0</v>
      </c>
      <c r="AH56" s="272"/>
      <c r="AI56" s="272"/>
      <c r="AJ56" s="272"/>
      <c r="AK56" s="272"/>
      <c r="AL56" s="272"/>
      <c r="AM56" s="272"/>
      <c r="AN56" s="271">
        <f>SUM(AG56,AT56)</f>
        <v>0</v>
      </c>
      <c r="AO56" s="272"/>
      <c r="AP56" s="272"/>
      <c r="AQ56" s="77" t="s">
        <v>90</v>
      </c>
      <c r="AR56" s="74"/>
      <c r="AS56" s="78">
        <v>0</v>
      </c>
      <c r="AT56" s="79">
        <f>ROUND(SUM(AV56:AW56),2)</f>
        <v>0</v>
      </c>
      <c r="AU56" s="80">
        <f>'2 - Údržbové práce na mos...'!P83</f>
        <v>0</v>
      </c>
      <c r="AV56" s="79">
        <f>'2 - Údržbové práce na mos...'!J33</f>
        <v>0</v>
      </c>
      <c r="AW56" s="79">
        <f>'2 - Údržbové práce na mos...'!J34</f>
        <v>0</v>
      </c>
      <c r="AX56" s="79">
        <f>'2 - Údržbové práce na mos...'!J35</f>
        <v>0</v>
      </c>
      <c r="AY56" s="79">
        <f>'2 - Údržbové práce na mos...'!J36</f>
        <v>0</v>
      </c>
      <c r="AZ56" s="79">
        <f>'2 - Údržbové práce na mos...'!F33</f>
        <v>0</v>
      </c>
      <c r="BA56" s="79">
        <f>'2 - Údržbové práce na mos...'!F34</f>
        <v>0</v>
      </c>
      <c r="BB56" s="79">
        <f>'2 - Údržbové práce na mos...'!F35</f>
        <v>0</v>
      </c>
      <c r="BC56" s="79">
        <f>'2 - Údržbové práce na mos...'!F36</f>
        <v>0</v>
      </c>
      <c r="BD56" s="81">
        <f>'2 - Údržbové práce na mos...'!F37</f>
        <v>0</v>
      </c>
      <c r="BT56" s="82" t="s">
        <v>88</v>
      </c>
      <c r="BV56" s="82" t="s">
        <v>85</v>
      </c>
      <c r="BW56" s="82" t="s">
        <v>94</v>
      </c>
      <c r="BX56" s="82" t="s">
        <v>5</v>
      </c>
      <c r="CL56" s="82" t="s">
        <v>19</v>
      </c>
      <c r="CM56" s="82" t="s">
        <v>92</v>
      </c>
    </row>
    <row r="57" spans="1:91" s="6" customFormat="1" ht="24.75" customHeight="1">
      <c r="A57" s="73" t="s">
        <v>87</v>
      </c>
      <c r="B57" s="74"/>
      <c r="C57" s="75"/>
      <c r="D57" s="273" t="s">
        <v>95</v>
      </c>
      <c r="E57" s="273"/>
      <c r="F57" s="273"/>
      <c r="G57" s="273"/>
      <c r="H57" s="273"/>
      <c r="I57" s="76"/>
      <c r="J57" s="273" t="s">
        <v>96</v>
      </c>
      <c r="K57" s="273"/>
      <c r="L57" s="273"/>
      <c r="M57" s="273"/>
      <c r="N57" s="273"/>
      <c r="O57" s="273"/>
      <c r="P57" s="273"/>
      <c r="Q57" s="273"/>
      <c r="R57" s="273"/>
      <c r="S57" s="273"/>
      <c r="T57" s="273"/>
      <c r="U57" s="273"/>
      <c r="V57" s="273"/>
      <c r="W57" s="273"/>
      <c r="X57" s="273"/>
      <c r="Y57" s="273"/>
      <c r="Z57" s="273"/>
      <c r="AA57" s="273"/>
      <c r="AB57" s="273"/>
      <c r="AC57" s="273"/>
      <c r="AD57" s="273"/>
      <c r="AE57" s="273"/>
      <c r="AF57" s="273"/>
      <c r="AG57" s="271">
        <f>'3 - Vedlejší rozpočtové n...'!J30</f>
        <v>0</v>
      </c>
      <c r="AH57" s="272"/>
      <c r="AI57" s="272"/>
      <c r="AJ57" s="272"/>
      <c r="AK57" s="272"/>
      <c r="AL57" s="272"/>
      <c r="AM57" s="272"/>
      <c r="AN57" s="271">
        <f>SUM(AG57,AT57)</f>
        <v>0</v>
      </c>
      <c r="AO57" s="272"/>
      <c r="AP57" s="272"/>
      <c r="AQ57" s="77" t="s">
        <v>90</v>
      </c>
      <c r="AR57" s="74"/>
      <c r="AS57" s="83">
        <v>0</v>
      </c>
      <c r="AT57" s="84">
        <f>ROUND(SUM(AV57:AW57),2)</f>
        <v>0</v>
      </c>
      <c r="AU57" s="85">
        <f>'3 - Vedlejší rozpočtové n...'!P83</f>
        <v>0</v>
      </c>
      <c r="AV57" s="84">
        <f>'3 - Vedlejší rozpočtové n...'!J33</f>
        <v>0</v>
      </c>
      <c r="AW57" s="84">
        <f>'3 - Vedlejší rozpočtové n...'!J34</f>
        <v>0</v>
      </c>
      <c r="AX57" s="84">
        <f>'3 - Vedlejší rozpočtové n...'!J35</f>
        <v>0</v>
      </c>
      <c r="AY57" s="84">
        <f>'3 - Vedlejší rozpočtové n...'!J36</f>
        <v>0</v>
      </c>
      <c r="AZ57" s="84">
        <f>'3 - Vedlejší rozpočtové n...'!F33</f>
        <v>0</v>
      </c>
      <c r="BA57" s="84">
        <f>'3 - Vedlejší rozpočtové n...'!F34</f>
        <v>0</v>
      </c>
      <c r="BB57" s="84">
        <f>'3 - Vedlejší rozpočtové n...'!F35</f>
        <v>0</v>
      </c>
      <c r="BC57" s="84">
        <f>'3 - Vedlejší rozpočtové n...'!F36</f>
        <v>0</v>
      </c>
      <c r="BD57" s="86">
        <f>'3 - Vedlejší rozpočtové n...'!F37</f>
        <v>0</v>
      </c>
      <c r="BT57" s="82" t="s">
        <v>88</v>
      </c>
      <c r="BV57" s="82" t="s">
        <v>85</v>
      </c>
      <c r="BW57" s="82" t="s">
        <v>97</v>
      </c>
      <c r="BX57" s="82" t="s">
        <v>5</v>
      </c>
      <c r="CL57" s="82" t="s">
        <v>19</v>
      </c>
      <c r="CM57" s="82" t="s">
        <v>92</v>
      </c>
    </row>
    <row r="58" spans="2:44" s="1" customFormat="1" ht="30" customHeight="1">
      <c r="B58" s="34"/>
      <c r="AR58" s="34"/>
    </row>
    <row r="59" spans="2:44" s="1" customFormat="1" ht="6.95" customHeight="1">
      <c r="B59" s="43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34"/>
    </row>
  </sheetData>
  <sheetProtection algorithmName="SHA-512" hashValue="nLOMnY+M+FOBPheuGPZ7yEv0rxYU/LqqzomWB2rhADe32Dwjxj2fKu9/0afpbz95lN4Vo1HUeEJvepxazSvxng==" saltValue="cyqkLTd8htumZw8sxgcFyArV2LOW8FkwVE0GNgodiTIObJ5QSUiCbWJE6ECzFHFqz7uLuHrRnfDX2xc8GDLsJg==" spinCount="100000" sheet="1" objects="1" scenarios="1" formatColumns="0" formatRows="0"/>
  <mergeCells count="50">
    <mergeCell ref="AR2:BE2"/>
    <mergeCell ref="AN56:AP56"/>
    <mergeCell ref="AG56:AM56"/>
    <mergeCell ref="D56:H56"/>
    <mergeCell ref="J56:AF56"/>
    <mergeCell ref="AN57:AP57"/>
    <mergeCell ref="AG57:AM57"/>
    <mergeCell ref="D57:H57"/>
    <mergeCell ref="J57:AF57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L45:AO45"/>
    <mergeCell ref="AM47:AN47"/>
    <mergeCell ref="AM49:AP49"/>
    <mergeCell ref="AS49:AT51"/>
    <mergeCell ref="AM50:AP5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55" location="'1 - Údržbové práce na mos...'!C2" display="/"/>
    <hyperlink ref="A56" location="'2 - Údržbové práce na mos...'!C2" display="/"/>
    <hyperlink ref="A57" location="'3 - Vedlejší rozpočtové n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821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88"/>
      <c r="M2" s="288"/>
      <c r="N2" s="288"/>
      <c r="O2" s="288"/>
      <c r="P2" s="288"/>
      <c r="Q2" s="288"/>
      <c r="R2" s="288"/>
      <c r="S2" s="288"/>
      <c r="T2" s="288"/>
      <c r="U2" s="288"/>
      <c r="V2" s="288"/>
      <c r="AT2" s="18" t="s">
        <v>91</v>
      </c>
    </row>
    <row r="3" spans="2:46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92</v>
      </c>
    </row>
    <row r="4" spans="2:46" ht="24.95" customHeight="1">
      <c r="B4" s="21"/>
      <c r="D4" s="22" t="s">
        <v>98</v>
      </c>
      <c r="L4" s="21"/>
      <c r="M4" s="87" t="s">
        <v>10</v>
      </c>
      <c r="AT4" s="18" t="s">
        <v>4</v>
      </c>
    </row>
    <row r="5" spans="2:12" ht="6.95" customHeight="1">
      <c r="B5" s="21"/>
      <c r="L5" s="21"/>
    </row>
    <row r="6" spans="2:12" ht="12" customHeight="1">
      <c r="B6" s="21"/>
      <c r="D6" s="28" t="s">
        <v>16</v>
      </c>
      <c r="L6" s="21"/>
    </row>
    <row r="7" spans="2:12" ht="16.5" customHeight="1">
      <c r="B7" s="21"/>
      <c r="E7" s="276" t="str">
        <f>'Rekapitulace stavby'!K6</f>
        <v>Údržbové práce na mostě ev. č. ZR-011</v>
      </c>
      <c r="F7" s="277"/>
      <c r="G7" s="277"/>
      <c r="H7" s="277"/>
      <c r="L7" s="21"/>
    </row>
    <row r="8" spans="2:12" s="1" customFormat="1" ht="12" customHeight="1">
      <c r="B8" s="34"/>
      <c r="D8" s="28" t="s">
        <v>99</v>
      </c>
      <c r="L8" s="34"/>
    </row>
    <row r="9" spans="2:12" s="1" customFormat="1" ht="30" customHeight="1">
      <c r="B9" s="34"/>
      <c r="E9" s="258" t="s">
        <v>100</v>
      </c>
      <c r="F9" s="278"/>
      <c r="G9" s="278"/>
      <c r="H9" s="278"/>
      <c r="L9" s="34"/>
    </row>
    <row r="10" spans="2:12" s="1" customFormat="1" ht="12">
      <c r="B10" s="34"/>
      <c r="L10" s="34"/>
    </row>
    <row r="11" spans="2:12" s="1" customFormat="1" ht="12" customHeight="1">
      <c r="B11" s="34"/>
      <c r="D11" s="28" t="s">
        <v>18</v>
      </c>
      <c r="F11" s="26" t="s">
        <v>19</v>
      </c>
      <c r="I11" s="28" t="s">
        <v>20</v>
      </c>
      <c r="J11" s="26" t="s">
        <v>46</v>
      </c>
      <c r="L11" s="34"/>
    </row>
    <row r="12" spans="2:12" s="1" customFormat="1" ht="12" customHeight="1">
      <c r="B12" s="34"/>
      <c r="D12" s="28" t="s">
        <v>22</v>
      </c>
      <c r="F12" s="26" t="s">
        <v>23</v>
      </c>
      <c r="I12" s="28" t="s">
        <v>24</v>
      </c>
      <c r="J12" s="51" t="str">
        <f>'Rekapitulace stavby'!AN8</f>
        <v>13. 12. 2023</v>
      </c>
      <c r="L12" s="34"/>
    </row>
    <row r="13" spans="2:12" s="1" customFormat="1" ht="10.9" customHeight="1">
      <c r="B13" s="34"/>
      <c r="L13" s="34"/>
    </row>
    <row r="14" spans="2:12" s="1" customFormat="1" ht="12" customHeight="1">
      <c r="B14" s="34"/>
      <c r="D14" s="28" t="s">
        <v>30</v>
      </c>
      <c r="I14" s="28" t="s">
        <v>31</v>
      </c>
      <c r="J14" s="26" t="s">
        <v>32</v>
      </c>
      <c r="L14" s="34"/>
    </row>
    <row r="15" spans="2:12" s="1" customFormat="1" ht="18" customHeight="1">
      <c r="B15" s="34"/>
      <c r="E15" s="26" t="s">
        <v>33</v>
      </c>
      <c r="I15" s="28" t="s">
        <v>34</v>
      </c>
      <c r="J15" s="26" t="s">
        <v>35</v>
      </c>
      <c r="L15" s="34"/>
    </row>
    <row r="16" spans="2:12" s="1" customFormat="1" ht="6.95" customHeight="1">
      <c r="B16" s="34"/>
      <c r="L16" s="34"/>
    </row>
    <row r="17" spans="2:12" s="1" customFormat="1" ht="12" customHeight="1">
      <c r="B17" s="34"/>
      <c r="D17" s="28" t="s">
        <v>36</v>
      </c>
      <c r="I17" s="28" t="s">
        <v>31</v>
      </c>
      <c r="J17" s="29" t="str">
        <f>'Rekapitulace stavby'!AN13</f>
        <v>Vyplň údaj</v>
      </c>
      <c r="L17" s="34"/>
    </row>
    <row r="18" spans="2:12" s="1" customFormat="1" ht="18" customHeight="1">
      <c r="B18" s="34"/>
      <c r="E18" s="279" t="str">
        <f>'Rekapitulace stavby'!E14</f>
        <v>Vyplň údaj</v>
      </c>
      <c r="F18" s="243"/>
      <c r="G18" s="243"/>
      <c r="H18" s="243"/>
      <c r="I18" s="28" t="s">
        <v>34</v>
      </c>
      <c r="J18" s="29" t="str">
        <f>'Rekapitulace stavby'!AN14</f>
        <v>Vyplň údaj</v>
      </c>
      <c r="L18" s="34"/>
    </row>
    <row r="19" spans="2:12" s="1" customFormat="1" ht="6.95" customHeight="1">
      <c r="B19" s="34"/>
      <c r="L19" s="34"/>
    </row>
    <row r="20" spans="2:12" s="1" customFormat="1" ht="12" customHeight="1">
      <c r="B20" s="34"/>
      <c r="D20" s="28" t="s">
        <v>38</v>
      </c>
      <c r="I20" s="28" t="s">
        <v>31</v>
      </c>
      <c r="J20" s="26" t="s">
        <v>39</v>
      </c>
      <c r="L20" s="34"/>
    </row>
    <row r="21" spans="2:12" s="1" customFormat="1" ht="18" customHeight="1">
      <c r="B21" s="34"/>
      <c r="E21" s="26" t="s">
        <v>40</v>
      </c>
      <c r="I21" s="28" t="s">
        <v>34</v>
      </c>
      <c r="J21" s="26" t="s">
        <v>41</v>
      </c>
      <c r="L21" s="34"/>
    </row>
    <row r="22" spans="2:12" s="1" customFormat="1" ht="6.95" customHeight="1">
      <c r="B22" s="34"/>
      <c r="L22" s="34"/>
    </row>
    <row r="23" spans="2:12" s="1" customFormat="1" ht="12" customHeight="1">
      <c r="B23" s="34"/>
      <c r="D23" s="28" t="s">
        <v>43</v>
      </c>
      <c r="I23" s="28" t="s">
        <v>31</v>
      </c>
      <c r="J23" s="26" t="s">
        <v>44</v>
      </c>
      <c r="L23" s="34"/>
    </row>
    <row r="24" spans="2:12" s="1" customFormat="1" ht="18" customHeight="1">
      <c r="B24" s="34"/>
      <c r="E24" s="26" t="s">
        <v>45</v>
      </c>
      <c r="I24" s="28" t="s">
        <v>34</v>
      </c>
      <c r="J24" s="26" t="s">
        <v>46</v>
      </c>
      <c r="L24" s="34"/>
    </row>
    <row r="25" spans="2:12" s="1" customFormat="1" ht="6.95" customHeight="1">
      <c r="B25" s="34"/>
      <c r="L25" s="34"/>
    </row>
    <row r="26" spans="2:12" s="1" customFormat="1" ht="12" customHeight="1">
      <c r="B26" s="34"/>
      <c r="D26" s="28" t="s">
        <v>47</v>
      </c>
      <c r="L26" s="34"/>
    </row>
    <row r="27" spans="2:12" s="7" customFormat="1" ht="16.5" customHeight="1">
      <c r="B27" s="88"/>
      <c r="E27" s="247" t="s">
        <v>46</v>
      </c>
      <c r="F27" s="247"/>
      <c r="G27" s="247"/>
      <c r="H27" s="247"/>
      <c r="L27" s="88"/>
    </row>
    <row r="28" spans="2:12" s="1" customFormat="1" ht="6.95" customHeight="1">
      <c r="B28" s="34"/>
      <c r="L28" s="34"/>
    </row>
    <row r="29" spans="2:12" s="1" customFormat="1" ht="6.95" customHeight="1">
      <c r="B29" s="34"/>
      <c r="D29" s="52"/>
      <c r="E29" s="52"/>
      <c r="F29" s="52"/>
      <c r="G29" s="52"/>
      <c r="H29" s="52"/>
      <c r="I29" s="52"/>
      <c r="J29" s="52"/>
      <c r="K29" s="52"/>
      <c r="L29" s="34"/>
    </row>
    <row r="30" spans="2:12" s="1" customFormat="1" ht="25.35" customHeight="1">
      <c r="B30" s="34"/>
      <c r="D30" s="89" t="s">
        <v>49</v>
      </c>
      <c r="J30" s="65">
        <f>ROUND(J89,2)</f>
        <v>0</v>
      </c>
      <c r="L30" s="34"/>
    </row>
    <row r="31" spans="2:12" s="1" customFormat="1" ht="6.95" customHeight="1">
      <c r="B31" s="34"/>
      <c r="D31" s="52"/>
      <c r="E31" s="52"/>
      <c r="F31" s="52"/>
      <c r="G31" s="52"/>
      <c r="H31" s="52"/>
      <c r="I31" s="52"/>
      <c r="J31" s="52"/>
      <c r="K31" s="52"/>
      <c r="L31" s="34"/>
    </row>
    <row r="32" spans="2:12" s="1" customFormat="1" ht="14.45" customHeight="1">
      <c r="B32" s="34"/>
      <c r="F32" s="37" t="s">
        <v>51</v>
      </c>
      <c r="I32" s="37" t="s">
        <v>50</v>
      </c>
      <c r="J32" s="37" t="s">
        <v>52</v>
      </c>
      <c r="L32" s="34"/>
    </row>
    <row r="33" spans="2:12" s="1" customFormat="1" ht="14.45" customHeight="1">
      <c r="B33" s="34"/>
      <c r="D33" s="54" t="s">
        <v>53</v>
      </c>
      <c r="E33" s="28" t="s">
        <v>54</v>
      </c>
      <c r="F33" s="90">
        <f>ROUND((SUM(BE89:BE820)),2)</f>
        <v>0</v>
      </c>
      <c r="I33" s="91">
        <v>0.21</v>
      </c>
      <c r="J33" s="90">
        <f>ROUND(((SUM(BE89:BE820))*I33),2)</f>
        <v>0</v>
      </c>
      <c r="L33" s="34"/>
    </row>
    <row r="34" spans="2:12" s="1" customFormat="1" ht="14.45" customHeight="1">
      <c r="B34" s="34"/>
      <c r="E34" s="28" t="s">
        <v>55</v>
      </c>
      <c r="F34" s="90">
        <f>ROUND((SUM(BF89:BF820)),2)</f>
        <v>0</v>
      </c>
      <c r="I34" s="91">
        <v>0.15</v>
      </c>
      <c r="J34" s="90">
        <f>ROUND(((SUM(BF89:BF820))*I34),2)</f>
        <v>0</v>
      </c>
      <c r="L34" s="34"/>
    </row>
    <row r="35" spans="2:12" s="1" customFormat="1" ht="14.45" customHeight="1" hidden="1">
      <c r="B35" s="34"/>
      <c r="E35" s="28" t="s">
        <v>56</v>
      </c>
      <c r="F35" s="90">
        <f>ROUND((SUM(BG89:BG820)),2)</f>
        <v>0</v>
      </c>
      <c r="I35" s="91">
        <v>0.21</v>
      </c>
      <c r="J35" s="90">
        <f>0</f>
        <v>0</v>
      </c>
      <c r="L35" s="34"/>
    </row>
    <row r="36" spans="2:12" s="1" customFormat="1" ht="14.45" customHeight="1" hidden="1">
      <c r="B36" s="34"/>
      <c r="E36" s="28" t="s">
        <v>57</v>
      </c>
      <c r="F36" s="90">
        <f>ROUND((SUM(BH89:BH820)),2)</f>
        <v>0</v>
      </c>
      <c r="I36" s="91">
        <v>0.15</v>
      </c>
      <c r="J36" s="90">
        <f>0</f>
        <v>0</v>
      </c>
      <c r="L36" s="34"/>
    </row>
    <row r="37" spans="2:12" s="1" customFormat="1" ht="14.45" customHeight="1" hidden="1">
      <c r="B37" s="34"/>
      <c r="E37" s="28" t="s">
        <v>58</v>
      </c>
      <c r="F37" s="90">
        <f>ROUND((SUM(BI89:BI820)),2)</f>
        <v>0</v>
      </c>
      <c r="I37" s="91">
        <v>0</v>
      </c>
      <c r="J37" s="90">
        <f>0</f>
        <v>0</v>
      </c>
      <c r="L37" s="34"/>
    </row>
    <row r="38" spans="2:12" s="1" customFormat="1" ht="6.95" customHeight="1">
      <c r="B38" s="34"/>
      <c r="L38" s="34"/>
    </row>
    <row r="39" spans="2:12" s="1" customFormat="1" ht="25.35" customHeight="1">
      <c r="B39" s="34"/>
      <c r="C39" s="92"/>
      <c r="D39" s="93" t="s">
        <v>59</v>
      </c>
      <c r="E39" s="56"/>
      <c r="F39" s="56"/>
      <c r="G39" s="94" t="s">
        <v>60</v>
      </c>
      <c r="H39" s="95" t="s">
        <v>61</v>
      </c>
      <c r="I39" s="56"/>
      <c r="J39" s="96">
        <f>SUM(J30:J37)</f>
        <v>0</v>
      </c>
      <c r="K39" s="97"/>
      <c r="L39" s="34"/>
    </row>
    <row r="40" spans="2:12" s="1" customFormat="1" ht="14.45" customHeight="1">
      <c r="B40" s="43"/>
      <c r="C40" s="44"/>
      <c r="D40" s="44"/>
      <c r="E40" s="44"/>
      <c r="F40" s="44"/>
      <c r="G40" s="44"/>
      <c r="H40" s="44"/>
      <c r="I40" s="44"/>
      <c r="J40" s="44"/>
      <c r="K40" s="44"/>
      <c r="L40" s="34"/>
    </row>
    <row r="44" spans="2:12" s="1" customFormat="1" ht="6.95" customHeight="1">
      <c r="B44" s="45"/>
      <c r="C44" s="46"/>
      <c r="D44" s="46"/>
      <c r="E44" s="46"/>
      <c r="F44" s="46"/>
      <c r="G44" s="46"/>
      <c r="H44" s="46"/>
      <c r="I44" s="46"/>
      <c r="J44" s="46"/>
      <c r="K44" s="46"/>
      <c r="L44" s="34"/>
    </row>
    <row r="45" spans="2:12" s="1" customFormat="1" ht="24.95" customHeight="1">
      <c r="B45" s="34"/>
      <c r="C45" s="22" t="s">
        <v>101</v>
      </c>
      <c r="L45" s="34"/>
    </row>
    <row r="46" spans="2:12" s="1" customFormat="1" ht="6.95" customHeight="1">
      <c r="B46" s="34"/>
      <c r="L46" s="34"/>
    </row>
    <row r="47" spans="2:12" s="1" customFormat="1" ht="12" customHeight="1">
      <c r="B47" s="34"/>
      <c r="C47" s="28" t="s">
        <v>16</v>
      </c>
      <c r="L47" s="34"/>
    </row>
    <row r="48" spans="2:12" s="1" customFormat="1" ht="16.5" customHeight="1">
      <c r="B48" s="34"/>
      <c r="E48" s="276" t="str">
        <f>E7</f>
        <v>Údržbové práce na mostě ev. č. ZR-011</v>
      </c>
      <c r="F48" s="277"/>
      <c r="G48" s="277"/>
      <c r="H48" s="277"/>
      <c r="L48" s="34"/>
    </row>
    <row r="49" spans="2:12" s="1" customFormat="1" ht="12" customHeight="1">
      <c r="B49" s="34"/>
      <c r="C49" s="28" t="s">
        <v>99</v>
      </c>
      <c r="L49" s="34"/>
    </row>
    <row r="50" spans="2:12" s="1" customFormat="1" ht="30" customHeight="1">
      <c r="B50" s="34"/>
      <c r="E50" s="258" t="str">
        <f>E9</f>
        <v>1 - Údržbové práce na mostě ev. č. ZR-011 - Údržbové práce</v>
      </c>
      <c r="F50" s="278"/>
      <c r="G50" s="278"/>
      <c r="H50" s="278"/>
      <c r="L50" s="34"/>
    </row>
    <row r="51" spans="2:12" s="1" customFormat="1" ht="6.95" customHeight="1">
      <c r="B51" s="34"/>
      <c r="L51" s="34"/>
    </row>
    <row r="52" spans="2:12" s="1" customFormat="1" ht="12" customHeight="1">
      <c r="B52" s="34"/>
      <c r="C52" s="28" t="s">
        <v>22</v>
      </c>
      <c r="F52" s="26" t="str">
        <f>F12</f>
        <v>Žďár nad Sázavou</v>
      </c>
      <c r="I52" s="28" t="s">
        <v>24</v>
      </c>
      <c r="J52" s="51" t="str">
        <f>IF(J12="","",J12)</f>
        <v>13. 12. 2023</v>
      </c>
      <c r="L52" s="34"/>
    </row>
    <row r="53" spans="2:12" s="1" customFormat="1" ht="6.95" customHeight="1">
      <c r="B53" s="34"/>
      <c r="L53" s="34"/>
    </row>
    <row r="54" spans="2:12" s="1" customFormat="1" ht="15.2" customHeight="1">
      <c r="B54" s="34"/>
      <c r="C54" s="28" t="s">
        <v>30</v>
      </c>
      <c r="F54" s="26" t="str">
        <f>E15</f>
        <v>Město Žďár nad Sázavou</v>
      </c>
      <c r="I54" s="28" t="s">
        <v>38</v>
      </c>
      <c r="J54" s="32" t="str">
        <f>E21</f>
        <v>Designtec s.r.o.</v>
      </c>
      <c r="L54" s="34"/>
    </row>
    <row r="55" spans="2:12" s="1" customFormat="1" ht="15.2" customHeight="1">
      <c r="B55" s="34"/>
      <c r="C55" s="28" t="s">
        <v>36</v>
      </c>
      <c r="F55" s="26" t="str">
        <f>IF(E18="","",E18)</f>
        <v>Vyplň údaj</v>
      </c>
      <c r="I55" s="28" t="s">
        <v>43</v>
      </c>
      <c r="J55" s="32" t="str">
        <f>E24</f>
        <v>Ing. Michal Pospíšil</v>
      </c>
      <c r="L55" s="34"/>
    </row>
    <row r="56" spans="2:12" s="1" customFormat="1" ht="10.35" customHeight="1">
      <c r="B56" s="34"/>
      <c r="L56" s="34"/>
    </row>
    <row r="57" spans="2:12" s="1" customFormat="1" ht="29.25" customHeight="1">
      <c r="B57" s="34"/>
      <c r="C57" s="98" t="s">
        <v>102</v>
      </c>
      <c r="D57" s="92"/>
      <c r="E57" s="92"/>
      <c r="F57" s="92"/>
      <c r="G57" s="92"/>
      <c r="H57" s="92"/>
      <c r="I57" s="92"/>
      <c r="J57" s="99" t="s">
        <v>103</v>
      </c>
      <c r="K57" s="92"/>
      <c r="L57" s="34"/>
    </row>
    <row r="58" spans="2:12" s="1" customFormat="1" ht="10.35" customHeight="1">
      <c r="B58" s="34"/>
      <c r="L58" s="34"/>
    </row>
    <row r="59" spans="2:47" s="1" customFormat="1" ht="22.9" customHeight="1">
      <c r="B59" s="34"/>
      <c r="C59" s="100" t="s">
        <v>81</v>
      </c>
      <c r="J59" s="65">
        <f>J89</f>
        <v>0</v>
      </c>
      <c r="L59" s="34"/>
      <c r="AU59" s="18" t="s">
        <v>104</v>
      </c>
    </row>
    <row r="60" spans="2:12" s="8" customFormat="1" ht="24.95" customHeight="1">
      <c r="B60" s="101"/>
      <c r="D60" s="102" t="s">
        <v>105</v>
      </c>
      <c r="E60" s="103"/>
      <c r="F60" s="103"/>
      <c r="G60" s="103"/>
      <c r="H60" s="103"/>
      <c r="I60" s="103"/>
      <c r="J60" s="104">
        <f>J90</f>
        <v>0</v>
      </c>
      <c r="L60" s="101"/>
    </row>
    <row r="61" spans="2:12" s="9" customFormat="1" ht="19.9" customHeight="1">
      <c r="B61" s="105"/>
      <c r="D61" s="106" t="s">
        <v>106</v>
      </c>
      <c r="E61" s="107"/>
      <c r="F61" s="107"/>
      <c r="G61" s="107"/>
      <c r="H61" s="107"/>
      <c r="I61" s="107"/>
      <c r="J61" s="108">
        <f>J91</f>
        <v>0</v>
      </c>
      <c r="L61" s="105"/>
    </row>
    <row r="62" spans="2:12" s="9" customFormat="1" ht="19.9" customHeight="1">
      <c r="B62" s="105"/>
      <c r="D62" s="106" t="s">
        <v>107</v>
      </c>
      <c r="E62" s="107"/>
      <c r="F62" s="107"/>
      <c r="G62" s="107"/>
      <c r="H62" s="107"/>
      <c r="I62" s="107"/>
      <c r="J62" s="108">
        <f>J219</f>
        <v>0</v>
      </c>
      <c r="L62" s="105"/>
    </row>
    <row r="63" spans="2:12" s="9" customFormat="1" ht="19.9" customHeight="1">
      <c r="B63" s="105"/>
      <c r="D63" s="106" t="s">
        <v>108</v>
      </c>
      <c r="E63" s="107"/>
      <c r="F63" s="107"/>
      <c r="G63" s="107"/>
      <c r="H63" s="107"/>
      <c r="I63" s="107"/>
      <c r="J63" s="108">
        <f>J267</f>
        <v>0</v>
      </c>
      <c r="L63" s="105"/>
    </row>
    <row r="64" spans="2:12" s="9" customFormat="1" ht="19.9" customHeight="1">
      <c r="B64" s="105"/>
      <c r="D64" s="106" t="s">
        <v>109</v>
      </c>
      <c r="E64" s="107"/>
      <c r="F64" s="107"/>
      <c r="G64" s="107"/>
      <c r="H64" s="107"/>
      <c r="I64" s="107"/>
      <c r="J64" s="108">
        <f>J273</f>
        <v>0</v>
      </c>
      <c r="L64" s="105"/>
    </row>
    <row r="65" spans="2:12" s="9" customFormat="1" ht="19.9" customHeight="1">
      <c r="B65" s="105"/>
      <c r="D65" s="106" t="s">
        <v>110</v>
      </c>
      <c r="E65" s="107"/>
      <c r="F65" s="107"/>
      <c r="G65" s="107"/>
      <c r="H65" s="107"/>
      <c r="I65" s="107"/>
      <c r="J65" s="108">
        <f>J697</f>
        <v>0</v>
      </c>
      <c r="L65" s="105"/>
    </row>
    <row r="66" spans="2:12" s="9" customFormat="1" ht="19.9" customHeight="1">
      <c r="B66" s="105"/>
      <c r="D66" s="106" t="s">
        <v>111</v>
      </c>
      <c r="E66" s="107"/>
      <c r="F66" s="107"/>
      <c r="G66" s="107"/>
      <c r="H66" s="107"/>
      <c r="I66" s="107"/>
      <c r="J66" s="108">
        <f>J710</f>
        <v>0</v>
      </c>
      <c r="L66" s="105"/>
    </row>
    <row r="67" spans="2:12" s="8" customFormat="1" ht="24.95" customHeight="1">
      <c r="B67" s="101"/>
      <c r="D67" s="102" t="s">
        <v>112</v>
      </c>
      <c r="E67" s="103"/>
      <c r="F67" s="103"/>
      <c r="G67" s="103"/>
      <c r="H67" s="103"/>
      <c r="I67" s="103"/>
      <c r="J67" s="104">
        <f>J713</f>
        <v>0</v>
      </c>
      <c r="L67" s="101"/>
    </row>
    <row r="68" spans="2:12" s="9" customFormat="1" ht="19.9" customHeight="1">
      <c r="B68" s="105"/>
      <c r="D68" s="106" t="s">
        <v>113</v>
      </c>
      <c r="E68" s="107"/>
      <c r="F68" s="107"/>
      <c r="G68" s="107"/>
      <c r="H68" s="107"/>
      <c r="I68" s="107"/>
      <c r="J68" s="108">
        <f>J714</f>
        <v>0</v>
      </c>
      <c r="L68" s="105"/>
    </row>
    <row r="69" spans="2:12" s="9" customFormat="1" ht="19.9" customHeight="1">
      <c r="B69" s="105"/>
      <c r="D69" s="106" t="s">
        <v>114</v>
      </c>
      <c r="E69" s="107"/>
      <c r="F69" s="107"/>
      <c r="G69" s="107"/>
      <c r="H69" s="107"/>
      <c r="I69" s="107"/>
      <c r="J69" s="108">
        <f>J742</f>
        <v>0</v>
      </c>
      <c r="L69" s="105"/>
    </row>
    <row r="70" spans="2:12" s="1" customFormat="1" ht="21.75" customHeight="1">
      <c r="B70" s="34"/>
      <c r="L70" s="34"/>
    </row>
    <row r="71" spans="2:12" s="1" customFormat="1" ht="6.95" customHeight="1">
      <c r="B71" s="43"/>
      <c r="C71" s="44"/>
      <c r="D71" s="44"/>
      <c r="E71" s="44"/>
      <c r="F71" s="44"/>
      <c r="G71" s="44"/>
      <c r="H71" s="44"/>
      <c r="I71" s="44"/>
      <c r="J71" s="44"/>
      <c r="K71" s="44"/>
      <c r="L71" s="34"/>
    </row>
    <row r="75" spans="2:12" s="1" customFormat="1" ht="6.95" customHeight="1">
      <c r="B75" s="45"/>
      <c r="C75" s="46"/>
      <c r="D75" s="46"/>
      <c r="E75" s="46"/>
      <c r="F75" s="46"/>
      <c r="G75" s="46"/>
      <c r="H75" s="46"/>
      <c r="I75" s="46"/>
      <c r="J75" s="46"/>
      <c r="K75" s="46"/>
      <c r="L75" s="34"/>
    </row>
    <row r="76" spans="2:12" s="1" customFormat="1" ht="24.95" customHeight="1">
      <c r="B76" s="34"/>
      <c r="C76" s="22" t="s">
        <v>115</v>
      </c>
      <c r="L76" s="34"/>
    </row>
    <row r="77" spans="2:12" s="1" customFormat="1" ht="6.95" customHeight="1">
      <c r="B77" s="34"/>
      <c r="L77" s="34"/>
    </row>
    <row r="78" spans="2:12" s="1" customFormat="1" ht="12" customHeight="1">
      <c r="B78" s="34"/>
      <c r="C78" s="28" t="s">
        <v>16</v>
      </c>
      <c r="L78" s="34"/>
    </row>
    <row r="79" spans="2:12" s="1" customFormat="1" ht="16.5" customHeight="1">
      <c r="B79" s="34"/>
      <c r="E79" s="276" t="str">
        <f>E7</f>
        <v>Údržbové práce na mostě ev. č. ZR-011</v>
      </c>
      <c r="F79" s="277"/>
      <c r="G79" s="277"/>
      <c r="H79" s="277"/>
      <c r="L79" s="34"/>
    </row>
    <row r="80" spans="2:12" s="1" customFormat="1" ht="12" customHeight="1">
      <c r="B80" s="34"/>
      <c r="C80" s="28" t="s">
        <v>99</v>
      </c>
      <c r="L80" s="34"/>
    </row>
    <row r="81" spans="2:12" s="1" customFormat="1" ht="30" customHeight="1">
      <c r="B81" s="34"/>
      <c r="E81" s="258" t="str">
        <f>E9</f>
        <v>1 - Údržbové práce na mostě ev. č. ZR-011 - Údržbové práce</v>
      </c>
      <c r="F81" s="278"/>
      <c r="G81" s="278"/>
      <c r="H81" s="278"/>
      <c r="L81" s="34"/>
    </row>
    <row r="82" spans="2:12" s="1" customFormat="1" ht="6.95" customHeight="1">
      <c r="B82" s="34"/>
      <c r="L82" s="34"/>
    </row>
    <row r="83" spans="2:12" s="1" customFormat="1" ht="12" customHeight="1">
      <c r="B83" s="34"/>
      <c r="C83" s="28" t="s">
        <v>22</v>
      </c>
      <c r="F83" s="26" t="str">
        <f>F12</f>
        <v>Žďár nad Sázavou</v>
      </c>
      <c r="I83" s="28" t="s">
        <v>24</v>
      </c>
      <c r="J83" s="51" t="str">
        <f>IF(J12="","",J12)</f>
        <v>13. 12. 2023</v>
      </c>
      <c r="L83" s="34"/>
    </row>
    <row r="84" spans="2:12" s="1" customFormat="1" ht="6.95" customHeight="1">
      <c r="B84" s="34"/>
      <c r="L84" s="34"/>
    </row>
    <row r="85" spans="2:12" s="1" customFormat="1" ht="15.2" customHeight="1">
      <c r="B85" s="34"/>
      <c r="C85" s="28" t="s">
        <v>30</v>
      </c>
      <c r="F85" s="26" t="str">
        <f>E15</f>
        <v>Město Žďár nad Sázavou</v>
      </c>
      <c r="I85" s="28" t="s">
        <v>38</v>
      </c>
      <c r="J85" s="32" t="str">
        <f>E21</f>
        <v>Designtec s.r.o.</v>
      </c>
      <c r="L85" s="34"/>
    </row>
    <row r="86" spans="2:12" s="1" customFormat="1" ht="15.2" customHeight="1">
      <c r="B86" s="34"/>
      <c r="C86" s="28" t="s">
        <v>36</v>
      </c>
      <c r="F86" s="26" t="str">
        <f>IF(E18="","",E18)</f>
        <v>Vyplň údaj</v>
      </c>
      <c r="I86" s="28" t="s">
        <v>43</v>
      </c>
      <c r="J86" s="32" t="str">
        <f>E24</f>
        <v>Ing. Michal Pospíšil</v>
      </c>
      <c r="L86" s="34"/>
    </row>
    <row r="87" spans="2:12" s="1" customFormat="1" ht="10.35" customHeight="1">
      <c r="B87" s="34"/>
      <c r="L87" s="34"/>
    </row>
    <row r="88" spans="2:20" s="10" customFormat="1" ht="29.25" customHeight="1">
      <c r="B88" s="109"/>
      <c r="C88" s="110" t="s">
        <v>116</v>
      </c>
      <c r="D88" s="111" t="s">
        <v>68</v>
      </c>
      <c r="E88" s="111" t="s">
        <v>64</v>
      </c>
      <c r="F88" s="111" t="s">
        <v>65</v>
      </c>
      <c r="G88" s="111" t="s">
        <v>117</v>
      </c>
      <c r="H88" s="111" t="s">
        <v>118</v>
      </c>
      <c r="I88" s="111" t="s">
        <v>119</v>
      </c>
      <c r="J88" s="111" t="s">
        <v>103</v>
      </c>
      <c r="K88" s="112" t="s">
        <v>120</v>
      </c>
      <c r="L88" s="109"/>
      <c r="M88" s="58" t="s">
        <v>46</v>
      </c>
      <c r="N88" s="59" t="s">
        <v>53</v>
      </c>
      <c r="O88" s="59" t="s">
        <v>121</v>
      </c>
      <c r="P88" s="59" t="s">
        <v>122</v>
      </c>
      <c r="Q88" s="59" t="s">
        <v>123</v>
      </c>
      <c r="R88" s="59" t="s">
        <v>124</v>
      </c>
      <c r="S88" s="59" t="s">
        <v>125</v>
      </c>
      <c r="T88" s="60" t="s">
        <v>126</v>
      </c>
    </row>
    <row r="89" spans="2:63" s="1" customFormat="1" ht="22.9" customHeight="1">
      <c r="B89" s="34"/>
      <c r="C89" s="63" t="s">
        <v>127</v>
      </c>
      <c r="J89" s="113">
        <f>BK89</f>
        <v>0</v>
      </c>
      <c r="L89" s="34"/>
      <c r="M89" s="61"/>
      <c r="N89" s="52"/>
      <c r="O89" s="52"/>
      <c r="P89" s="114">
        <f>P90+P713</f>
        <v>0</v>
      </c>
      <c r="Q89" s="52"/>
      <c r="R89" s="114">
        <f>R90+R713</f>
        <v>10.7943595</v>
      </c>
      <c r="S89" s="52"/>
      <c r="T89" s="115">
        <f>T90+T713</f>
        <v>13.7822475</v>
      </c>
      <c r="AT89" s="18" t="s">
        <v>82</v>
      </c>
      <c r="AU89" s="18" t="s">
        <v>104</v>
      </c>
      <c r="BK89" s="116">
        <f>BK90+BK713</f>
        <v>0</v>
      </c>
    </row>
    <row r="90" spans="2:63" s="11" customFormat="1" ht="25.9" customHeight="1">
      <c r="B90" s="117"/>
      <c r="D90" s="118" t="s">
        <v>82</v>
      </c>
      <c r="E90" s="119" t="s">
        <v>128</v>
      </c>
      <c r="F90" s="119" t="s">
        <v>129</v>
      </c>
      <c r="I90" s="120"/>
      <c r="J90" s="121">
        <f>BK90</f>
        <v>0</v>
      </c>
      <c r="L90" s="117"/>
      <c r="M90" s="122"/>
      <c r="P90" s="123">
        <f>P91+P219+P267+P273+P697+P710</f>
        <v>0</v>
      </c>
      <c r="R90" s="123">
        <f>R91+R219+R267+R273+R697+R710</f>
        <v>8.5193869</v>
      </c>
      <c r="T90" s="124">
        <f>T91+T219+T267+T273+T697+T710</f>
        <v>13.7822475</v>
      </c>
      <c r="AR90" s="118" t="s">
        <v>88</v>
      </c>
      <c r="AT90" s="125" t="s">
        <v>82</v>
      </c>
      <c r="AU90" s="125" t="s">
        <v>83</v>
      </c>
      <c r="AY90" s="118" t="s">
        <v>130</v>
      </c>
      <c r="BK90" s="126">
        <f>BK91+BK219+BK267+BK273+BK697+BK710</f>
        <v>0</v>
      </c>
    </row>
    <row r="91" spans="2:63" s="11" customFormat="1" ht="22.9" customHeight="1">
      <c r="B91" s="117"/>
      <c r="D91" s="118" t="s">
        <v>82</v>
      </c>
      <c r="E91" s="127" t="s">
        <v>88</v>
      </c>
      <c r="F91" s="127" t="s">
        <v>131</v>
      </c>
      <c r="I91" s="120"/>
      <c r="J91" s="128">
        <f>BK91</f>
        <v>0</v>
      </c>
      <c r="L91" s="117"/>
      <c r="M91" s="122"/>
      <c r="P91" s="123">
        <f>SUM(P92:P218)</f>
        <v>0</v>
      </c>
      <c r="R91" s="123">
        <f>SUM(R92:R218)</f>
        <v>1.728501</v>
      </c>
      <c r="T91" s="124">
        <f>SUM(T92:T218)</f>
        <v>0</v>
      </c>
      <c r="AR91" s="118" t="s">
        <v>88</v>
      </c>
      <c r="AT91" s="125" t="s">
        <v>82</v>
      </c>
      <c r="AU91" s="125" t="s">
        <v>88</v>
      </c>
      <c r="AY91" s="118" t="s">
        <v>130</v>
      </c>
      <c r="BK91" s="126">
        <f>SUM(BK92:BK218)</f>
        <v>0</v>
      </c>
    </row>
    <row r="92" spans="2:65" s="1" customFormat="1" ht="44.25" customHeight="1">
      <c r="B92" s="34"/>
      <c r="C92" s="129" t="s">
        <v>88</v>
      </c>
      <c r="D92" s="129" t="s">
        <v>132</v>
      </c>
      <c r="E92" s="130" t="s">
        <v>133</v>
      </c>
      <c r="F92" s="131" t="s">
        <v>134</v>
      </c>
      <c r="G92" s="132" t="s">
        <v>135</v>
      </c>
      <c r="H92" s="133">
        <v>0.96</v>
      </c>
      <c r="I92" s="134"/>
      <c r="J92" s="135">
        <f>ROUND(I92*H92,2)</f>
        <v>0</v>
      </c>
      <c r="K92" s="131" t="s">
        <v>136</v>
      </c>
      <c r="L92" s="34"/>
      <c r="M92" s="136" t="s">
        <v>46</v>
      </c>
      <c r="N92" s="137" t="s">
        <v>54</v>
      </c>
      <c r="P92" s="138">
        <f>O92*H92</f>
        <v>0</v>
      </c>
      <c r="Q92" s="138">
        <v>0</v>
      </c>
      <c r="R92" s="138">
        <f>Q92*H92</f>
        <v>0</v>
      </c>
      <c r="S92" s="138">
        <v>0</v>
      </c>
      <c r="T92" s="139">
        <f>S92*H92</f>
        <v>0</v>
      </c>
      <c r="AR92" s="140" t="s">
        <v>137</v>
      </c>
      <c r="AT92" s="140" t="s">
        <v>132</v>
      </c>
      <c r="AU92" s="140" t="s">
        <v>92</v>
      </c>
      <c r="AY92" s="18" t="s">
        <v>130</v>
      </c>
      <c r="BE92" s="141">
        <f>IF(N92="základní",J92,0)</f>
        <v>0</v>
      </c>
      <c r="BF92" s="141">
        <f>IF(N92="snížená",J92,0)</f>
        <v>0</v>
      </c>
      <c r="BG92" s="141">
        <f>IF(N92="zákl. přenesená",J92,0)</f>
        <v>0</v>
      </c>
      <c r="BH92" s="141">
        <f>IF(N92="sníž. přenesená",J92,0)</f>
        <v>0</v>
      </c>
      <c r="BI92" s="141">
        <f>IF(N92="nulová",J92,0)</f>
        <v>0</v>
      </c>
      <c r="BJ92" s="18" t="s">
        <v>88</v>
      </c>
      <c r="BK92" s="141">
        <f>ROUND(I92*H92,2)</f>
        <v>0</v>
      </c>
      <c r="BL92" s="18" t="s">
        <v>137</v>
      </c>
      <c r="BM92" s="140" t="s">
        <v>138</v>
      </c>
    </row>
    <row r="93" spans="2:47" s="1" customFormat="1" ht="12">
      <c r="B93" s="34"/>
      <c r="D93" s="142" t="s">
        <v>139</v>
      </c>
      <c r="F93" s="143" t="s">
        <v>140</v>
      </c>
      <c r="I93" s="144"/>
      <c r="L93" s="34"/>
      <c r="M93" s="145"/>
      <c r="T93" s="55"/>
      <c r="AT93" s="18" t="s">
        <v>139</v>
      </c>
      <c r="AU93" s="18" t="s">
        <v>92</v>
      </c>
    </row>
    <row r="94" spans="2:51" s="12" customFormat="1" ht="12">
      <c r="B94" s="146"/>
      <c r="D94" s="147" t="s">
        <v>141</v>
      </c>
      <c r="E94" s="148" t="s">
        <v>46</v>
      </c>
      <c r="F94" s="149" t="s">
        <v>142</v>
      </c>
      <c r="H94" s="148" t="s">
        <v>46</v>
      </c>
      <c r="I94" s="150"/>
      <c r="L94" s="146"/>
      <c r="M94" s="151"/>
      <c r="T94" s="152"/>
      <c r="AT94" s="148" t="s">
        <v>141</v>
      </c>
      <c r="AU94" s="148" t="s">
        <v>92</v>
      </c>
      <c r="AV94" s="12" t="s">
        <v>88</v>
      </c>
      <c r="AW94" s="12" t="s">
        <v>42</v>
      </c>
      <c r="AX94" s="12" t="s">
        <v>83</v>
      </c>
      <c r="AY94" s="148" t="s">
        <v>130</v>
      </c>
    </row>
    <row r="95" spans="2:51" s="12" customFormat="1" ht="12">
      <c r="B95" s="146"/>
      <c r="D95" s="147" t="s">
        <v>141</v>
      </c>
      <c r="E95" s="148" t="s">
        <v>46</v>
      </c>
      <c r="F95" s="149" t="s">
        <v>143</v>
      </c>
      <c r="H95" s="148" t="s">
        <v>46</v>
      </c>
      <c r="I95" s="150"/>
      <c r="L95" s="146"/>
      <c r="M95" s="151"/>
      <c r="T95" s="152"/>
      <c r="AT95" s="148" t="s">
        <v>141</v>
      </c>
      <c r="AU95" s="148" t="s">
        <v>92</v>
      </c>
      <c r="AV95" s="12" t="s">
        <v>88</v>
      </c>
      <c r="AW95" s="12" t="s">
        <v>42</v>
      </c>
      <c r="AX95" s="12" t="s">
        <v>83</v>
      </c>
      <c r="AY95" s="148" t="s">
        <v>130</v>
      </c>
    </row>
    <row r="96" spans="2:51" s="12" customFormat="1" ht="12">
      <c r="B96" s="146"/>
      <c r="D96" s="147" t="s">
        <v>141</v>
      </c>
      <c r="E96" s="148" t="s">
        <v>46</v>
      </c>
      <c r="F96" s="149" t="s">
        <v>144</v>
      </c>
      <c r="H96" s="148" t="s">
        <v>46</v>
      </c>
      <c r="I96" s="150"/>
      <c r="L96" s="146"/>
      <c r="M96" s="151"/>
      <c r="T96" s="152"/>
      <c r="AT96" s="148" t="s">
        <v>141</v>
      </c>
      <c r="AU96" s="148" t="s">
        <v>92</v>
      </c>
      <c r="AV96" s="12" t="s">
        <v>88</v>
      </c>
      <c r="AW96" s="12" t="s">
        <v>42</v>
      </c>
      <c r="AX96" s="12" t="s">
        <v>83</v>
      </c>
      <c r="AY96" s="148" t="s">
        <v>130</v>
      </c>
    </row>
    <row r="97" spans="2:51" s="12" customFormat="1" ht="12">
      <c r="B97" s="146"/>
      <c r="D97" s="147" t="s">
        <v>141</v>
      </c>
      <c r="E97" s="148" t="s">
        <v>46</v>
      </c>
      <c r="F97" s="149" t="s">
        <v>145</v>
      </c>
      <c r="H97" s="148" t="s">
        <v>46</v>
      </c>
      <c r="I97" s="150"/>
      <c r="L97" s="146"/>
      <c r="M97" s="151"/>
      <c r="T97" s="152"/>
      <c r="AT97" s="148" t="s">
        <v>141</v>
      </c>
      <c r="AU97" s="148" t="s">
        <v>92</v>
      </c>
      <c r="AV97" s="12" t="s">
        <v>88</v>
      </c>
      <c r="AW97" s="12" t="s">
        <v>42</v>
      </c>
      <c r="AX97" s="12" t="s">
        <v>83</v>
      </c>
      <c r="AY97" s="148" t="s">
        <v>130</v>
      </c>
    </row>
    <row r="98" spans="2:51" s="13" customFormat="1" ht="12">
      <c r="B98" s="153"/>
      <c r="D98" s="147" t="s">
        <v>141</v>
      </c>
      <c r="E98" s="154" t="s">
        <v>46</v>
      </c>
      <c r="F98" s="155" t="s">
        <v>146</v>
      </c>
      <c r="H98" s="156">
        <v>0.96</v>
      </c>
      <c r="I98" s="157"/>
      <c r="L98" s="153"/>
      <c r="M98" s="158"/>
      <c r="T98" s="159"/>
      <c r="AT98" s="154" t="s">
        <v>141</v>
      </c>
      <c r="AU98" s="154" t="s">
        <v>92</v>
      </c>
      <c r="AV98" s="13" t="s">
        <v>92</v>
      </c>
      <c r="AW98" s="13" t="s">
        <v>42</v>
      </c>
      <c r="AX98" s="13" t="s">
        <v>88</v>
      </c>
      <c r="AY98" s="154" t="s">
        <v>130</v>
      </c>
    </row>
    <row r="99" spans="2:65" s="1" customFormat="1" ht="62.65" customHeight="1">
      <c r="B99" s="34"/>
      <c r="C99" s="129" t="s">
        <v>92</v>
      </c>
      <c r="D99" s="129" t="s">
        <v>132</v>
      </c>
      <c r="E99" s="130" t="s">
        <v>147</v>
      </c>
      <c r="F99" s="131" t="s">
        <v>148</v>
      </c>
      <c r="G99" s="132" t="s">
        <v>135</v>
      </c>
      <c r="H99" s="133">
        <v>3.468</v>
      </c>
      <c r="I99" s="134"/>
      <c r="J99" s="135">
        <f>ROUND(I99*H99,2)</f>
        <v>0</v>
      </c>
      <c r="K99" s="131" t="s">
        <v>136</v>
      </c>
      <c r="L99" s="34"/>
      <c r="M99" s="136" t="s">
        <v>46</v>
      </c>
      <c r="N99" s="137" t="s">
        <v>54</v>
      </c>
      <c r="P99" s="138">
        <f>O99*H99</f>
        <v>0</v>
      </c>
      <c r="Q99" s="138">
        <v>0</v>
      </c>
      <c r="R99" s="138">
        <f>Q99*H99</f>
        <v>0</v>
      </c>
      <c r="S99" s="138">
        <v>0</v>
      </c>
      <c r="T99" s="139">
        <f>S99*H99</f>
        <v>0</v>
      </c>
      <c r="AR99" s="140" t="s">
        <v>137</v>
      </c>
      <c r="AT99" s="140" t="s">
        <v>132</v>
      </c>
      <c r="AU99" s="140" t="s">
        <v>92</v>
      </c>
      <c r="AY99" s="18" t="s">
        <v>130</v>
      </c>
      <c r="BE99" s="141">
        <f>IF(N99="základní",J99,0)</f>
        <v>0</v>
      </c>
      <c r="BF99" s="141">
        <f>IF(N99="snížená",J99,0)</f>
        <v>0</v>
      </c>
      <c r="BG99" s="141">
        <f>IF(N99="zákl. přenesená",J99,0)</f>
        <v>0</v>
      </c>
      <c r="BH99" s="141">
        <f>IF(N99="sníž. přenesená",J99,0)</f>
        <v>0</v>
      </c>
      <c r="BI99" s="141">
        <f>IF(N99="nulová",J99,0)</f>
        <v>0</v>
      </c>
      <c r="BJ99" s="18" t="s">
        <v>88</v>
      </c>
      <c r="BK99" s="141">
        <f>ROUND(I99*H99,2)</f>
        <v>0</v>
      </c>
      <c r="BL99" s="18" t="s">
        <v>137</v>
      </c>
      <c r="BM99" s="140" t="s">
        <v>149</v>
      </c>
    </row>
    <row r="100" spans="2:47" s="1" customFormat="1" ht="12">
      <c r="B100" s="34"/>
      <c r="D100" s="142" t="s">
        <v>139</v>
      </c>
      <c r="F100" s="143" t="s">
        <v>150</v>
      </c>
      <c r="I100" s="144"/>
      <c r="L100" s="34"/>
      <c r="M100" s="145"/>
      <c r="T100" s="55"/>
      <c r="AT100" s="18" t="s">
        <v>139</v>
      </c>
      <c r="AU100" s="18" t="s">
        <v>92</v>
      </c>
    </row>
    <row r="101" spans="2:51" s="12" customFormat="1" ht="12">
      <c r="B101" s="146"/>
      <c r="D101" s="147" t="s">
        <v>141</v>
      </c>
      <c r="E101" s="148" t="s">
        <v>46</v>
      </c>
      <c r="F101" s="149" t="s">
        <v>142</v>
      </c>
      <c r="H101" s="148" t="s">
        <v>46</v>
      </c>
      <c r="I101" s="150"/>
      <c r="L101" s="146"/>
      <c r="M101" s="151"/>
      <c r="T101" s="152"/>
      <c r="AT101" s="148" t="s">
        <v>141</v>
      </c>
      <c r="AU101" s="148" t="s">
        <v>92</v>
      </c>
      <c r="AV101" s="12" t="s">
        <v>88</v>
      </c>
      <c r="AW101" s="12" t="s">
        <v>42</v>
      </c>
      <c r="AX101" s="12" t="s">
        <v>83</v>
      </c>
      <c r="AY101" s="148" t="s">
        <v>130</v>
      </c>
    </row>
    <row r="102" spans="2:51" s="12" customFormat="1" ht="12">
      <c r="B102" s="146"/>
      <c r="D102" s="147" t="s">
        <v>141</v>
      </c>
      <c r="E102" s="148" t="s">
        <v>46</v>
      </c>
      <c r="F102" s="149" t="s">
        <v>143</v>
      </c>
      <c r="H102" s="148" t="s">
        <v>46</v>
      </c>
      <c r="I102" s="150"/>
      <c r="L102" s="146"/>
      <c r="M102" s="151"/>
      <c r="T102" s="152"/>
      <c r="AT102" s="148" t="s">
        <v>141</v>
      </c>
      <c r="AU102" s="148" t="s">
        <v>92</v>
      </c>
      <c r="AV102" s="12" t="s">
        <v>88</v>
      </c>
      <c r="AW102" s="12" t="s">
        <v>42</v>
      </c>
      <c r="AX102" s="12" t="s">
        <v>83</v>
      </c>
      <c r="AY102" s="148" t="s">
        <v>130</v>
      </c>
    </row>
    <row r="103" spans="2:51" s="12" customFormat="1" ht="12">
      <c r="B103" s="146"/>
      <c r="D103" s="147" t="s">
        <v>141</v>
      </c>
      <c r="E103" s="148" t="s">
        <v>46</v>
      </c>
      <c r="F103" s="149" t="s">
        <v>144</v>
      </c>
      <c r="H103" s="148" t="s">
        <v>46</v>
      </c>
      <c r="I103" s="150"/>
      <c r="L103" s="146"/>
      <c r="M103" s="151"/>
      <c r="T103" s="152"/>
      <c r="AT103" s="148" t="s">
        <v>141</v>
      </c>
      <c r="AU103" s="148" t="s">
        <v>92</v>
      </c>
      <c r="AV103" s="12" t="s">
        <v>88</v>
      </c>
      <c r="AW103" s="12" t="s">
        <v>42</v>
      </c>
      <c r="AX103" s="12" t="s">
        <v>83</v>
      </c>
      <c r="AY103" s="148" t="s">
        <v>130</v>
      </c>
    </row>
    <row r="104" spans="2:51" s="12" customFormat="1" ht="12">
      <c r="B104" s="146"/>
      <c r="D104" s="147" t="s">
        <v>141</v>
      </c>
      <c r="E104" s="148" t="s">
        <v>46</v>
      </c>
      <c r="F104" s="149" t="s">
        <v>145</v>
      </c>
      <c r="H104" s="148" t="s">
        <v>46</v>
      </c>
      <c r="I104" s="150"/>
      <c r="L104" s="146"/>
      <c r="M104" s="151"/>
      <c r="T104" s="152"/>
      <c r="AT104" s="148" t="s">
        <v>141</v>
      </c>
      <c r="AU104" s="148" t="s">
        <v>92</v>
      </c>
      <c r="AV104" s="12" t="s">
        <v>88</v>
      </c>
      <c r="AW104" s="12" t="s">
        <v>42</v>
      </c>
      <c r="AX104" s="12" t="s">
        <v>83</v>
      </c>
      <c r="AY104" s="148" t="s">
        <v>130</v>
      </c>
    </row>
    <row r="105" spans="2:51" s="13" customFormat="1" ht="12">
      <c r="B105" s="153"/>
      <c r="D105" s="147" t="s">
        <v>141</v>
      </c>
      <c r="E105" s="154" t="s">
        <v>46</v>
      </c>
      <c r="F105" s="155" t="s">
        <v>151</v>
      </c>
      <c r="H105" s="156">
        <v>0.96</v>
      </c>
      <c r="I105" s="157"/>
      <c r="L105" s="153"/>
      <c r="M105" s="158"/>
      <c r="T105" s="159"/>
      <c r="AT105" s="154" t="s">
        <v>141</v>
      </c>
      <c r="AU105" s="154" t="s">
        <v>92</v>
      </c>
      <c r="AV105" s="13" t="s">
        <v>92</v>
      </c>
      <c r="AW105" s="13" t="s">
        <v>42</v>
      </c>
      <c r="AX105" s="13" t="s">
        <v>83</v>
      </c>
      <c r="AY105" s="154" t="s">
        <v>130</v>
      </c>
    </row>
    <row r="106" spans="2:51" s="14" customFormat="1" ht="12">
      <c r="B106" s="160"/>
      <c r="D106" s="147" t="s">
        <v>141</v>
      </c>
      <c r="E106" s="161" t="s">
        <v>46</v>
      </c>
      <c r="F106" s="162" t="s">
        <v>152</v>
      </c>
      <c r="H106" s="163">
        <v>0.96</v>
      </c>
      <c r="I106" s="164"/>
      <c r="L106" s="160"/>
      <c r="M106" s="165"/>
      <c r="T106" s="166"/>
      <c r="AT106" s="161" t="s">
        <v>141</v>
      </c>
      <c r="AU106" s="161" t="s">
        <v>92</v>
      </c>
      <c r="AV106" s="14" t="s">
        <v>95</v>
      </c>
      <c r="AW106" s="14" t="s">
        <v>42</v>
      </c>
      <c r="AX106" s="14" t="s">
        <v>83</v>
      </c>
      <c r="AY106" s="161" t="s">
        <v>130</v>
      </c>
    </row>
    <row r="107" spans="2:51" s="12" customFormat="1" ht="12">
      <c r="B107" s="146"/>
      <c r="D107" s="147" t="s">
        <v>141</v>
      </c>
      <c r="E107" s="148" t="s">
        <v>46</v>
      </c>
      <c r="F107" s="149" t="s">
        <v>153</v>
      </c>
      <c r="H107" s="148" t="s">
        <v>46</v>
      </c>
      <c r="I107" s="150"/>
      <c r="L107" s="146"/>
      <c r="M107" s="151"/>
      <c r="T107" s="152"/>
      <c r="AT107" s="148" t="s">
        <v>141</v>
      </c>
      <c r="AU107" s="148" t="s">
        <v>92</v>
      </c>
      <c r="AV107" s="12" t="s">
        <v>88</v>
      </c>
      <c r="AW107" s="12" t="s">
        <v>42</v>
      </c>
      <c r="AX107" s="12" t="s">
        <v>83</v>
      </c>
      <c r="AY107" s="148" t="s">
        <v>130</v>
      </c>
    </row>
    <row r="108" spans="2:51" s="12" customFormat="1" ht="12">
      <c r="B108" s="146"/>
      <c r="D108" s="147" t="s">
        <v>141</v>
      </c>
      <c r="E108" s="148" t="s">
        <v>46</v>
      </c>
      <c r="F108" s="149" t="s">
        <v>154</v>
      </c>
      <c r="H108" s="148" t="s">
        <v>46</v>
      </c>
      <c r="I108" s="150"/>
      <c r="L108" s="146"/>
      <c r="M108" s="151"/>
      <c r="T108" s="152"/>
      <c r="AT108" s="148" t="s">
        <v>141</v>
      </c>
      <c r="AU108" s="148" t="s">
        <v>92</v>
      </c>
      <c r="AV108" s="12" t="s">
        <v>88</v>
      </c>
      <c r="AW108" s="12" t="s">
        <v>42</v>
      </c>
      <c r="AX108" s="12" t="s">
        <v>83</v>
      </c>
      <c r="AY108" s="148" t="s">
        <v>130</v>
      </c>
    </row>
    <row r="109" spans="2:51" s="12" customFormat="1" ht="12">
      <c r="B109" s="146"/>
      <c r="D109" s="147" t="s">
        <v>141</v>
      </c>
      <c r="E109" s="148" t="s">
        <v>46</v>
      </c>
      <c r="F109" s="149" t="s">
        <v>144</v>
      </c>
      <c r="H109" s="148" t="s">
        <v>46</v>
      </c>
      <c r="I109" s="150"/>
      <c r="L109" s="146"/>
      <c r="M109" s="151"/>
      <c r="T109" s="152"/>
      <c r="AT109" s="148" t="s">
        <v>141</v>
      </c>
      <c r="AU109" s="148" t="s">
        <v>92</v>
      </c>
      <c r="AV109" s="12" t="s">
        <v>88</v>
      </c>
      <c r="AW109" s="12" t="s">
        <v>42</v>
      </c>
      <c r="AX109" s="12" t="s">
        <v>83</v>
      </c>
      <c r="AY109" s="148" t="s">
        <v>130</v>
      </c>
    </row>
    <row r="110" spans="2:51" s="12" customFormat="1" ht="12">
      <c r="B110" s="146"/>
      <c r="D110" s="147" t="s">
        <v>141</v>
      </c>
      <c r="E110" s="148" t="s">
        <v>46</v>
      </c>
      <c r="F110" s="149" t="s">
        <v>145</v>
      </c>
      <c r="H110" s="148" t="s">
        <v>46</v>
      </c>
      <c r="I110" s="150"/>
      <c r="L110" s="146"/>
      <c r="M110" s="151"/>
      <c r="T110" s="152"/>
      <c r="AT110" s="148" t="s">
        <v>141</v>
      </c>
      <c r="AU110" s="148" t="s">
        <v>92</v>
      </c>
      <c r="AV110" s="12" t="s">
        <v>88</v>
      </c>
      <c r="AW110" s="12" t="s">
        <v>42</v>
      </c>
      <c r="AX110" s="12" t="s">
        <v>83</v>
      </c>
      <c r="AY110" s="148" t="s">
        <v>130</v>
      </c>
    </row>
    <row r="111" spans="2:51" s="13" customFormat="1" ht="12">
      <c r="B111" s="153"/>
      <c r="D111" s="147" t="s">
        <v>141</v>
      </c>
      <c r="E111" s="154" t="s">
        <v>46</v>
      </c>
      <c r="F111" s="155" t="s">
        <v>155</v>
      </c>
      <c r="H111" s="156">
        <v>0.72</v>
      </c>
      <c r="I111" s="157"/>
      <c r="L111" s="153"/>
      <c r="M111" s="158"/>
      <c r="T111" s="159"/>
      <c r="AT111" s="154" t="s">
        <v>141</v>
      </c>
      <c r="AU111" s="154" t="s">
        <v>92</v>
      </c>
      <c r="AV111" s="13" t="s">
        <v>92</v>
      </c>
      <c r="AW111" s="13" t="s">
        <v>42</v>
      </c>
      <c r="AX111" s="13" t="s">
        <v>83</v>
      </c>
      <c r="AY111" s="154" t="s">
        <v>130</v>
      </c>
    </row>
    <row r="112" spans="2:51" s="14" customFormat="1" ht="12">
      <c r="B112" s="160"/>
      <c r="D112" s="147" t="s">
        <v>141</v>
      </c>
      <c r="E112" s="161" t="s">
        <v>46</v>
      </c>
      <c r="F112" s="162" t="s">
        <v>152</v>
      </c>
      <c r="H112" s="163">
        <v>0.72</v>
      </c>
      <c r="I112" s="164"/>
      <c r="L112" s="160"/>
      <c r="M112" s="165"/>
      <c r="T112" s="166"/>
      <c r="AT112" s="161" t="s">
        <v>141</v>
      </c>
      <c r="AU112" s="161" t="s">
        <v>92</v>
      </c>
      <c r="AV112" s="14" t="s">
        <v>95</v>
      </c>
      <c r="AW112" s="14" t="s">
        <v>42</v>
      </c>
      <c r="AX112" s="14" t="s">
        <v>83</v>
      </c>
      <c r="AY112" s="161" t="s">
        <v>130</v>
      </c>
    </row>
    <row r="113" spans="2:51" s="12" customFormat="1" ht="12">
      <c r="B113" s="146"/>
      <c r="D113" s="147" t="s">
        <v>141</v>
      </c>
      <c r="E113" s="148" t="s">
        <v>46</v>
      </c>
      <c r="F113" s="149" t="s">
        <v>156</v>
      </c>
      <c r="H113" s="148" t="s">
        <v>46</v>
      </c>
      <c r="I113" s="150"/>
      <c r="L113" s="146"/>
      <c r="M113" s="151"/>
      <c r="T113" s="152"/>
      <c r="AT113" s="148" t="s">
        <v>141</v>
      </c>
      <c r="AU113" s="148" t="s">
        <v>92</v>
      </c>
      <c r="AV113" s="12" t="s">
        <v>88</v>
      </c>
      <c r="AW113" s="12" t="s">
        <v>42</v>
      </c>
      <c r="AX113" s="12" t="s">
        <v>83</v>
      </c>
      <c r="AY113" s="148" t="s">
        <v>130</v>
      </c>
    </row>
    <row r="114" spans="2:51" s="12" customFormat="1" ht="12">
      <c r="B114" s="146"/>
      <c r="D114" s="147" t="s">
        <v>141</v>
      </c>
      <c r="E114" s="148" t="s">
        <v>46</v>
      </c>
      <c r="F114" s="149" t="s">
        <v>157</v>
      </c>
      <c r="H114" s="148" t="s">
        <v>46</v>
      </c>
      <c r="I114" s="150"/>
      <c r="L114" s="146"/>
      <c r="M114" s="151"/>
      <c r="T114" s="152"/>
      <c r="AT114" s="148" t="s">
        <v>141</v>
      </c>
      <c r="AU114" s="148" t="s">
        <v>92</v>
      </c>
      <c r="AV114" s="12" t="s">
        <v>88</v>
      </c>
      <c r="AW114" s="12" t="s">
        <v>42</v>
      </c>
      <c r="AX114" s="12" t="s">
        <v>83</v>
      </c>
      <c r="AY114" s="148" t="s">
        <v>130</v>
      </c>
    </row>
    <row r="115" spans="2:51" s="12" customFormat="1" ht="12">
      <c r="B115" s="146"/>
      <c r="D115" s="147" t="s">
        <v>141</v>
      </c>
      <c r="E115" s="148" t="s">
        <v>46</v>
      </c>
      <c r="F115" s="149" t="s">
        <v>158</v>
      </c>
      <c r="H115" s="148" t="s">
        <v>46</v>
      </c>
      <c r="I115" s="150"/>
      <c r="L115" s="146"/>
      <c r="M115" s="151"/>
      <c r="T115" s="152"/>
      <c r="AT115" s="148" t="s">
        <v>141</v>
      </c>
      <c r="AU115" s="148" t="s">
        <v>92</v>
      </c>
      <c r="AV115" s="12" t="s">
        <v>88</v>
      </c>
      <c r="AW115" s="12" t="s">
        <v>42</v>
      </c>
      <c r="AX115" s="12" t="s">
        <v>83</v>
      </c>
      <c r="AY115" s="148" t="s">
        <v>130</v>
      </c>
    </row>
    <row r="116" spans="2:51" s="13" customFormat="1" ht="12">
      <c r="B116" s="153"/>
      <c r="D116" s="147" t="s">
        <v>141</v>
      </c>
      <c r="E116" s="154" t="s">
        <v>46</v>
      </c>
      <c r="F116" s="155" t="s">
        <v>159</v>
      </c>
      <c r="H116" s="156">
        <v>0.936</v>
      </c>
      <c r="I116" s="157"/>
      <c r="L116" s="153"/>
      <c r="M116" s="158"/>
      <c r="T116" s="159"/>
      <c r="AT116" s="154" t="s">
        <v>141</v>
      </c>
      <c r="AU116" s="154" t="s">
        <v>92</v>
      </c>
      <c r="AV116" s="13" t="s">
        <v>92</v>
      </c>
      <c r="AW116" s="13" t="s">
        <v>42</v>
      </c>
      <c r="AX116" s="13" t="s">
        <v>83</v>
      </c>
      <c r="AY116" s="154" t="s">
        <v>130</v>
      </c>
    </row>
    <row r="117" spans="2:51" s="12" customFormat="1" ht="12">
      <c r="B117" s="146"/>
      <c r="D117" s="147" t="s">
        <v>141</v>
      </c>
      <c r="E117" s="148" t="s">
        <v>46</v>
      </c>
      <c r="F117" s="149" t="s">
        <v>160</v>
      </c>
      <c r="H117" s="148" t="s">
        <v>46</v>
      </c>
      <c r="I117" s="150"/>
      <c r="L117" s="146"/>
      <c r="M117" s="151"/>
      <c r="T117" s="152"/>
      <c r="AT117" s="148" t="s">
        <v>141</v>
      </c>
      <c r="AU117" s="148" t="s">
        <v>92</v>
      </c>
      <c r="AV117" s="12" t="s">
        <v>88</v>
      </c>
      <c r="AW117" s="12" t="s">
        <v>42</v>
      </c>
      <c r="AX117" s="12" t="s">
        <v>83</v>
      </c>
      <c r="AY117" s="148" t="s">
        <v>130</v>
      </c>
    </row>
    <row r="118" spans="2:51" s="12" customFormat="1" ht="12">
      <c r="B118" s="146"/>
      <c r="D118" s="147" t="s">
        <v>141</v>
      </c>
      <c r="E118" s="148" t="s">
        <v>46</v>
      </c>
      <c r="F118" s="149" t="s">
        <v>161</v>
      </c>
      <c r="H118" s="148" t="s">
        <v>46</v>
      </c>
      <c r="I118" s="150"/>
      <c r="L118" s="146"/>
      <c r="M118" s="151"/>
      <c r="T118" s="152"/>
      <c r="AT118" s="148" t="s">
        <v>141</v>
      </c>
      <c r="AU118" s="148" t="s">
        <v>92</v>
      </c>
      <c r="AV118" s="12" t="s">
        <v>88</v>
      </c>
      <c r="AW118" s="12" t="s">
        <v>42</v>
      </c>
      <c r="AX118" s="12" t="s">
        <v>83</v>
      </c>
      <c r="AY118" s="148" t="s">
        <v>130</v>
      </c>
    </row>
    <row r="119" spans="2:51" s="13" customFormat="1" ht="12">
      <c r="B119" s="153"/>
      <c r="D119" s="147" t="s">
        <v>141</v>
      </c>
      <c r="E119" s="154" t="s">
        <v>46</v>
      </c>
      <c r="F119" s="155" t="s">
        <v>162</v>
      </c>
      <c r="H119" s="156">
        <v>0.852</v>
      </c>
      <c r="I119" s="157"/>
      <c r="L119" s="153"/>
      <c r="M119" s="158"/>
      <c r="T119" s="159"/>
      <c r="AT119" s="154" t="s">
        <v>141</v>
      </c>
      <c r="AU119" s="154" t="s">
        <v>92</v>
      </c>
      <c r="AV119" s="13" t="s">
        <v>92</v>
      </c>
      <c r="AW119" s="13" t="s">
        <v>42</v>
      </c>
      <c r="AX119" s="13" t="s">
        <v>83</v>
      </c>
      <c r="AY119" s="154" t="s">
        <v>130</v>
      </c>
    </row>
    <row r="120" spans="2:51" s="14" customFormat="1" ht="12">
      <c r="B120" s="160"/>
      <c r="D120" s="147" t="s">
        <v>141</v>
      </c>
      <c r="E120" s="161" t="s">
        <v>46</v>
      </c>
      <c r="F120" s="162" t="s">
        <v>152</v>
      </c>
      <c r="H120" s="163">
        <v>1.788</v>
      </c>
      <c r="I120" s="164"/>
      <c r="L120" s="160"/>
      <c r="M120" s="165"/>
      <c r="T120" s="166"/>
      <c r="AT120" s="161" t="s">
        <v>141</v>
      </c>
      <c r="AU120" s="161" t="s">
        <v>92</v>
      </c>
      <c r="AV120" s="14" t="s">
        <v>95</v>
      </c>
      <c r="AW120" s="14" t="s">
        <v>42</v>
      </c>
      <c r="AX120" s="14" t="s">
        <v>83</v>
      </c>
      <c r="AY120" s="161" t="s">
        <v>130</v>
      </c>
    </row>
    <row r="121" spans="2:51" s="15" customFormat="1" ht="12">
      <c r="B121" s="167"/>
      <c r="D121" s="147" t="s">
        <v>141</v>
      </c>
      <c r="E121" s="168" t="s">
        <v>46</v>
      </c>
      <c r="F121" s="169" t="s">
        <v>163</v>
      </c>
      <c r="H121" s="170">
        <v>3.468</v>
      </c>
      <c r="I121" s="171"/>
      <c r="L121" s="167"/>
      <c r="M121" s="172"/>
      <c r="T121" s="173"/>
      <c r="AT121" s="168" t="s">
        <v>141</v>
      </c>
      <c r="AU121" s="168" t="s">
        <v>92</v>
      </c>
      <c r="AV121" s="15" t="s">
        <v>137</v>
      </c>
      <c r="AW121" s="15" t="s">
        <v>42</v>
      </c>
      <c r="AX121" s="15" t="s">
        <v>88</v>
      </c>
      <c r="AY121" s="168" t="s">
        <v>130</v>
      </c>
    </row>
    <row r="122" spans="2:65" s="1" customFormat="1" ht="44.25" customHeight="1">
      <c r="B122" s="34"/>
      <c r="C122" s="129" t="s">
        <v>95</v>
      </c>
      <c r="D122" s="129" t="s">
        <v>132</v>
      </c>
      <c r="E122" s="130" t="s">
        <v>164</v>
      </c>
      <c r="F122" s="131" t="s">
        <v>165</v>
      </c>
      <c r="G122" s="132" t="s">
        <v>135</v>
      </c>
      <c r="H122" s="133">
        <v>2.508</v>
      </c>
      <c r="I122" s="134"/>
      <c r="J122" s="135">
        <f>ROUND(I122*H122,2)</f>
        <v>0</v>
      </c>
      <c r="K122" s="131" t="s">
        <v>136</v>
      </c>
      <c r="L122" s="34"/>
      <c r="M122" s="136" t="s">
        <v>46</v>
      </c>
      <c r="N122" s="137" t="s">
        <v>54</v>
      </c>
      <c r="P122" s="138">
        <f>O122*H122</f>
        <v>0</v>
      </c>
      <c r="Q122" s="138">
        <v>0</v>
      </c>
      <c r="R122" s="138">
        <f>Q122*H122</f>
        <v>0</v>
      </c>
      <c r="S122" s="138">
        <v>0</v>
      </c>
      <c r="T122" s="139">
        <f>S122*H122</f>
        <v>0</v>
      </c>
      <c r="AR122" s="140" t="s">
        <v>137</v>
      </c>
      <c r="AT122" s="140" t="s">
        <v>132</v>
      </c>
      <c r="AU122" s="140" t="s">
        <v>92</v>
      </c>
      <c r="AY122" s="18" t="s">
        <v>130</v>
      </c>
      <c r="BE122" s="141">
        <f>IF(N122="základní",J122,0)</f>
        <v>0</v>
      </c>
      <c r="BF122" s="141">
        <f>IF(N122="snížená",J122,0)</f>
        <v>0</v>
      </c>
      <c r="BG122" s="141">
        <f>IF(N122="zákl. přenesená",J122,0)</f>
        <v>0</v>
      </c>
      <c r="BH122" s="141">
        <f>IF(N122="sníž. přenesená",J122,0)</f>
        <v>0</v>
      </c>
      <c r="BI122" s="141">
        <f>IF(N122="nulová",J122,0)</f>
        <v>0</v>
      </c>
      <c r="BJ122" s="18" t="s">
        <v>88</v>
      </c>
      <c r="BK122" s="141">
        <f>ROUND(I122*H122,2)</f>
        <v>0</v>
      </c>
      <c r="BL122" s="18" t="s">
        <v>137</v>
      </c>
      <c r="BM122" s="140" t="s">
        <v>166</v>
      </c>
    </row>
    <row r="123" spans="2:47" s="1" customFormat="1" ht="12">
      <c r="B123" s="34"/>
      <c r="D123" s="142" t="s">
        <v>139</v>
      </c>
      <c r="F123" s="143" t="s">
        <v>167</v>
      </c>
      <c r="I123" s="144"/>
      <c r="L123" s="34"/>
      <c r="M123" s="145"/>
      <c r="T123" s="55"/>
      <c r="AT123" s="18" t="s">
        <v>139</v>
      </c>
      <c r="AU123" s="18" t="s">
        <v>92</v>
      </c>
    </row>
    <row r="124" spans="2:51" s="12" customFormat="1" ht="12">
      <c r="B124" s="146"/>
      <c r="D124" s="147" t="s">
        <v>141</v>
      </c>
      <c r="E124" s="148" t="s">
        <v>46</v>
      </c>
      <c r="F124" s="149" t="s">
        <v>153</v>
      </c>
      <c r="H124" s="148" t="s">
        <v>46</v>
      </c>
      <c r="I124" s="150"/>
      <c r="L124" s="146"/>
      <c r="M124" s="151"/>
      <c r="T124" s="152"/>
      <c r="AT124" s="148" t="s">
        <v>141</v>
      </c>
      <c r="AU124" s="148" t="s">
        <v>92</v>
      </c>
      <c r="AV124" s="12" t="s">
        <v>88</v>
      </c>
      <c r="AW124" s="12" t="s">
        <v>42</v>
      </c>
      <c r="AX124" s="12" t="s">
        <v>83</v>
      </c>
      <c r="AY124" s="148" t="s">
        <v>130</v>
      </c>
    </row>
    <row r="125" spans="2:51" s="12" customFormat="1" ht="12">
      <c r="B125" s="146"/>
      <c r="D125" s="147" t="s">
        <v>141</v>
      </c>
      <c r="E125" s="148" t="s">
        <v>46</v>
      </c>
      <c r="F125" s="149" t="s">
        <v>154</v>
      </c>
      <c r="H125" s="148" t="s">
        <v>46</v>
      </c>
      <c r="I125" s="150"/>
      <c r="L125" s="146"/>
      <c r="M125" s="151"/>
      <c r="T125" s="152"/>
      <c r="AT125" s="148" t="s">
        <v>141</v>
      </c>
      <c r="AU125" s="148" t="s">
        <v>92</v>
      </c>
      <c r="AV125" s="12" t="s">
        <v>88</v>
      </c>
      <c r="AW125" s="12" t="s">
        <v>42</v>
      </c>
      <c r="AX125" s="12" t="s">
        <v>83</v>
      </c>
      <c r="AY125" s="148" t="s">
        <v>130</v>
      </c>
    </row>
    <row r="126" spans="2:51" s="12" customFormat="1" ht="12">
      <c r="B126" s="146"/>
      <c r="D126" s="147" t="s">
        <v>141</v>
      </c>
      <c r="E126" s="148" t="s">
        <v>46</v>
      </c>
      <c r="F126" s="149" t="s">
        <v>144</v>
      </c>
      <c r="H126" s="148" t="s">
        <v>46</v>
      </c>
      <c r="I126" s="150"/>
      <c r="L126" s="146"/>
      <c r="M126" s="151"/>
      <c r="T126" s="152"/>
      <c r="AT126" s="148" t="s">
        <v>141</v>
      </c>
      <c r="AU126" s="148" t="s">
        <v>92</v>
      </c>
      <c r="AV126" s="12" t="s">
        <v>88</v>
      </c>
      <c r="AW126" s="12" t="s">
        <v>42</v>
      </c>
      <c r="AX126" s="12" t="s">
        <v>83</v>
      </c>
      <c r="AY126" s="148" t="s">
        <v>130</v>
      </c>
    </row>
    <row r="127" spans="2:51" s="12" customFormat="1" ht="12">
      <c r="B127" s="146"/>
      <c r="D127" s="147" t="s">
        <v>141</v>
      </c>
      <c r="E127" s="148" t="s">
        <v>46</v>
      </c>
      <c r="F127" s="149" t="s">
        <v>145</v>
      </c>
      <c r="H127" s="148" t="s">
        <v>46</v>
      </c>
      <c r="I127" s="150"/>
      <c r="L127" s="146"/>
      <c r="M127" s="151"/>
      <c r="T127" s="152"/>
      <c r="AT127" s="148" t="s">
        <v>141</v>
      </c>
      <c r="AU127" s="148" t="s">
        <v>92</v>
      </c>
      <c r="AV127" s="12" t="s">
        <v>88</v>
      </c>
      <c r="AW127" s="12" t="s">
        <v>42</v>
      </c>
      <c r="AX127" s="12" t="s">
        <v>83</v>
      </c>
      <c r="AY127" s="148" t="s">
        <v>130</v>
      </c>
    </row>
    <row r="128" spans="2:51" s="13" customFormat="1" ht="12">
      <c r="B128" s="153"/>
      <c r="D128" s="147" t="s">
        <v>141</v>
      </c>
      <c r="E128" s="154" t="s">
        <v>46</v>
      </c>
      <c r="F128" s="155" t="s">
        <v>155</v>
      </c>
      <c r="H128" s="156">
        <v>0.72</v>
      </c>
      <c r="I128" s="157"/>
      <c r="L128" s="153"/>
      <c r="M128" s="158"/>
      <c r="T128" s="159"/>
      <c r="AT128" s="154" t="s">
        <v>141</v>
      </c>
      <c r="AU128" s="154" t="s">
        <v>92</v>
      </c>
      <c r="AV128" s="13" t="s">
        <v>92</v>
      </c>
      <c r="AW128" s="13" t="s">
        <v>42</v>
      </c>
      <c r="AX128" s="13" t="s">
        <v>83</v>
      </c>
      <c r="AY128" s="154" t="s">
        <v>130</v>
      </c>
    </row>
    <row r="129" spans="2:51" s="14" customFormat="1" ht="12">
      <c r="B129" s="160"/>
      <c r="D129" s="147" t="s">
        <v>141</v>
      </c>
      <c r="E129" s="161" t="s">
        <v>46</v>
      </c>
      <c r="F129" s="162" t="s">
        <v>152</v>
      </c>
      <c r="H129" s="163">
        <v>0.72</v>
      </c>
      <c r="I129" s="164"/>
      <c r="L129" s="160"/>
      <c r="M129" s="165"/>
      <c r="T129" s="166"/>
      <c r="AT129" s="161" t="s">
        <v>141</v>
      </c>
      <c r="AU129" s="161" t="s">
        <v>92</v>
      </c>
      <c r="AV129" s="14" t="s">
        <v>95</v>
      </c>
      <c r="AW129" s="14" t="s">
        <v>42</v>
      </c>
      <c r="AX129" s="14" t="s">
        <v>83</v>
      </c>
      <c r="AY129" s="161" t="s">
        <v>130</v>
      </c>
    </row>
    <row r="130" spans="2:51" s="12" customFormat="1" ht="12">
      <c r="B130" s="146"/>
      <c r="D130" s="147" t="s">
        <v>141</v>
      </c>
      <c r="E130" s="148" t="s">
        <v>46</v>
      </c>
      <c r="F130" s="149" t="s">
        <v>156</v>
      </c>
      <c r="H130" s="148" t="s">
        <v>46</v>
      </c>
      <c r="I130" s="150"/>
      <c r="L130" s="146"/>
      <c r="M130" s="151"/>
      <c r="T130" s="152"/>
      <c r="AT130" s="148" t="s">
        <v>141</v>
      </c>
      <c r="AU130" s="148" t="s">
        <v>92</v>
      </c>
      <c r="AV130" s="12" t="s">
        <v>88</v>
      </c>
      <c r="AW130" s="12" t="s">
        <v>42</v>
      </c>
      <c r="AX130" s="12" t="s">
        <v>83</v>
      </c>
      <c r="AY130" s="148" t="s">
        <v>130</v>
      </c>
    </row>
    <row r="131" spans="2:51" s="12" customFormat="1" ht="12">
      <c r="B131" s="146"/>
      <c r="D131" s="147" t="s">
        <v>141</v>
      </c>
      <c r="E131" s="148" t="s">
        <v>46</v>
      </c>
      <c r="F131" s="149" t="s">
        <v>157</v>
      </c>
      <c r="H131" s="148" t="s">
        <v>46</v>
      </c>
      <c r="I131" s="150"/>
      <c r="L131" s="146"/>
      <c r="M131" s="151"/>
      <c r="T131" s="152"/>
      <c r="AT131" s="148" t="s">
        <v>141</v>
      </c>
      <c r="AU131" s="148" t="s">
        <v>92</v>
      </c>
      <c r="AV131" s="12" t="s">
        <v>88</v>
      </c>
      <c r="AW131" s="12" t="s">
        <v>42</v>
      </c>
      <c r="AX131" s="12" t="s">
        <v>83</v>
      </c>
      <c r="AY131" s="148" t="s">
        <v>130</v>
      </c>
    </row>
    <row r="132" spans="2:51" s="12" customFormat="1" ht="12">
      <c r="B132" s="146"/>
      <c r="D132" s="147" t="s">
        <v>141</v>
      </c>
      <c r="E132" s="148" t="s">
        <v>46</v>
      </c>
      <c r="F132" s="149" t="s">
        <v>158</v>
      </c>
      <c r="H132" s="148" t="s">
        <v>46</v>
      </c>
      <c r="I132" s="150"/>
      <c r="L132" s="146"/>
      <c r="M132" s="151"/>
      <c r="T132" s="152"/>
      <c r="AT132" s="148" t="s">
        <v>141</v>
      </c>
      <c r="AU132" s="148" t="s">
        <v>92</v>
      </c>
      <c r="AV132" s="12" t="s">
        <v>88</v>
      </c>
      <c r="AW132" s="12" t="s">
        <v>42</v>
      </c>
      <c r="AX132" s="12" t="s">
        <v>83</v>
      </c>
      <c r="AY132" s="148" t="s">
        <v>130</v>
      </c>
    </row>
    <row r="133" spans="2:51" s="13" customFormat="1" ht="12">
      <c r="B133" s="153"/>
      <c r="D133" s="147" t="s">
        <v>141</v>
      </c>
      <c r="E133" s="154" t="s">
        <v>46</v>
      </c>
      <c r="F133" s="155" t="s">
        <v>159</v>
      </c>
      <c r="H133" s="156">
        <v>0.936</v>
      </c>
      <c r="I133" s="157"/>
      <c r="L133" s="153"/>
      <c r="M133" s="158"/>
      <c r="T133" s="159"/>
      <c r="AT133" s="154" t="s">
        <v>141</v>
      </c>
      <c r="AU133" s="154" t="s">
        <v>92</v>
      </c>
      <c r="AV133" s="13" t="s">
        <v>92</v>
      </c>
      <c r="AW133" s="13" t="s">
        <v>42</v>
      </c>
      <c r="AX133" s="13" t="s">
        <v>83</v>
      </c>
      <c r="AY133" s="154" t="s">
        <v>130</v>
      </c>
    </row>
    <row r="134" spans="2:51" s="12" customFormat="1" ht="12">
      <c r="B134" s="146"/>
      <c r="D134" s="147" t="s">
        <v>141</v>
      </c>
      <c r="E134" s="148" t="s">
        <v>46</v>
      </c>
      <c r="F134" s="149" t="s">
        <v>160</v>
      </c>
      <c r="H134" s="148" t="s">
        <v>46</v>
      </c>
      <c r="I134" s="150"/>
      <c r="L134" s="146"/>
      <c r="M134" s="151"/>
      <c r="T134" s="152"/>
      <c r="AT134" s="148" t="s">
        <v>141</v>
      </c>
      <c r="AU134" s="148" t="s">
        <v>92</v>
      </c>
      <c r="AV134" s="12" t="s">
        <v>88</v>
      </c>
      <c r="AW134" s="12" t="s">
        <v>42</v>
      </c>
      <c r="AX134" s="12" t="s">
        <v>83</v>
      </c>
      <c r="AY134" s="148" t="s">
        <v>130</v>
      </c>
    </row>
    <row r="135" spans="2:51" s="12" customFormat="1" ht="12">
      <c r="B135" s="146"/>
      <c r="D135" s="147" t="s">
        <v>141</v>
      </c>
      <c r="E135" s="148" t="s">
        <v>46</v>
      </c>
      <c r="F135" s="149" t="s">
        <v>161</v>
      </c>
      <c r="H135" s="148" t="s">
        <v>46</v>
      </c>
      <c r="I135" s="150"/>
      <c r="L135" s="146"/>
      <c r="M135" s="151"/>
      <c r="T135" s="152"/>
      <c r="AT135" s="148" t="s">
        <v>141</v>
      </c>
      <c r="AU135" s="148" t="s">
        <v>92</v>
      </c>
      <c r="AV135" s="12" t="s">
        <v>88</v>
      </c>
      <c r="AW135" s="12" t="s">
        <v>42</v>
      </c>
      <c r="AX135" s="12" t="s">
        <v>83</v>
      </c>
      <c r="AY135" s="148" t="s">
        <v>130</v>
      </c>
    </row>
    <row r="136" spans="2:51" s="13" customFormat="1" ht="12">
      <c r="B136" s="153"/>
      <c r="D136" s="147" t="s">
        <v>141</v>
      </c>
      <c r="E136" s="154" t="s">
        <v>46</v>
      </c>
      <c r="F136" s="155" t="s">
        <v>162</v>
      </c>
      <c r="H136" s="156">
        <v>0.852</v>
      </c>
      <c r="I136" s="157"/>
      <c r="L136" s="153"/>
      <c r="M136" s="158"/>
      <c r="T136" s="159"/>
      <c r="AT136" s="154" t="s">
        <v>141</v>
      </c>
      <c r="AU136" s="154" t="s">
        <v>92</v>
      </c>
      <c r="AV136" s="13" t="s">
        <v>92</v>
      </c>
      <c r="AW136" s="13" t="s">
        <v>42</v>
      </c>
      <c r="AX136" s="13" t="s">
        <v>83</v>
      </c>
      <c r="AY136" s="154" t="s">
        <v>130</v>
      </c>
    </row>
    <row r="137" spans="2:51" s="14" customFormat="1" ht="12">
      <c r="B137" s="160"/>
      <c r="D137" s="147" t="s">
        <v>141</v>
      </c>
      <c r="E137" s="161" t="s">
        <v>46</v>
      </c>
      <c r="F137" s="162" t="s">
        <v>152</v>
      </c>
      <c r="H137" s="163">
        <v>1.788</v>
      </c>
      <c r="I137" s="164"/>
      <c r="L137" s="160"/>
      <c r="M137" s="165"/>
      <c r="T137" s="166"/>
      <c r="AT137" s="161" t="s">
        <v>141</v>
      </c>
      <c r="AU137" s="161" t="s">
        <v>92</v>
      </c>
      <c r="AV137" s="14" t="s">
        <v>95</v>
      </c>
      <c r="AW137" s="14" t="s">
        <v>42</v>
      </c>
      <c r="AX137" s="14" t="s">
        <v>83</v>
      </c>
      <c r="AY137" s="161" t="s">
        <v>130</v>
      </c>
    </row>
    <row r="138" spans="2:51" s="15" customFormat="1" ht="12">
      <c r="B138" s="167"/>
      <c r="D138" s="147" t="s">
        <v>141</v>
      </c>
      <c r="E138" s="168" t="s">
        <v>46</v>
      </c>
      <c r="F138" s="169" t="s">
        <v>163</v>
      </c>
      <c r="H138" s="170">
        <v>2.508</v>
      </c>
      <c r="I138" s="171"/>
      <c r="L138" s="167"/>
      <c r="M138" s="172"/>
      <c r="T138" s="173"/>
      <c r="AT138" s="168" t="s">
        <v>141</v>
      </c>
      <c r="AU138" s="168" t="s">
        <v>92</v>
      </c>
      <c r="AV138" s="15" t="s">
        <v>137</v>
      </c>
      <c r="AW138" s="15" t="s">
        <v>42</v>
      </c>
      <c r="AX138" s="15" t="s">
        <v>88</v>
      </c>
      <c r="AY138" s="168" t="s">
        <v>130</v>
      </c>
    </row>
    <row r="139" spans="2:65" s="1" customFormat="1" ht="44.25" customHeight="1">
      <c r="B139" s="34"/>
      <c r="C139" s="129" t="s">
        <v>137</v>
      </c>
      <c r="D139" s="129" t="s">
        <v>132</v>
      </c>
      <c r="E139" s="130" t="s">
        <v>168</v>
      </c>
      <c r="F139" s="131" t="s">
        <v>169</v>
      </c>
      <c r="G139" s="132" t="s">
        <v>135</v>
      </c>
      <c r="H139" s="133">
        <v>0.96</v>
      </c>
      <c r="I139" s="134"/>
      <c r="J139" s="135">
        <f>ROUND(I139*H139,2)</f>
        <v>0</v>
      </c>
      <c r="K139" s="131" t="s">
        <v>136</v>
      </c>
      <c r="L139" s="34"/>
      <c r="M139" s="136" t="s">
        <v>46</v>
      </c>
      <c r="N139" s="137" t="s">
        <v>54</v>
      </c>
      <c r="P139" s="138">
        <f>O139*H139</f>
        <v>0</v>
      </c>
      <c r="Q139" s="138">
        <v>0</v>
      </c>
      <c r="R139" s="138">
        <f>Q139*H139</f>
        <v>0</v>
      </c>
      <c r="S139" s="138">
        <v>0</v>
      </c>
      <c r="T139" s="139">
        <f>S139*H139</f>
        <v>0</v>
      </c>
      <c r="AR139" s="140" t="s">
        <v>137</v>
      </c>
      <c r="AT139" s="140" t="s">
        <v>132</v>
      </c>
      <c r="AU139" s="140" t="s">
        <v>92</v>
      </c>
      <c r="AY139" s="18" t="s">
        <v>130</v>
      </c>
      <c r="BE139" s="141">
        <f>IF(N139="základní",J139,0)</f>
        <v>0</v>
      </c>
      <c r="BF139" s="141">
        <f>IF(N139="snížená",J139,0)</f>
        <v>0</v>
      </c>
      <c r="BG139" s="141">
        <f>IF(N139="zákl. přenesená",J139,0)</f>
        <v>0</v>
      </c>
      <c r="BH139" s="141">
        <f>IF(N139="sníž. přenesená",J139,0)</f>
        <v>0</v>
      </c>
      <c r="BI139" s="141">
        <f>IF(N139="nulová",J139,0)</f>
        <v>0</v>
      </c>
      <c r="BJ139" s="18" t="s">
        <v>88</v>
      </c>
      <c r="BK139" s="141">
        <f>ROUND(I139*H139,2)</f>
        <v>0</v>
      </c>
      <c r="BL139" s="18" t="s">
        <v>137</v>
      </c>
      <c r="BM139" s="140" t="s">
        <v>170</v>
      </c>
    </row>
    <row r="140" spans="2:47" s="1" customFormat="1" ht="12">
      <c r="B140" s="34"/>
      <c r="D140" s="142" t="s">
        <v>139</v>
      </c>
      <c r="F140" s="143" t="s">
        <v>171</v>
      </c>
      <c r="I140" s="144"/>
      <c r="L140" s="34"/>
      <c r="M140" s="145"/>
      <c r="T140" s="55"/>
      <c r="AT140" s="18" t="s">
        <v>139</v>
      </c>
      <c r="AU140" s="18" t="s">
        <v>92</v>
      </c>
    </row>
    <row r="141" spans="2:51" s="12" customFormat="1" ht="12">
      <c r="B141" s="146"/>
      <c r="D141" s="147" t="s">
        <v>141</v>
      </c>
      <c r="E141" s="148" t="s">
        <v>46</v>
      </c>
      <c r="F141" s="149" t="s">
        <v>172</v>
      </c>
      <c r="H141" s="148" t="s">
        <v>46</v>
      </c>
      <c r="I141" s="150"/>
      <c r="L141" s="146"/>
      <c r="M141" s="151"/>
      <c r="T141" s="152"/>
      <c r="AT141" s="148" t="s">
        <v>141</v>
      </c>
      <c r="AU141" s="148" t="s">
        <v>92</v>
      </c>
      <c r="AV141" s="12" t="s">
        <v>88</v>
      </c>
      <c r="AW141" s="12" t="s">
        <v>42</v>
      </c>
      <c r="AX141" s="12" t="s">
        <v>83</v>
      </c>
      <c r="AY141" s="148" t="s">
        <v>130</v>
      </c>
    </row>
    <row r="142" spans="2:51" s="12" customFormat="1" ht="12">
      <c r="B142" s="146"/>
      <c r="D142" s="147" t="s">
        <v>141</v>
      </c>
      <c r="E142" s="148" t="s">
        <v>46</v>
      </c>
      <c r="F142" s="149" t="s">
        <v>143</v>
      </c>
      <c r="H142" s="148" t="s">
        <v>46</v>
      </c>
      <c r="I142" s="150"/>
      <c r="L142" s="146"/>
      <c r="M142" s="151"/>
      <c r="T142" s="152"/>
      <c r="AT142" s="148" t="s">
        <v>141</v>
      </c>
      <c r="AU142" s="148" t="s">
        <v>92</v>
      </c>
      <c r="AV142" s="12" t="s">
        <v>88</v>
      </c>
      <c r="AW142" s="12" t="s">
        <v>42</v>
      </c>
      <c r="AX142" s="12" t="s">
        <v>83</v>
      </c>
      <c r="AY142" s="148" t="s">
        <v>130</v>
      </c>
    </row>
    <row r="143" spans="2:51" s="12" customFormat="1" ht="12">
      <c r="B143" s="146"/>
      <c r="D143" s="147" t="s">
        <v>141</v>
      </c>
      <c r="E143" s="148" t="s">
        <v>46</v>
      </c>
      <c r="F143" s="149" t="s">
        <v>144</v>
      </c>
      <c r="H143" s="148" t="s">
        <v>46</v>
      </c>
      <c r="I143" s="150"/>
      <c r="L143" s="146"/>
      <c r="M143" s="151"/>
      <c r="T143" s="152"/>
      <c r="AT143" s="148" t="s">
        <v>141</v>
      </c>
      <c r="AU143" s="148" t="s">
        <v>92</v>
      </c>
      <c r="AV143" s="12" t="s">
        <v>88</v>
      </c>
      <c r="AW143" s="12" t="s">
        <v>42</v>
      </c>
      <c r="AX143" s="12" t="s">
        <v>83</v>
      </c>
      <c r="AY143" s="148" t="s">
        <v>130</v>
      </c>
    </row>
    <row r="144" spans="2:51" s="12" customFormat="1" ht="12">
      <c r="B144" s="146"/>
      <c r="D144" s="147" t="s">
        <v>141</v>
      </c>
      <c r="E144" s="148" t="s">
        <v>46</v>
      </c>
      <c r="F144" s="149" t="s">
        <v>145</v>
      </c>
      <c r="H144" s="148" t="s">
        <v>46</v>
      </c>
      <c r="I144" s="150"/>
      <c r="L144" s="146"/>
      <c r="M144" s="151"/>
      <c r="T144" s="152"/>
      <c r="AT144" s="148" t="s">
        <v>141</v>
      </c>
      <c r="AU144" s="148" t="s">
        <v>92</v>
      </c>
      <c r="AV144" s="12" t="s">
        <v>88</v>
      </c>
      <c r="AW144" s="12" t="s">
        <v>42</v>
      </c>
      <c r="AX144" s="12" t="s">
        <v>83</v>
      </c>
      <c r="AY144" s="148" t="s">
        <v>130</v>
      </c>
    </row>
    <row r="145" spans="2:51" s="13" customFormat="1" ht="12">
      <c r="B145" s="153"/>
      <c r="D145" s="147" t="s">
        <v>141</v>
      </c>
      <c r="E145" s="154" t="s">
        <v>46</v>
      </c>
      <c r="F145" s="155" t="s">
        <v>146</v>
      </c>
      <c r="H145" s="156">
        <v>0.96</v>
      </c>
      <c r="I145" s="157"/>
      <c r="L145" s="153"/>
      <c r="M145" s="158"/>
      <c r="T145" s="159"/>
      <c r="AT145" s="154" t="s">
        <v>141</v>
      </c>
      <c r="AU145" s="154" t="s">
        <v>92</v>
      </c>
      <c r="AV145" s="13" t="s">
        <v>92</v>
      </c>
      <c r="AW145" s="13" t="s">
        <v>42</v>
      </c>
      <c r="AX145" s="13" t="s">
        <v>88</v>
      </c>
      <c r="AY145" s="154" t="s">
        <v>130</v>
      </c>
    </row>
    <row r="146" spans="2:65" s="1" customFormat="1" ht="55.5" customHeight="1">
      <c r="B146" s="34"/>
      <c r="C146" s="129" t="s">
        <v>173</v>
      </c>
      <c r="D146" s="129" t="s">
        <v>132</v>
      </c>
      <c r="E146" s="130" t="s">
        <v>174</v>
      </c>
      <c r="F146" s="131" t="s">
        <v>175</v>
      </c>
      <c r="G146" s="132" t="s">
        <v>176</v>
      </c>
      <c r="H146" s="133">
        <v>16.72</v>
      </c>
      <c r="I146" s="134"/>
      <c r="J146" s="135">
        <f>ROUND(I146*H146,2)</f>
        <v>0</v>
      </c>
      <c r="K146" s="131" t="s">
        <v>136</v>
      </c>
      <c r="L146" s="34"/>
      <c r="M146" s="136" t="s">
        <v>46</v>
      </c>
      <c r="N146" s="137" t="s">
        <v>54</v>
      </c>
      <c r="P146" s="138">
        <f>O146*H146</f>
        <v>0</v>
      </c>
      <c r="Q146" s="138">
        <v>0</v>
      </c>
      <c r="R146" s="138">
        <f>Q146*H146</f>
        <v>0</v>
      </c>
      <c r="S146" s="138">
        <v>0</v>
      </c>
      <c r="T146" s="139">
        <f>S146*H146</f>
        <v>0</v>
      </c>
      <c r="AR146" s="140" t="s">
        <v>137</v>
      </c>
      <c r="AT146" s="140" t="s">
        <v>132</v>
      </c>
      <c r="AU146" s="140" t="s">
        <v>92</v>
      </c>
      <c r="AY146" s="18" t="s">
        <v>130</v>
      </c>
      <c r="BE146" s="141">
        <f>IF(N146="základní",J146,0)</f>
        <v>0</v>
      </c>
      <c r="BF146" s="141">
        <f>IF(N146="snížená",J146,0)</f>
        <v>0</v>
      </c>
      <c r="BG146" s="141">
        <f>IF(N146="zákl. přenesená",J146,0)</f>
        <v>0</v>
      </c>
      <c r="BH146" s="141">
        <f>IF(N146="sníž. přenesená",J146,0)</f>
        <v>0</v>
      </c>
      <c r="BI146" s="141">
        <f>IF(N146="nulová",J146,0)</f>
        <v>0</v>
      </c>
      <c r="BJ146" s="18" t="s">
        <v>88</v>
      </c>
      <c r="BK146" s="141">
        <f>ROUND(I146*H146,2)</f>
        <v>0</v>
      </c>
      <c r="BL146" s="18" t="s">
        <v>137</v>
      </c>
      <c r="BM146" s="140" t="s">
        <v>177</v>
      </c>
    </row>
    <row r="147" spans="2:47" s="1" customFormat="1" ht="12">
      <c r="B147" s="34"/>
      <c r="D147" s="142" t="s">
        <v>139</v>
      </c>
      <c r="F147" s="143" t="s">
        <v>178</v>
      </c>
      <c r="I147" s="144"/>
      <c r="L147" s="34"/>
      <c r="M147" s="145"/>
      <c r="T147" s="55"/>
      <c r="AT147" s="18" t="s">
        <v>139</v>
      </c>
      <c r="AU147" s="18" t="s">
        <v>92</v>
      </c>
    </row>
    <row r="148" spans="2:51" s="12" customFormat="1" ht="12">
      <c r="B148" s="146"/>
      <c r="D148" s="147" t="s">
        <v>141</v>
      </c>
      <c r="E148" s="148" t="s">
        <v>46</v>
      </c>
      <c r="F148" s="149" t="s">
        <v>179</v>
      </c>
      <c r="H148" s="148" t="s">
        <v>46</v>
      </c>
      <c r="I148" s="150"/>
      <c r="L148" s="146"/>
      <c r="M148" s="151"/>
      <c r="T148" s="152"/>
      <c r="AT148" s="148" t="s">
        <v>141</v>
      </c>
      <c r="AU148" s="148" t="s">
        <v>92</v>
      </c>
      <c r="AV148" s="12" t="s">
        <v>88</v>
      </c>
      <c r="AW148" s="12" t="s">
        <v>42</v>
      </c>
      <c r="AX148" s="12" t="s">
        <v>83</v>
      </c>
      <c r="AY148" s="148" t="s">
        <v>130</v>
      </c>
    </row>
    <row r="149" spans="2:51" s="12" customFormat="1" ht="12">
      <c r="B149" s="146"/>
      <c r="D149" s="147" t="s">
        <v>141</v>
      </c>
      <c r="E149" s="148" t="s">
        <v>46</v>
      </c>
      <c r="F149" s="149" t="s">
        <v>154</v>
      </c>
      <c r="H149" s="148" t="s">
        <v>46</v>
      </c>
      <c r="I149" s="150"/>
      <c r="L149" s="146"/>
      <c r="M149" s="151"/>
      <c r="T149" s="152"/>
      <c r="AT149" s="148" t="s">
        <v>141</v>
      </c>
      <c r="AU149" s="148" t="s">
        <v>92</v>
      </c>
      <c r="AV149" s="12" t="s">
        <v>88</v>
      </c>
      <c r="AW149" s="12" t="s">
        <v>42</v>
      </c>
      <c r="AX149" s="12" t="s">
        <v>83</v>
      </c>
      <c r="AY149" s="148" t="s">
        <v>130</v>
      </c>
    </row>
    <row r="150" spans="2:51" s="12" customFormat="1" ht="12">
      <c r="B150" s="146"/>
      <c r="D150" s="147" t="s">
        <v>141</v>
      </c>
      <c r="E150" s="148" t="s">
        <v>46</v>
      </c>
      <c r="F150" s="149" t="s">
        <v>144</v>
      </c>
      <c r="H150" s="148" t="s">
        <v>46</v>
      </c>
      <c r="I150" s="150"/>
      <c r="L150" s="146"/>
      <c r="M150" s="151"/>
      <c r="T150" s="152"/>
      <c r="AT150" s="148" t="s">
        <v>141</v>
      </c>
      <c r="AU150" s="148" t="s">
        <v>92</v>
      </c>
      <c r="AV150" s="12" t="s">
        <v>88</v>
      </c>
      <c r="AW150" s="12" t="s">
        <v>42</v>
      </c>
      <c r="AX150" s="12" t="s">
        <v>83</v>
      </c>
      <c r="AY150" s="148" t="s">
        <v>130</v>
      </c>
    </row>
    <row r="151" spans="2:51" s="12" customFormat="1" ht="12">
      <c r="B151" s="146"/>
      <c r="D151" s="147" t="s">
        <v>141</v>
      </c>
      <c r="E151" s="148" t="s">
        <v>46</v>
      </c>
      <c r="F151" s="149" t="s">
        <v>145</v>
      </c>
      <c r="H151" s="148" t="s">
        <v>46</v>
      </c>
      <c r="I151" s="150"/>
      <c r="L151" s="146"/>
      <c r="M151" s="151"/>
      <c r="T151" s="152"/>
      <c r="AT151" s="148" t="s">
        <v>141</v>
      </c>
      <c r="AU151" s="148" t="s">
        <v>92</v>
      </c>
      <c r="AV151" s="12" t="s">
        <v>88</v>
      </c>
      <c r="AW151" s="12" t="s">
        <v>42</v>
      </c>
      <c r="AX151" s="12" t="s">
        <v>83</v>
      </c>
      <c r="AY151" s="148" t="s">
        <v>130</v>
      </c>
    </row>
    <row r="152" spans="2:51" s="13" customFormat="1" ht="12">
      <c r="B152" s="153"/>
      <c r="D152" s="147" t="s">
        <v>141</v>
      </c>
      <c r="E152" s="154" t="s">
        <v>46</v>
      </c>
      <c r="F152" s="155" t="s">
        <v>180</v>
      </c>
      <c r="H152" s="156">
        <v>4.8</v>
      </c>
      <c r="I152" s="157"/>
      <c r="L152" s="153"/>
      <c r="M152" s="158"/>
      <c r="T152" s="159"/>
      <c r="AT152" s="154" t="s">
        <v>141</v>
      </c>
      <c r="AU152" s="154" t="s">
        <v>92</v>
      </c>
      <c r="AV152" s="13" t="s">
        <v>92</v>
      </c>
      <c r="AW152" s="13" t="s">
        <v>42</v>
      </c>
      <c r="AX152" s="13" t="s">
        <v>83</v>
      </c>
      <c r="AY152" s="154" t="s">
        <v>130</v>
      </c>
    </row>
    <row r="153" spans="2:51" s="14" customFormat="1" ht="12">
      <c r="B153" s="160"/>
      <c r="D153" s="147" t="s">
        <v>141</v>
      </c>
      <c r="E153" s="161" t="s">
        <v>46</v>
      </c>
      <c r="F153" s="162" t="s">
        <v>152</v>
      </c>
      <c r="H153" s="163">
        <v>4.8</v>
      </c>
      <c r="I153" s="164"/>
      <c r="L153" s="160"/>
      <c r="M153" s="165"/>
      <c r="T153" s="166"/>
      <c r="AT153" s="161" t="s">
        <v>141</v>
      </c>
      <c r="AU153" s="161" t="s">
        <v>92</v>
      </c>
      <c r="AV153" s="14" t="s">
        <v>95</v>
      </c>
      <c r="AW153" s="14" t="s">
        <v>42</v>
      </c>
      <c r="AX153" s="14" t="s">
        <v>83</v>
      </c>
      <c r="AY153" s="161" t="s">
        <v>130</v>
      </c>
    </row>
    <row r="154" spans="2:51" s="12" customFormat="1" ht="12">
      <c r="B154" s="146"/>
      <c r="D154" s="147" t="s">
        <v>141</v>
      </c>
      <c r="E154" s="148" t="s">
        <v>46</v>
      </c>
      <c r="F154" s="149" t="s">
        <v>181</v>
      </c>
      <c r="H154" s="148" t="s">
        <v>46</v>
      </c>
      <c r="I154" s="150"/>
      <c r="L154" s="146"/>
      <c r="M154" s="151"/>
      <c r="T154" s="152"/>
      <c r="AT154" s="148" t="s">
        <v>141</v>
      </c>
      <c r="AU154" s="148" t="s">
        <v>92</v>
      </c>
      <c r="AV154" s="12" t="s">
        <v>88</v>
      </c>
      <c r="AW154" s="12" t="s">
        <v>42</v>
      </c>
      <c r="AX154" s="12" t="s">
        <v>83</v>
      </c>
      <c r="AY154" s="148" t="s">
        <v>130</v>
      </c>
    </row>
    <row r="155" spans="2:51" s="12" customFormat="1" ht="12">
      <c r="B155" s="146"/>
      <c r="D155" s="147" t="s">
        <v>141</v>
      </c>
      <c r="E155" s="148" t="s">
        <v>46</v>
      </c>
      <c r="F155" s="149" t="s">
        <v>157</v>
      </c>
      <c r="H155" s="148" t="s">
        <v>46</v>
      </c>
      <c r="I155" s="150"/>
      <c r="L155" s="146"/>
      <c r="M155" s="151"/>
      <c r="T155" s="152"/>
      <c r="AT155" s="148" t="s">
        <v>141</v>
      </c>
      <c r="AU155" s="148" t="s">
        <v>92</v>
      </c>
      <c r="AV155" s="12" t="s">
        <v>88</v>
      </c>
      <c r="AW155" s="12" t="s">
        <v>42</v>
      </c>
      <c r="AX155" s="12" t="s">
        <v>83</v>
      </c>
      <c r="AY155" s="148" t="s">
        <v>130</v>
      </c>
    </row>
    <row r="156" spans="2:51" s="12" customFormat="1" ht="12">
      <c r="B156" s="146"/>
      <c r="D156" s="147" t="s">
        <v>141</v>
      </c>
      <c r="E156" s="148" t="s">
        <v>46</v>
      </c>
      <c r="F156" s="149" t="s">
        <v>158</v>
      </c>
      <c r="H156" s="148" t="s">
        <v>46</v>
      </c>
      <c r="I156" s="150"/>
      <c r="L156" s="146"/>
      <c r="M156" s="151"/>
      <c r="T156" s="152"/>
      <c r="AT156" s="148" t="s">
        <v>141</v>
      </c>
      <c r="AU156" s="148" t="s">
        <v>92</v>
      </c>
      <c r="AV156" s="12" t="s">
        <v>88</v>
      </c>
      <c r="AW156" s="12" t="s">
        <v>42</v>
      </c>
      <c r="AX156" s="12" t="s">
        <v>83</v>
      </c>
      <c r="AY156" s="148" t="s">
        <v>130</v>
      </c>
    </row>
    <row r="157" spans="2:51" s="13" customFormat="1" ht="12">
      <c r="B157" s="153"/>
      <c r="D157" s="147" t="s">
        <v>141</v>
      </c>
      <c r="E157" s="154" t="s">
        <v>46</v>
      </c>
      <c r="F157" s="155" t="s">
        <v>182</v>
      </c>
      <c r="H157" s="156">
        <v>6.24</v>
      </c>
      <c r="I157" s="157"/>
      <c r="L157" s="153"/>
      <c r="M157" s="158"/>
      <c r="T157" s="159"/>
      <c r="AT157" s="154" t="s">
        <v>141</v>
      </c>
      <c r="AU157" s="154" t="s">
        <v>92</v>
      </c>
      <c r="AV157" s="13" t="s">
        <v>92</v>
      </c>
      <c r="AW157" s="13" t="s">
        <v>42</v>
      </c>
      <c r="AX157" s="13" t="s">
        <v>83</v>
      </c>
      <c r="AY157" s="154" t="s">
        <v>130</v>
      </c>
    </row>
    <row r="158" spans="2:51" s="12" customFormat="1" ht="12">
      <c r="B158" s="146"/>
      <c r="D158" s="147" t="s">
        <v>141</v>
      </c>
      <c r="E158" s="148" t="s">
        <v>46</v>
      </c>
      <c r="F158" s="149" t="s">
        <v>160</v>
      </c>
      <c r="H158" s="148" t="s">
        <v>46</v>
      </c>
      <c r="I158" s="150"/>
      <c r="L158" s="146"/>
      <c r="M158" s="151"/>
      <c r="T158" s="152"/>
      <c r="AT158" s="148" t="s">
        <v>141</v>
      </c>
      <c r="AU158" s="148" t="s">
        <v>92</v>
      </c>
      <c r="AV158" s="12" t="s">
        <v>88</v>
      </c>
      <c r="AW158" s="12" t="s">
        <v>42</v>
      </c>
      <c r="AX158" s="12" t="s">
        <v>83</v>
      </c>
      <c r="AY158" s="148" t="s">
        <v>130</v>
      </c>
    </row>
    <row r="159" spans="2:51" s="12" customFormat="1" ht="12">
      <c r="B159" s="146"/>
      <c r="D159" s="147" t="s">
        <v>141</v>
      </c>
      <c r="E159" s="148" t="s">
        <v>46</v>
      </c>
      <c r="F159" s="149" t="s">
        <v>161</v>
      </c>
      <c r="H159" s="148" t="s">
        <v>46</v>
      </c>
      <c r="I159" s="150"/>
      <c r="L159" s="146"/>
      <c r="M159" s="151"/>
      <c r="T159" s="152"/>
      <c r="AT159" s="148" t="s">
        <v>141</v>
      </c>
      <c r="AU159" s="148" t="s">
        <v>92</v>
      </c>
      <c r="AV159" s="12" t="s">
        <v>88</v>
      </c>
      <c r="AW159" s="12" t="s">
        <v>42</v>
      </c>
      <c r="AX159" s="12" t="s">
        <v>83</v>
      </c>
      <c r="AY159" s="148" t="s">
        <v>130</v>
      </c>
    </row>
    <row r="160" spans="2:51" s="13" customFormat="1" ht="12">
      <c r="B160" s="153"/>
      <c r="D160" s="147" t="s">
        <v>141</v>
      </c>
      <c r="E160" s="154" t="s">
        <v>46</v>
      </c>
      <c r="F160" s="155" t="s">
        <v>183</v>
      </c>
      <c r="H160" s="156">
        <v>5.68</v>
      </c>
      <c r="I160" s="157"/>
      <c r="L160" s="153"/>
      <c r="M160" s="158"/>
      <c r="T160" s="159"/>
      <c r="AT160" s="154" t="s">
        <v>141</v>
      </c>
      <c r="AU160" s="154" t="s">
        <v>92</v>
      </c>
      <c r="AV160" s="13" t="s">
        <v>92</v>
      </c>
      <c r="AW160" s="13" t="s">
        <v>42</v>
      </c>
      <c r="AX160" s="13" t="s">
        <v>83</v>
      </c>
      <c r="AY160" s="154" t="s">
        <v>130</v>
      </c>
    </row>
    <row r="161" spans="2:51" s="14" customFormat="1" ht="12">
      <c r="B161" s="160"/>
      <c r="D161" s="147" t="s">
        <v>141</v>
      </c>
      <c r="E161" s="161" t="s">
        <v>46</v>
      </c>
      <c r="F161" s="162" t="s">
        <v>152</v>
      </c>
      <c r="H161" s="163">
        <v>11.92</v>
      </c>
      <c r="I161" s="164"/>
      <c r="L161" s="160"/>
      <c r="M161" s="165"/>
      <c r="T161" s="166"/>
      <c r="AT161" s="161" t="s">
        <v>141</v>
      </c>
      <c r="AU161" s="161" t="s">
        <v>92</v>
      </c>
      <c r="AV161" s="14" t="s">
        <v>95</v>
      </c>
      <c r="AW161" s="14" t="s">
        <v>42</v>
      </c>
      <c r="AX161" s="14" t="s">
        <v>83</v>
      </c>
      <c r="AY161" s="161" t="s">
        <v>130</v>
      </c>
    </row>
    <row r="162" spans="2:51" s="15" customFormat="1" ht="12">
      <c r="B162" s="167"/>
      <c r="D162" s="147" t="s">
        <v>141</v>
      </c>
      <c r="E162" s="168" t="s">
        <v>46</v>
      </c>
      <c r="F162" s="169" t="s">
        <v>163</v>
      </c>
      <c r="H162" s="170">
        <v>16.72</v>
      </c>
      <c r="I162" s="171"/>
      <c r="L162" s="167"/>
      <c r="M162" s="172"/>
      <c r="T162" s="173"/>
      <c r="AT162" s="168" t="s">
        <v>141</v>
      </c>
      <c r="AU162" s="168" t="s">
        <v>92</v>
      </c>
      <c r="AV162" s="15" t="s">
        <v>137</v>
      </c>
      <c r="AW162" s="15" t="s">
        <v>42</v>
      </c>
      <c r="AX162" s="15" t="s">
        <v>88</v>
      </c>
      <c r="AY162" s="168" t="s">
        <v>130</v>
      </c>
    </row>
    <row r="163" spans="2:65" s="1" customFormat="1" ht="37.9" customHeight="1">
      <c r="B163" s="34"/>
      <c r="C163" s="129" t="s">
        <v>184</v>
      </c>
      <c r="D163" s="129" t="s">
        <v>132</v>
      </c>
      <c r="E163" s="130" t="s">
        <v>185</v>
      </c>
      <c r="F163" s="131" t="s">
        <v>186</v>
      </c>
      <c r="G163" s="132" t="s">
        <v>176</v>
      </c>
      <c r="H163" s="133">
        <v>16.72</v>
      </c>
      <c r="I163" s="134"/>
      <c r="J163" s="135">
        <f>ROUND(I163*H163,2)</f>
        <v>0</v>
      </c>
      <c r="K163" s="131" t="s">
        <v>136</v>
      </c>
      <c r="L163" s="34"/>
      <c r="M163" s="136" t="s">
        <v>46</v>
      </c>
      <c r="N163" s="137" t="s">
        <v>54</v>
      </c>
      <c r="P163" s="138">
        <f>O163*H163</f>
        <v>0</v>
      </c>
      <c r="Q163" s="138">
        <v>0</v>
      </c>
      <c r="R163" s="138">
        <f>Q163*H163</f>
        <v>0</v>
      </c>
      <c r="S163" s="138">
        <v>0</v>
      </c>
      <c r="T163" s="139">
        <f>S163*H163</f>
        <v>0</v>
      </c>
      <c r="AR163" s="140" t="s">
        <v>137</v>
      </c>
      <c r="AT163" s="140" t="s">
        <v>132</v>
      </c>
      <c r="AU163" s="140" t="s">
        <v>92</v>
      </c>
      <c r="AY163" s="18" t="s">
        <v>130</v>
      </c>
      <c r="BE163" s="141">
        <f>IF(N163="základní",J163,0)</f>
        <v>0</v>
      </c>
      <c r="BF163" s="141">
        <f>IF(N163="snížená",J163,0)</f>
        <v>0</v>
      </c>
      <c r="BG163" s="141">
        <f>IF(N163="zákl. přenesená",J163,0)</f>
        <v>0</v>
      </c>
      <c r="BH163" s="141">
        <f>IF(N163="sníž. přenesená",J163,0)</f>
        <v>0</v>
      </c>
      <c r="BI163" s="141">
        <f>IF(N163="nulová",J163,0)</f>
        <v>0</v>
      </c>
      <c r="BJ163" s="18" t="s">
        <v>88</v>
      </c>
      <c r="BK163" s="141">
        <f>ROUND(I163*H163,2)</f>
        <v>0</v>
      </c>
      <c r="BL163" s="18" t="s">
        <v>137</v>
      </c>
      <c r="BM163" s="140" t="s">
        <v>187</v>
      </c>
    </row>
    <row r="164" spans="2:47" s="1" customFormat="1" ht="12">
      <c r="B164" s="34"/>
      <c r="D164" s="142" t="s">
        <v>139</v>
      </c>
      <c r="F164" s="143" t="s">
        <v>188</v>
      </c>
      <c r="I164" s="144"/>
      <c r="L164" s="34"/>
      <c r="M164" s="145"/>
      <c r="T164" s="55"/>
      <c r="AT164" s="18" t="s">
        <v>139</v>
      </c>
      <c r="AU164" s="18" t="s">
        <v>92</v>
      </c>
    </row>
    <row r="165" spans="2:51" s="12" customFormat="1" ht="12">
      <c r="B165" s="146"/>
      <c r="D165" s="147" t="s">
        <v>141</v>
      </c>
      <c r="E165" s="148" t="s">
        <v>46</v>
      </c>
      <c r="F165" s="149" t="s">
        <v>189</v>
      </c>
      <c r="H165" s="148" t="s">
        <v>46</v>
      </c>
      <c r="I165" s="150"/>
      <c r="L165" s="146"/>
      <c r="M165" s="151"/>
      <c r="T165" s="152"/>
      <c r="AT165" s="148" t="s">
        <v>141</v>
      </c>
      <c r="AU165" s="148" t="s">
        <v>92</v>
      </c>
      <c r="AV165" s="12" t="s">
        <v>88</v>
      </c>
      <c r="AW165" s="12" t="s">
        <v>42</v>
      </c>
      <c r="AX165" s="12" t="s">
        <v>83</v>
      </c>
      <c r="AY165" s="148" t="s">
        <v>130</v>
      </c>
    </row>
    <row r="166" spans="2:51" s="12" customFormat="1" ht="12">
      <c r="B166" s="146"/>
      <c r="D166" s="147" t="s">
        <v>141</v>
      </c>
      <c r="E166" s="148" t="s">
        <v>46</v>
      </c>
      <c r="F166" s="149" t="s">
        <v>154</v>
      </c>
      <c r="H166" s="148" t="s">
        <v>46</v>
      </c>
      <c r="I166" s="150"/>
      <c r="L166" s="146"/>
      <c r="M166" s="151"/>
      <c r="T166" s="152"/>
      <c r="AT166" s="148" t="s">
        <v>141</v>
      </c>
      <c r="AU166" s="148" t="s">
        <v>92</v>
      </c>
      <c r="AV166" s="12" t="s">
        <v>88</v>
      </c>
      <c r="AW166" s="12" t="s">
        <v>42</v>
      </c>
      <c r="AX166" s="12" t="s">
        <v>83</v>
      </c>
      <c r="AY166" s="148" t="s">
        <v>130</v>
      </c>
    </row>
    <row r="167" spans="2:51" s="12" customFormat="1" ht="12">
      <c r="B167" s="146"/>
      <c r="D167" s="147" t="s">
        <v>141</v>
      </c>
      <c r="E167" s="148" t="s">
        <v>46</v>
      </c>
      <c r="F167" s="149" t="s">
        <v>144</v>
      </c>
      <c r="H167" s="148" t="s">
        <v>46</v>
      </c>
      <c r="I167" s="150"/>
      <c r="L167" s="146"/>
      <c r="M167" s="151"/>
      <c r="T167" s="152"/>
      <c r="AT167" s="148" t="s">
        <v>141</v>
      </c>
      <c r="AU167" s="148" t="s">
        <v>92</v>
      </c>
      <c r="AV167" s="12" t="s">
        <v>88</v>
      </c>
      <c r="AW167" s="12" t="s">
        <v>42</v>
      </c>
      <c r="AX167" s="12" t="s">
        <v>83</v>
      </c>
      <c r="AY167" s="148" t="s">
        <v>130</v>
      </c>
    </row>
    <row r="168" spans="2:51" s="12" customFormat="1" ht="12">
      <c r="B168" s="146"/>
      <c r="D168" s="147" t="s">
        <v>141</v>
      </c>
      <c r="E168" s="148" t="s">
        <v>46</v>
      </c>
      <c r="F168" s="149" t="s">
        <v>145</v>
      </c>
      <c r="H168" s="148" t="s">
        <v>46</v>
      </c>
      <c r="I168" s="150"/>
      <c r="L168" s="146"/>
      <c r="M168" s="151"/>
      <c r="T168" s="152"/>
      <c r="AT168" s="148" t="s">
        <v>141</v>
      </c>
      <c r="AU168" s="148" t="s">
        <v>92</v>
      </c>
      <c r="AV168" s="12" t="s">
        <v>88</v>
      </c>
      <c r="AW168" s="12" t="s">
        <v>42</v>
      </c>
      <c r="AX168" s="12" t="s">
        <v>83</v>
      </c>
      <c r="AY168" s="148" t="s">
        <v>130</v>
      </c>
    </row>
    <row r="169" spans="2:51" s="13" customFormat="1" ht="12">
      <c r="B169" s="153"/>
      <c r="D169" s="147" t="s">
        <v>141</v>
      </c>
      <c r="E169" s="154" t="s">
        <v>46</v>
      </c>
      <c r="F169" s="155" t="s">
        <v>180</v>
      </c>
      <c r="H169" s="156">
        <v>4.8</v>
      </c>
      <c r="I169" s="157"/>
      <c r="L169" s="153"/>
      <c r="M169" s="158"/>
      <c r="T169" s="159"/>
      <c r="AT169" s="154" t="s">
        <v>141</v>
      </c>
      <c r="AU169" s="154" t="s">
        <v>92</v>
      </c>
      <c r="AV169" s="13" t="s">
        <v>92</v>
      </c>
      <c r="AW169" s="13" t="s">
        <v>42</v>
      </c>
      <c r="AX169" s="13" t="s">
        <v>83</v>
      </c>
      <c r="AY169" s="154" t="s">
        <v>130</v>
      </c>
    </row>
    <row r="170" spans="2:51" s="14" customFormat="1" ht="12">
      <c r="B170" s="160"/>
      <c r="D170" s="147" t="s">
        <v>141</v>
      </c>
      <c r="E170" s="161" t="s">
        <v>46</v>
      </c>
      <c r="F170" s="162" t="s">
        <v>152</v>
      </c>
      <c r="H170" s="163">
        <v>4.8</v>
      </c>
      <c r="I170" s="164"/>
      <c r="L170" s="160"/>
      <c r="M170" s="165"/>
      <c r="T170" s="166"/>
      <c r="AT170" s="161" t="s">
        <v>141</v>
      </c>
      <c r="AU170" s="161" t="s">
        <v>92</v>
      </c>
      <c r="AV170" s="14" t="s">
        <v>95</v>
      </c>
      <c r="AW170" s="14" t="s">
        <v>42</v>
      </c>
      <c r="AX170" s="14" t="s">
        <v>83</v>
      </c>
      <c r="AY170" s="161" t="s">
        <v>130</v>
      </c>
    </row>
    <row r="171" spans="2:51" s="12" customFormat="1" ht="12">
      <c r="B171" s="146"/>
      <c r="D171" s="147" t="s">
        <v>141</v>
      </c>
      <c r="E171" s="148" t="s">
        <v>46</v>
      </c>
      <c r="F171" s="149" t="s">
        <v>190</v>
      </c>
      <c r="H171" s="148" t="s">
        <v>46</v>
      </c>
      <c r="I171" s="150"/>
      <c r="L171" s="146"/>
      <c r="M171" s="151"/>
      <c r="T171" s="152"/>
      <c r="AT171" s="148" t="s">
        <v>141</v>
      </c>
      <c r="AU171" s="148" t="s">
        <v>92</v>
      </c>
      <c r="AV171" s="12" t="s">
        <v>88</v>
      </c>
      <c r="AW171" s="12" t="s">
        <v>42</v>
      </c>
      <c r="AX171" s="12" t="s">
        <v>83</v>
      </c>
      <c r="AY171" s="148" t="s">
        <v>130</v>
      </c>
    </row>
    <row r="172" spans="2:51" s="12" customFormat="1" ht="12">
      <c r="B172" s="146"/>
      <c r="D172" s="147" t="s">
        <v>141</v>
      </c>
      <c r="E172" s="148" t="s">
        <v>46</v>
      </c>
      <c r="F172" s="149" t="s">
        <v>157</v>
      </c>
      <c r="H172" s="148" t="s">
        <v>46</v>
      </c>
      <c r="I172" s="150"/>
      <c r="L172" s="146"/>
      <c r="M172" s="151"/>
      <c r="T172" s="152"/>
      <c r="AT172" s="148" t="s">
        <v>141</v>
      </c>
      <c r="AU172" s="148" t="s">
        <v>92</v>
      </c>
      <c r="AV172" s="12" t="s">
        <v>88</v>
      </c>
      <c r="AW172" s="12" t="s">
        <v>42</v>
      </c>
      <c r="AX172" s="12" t="s">
        <v>83</v>
      </c>
      <c r="AY172" s="148" t="s">
        <v>130</v>
      </c>
    </row>
    <row r="173" spans="2:51" s="12" customFormat="1" ht="12">
      <c r="B173" s="146"/>
      <c r="D173" s="147" t="s">
        <v>141</v>
      </c>
      <c r="E173" s="148" t="s">
        <v>46</v>
      </c>
      <c r="F173" s="149" t="s">
        <v>158</v>
      </c>
      <c r="H173" s="148" t="s">
        <v>46</v>
      </c>
      <c r="I173" s="150"/>
      <c r="L173" s="146"/>
      <c r="M173" s="151"/>
      <c r="T173" s="152"/>
      <c r="AT173" s="148" t="s">
        <v>141</v>
      </c>
      <c r="AU173" s="148" t="s">
        <v>92</v>
      </c>
      <c r="AV173" s="12" t="s">
        <v>88</v>
      </c>
      <c r="AW173" s="12" t="s">
        <v>42</v>
      </c>
      <c r="AX173" s="12" t="s">
        <v>83</v>
      </c>
      <c r="AY173" s="148" t="s">
        <v>130</v>
      </c>
    </row>
    <row r="174" spans="2:51" s="13" customFormat="1" ht="12">
      <c r="B174" s="153"/>
      <c r="D174" s="147" t="s">
        <v>141</v>
      </c>
      <c r="E174" s="154" t="s">
        <v>46</v>
      </c>
      <c r="F174" s="155" t="s">
        <v>182</v>
      </c>
      <c r="H174" s="156">
        <v>6.24</v>
      </c>
      <c r="I174" s="157"/>
      <c r="L174" s="153"/>
      <c r="M174" s="158"/>
      <c r="T174" s="159"/>
      <c r="AT174" s="154" t="s">
        <v>141</v>
      </c>
      <c r="AU174" s="154" t="s">
        <v>92</v>
      </c>
      <c r="AV174" s="13" t="s">
        <v>92</v>
      </c>
      <c r="AW174" s="13" t="s">
        <v>42</v>
      </c>
      <c r="AX174" s="13" t="s">
        <v>83</v>
      </c>
      <c r="AY174" s="154" t="s">
        <v>130</v>
      </c>
    </row>
    <row r="175" spans="2:51" s="12" customFormat="1" ht="12">
      <c r="B175" s="146"/>
      <c r="D175" s="147" t="s">
        <v>141</v>
      </c>
      <c r="E175" s="148" t="s">
        <v>46</v>
      </c>
      <c r="F175" s="149" t="s">
        <v>160</v>
      </c>
      <c r="H175" s="148" t="s">
        <v>46</v>
      </c>
      <c r="I175" s="150"/>
      <c r="L175" s="146"/>
      <c r="M175" s="151"/>
      <c r="T175" s="152"/>
      <c r="AT175" s="148" t="s">
        <v>141</v>
      </c>
      <c r="AU175" s="148" t="s">
        <v>92</v>
      </c>
      <c r="AV175" s="12" t="s">
        <v>88</v>
      </c>
      <c r="AW175" s="12" t="s">
        <v>42</v>
      </c>
      <c r="AX175" s="12" t="s">
        <v>83</v>
      </c>
      <c r="AY175" s="148" t="s">
        <v>130</v>
      </c>
    </row>
    <row r="176" spans="2:51" s="12" customFormat="1" ht="12">
      <c r="B176" s="146"/>
      <c r="D176" s="147" t="s">
        <v>141</v>
      </c>
      <c r="E176" s="148" t="s">
        <v>46</v>
      </c>
      <c r="F176" s="149" t="s">
        <v>161</v>
      </c>
      <c r="H176" s="148" t="s">
        <v>46</v>
      </c>
      <c r="I176" s="150"/>
      <c r="L176" s="146"/>
      <c r="M176" s="151"/>
      <c r="T176" s="152"/>
      <c r="AT176" s="148" t="s">
        <v>141</v>
      </c>
      <c r="AU176" s="148" t="s">
        <v>92</v>
      </c>
      <c r="AV176" s="12" t="s">
        <v>88</v>
      </c>
      <c r="AW176" s="12" t="s">
        <v>42</v>
      </c>
      <c r="AX176" s="12" t="s">
        <v>83</v>
      </c>
      <c r="AY176" s="148" t="s">
        <v>130</v>
      </c>
    </row>
    <row r="177" spans="2:51" s="13" customFormat="1" ht="12">
      <c r="B177" s="153"/>
      <c r="D177" s="147" t="s">
        <v>141</v>
      </c>
      <c r="E177" s="154" t="s">
        <v>46</v>
      </c>
      <c r="F177" s="155" t="s">
        <v>183</v>
      </c>
      <c r="H177" s="156">
        <v>5.68</v>
      </c>
      <c r="I177" s="157"/>
      <c r="L177" s="153"/>
      <c r="M177" s="158"/>
      <c r="T177" s="159"/>
      <c r="AT177" s="154" t="s">
        <v>141</v>
      </c>
      <c r="AU177" s="154" t="s">
        <v>92</v>
      </c>
      <c r="AV177" s="13" t="s">
        <v>92</v>
      </c>
      <c r="AW177" s="13" t="s">
        <v>42</v>
      </c>
      <c r="AX177" s="13" t="s">
        <v>83</v>
      </c>
      <c r="AY177" s="154" t="s">
        <v>130</v>
      </c>
    </row>
    <row r="178" spans="2:51" s="14" customFormat="1" ht="12">
      <c r="B178" s="160"/>
      <c r="D178" s="147" t="s">
        <v>141</v>
      </c>
      <c r="E178" s="161" t="s">
        <v>46</v>
      </c>
      <c r="F178" s="162" t="s">
        <v>152</v>
      </c>
      <c r="H178" s="163">
        <v>11.92</v>
      </c>
      <c r="I178" s="164"/>
      <c r="L178" s="160"/>
      <c r="M178" s="165"/>
      <c r="T178" s="166"/>
      <c r="AT178" s="161" t="s">
        <v>141</v>
      </c>
      <c r="AU178" s="161" t="s">
        <v>92</v>
      </c>
      <c r="AV178" s="14" t="s">
        <v>95</v>
      </c>
      <c r="AW178" s="14" t="s">
        <v>42</v>
      </c>
      <c r="AX178" s="14" t="s">
        <v>83</v>
      </c>
      <c r="AY178" s="161" t="s">
        <v>130</v>
      </c>
    </row>
    <row r="179" spans="2:51" s="15" customFormat="1" ht="12">
      <c r="B179" s="167"/>
      <c r="D179" s="147" t="s">
        <v>141</v>
      </c>
      <c r="E179" s="168" t="s">
        <v>46</v>
      </c>
      <c r="F179" s="169" t="s">
        <v>163</v>
      </c>
      <c r="H179" s="170">
        <v>16.72</v>
      </c>
      <c r="I179" s="171"/>
      <c r="L179" s="167"/>
      <c r="M179" s="172"/>
      <c r="T179" s="173"/>
      <c r="AT179" s="168" t="s">
        <v>141</v>
      </c>
      <c r="AU179" s="168" t="s">
        <v>92</v>
      </c>
      <c r="AV179" s="15" t="s">
        <v>137</v>
      </c>
      <c r="AW179" s="15" t="s">
        <v>42</v>
      </c>
      <c r="AX179" s="15" t="s">
        <v>88</v>
      </c>
      <c r="AY179" s="168" t="s">
        <v>130</v>
      </c>
    </row>
    <row r="180" spans="2:65" s="1" customFormat="1" ht="16.5" customHeight="1">
      <c r="B180" s="34"/>
      <c r="C180" s="174" t="s">
        <v>191</v>
      </c>
      <c r="D180" s="174" t="s">
        <v>192</v>
      </c>
      <c r="E180" s="175" t="s">
        <v>193</v>
      </c>
      <c r="F180" s="176" t="s">
        <v>194</v>
      </c>
      <c r="G180" s="177" t="s">
        <v>195</v>
      </c>
      <c r="H180" s="178">
        <v>0.501</v>
      </c>
      <c r="I180" s="179"/>
      <c r="J180" s="180">
        <f>ROUND(I180*H180,2)</f>
        <v>0</v>
      </c>
      <c r="K180" s="176" t="s">
        <v>136</v>
      </c>
      <c r="L180" s="181"/>
      <c r="M180" s="182" t="s">
        <v>46</v>
      </c>
      <c r="N180" s="183" t="s">
        <v>54</v>
      </c>
      <c r="P180" s="138">
        <f>O180*H180</f>
        <v>0</v>
      </c>
      <c r="Q180" s="138">
        <v>0.001</v>
      </c>
      <c r="R180" s="138">
        <f>Q180*H180</f>
        <v>0.000501</v>
      </c>
      <c r="S180" s="138">
        <v>0</v>
      </c>
      <c r="T180" s="139">
        <f>S180*H180</f>
        <v>0</v>
      </c>
      <c r="AR180" s="140" t="s">
        <v>196</v>
      </c>
      <c r="AT180" s="140" t="s">
        <v>192</v>
      </c>
      <c r="AU180" s="140" t="s">
        <v>92</v>
      </c>
      <c r="AY180" s="18" t="s">
        <v>130</v>
      </c>
      <c r="BE180" s="141">
        <f>IF(N180="základní",J180,0)</f>
        <v>0</v>
      </c>
      <c r="BF180" s="141">
        <f>IF(N180="snížená",J180,0)</f>
        <v>0</v>
      </c>
      <c r="BG180" s="141">
        <f>IF(N180="zákl. přenesená",J180,0)</f>
        <v>0</v>
      </c>
      <c r="BH180" s="141">
        <f>IF(N180="sníž. přenesená",J180,0)</f>
        <v>0</v>
      </c>
      <c r="BI180" s="141">
        <f>IF(N180="nulová",J180,0)</f>
        <v>0</v>
      </c>
      <c r="BJ180" s="18" t="s">
        <v>88</v>
      </c>
      <c r="BK180" s="141">
        <f>ROUND(I180*H180,2)</f>
        <v>0</v>
      </c>
      <c r="BL180" s="18" t="s">
        <v>137</v>
      </c>
      <c r="BM180" s="140" t="s">
        <v>197</v>
      </c>
    </row>
    <row r="181" spans="2:51" s="12" customFormat="1" ht="12">
      <c r="B181" s="146"/>
      <c r="D181" s="147" t="s">
        <v>141</v>
      </c>
      <c r="E181" s="148" t="s">
        <v>46</v>
      </c>
      <c r="F181" s="149" t="s">
        <v>189</v>
      </c>
      <c r="H181" s="148" t="s">
        <v>46</v>
      </c>
      <c r="I181" s="150"/>
      <c r="L181" s="146"/>
      <c r="M181" s="151"/>
      <c r="T181" s="152"/>
      <c r="AT181" s="148" t="s">
        <v>141</v>
      </c>
      <c r="AU181" s="148" t="s">
        <v>92</v>
      </c>
      <c r="AV181" s="12" t="s">
        <v>88</v>
      </c>
      <c r="AW181" s="12" t="s">
        <v>42</v>
      </c>
      <c r="AX181" s="12" t="s">
        <v>83</v>
      </c>
      <c r="AY181" s="148" t="s">
        <v>130</v>
      </c>
    </row>
    <row r="182" spans="2:51" s="12" customFormat="1" ht="12">
      <c r="B182" s="146"/>
      <c r="D182" s="147" t="s">
        <v>141</v>
      </c>
      <c r="E182" s="148" t="s">
        <v>46</v>
      </c>
      <c r="F182" s="149" t="s">
        <v>154</v>
      </c>
      <c r="H182" s="148" t="s">
        <v>46</v>
      </c>
      <c r="I182" s="150"/>
      <c r="L182" s="146"/>
      <c r="M182" s="151"/>
      <c r="T182" s="152"/>
      <c r="AT182" s="148" t="s">
        <v>141</v>
      </c>
      <c r="AU182" s="148" t="s">
        <v>92</v>
      </c>
      <c r="AV182" s="12" t="s">
        <v>88</v>
      </c>
      <c r="AW182" s="12" t="s">
        <v>42</v>
      </c>
      <c r="AX182" s="12" t="s">
        <v>83</v>
      </c>
      <c r="AY182" s="148" t="s">
        <v>130</v>
      </c>
    </row>
    <row r="183" spans="2:51" s="12" customFormat="1" ht="12">
      <c r="B183" s="146"/>
      <c r="D183" s="147" t="s">
        <v>141</v>
      </c>
      <c r="E183" s="148" t="s">
        <v>46</v>
      </c>
      <c r="F183" s="149" t="s">
        <v>144</v>
      </c>
      <c r="H183" s="148" t="s">
        <v>46</v>
      </c>
      <c r="I183" s="150"/>
      <c r="L183" s="146"/>
      <c r="M183" s="151"/>
      <c r="T183" s="152"/>
      <c r="AT183" s="148" t="s">
        <v>141</v>
      </c>
      <c r="AU183" s="148" t="s">
        <v>92</v>
      </c>
      <c r="AV183" s="12" t="s">
        <v>88</v>
      </c>
      <c r="AW183" s="12" t="s">
        <v>42</v>
      </c>
      <c r="AX183" s="12" t="s">
        <v>83</v>
      </c>
      <c r="AY183" s="148" t="s">
        <v>130</v>
      </c>
    </row>
    <row r="184" spans="2:51" s="12" customFormat="1" ht="12">
      <c r="B184" s="146"/>
      <c r="D184" s="147" t="s">
        <v>141</v>
      </c>
      <c r="E184" s="148" t="s">
        <v>46</v>
      </c>
      <c r="F184" s="149" t="s">
        <v>145</v>
      </c>
      <c r="H184" s="148" t="s">
        <v>46</v>
      </c>
      <c r="I184" s="150"/>
      <c r="L184" s="146"/>
      <c r="M184" s="151"/>
      <c r="T184" s="152"/>
      <c r="AT184" s="148" t="s">
        <v>141</v>
      </c>
      <c r="AU184" s="148" t="s">
        <v>92</v>
      </c>
      <c r="AV184" s="12" t="s">
        <v>88</v>
      </c>
      <c r="AW184" s="12" t="s">
        <v>42</v>
      </c>
      <c r="AX184" s="12" t="s">
        <v>83</v>
      </c>
      <c r="AY184" s="148" t="s">
        <v>130</v>
      </c>
    </row>
    <row r="185" spans="2:51" s="13" customFormat="1" ht="12">
      <c r="B185" s="153"/>
      <c r="D185" s="147" t="s">
        <v>141</v>
      </c>
      <c r="E185" s="154" t="s">
        <v>46</v>
      </c>
      <c r="F185" s="155" t="s">
        <v>198</v>
      </c>
      <c r="H185" s="156">
        <v>0.144</v>
      </c>
      <c r="I185" s="157"/>
      <c r="L185" s="153"/>
      <c r="M185" s="158"/>
      <c r="T185" s="159"/>
      <c r="AT185" s="154" t="s">
        <v>141</v>
      </c>
      <c r="AU185" s="154" t="s">
        <v>92</v>
      </c>
      <c r="AV185" s="13" t="s">
        <v>92</v>
      </c>
      <c r="AW185" s="13" t="s">
        <v>42</v>
      </c>
      <c r="AX185" s="13" t="s">
        <v>83</v>
      </c>
      <c r="AY185" s="154" t="s">
        <v>130</v>
      </c>
    </row>
    <row r="186" spans="2:51" s="14" customFormat="1" ht="12">
      <c r="B186" s="160"/>
      <c r="D186" s="147" t="s">
        <v>141</v>
      </c>
      <c r="E186" s="161" t="s">
        <v>46</v>
      </c>
      <c r="F186" s="162" t="s">
        <v>152</v>
      </c>
      <c r="H186" s="163">
        <v>0.144</v>
      </c>
      <c r="I186" s="164"/>
      <c r="L186" s="160"/>
      <c r="M186" s="165"/>
      <c r="T186" s="166"/>
      <c r="AT186" s="161" t="s">
        <v>141</v>
      </c>
      <c r="AU186" s="161" t="s">
        <v>92</v>
      </c>
      <c r="AV186" s="14" t="s">
        <v>95</v>
      </c>
      <c r="AW186" s="14" t="s">
        <v>42</v>
      </c>
      <c r="AX186" s="14" t="s">
        <v>83</v>
      </c>
      <c r="AY186" s="161" t="s">
        <v>130</v>
      </c>
    </row>
    <row r="187" spans="2:51" s="12" customFormat="1" ht="12">
      <c r="B187" s="146"/>
      <c r="D187" s="147" t="s">
        <v>141</v>
      </c>
      <c r="E187" s="148" t="s">
        <v>46</v>
      </c>
      <c r="F187" s="149" t="s">
        <v>190</v>
      </c>
      <c r="H187" s="148" t="s">
        <v>46</v>
      </c>
      <c r="I187" s="150"/>
      <c r="L187" s="146"/>
      <c r="M187" s="151"/>
      <c r="T187" s="152"/>
      <c r="AT187" s="148" t="s">
        <v>141</v>
      </c>
      <c r="AU187" s="148" t="s">
        <v>92</v>
      </c>
      <c r="AV187" s="12" t="s">
        <v>88</v>
      </c>
      <c r="AW187" s="12" t="s">
        <v>42</v>
      </c>
      <c r="AX187" s="12" t="s">
        <v>83</v>
      </c>
      <c r="AY187" s="148" t="s">
        <v>130</v>
      </c>
    </row>
    <row r="188" spans="2:51" s="12" customFormat="1" ht="12">
      <c r="B188" s="146"/>
      <c r="D188" s="147" t="s">
        <v>141</v>
      </c>
      <c r="E188" s="148" t="s">
        <v>46</v>
      </c>
      <c r="F188" s="149" t="s">
        <v>157</v>
      </c>
      <c r="H188" s="148" t="s">
        <v>46</v>
      </c>
      <c r="I188" s="150"/>
      <c r="L188" s="146"/>
      <c r="M188" s="151"/>
      <c r="T188" s="152"/>
      <c r="AT188" s="148" t="s">
        <v>141</v>
      </c>
      <c r="AU188" s="148" t="s">
        <v>92</v>
      </c>
      <c r="AV188" s="12" t="s">
        <v>88</v>
      </c>
      <c r="AW188" s="12" t="s">
        <v>42</v>
      </c>
      <c r="AX188" s="12" t="s">
        <v>83</v>
      </c>
      <c r="AY188" s="148" t="s">
        <v>130</v>
      </c>
    </row>
    <row r="189" spans="2:51" s="12" customFormat="1" ht="12">
      <c r="B189" s="146"/>
      <c r="D189" s="147" t="s">
        <v>141</v>
      </c>
      <c r="E189" s="148" t="s">
        <v>46</v>
      </c>
      <c r="F189" s="149" t="s">
        <v>158</v>
      </c>
      <c r="H189" s="148" t="s">
        <v>46</v>
      </c>
      <c r="I189" s="150"/>
      <c r="L189" s="146"/>
      <c r="M189" s="151"/>
      <c r="T189" s="152"/>
      <c r="AT189" s="148" t="s">
        <v>141</v>
      </c>
      <c r="AU189" s="148" t="s">
        <v>92</v>
      </c>
      <c r="AV189" s="12" t="s">
        <v>88</v>
      </c>
      <c r="AW189" s="12" t="s">
        <v>42</v>
      </c>
      <c r="AX189" s="12" t="s">
        <v>83</v>
      </c>
      <c r="AY189" s="148" t="s">
        <v>130</v>
      </c>
    </row>
    <row r="190" spans="2:51" s="13" customFormat="1" ht="12">
      <c r="B190" s="153"/>
      <c r="D190" s="147" t="s">
        <v>141</v>
      </c>
      <c r="E190" s="154" t="s">
        <v>46</v>
      </c>
      <c r="F190" s="155" t="s">
        <v>199</v>
      </c>
      <c r="H190" s="156">
        <v>0.187</v>
      </c>
      <c r="I190" s="157"/>
      <c r="L190" s="153"/>
      <c r="M190" s="158"/>
      <c r="T190" s="159"/>
      <c r="AT190" s="154" t="s">
        <v>141</v>
      </c>
      <c r="AU190" s="154" t="s">
        <v>92</v>
      </c>
      <c r="AV190" s="13" t="s">
        <v>92</v>
      </c>
      <c r="AW190" s="13" t="s">
        <v>42</v>
      </c>
      <c r="AX190" s="13" t="s">
        <v>83</v>
      </c>
      <c r="AY190" s="154" t="s">
        <v>130</v>
      </c>
    </row>
    <row r="191" spans="2:51" s="12" customFormat="1" ht="12">
      <c r="B191" s="146"/>
      <c r="D191" s="147" t="s">
        <v>141</v>
      </c>
      <c r="E191" s="148" t="s">
        <v>46</v>
      </c>
      <c r="F191" s="149" t="s">
        <v>160</v>
      </c>
      <c r="H191" s="148" t="s">
        <v>46</v>
      </c>
      <c r="I191" s="150"/>
      <c r="L191" s="146"/>
      <c r="M191" s="151"/>
      <c r="T191" s="152"/>
      <c r="AT191" s="148" t="s">
        <v>141</v>
      </c>
      <c r="AU191" s="148" t="s">
        <v>92</v>
      </c>
      <c r="AV191" s="12" t="s">
        <v>88</v>
      </c>
      <c r="AW191" s="12" t="s">
        <v>42</v>
      </c>
      <c r="AX191" s="12" t="s">
        <v>83</v>
      </c>
      <c r="AY191" s="148" t="s">
        <v>130</v>
      </c>
    </row>
    <row r="192" spans="2:51" s="12" customFormat="1" ht="12">
      <c r="B192" s="146"/>
      <c r="D192" s="147" t="s">
        <v>141</v>
      </c>
      <c r="E192" s="148" t="s">
        <v>46</v>
      </c>
      <c r="F192" s="149" t="s">
        <v>161</v>
      </c>
      <c r="H192" s="148" t="s">
        <v>46</v>
      </c>
      <c r="I192" s="150"/>
      <c r="L192" s="146"/>
      <c r="M192" s="151"/>
      <c r="T192" s="152"/>
      <c r="AT192" s="148" t="s">
        <v>141</v>
      </c>
      <c r="AU192" s="148" t="s">
        <v>92</v>
      </c>
      <c r="AV192" s="12" t="s">
        <v>88</v>
      </c>
      <c r="AW192" s="12" t="s">
        <v>42</v>
      </c>
      <c r="AX192" s="12" t="s">
        <v>83</v>
      </c>
      <c r="AY192" s="148" t="s">
        <v>130</v>
      </c>
    </row>
    <row r="193" spans="2:51" s="13" customFormat="1" ht="12">
      <c r="B193" s="153"/>
      <c r="D193" s="147" t="s">
        <v>141</v>
      </c>
      <c r="E193" s="154" t="s">
        <v>46</v>
      </c>
      <c r="F193" s="155" t="s">
        <v>200</v>
      </c>
      <c r="H193" s="156">
        <v>0.17</v>
      </c>
      <c r="I193" s="157"/>
      <c r="L193" s="153"/>
      <c r="M193" s="158"/>
      <c r="T193" s="159"/>
      <c r="AT193" s="154" t="s">
        <v>141</v>
      </c>
      <c r="AU193" s="154" t="s">
        <v>92</v>
      </c>
      <c r="AV193" s="13" t="s">
        <v>92</v>
      </c>
      <c r="AW193" s="13" t="s">
        <v>42</v>
      </c>
      <c r="AX193" s="13" t="s">
        <v>83</v>
      </c>
      <c r="AY193" s="154" t="s">
        <v>130</v>
      </c>
    </row>
    <row r="194" spans="2:51" s="14" customFormat="1" ht="12">
      <c r="B194" s="160"/>
      <c r="D194" s="147" t="s">
        <v>141</v>
      </c>
      <c r="E194" s="161" t="s">
        <v>46</v>
      </c>
      <c r="F194" s="162" t="s">
        <v>152</v>
      </c>
      <c r="H194" s="163">
        <v>0.357</v>
      </c>
      <c r="I194" s="164"/>
      <c r="L194" s="160"/>
      <c r="M194" s="165"/>
      <c r="T194" s="166"/>
      <c r="AT194" s="161" t="s">
        <v>141</v>
      </c>
      <c r="AU194" s="161" t="s">
        <v>92</v>
      </c>
      <c r="AV194" s="14" t="s">
        <v>95</v>
      </c>
      <c r="AW194" s="14" t="s">
        <v>42</v>
      </c>
      <c r="AX194" s="14" t="s">
        <v>83</v>
      </c>
      <c r="AY194" s="161" t="s">
        <v>130</v>
      </c>
    </row>
    <row r="195" spans="2:51" s="15" customFormat="1" ht="12">
      <c r="B195" s="167"/>
      <c r="D195" s="147" t="s">
        <v>141</v>
      </c>
      <c r="E195" s="168" t="s">
        <v>46</v>
      </c>
      <c r="F195" s="169" t="s">
        <v>163</v>
      </c>
      <c r="H195" s="170">
        <v>0.501</v>
      </c>
      <c r="I195" s="171"/>
      <c r="L195" s="167"/>
      <c r="M195" s="172"/>
      <c r="T195" s="173"/>
      <c r="AT195" s="168" t="s">
        <v>141</v>
      </c>
      <c r="AU195" s="168" t="s">
        <v>92</v>
      </c>
      <c r="AV195" s="15" t="s">
        <v>137</v>
      </c>
      <c r="AW195" s="15" t="s">
        <v>42</v>
      </c>
      <c r="AX195" s="15" t="s">
        <v>88</v>
      </c>
      <c r="AY195" s="168" t="s">
        <v>130</v>
      </c>
    </row>
    <row r="196" spans="2:65" s="1" customFormat="1" ht="33" customHeight="1">
      <c r="B196" s="34"/>
      <c r="C196" s="129" t="s">
        <v>196</v>
      </c>
      <c r="D196" s="129" t="s">
        <v>132</v>
      </c>
      <c r="E196" s="130" t="s">
        <v>201</v>
      </c>
      <c r="F196" s="131" t="s">
        <v>202</v>
      </c>
      <c r="G196" s="132" t="s">
        <v>176</v>
      </c>
      <c r="H196" s="133">
        <v>16.72</v>
      </c>
      <c r="I196" s="134"/>
      <c r="J196" s="135">
        <f>ROUND(I196*H196,2)</f>
        <v>0</v>
      </c>
      <c r="K196" s="131" t="s">
        <v>136</v>
      </c>
      <c r="L196" s="34"/>
      <c r="M196" s="136" t="s">
        <v>46</v>
      </c>
      <c r="N196" s="137" t="s">
        <v>54</v>
      </c>
      <c r="P196" s="138">
        <f>O196*H196</f>
        <v>0</v>
      </c>
      <c r="Q196" s="138">
        <v>0</v>
      </c>
      <c r="R196" s="138">
        <f>Q196*H196</f>
        <v>0</v>
      </c>
      <c r="S196" s="138">
        <v>0</v>
      </c>
      <c r="T196" s="139">
        <f>S196*H196</f>
        <v>0</v>
      </c>
      <c r="AR196" s="140" t="s">
        <v>137</v>
      </c>
      <c r="AT196" s="140" t="s">
        <v>132</v>
      </c>
      <c r="AU196" s="140" t="s">
        <v>92</v>
      </c>
      <c r="AY196" s="18" t="s">
        <v>130</v>
      </c>
      <c r="BE196" s="141">
        <f>IF(N196="základní",J196,0)</f>
        <v>0</v>
      </c>
      <c r="BF196" s="141">
        <f>IF(N196="snížená",J196,0)</f>
        <v>0</v>
      </c>
      <c r="BG196" s="141">
        <f>IF(N196="zákl. přenesená",J196,0)</f>
        <v>0</v>
      </c>
      <c r="BH196" s="141">
        <f>IF(N196="sníž. přenesená",J196,0)</f>
        <v>0</v>
      </c>
      <c r="BI196" s="141">
        <f>IF(N196="nulová",J196,0)</f>
        <v>0</v>
      </c>
      <c r="BJ196" s="18" t="s">
        <v>88</v>
      </c>
      <c r="BK196" s="141">
        <f>ROUND(I196*H196,2)</f>
        <v>0</v>
      </c>
      <c r="BL196" s="18" t="s">
        <v>137</v>
      </c>
      <c r="BM196" s="140" t="s">
        <v>203</v>
      </c>
    </row>
    <row r="197" spans="2:47" s="1" customFormat="1" ht="12">
      <c r="B197" s="34"/>
      <c r="D197" s="142" t="s">
        <v>139</v>
      </c>
      <c r="F197" s="143" t="s">
        <v>204</v>
      </c>
      <c r="I197" s="144"/>
      <c r="L197" s="34"/>
      <c r="M197" s="145"/>
      <c r="T197" s="55"/>
      <c r="AT197" s="18" t="s">
        <v>139</v>
      </c>
      <c r="AU197" s="18" t="s">
        <v>92</v>
      </c>
    </row>
    <row r="198" spans="2:51" s="12" customFormat="1" ht="12">
      <c r="B198" s="146"/>
      <c r="D198" s="147" t="s">
        <v>141</v>
      </c>
      <c r="E198" s="148" t="s">
        <v>46</v>
      </c>
      <c r="F198" s="149" t="s">
        <v>179</v>
      </c>
      <c r="H198" s="148" t="s">
        <v>46</v>
      </c>
      <c r="I198" s="150"/>
      <c r="L198" s="146"/>
      <c r="M198" s="151"/>
      <c r="T198" s="152"/>
      <c r="AT198" s="148" t="s">
        <v>141</v>
      </c>
      <c r="AU198" s="148" t="s">
        <v>92</v>
      </c>
      <c r="AV198" s="12" t="s">
        <v>88</v>
      </c>
      <c r="AW198" s="12" t="s">
        <v>42</v>
      </c>
      <c r="AX198" s="12" t="s">
        <v>83</v>
      </c>
      <c r="AY198" s="148" t="s">
        <v>130</v>
      </c>
    </row>
    <row r="199" spans="2:51" s="12" customFormat="1" ht="12">
      <c r="B199" s="146"/>
      <c r="D199" s="147" t="s">
        <v>141</v>
      </c>
      <c r="E199" s="148" t="s">
        <v>46</v>
      </c>
      <c r="F199" s="149" t="s">
        <v>154</v>
      </c>
      <c r="H199" s="148" t="s">
        <v>46</v>
      </c>
      <c r="I199" s="150"/>
      <c r="L199" s="146"/>
      <c r="M199" s="151"/>
      <c r="T199" s="152"/>
      <c r="AT199" s="148" t="s">
        <v>141</v>
      </c>
      <c r="AU199" s="148" t="s">
        <v>92</v>
      </c>
      <c r="AV199" s="12" t="s">
        <v>88</v>
      </c>
      <c r="AW199" s="12" t="s">
        <v>42</v>
      </c>
      <c r="AX199" s="12" t="s">
        <v>83</v>
      </c>
      <c r="AY199" s="148" t="s">
        <v>130</v>
      </c>
    </row>
    <row r="200" spans="2:51" s="12" customFormat="1" ht="12">
      <c r="B200" s="146"/>
      <c r="D200" s="147" t="s">
        <v>141</v>
      </c>
      <c r="E200" s="148" t="s">
        <v>46</v>
      </c>
      <c r="F200" s="149" t="s">
        <v>144</v>
      </c>
      <c r="H200" s="148" t="s">
        <v>46</v>
      </c>
      <c r="I200" s="150"/>
      <c r="L200" s="146"/>
      <c r="M200" s="151"/>
      <c r="T200" s="152"/>
      <c r="AT200" s="148" t="s">
        <v>141</v>
      </c>
      <c r="AU200" s="148" t="s">
        <v>92</v>
      </c>
      <c r="AV200" s="12" t="s">
        <v>88</v>
      </c>
      <c r="AW200" s="12" t="s">
        <v>42</v>
      </c>
      <c r="AX200" s="12" t="s">
        <v>83</v>
      </c>
      <c r="AY200" s="148" t="s">
        <v>130</v>
      </c>
    </row>
    <row r="201" spans="2:51" s="12" customFormat="1" ht="12">
      <c r="B201" s="146"/>
      <c r="D201" s="147" t="s">
        <v>141</v>
      </c>
      <c r="E201" s="148" t="s">
        <v>46</v>
      </c>
      <c r="F201" s="149" t="s">
        <v>145</v>
      </c>
      <c r="H201" s="148" t="s">
        <v>46</v>
      </c>
      <c r="I201" s="150"/>
      <c r="L201" s="146"/>
      <c r="M201" s="151"/>
      <c r="T201" s="152"/>
      <c r="AT201" s="148" t="s">
        <v>141</v>
      </c>
      <c r="AU201" s="148" t="s">
        <v>92</v>
      </c>
      <c r="AV201" s="12" t="s">
        <v>88</v>
      </c>
      <c r="AW201" s="12" t="s">
        <v>42</v>
      </c>
      <c r="AX201" s="12" t="s">
        <v>83</v>
      </c>
      <c r="AY201" s="148" t="s">
        <v>130</v>
      </c>
    </row>
    <row r="202" spans="2:51" s="13" customFormat="1" ht="12">
      <c r="B202" s="153"/>
      <c r="D202" s="147" t="s">
        <v>141</v>
      </c>
      <c r="E202" s="154" t="s">
        <v>46</v>
      </c>
      <c r="F202" s="155" t="s">
        <v>180</v>
      </c>
      <c r="H202" s="156">
        <v>4.8</v>
      </c>
      <c r="I202" s="157"/>
      <c r="L202" s="153"/>
      <c r="M202" s="158"/>
      <c r="T202" s="159"/>
      <c r="AT202" s="154" t="s">
        <v>141</v>
      </c>
      <c r="AU202" s="154" t="s">
        <v>92</v>
      </c>
      <c r="AV202" s="13" t="s">
        <v>92</v>
      </c>
      <c r="AW202" s="13" t="s">
        <v>42</v>
      </c>
      <c r="AX202" s="13" t="s">
        <v>83</v>
      </c>
      <c r="AY202" s="154" t="s">
        <v>130</v>
      </c>
    </row>
    <row r="203" spans="2:51" s="14" customFormat="1" ht="12">
      <c r="B203" s="160"/>
      <c r="D203" s="147" t="s">
        <v>141</v>
      </c>
      <c r="E203" s="161" t="s">
        <v>46</v>
      </c>
      <c r="F203" s="162" t="s">
        <v>152</v>
      </c>
      <c r="H203" s="163">
        <v>4.8</v>
      </c>
      <c r="I203" s="164"/>
      <c r="L203" s="160"/>
      <c r="M203" s="165"/>
      <c r="T203" s="166"/>
      <c r="AT203" s="161" t="s">
        <v>141</v>
      </c>
      <c r="AU203" s="161" t="s">
        <v>92</v>
      </c>
      <c r="AV203" s="14" t="s">
        <v>95</v>
      </c>
      <c r="AW203" s="14" t="s">
        <v>42</v>
      </c>
      <c r="AX203" s="14" t="s">
        <v>83</v>
      </c>
      <c r="AY203" s="161" t="s">
        <v>130</v>
      </c>
    </row>
    <row r="204" spans="2:51" s="12" customFormat="1" ht="12">
      <c r="B204" s="146"/>
      <c r="D204" s="147" t="s">
        <v>141</v>
      </c>
      <c r="E204" s="148" t="s">
        <v>46</v>
      </c>
      <c r="F204" s="149" t="s">
        <v>181</v>
      </c>
      <c r="H204" s="148" t="s">
        <v>46</v>
      </c>
      <c r="I204" s="150"/>
      <c r="L204" s="146"/>
      <c r="M204" s="151"/>
      <c r="T204" s="152"/>
      <c r="AT204" s="148" t="s">
        <v>141</v>
      </c>
      <c r="AU204" s="148" t="s">
        <v>92</v>
      </c>
      <c r="AV204" s="12" t="s">
        <v>88</v>
      </c>
      <c r="AW204" s="12" t="s">
        <v>42</v>
      </c>
      <c r="AX204" s="12" t="s">
        <v>83</v>
      </c>
      <c r="AY204" s="148" t="s">
        <v>130</v>
      </c>
    </row>
    <row r="205" spans="2:51" s="12" customFormat="1" ht="12">
      <c r="B205" s="146"/>
      <c r="D205" s="147" t="s">
        <v>141</v>
      </c>
      <c r="E205" s="148" t="s">
        <v>46</v>
      </c>
      <c r="F205" s="149" t="s">
        <v>157</v>
      </c>
      <c r="H205" s="148" t="s">
        <v>46</v>
      </c>
      <c r="I205" s="150"/>
      <c r="L205" s="146"/>
      <c r="M205" s="151"/>
      <c r="T205" s="152"/>
      <c r="AT205" s="148" t="s">
        <v>141</v>
      </c>
      <c r="AU205" s="148" t="s">
        <v>92</v>
      </c>
      <c r="AV205" s="12" t="s">
        <v>88</v>
      </c>
      <c r="AW205" s="12" t="s">
        <v>42</v>
      </c>
      <c r="AX205" s="12" t="s">
        <v>83</v>
      </c>
      <c r="AY205" s="148" t="s">
        <v>130</v>
      </c>
    </row>
    <row r="206" spans="2:51" s="12" customFormat="1" ht="12">
      <c r="B206" s="146"/>
      <c r="D206" s="147" t="s">
        <v>141</v>
      </c>
      <c r="E206" s="148" t="s">
        <v>46</v>
      </c>
      <c r="F206" s="149" t="s">
        <v>158</v>
      </c>
      <c r="H206" s="148" t="s">
        <v>46</v>
      </c>
      <c r="I206" s="150"/>
      <c r="L206" s="146"/>
      <c r="M206" s="151"/>
      <c r="T206" s="152"/>
      <c r="AT206" s="148" t="s">
        <v>141</v>
      </c>
      <c r="AU206" s="148" t="s">
        <v>92</v>
      </c>
      <c r="AV206" s="12" t="s">
        <v>88</v>
      </c>
      <c r="AW206" s="12" t="s">
        <v>42</v>
      </c>
      <c r="AX206" s="12" t="s">
        <v>83</v>
      </c>
      <c r="AY206" s="148" t="s">
        <v>130</v>
      </c>
    </row>
    <row r="207" spans="2:51" s="13" customFormat="1" ht="12">
      <c r="B207" s="153"/>
      <c r="D207" s="147" t="s">
        <v>141</v>
      </c>
      <c r="E207" s="154" t="s">
        <v>46</v>
      </c>
      <c r="F207" s="155" t="s">
        <v>182</v>
      </c>
      <c r="H207" s="156">
        <v>6.24</v>
      </c>
      <c r="I207" s="157"/>
      <c r="L207" s="153"/>
      <c r="M207" s="158"/>
      <c r="T207" s="159"/>
      <c r="AT207" s="154" t="s">
        <v>141</v>
      </c>
      <c r="AU207" s="154" t="s">
        <v>92</v>
      </c>
      <c r="AV207" s="13" t="s">
        <v>92</v>
      </c>
      <c r="AW207" s="13" t="s">
        <v>42</v>
      </c>
      <c r="AX207" s="13" t="s">
        <v>83</v>
      </c>
      <c r="AY207" s="154" t="s">
        <v>130</v>
      </c>
    </row>
    <row r="208" spans="2:51" s="12" customFormat="1" ht="12">
      <c r="B208" s="146"/>
      <c r="D208" s="147" t="s">
        <v>141</v>
      </c>
      <c r="E208" s="148" t="s">
        <v>46</v>
      </c>
      <c r="F208" s="149" t="s">
        <v>160</v>
      </c>
      <c r="H208" s="148" t="s">
        <v>46</v>
      </c>
      <c r="I208" s="150"/>
      <c r="L208" s="146"/>
      <c r="M208" s="151"/>
      <c r="T208" s="152"/>
      <c r="AT208" s="148" t="s">
        <v>141</v>
      </c>
      <c r="AU208" s="148" t="s">
        <v>92</v>
      </c>
      <c r="AV208" s="12" t="s">
        <v>88</v>
      </c>
      <c r="AW208" s="12" t="s">
        <v>42</v>
      </c>
      <c r="AX208" s="12" t="s">
        <v>83</v>
      </c>
      <c r="AY208" s="148" t="s">
        <v>130</v>
      </c>
    </row>
    <row r="209" spans="2:51" s="12" customFormat="1" ht="12">
      <c r="B209" s="146"/>
      <c r="D209" s="147" t="s">
        <v>141</v>
      </c>
      <c r="E209" s="148" t="s">
        <v>46</v>
      </c>
      <c r="F209" s="149" t="s">
        <v>161</v>
      </c>
      <c r="H209" s="148" t="s">
        <v>46</v>
      </c>
      <c r="I209" s="150"/>
      <c r="L209" s="146"/>
      <c r="M209" s="151"/>
      <c r="T209" s="152"/>
      <c r="AT209" s="148" t="s">
        <v>141</v>
      </c>
      <c r="AU209" s="148" t="s">
        <v>92</v>
      </c>
      <c r="AV209" s="12" t="s">
        <v>88</v>
      </c>
      <c r="AW209" s="12" t="s">
        <v>42</v>
      </c>
      <c r="AX209" s="12" t="s">
        <v>83</v>
      </c>
      <c r="AY209" s="148" t="s">
        <v>130</v>
      </c>
    </row>
    <row r="210" spans="2:51" s="13" customFormat="1" ht="12">
      <c r="B210" s="153"/>
      <c r="D210" s="147" t="s">
        <v>141</v>
      </c>
      <c r="E210" s="154" t="s">
        <v>46</v>
      </c>
      <c r="F210" s="155" t="s">
        <v>183</v>
      </c>
      <c r="H210" s="156">
        <v>5.68</v>
      </c>
      <c r="I210" s="157"/>
      <c r="L210" s="153"/>
      <c r="M210" s="158"/>
      <c r="T210" s="159"/>
      <c r="AT210" s="154" t="s">
        <v>141</v>
      </c>
      <c r="AU210" s="154" t="s">
        <v>92</v>
      </c>
      <c r="AV210" s="13" t="s">
        <v>92</v>
      </c>
      <c r="AW210" s="13" t="s">
        <v>42</v>
      </c>
      <c r="AX210" s="13" t="s">
        <v>83</v>
      </c>
      <c r="AY210" s="154" t="s">
        <v>130</v>
      </c>
    </row>
    <row r="211" spans="2:51" s="14" customFormat="1" ht="12">
      <c r="B211" s="160"/>
      <c r="D211" s="147" t="s">
        <v>141</v>
      </c>
      <c r="E211" s="161" t="s">
        <v>46</v>
      </c>
      <c r="F211" s="162" t="s">
        <v>152</v>
      </c>
      <c r="H211" s="163">
        <v>11.92</v>
      </c>
      <c r="I211" s="164"/>
      <c r="L211" s="160"/>
      <c r="M211" s="165"/>
      <c r="T211" s="166"/>
      <c r="AT211" s="161" t="s">
        <v>141</v>
      </c>
      <c r="AU211" s="161" t="s">
        <v>92</v>
      </c>
      <c r="AV211" s="14" t="s">
        <v>95</v>
      </c>
      <c r="AW211" s="14" t="s">
        <v>42</v>
      </c>
      <c r="AX211" s="14" t="s">
        <v>83</v>
      </c>
      <c r="AY211" s="161" t="s">
        <v>130</v>
      </c>
    </row>
    <row r="212" spans="2:51" s="15" customFormat="1" ht="12">
      <c r="B212" s="167"/>
      <c r="D212" s="147" t="s">
        <v>141</v>
      </c>
      <c r="E212" s="168" t="s">
        <v>46</v>
      </c>
      <c r="F212" s="169" t="s">
        <v>163</v>
      </c>
      <c r="H212" s="170">
        <v>16.72</v>
      </c>
      <c r="I212" s="171"/>
      <c r="L212" s="167"/>
      <c r="M212" s="172"/>
      <c r="T212" s="173"/>
      <c r="AT212" s="168" t="s">
        <v>141</v>
      </c>
      <c r="AU212" s="168" t="s">
        <v>92</v>
      </c>
      <c r="AV212" s="15" t="s">
        <v>137</v>
      </c>
      <c r="AW212" s="15" t="s">
        <v>42</v>
      </c>
      <c r="AX212" s="15" t="s">
        <v>88</v>
      </c>
      <c r="AY212" s="168" t="s">
        <v>130</v>
      </c>
    </row>
    <row r="213" spans="2:65" s="1" customFormat="1" ht="16.5" customHeight="1">
      <c r="B213" s="34"/>
      <c r="C213" s="174" t="s">
        <v>205</v>
      </c>
      <c r="D213" s="174" t="s">
        <v>192</v>
      </c>
      <c r="E213" s="175" t="s">
        <v>206</v>
      </c>
      <c r="F213" s="176" t="s">
        <v>207</v>
      </c>
      <c r="G213" s="177" t="s">
        <v>208</v>
      </c>
      <c r="H213" s="178">
        <v>1.728</v>
      </c>
      <c r="I213" s="179"/>
      <c r="J213" s="180">
        <f>ROUND(I213*H213,2)</f>
        <v>0</v>
      </c>
      <c r="K213" s="176" t="s">
        <v>46</v>
      </c>
      <c r="L213" s="181"/>
      <c r="M213" s="182" t="s">
        <v>46</v>
      </c>
      <c r="N213" s="183" t="s">
        <v>54</v>
      </c>
      <c r="P213" s="138">
        <f>O213*H213</f>
        <v>0</v>
      </c>
      <c r="Q213" s="138">
        <v>1</v>
      </c>
      <c r="R213" s="138">
        <f>Q213*H213</f>
        <v>1.728</v>
      </c>
      <c r="S213" s="138">
        <v>0</v>
      </c>
      <c r="T213" s="139">
        <f>S213*H213</f>
        <v>0</v>
      </c>
      <c r="AR213" s="140" t="s">
        <v>196</v>
      </c>
      <c r="AT213" s="140" t="s">
        <v>192</v>
      </c>
      <c r="AU213" s="140" t="s">
        <v>92</v>
      </c>
      <c r="AY213" s="18" t="s">
        <v>130</v>
      </c>
      <c r="BE213" s="141">
        <f>IF(N213="základní",J213,0)</f>
        <v>0</v>
      </c>
      <c r="BF213" s="141">
        <f>IF(N213="snížená",J213,0)</f>
        <v>0</v>
      </c>
      <c r="BG213" s="141">
        <f>IF(N213="zákl. přenesená",J213,0)</f>
        <v>0</v>
      </c>
      <c r="BH213" s="141">
        <f>IF(N213="sníž. přenesená",J213,0)</f>
        <v>0</v>
      </c>
      <c r="BI213" s="141">
        <f>IF(N213="nulová",J213,0)</f>
        <v>0</v>
      </c>
      <c r="BJ213" s="18" t="s">
        <v>88</v>
      </c>
      <c r="BK213" s="141">
        <f>ROUND(I213*H213,2)</f>
        <v>0</v>
      </c>
      <c r="BL213" s="18" t="s">
        <v>137</v>
      </c>
      <c r="BM213" s="140" t="s">
        <v>209</v>
      </c>
    </row>
    <row r="214" spans="2:51" s="12" customFormat="1" ht="12">
      <c r="B214" s="146"/>
      <c r="D214" s="147" t="s">
        <v>141</v>
      </c>
      <c r="E214" s="148" t="s">
        <v>46</v>
      </c>
      <c r="F214" s="149" t="s">
        <v>210</v>
      </c>
      <c r="H214" s="148" t="s">
        <v>46</v>
      </c>
      <c r="I214" s="150"/>
      <c r="L214" s="146"/>
      <c r="M214" s="151"/>
      <c r="T214" s="152"/>
      <c r="AT214" s="148" t="s">
        <v>141</v>
      </c>
      <c r="AU214" s="148" t="s">
        <v>92</v>
      </c>
      <c r="AV214" s="12" t="s">
        <v>88</v>
      </c>
      <c r="AW214" s="12" t="s">
        <v>42</v>
      </c>
      <c r="AX214" s="12" t="s">
        <v>83</v>
      </c>
      <c r="AY214" s="148" t="s">
        <v>130</v>
      </c>
    </row>
    <row r="215" spans="2:51" s="12" customFormat="1" ht="12">
      <c r="B215" s="146"/>
      <c r="D215" s="147" t="s">
        <v>141</v>
      </c>
      <c r="E215" s="148" t="s">
        <v>46</v>
      </c>
      <c r="F215" s="149" t="s">
        <v>143</v>
      </c>
      <c r="H215" s="148" t="s">
        <v>46</v>
      </c>
      <c r="I215" s="150"/>
      <c r="L215" s="146"/>
      <c r="M215" s="151"/>
      <c r="T215" s="152"/>
      <c r="AT215" s="148" t="s">
        <v>141</v>
      </c>
      <c r="AU215" s="148" t="s">
        <v>92</v>
      </c>
      <c r="AV215" s="12" t="s">
        <v>88</v>
      </c>
      <c r="AW215" s="12" t="s">
        <v>42</v>
      </c>
      <c r="AX215" s="12" t="s">
        <v>83</v>
      </c>
      <c r="AY215" s="148" t="s">
        <v>130</v>
      </c>
    </row>
    <row r="216" spans="2:51" s="12" customFormat="1" ht="12">
      <c r="B216" s="146"/>
      <c r="D216" s="147" t="s">
        <v>141</v>
      </c>
      <c r="E216" s="148" t="s">
        <v>46</v>
      </c>
      <c r="F216" s="149" t="s">
        <v>144</v>
      </c>
      <c r="H216" s="148" t="s">
        <v>46</v>
      </c>
      <c r="I216" s="150"/>
      <c r="L216" s="146"/>
      <c r="M216" s="151"/>
      <c r="T216" s="152"/>
      <c r="AT216" s="148" t="s">
        <v>141</v>
      </c>
      <c r="AU216" s="148" t="s">
        <v>92</v>
      </c>
      <c r="AV216" s="12" t="s">
        <v>88</v>
      </c>
      <c r="AW216" s="12" t="s">
        <v>42</v>
      </c>
      <c r="AX216" s="12" t="s">
        <v>83</v>
      </c>
      <c r="AY216" s="148" t="s">
        <v>130</v>
      </c>
    </row>
    <row r="217" spans="2:51" s="12" customFormat="1" ht="12">
      <c r="B217" s="146"/>
      <c r="D217" s="147" t="s">
        <v>141</v>
      </c>
      <c r="E217" s="148" t="s">
        <v>46</v>
      </c>
      <c r="F217" s="149" t="s">
        <v>145</v>
      </c>
      <c r="H217" s="148" t="s">
        <v>46</v>
      </c>
      <c r="I217" s="150"/>
      <c r="L217" s="146"/>
      <c r="M217" s="151"/>
      <c r="T217" s="152"/>
      <c r="AT217" s="148" t="s">
        <v>141</v>
      </c>
      <c r="AU217" s="148" t="s">
        <v>92</v>
      </c>
      <c r="AV217" s="12" t="s">
        <v>88</v>
      </c>
      <c r="AW217" s="12" t="s">
        <v>42</v>
      </c>
      <c r="AX217" s="12" t="s">
        <v>83</v>
      </c>
      <c r="AY217" s="148" t="s">
        <v>130</v>
      </c>
    </row>
    <row r="218" spans="2:51" s="13" customFormat="1" ht="12">
      <c r="B218" s="153"/>
      <c r="D218" s="147" t="s">
        <v>141</v>
      </c>
      <c r="E218" s="154" t="s">
        <v>46</v>
      </c>
      <c r="F218" s="155" t="s">
        <v>211</v>
      </c>
      <c r="H218" s="156">
        <v>1.728</v>
      </c>
      <c r="I218" s="157"/>
      <c r="L218" s="153"/>
      <c r="M218" s="158"/>
      <c r="T218" s="159"/>
      <c r="AT218" s="154" t="s">
        <v>141</v>
      </c>
      <c r="AU218" s="154" t="s">
        <v>92</v>
      </c>
      <c r="AV218" s="13" t="s">
        <v>92</v>
      </c>
      <c r="AW218" s="13" t="s">
        <v>42</v>
      </c>
      <c r="AX218" s="13" t="s">
        <v>88</v>
      </c>
      <c r="AY218" s="154" t="s">
        <v>130</v>
      </c>
    </row>
    <row r="219" spans="2:63" s="11" customFormat="1" ht="22.9" customHeight="1">
      <c r="B219" s="117"/>
      <c r="D219" s="118" t="s">
        <v>82</v>
      </c>
      <c r="E219" s="127" t="s">
        <v>95</v>
      </c>
      <c r="F219" s="127" t="s">
        <v>212</v>
      </c>
      <c r="I219" s="120"/>
      <c r="J219" s="128">
        <f>BK219</f>
        <v>0</v>
      </c>
      <c r="L219" s="117"/>
      <c r="M219" s="122"/>
      <c r="P219" s="123">
        <f>SUM(P220:P266)</f>
        <v>0</v>
      </c>
      <c r="R219" s="123">
        <f>SUM(R220:R266)</f>
        <v>3.1830555</v>
      </c>
      <c r="T219" s="124">
        <f>SUM(T220:T266)</f>
        <v>0</v>
      </c>
      <c r="AR219" s="118" t="s">
        <v>88</v>
      </c>
      <c r="AT219" s="125" t="s">
        <v>82</v>
      </c>
      <c r="AU219" s="125" t="s">
        <v>88</v>
      </c>
      <c r="AY219" s="118" t="s">
        <v>130</v>
      </c>
      <c r="BK219" s="126">
        <f>SUM(BK220:BK266)</f>
        <v>0</v>
      </c>
    </row>
    <row r="220" spans="2:65" s="1" customFormat="1" ht="37.9" customHeight="1">
      <c r="B220" s="34"/>
      <c r="C220" s="129" t="s">
        <v>213</v>
      </c>
      <c r="D220" s="129" t="s">
        <v>132</v>
      </c>
      <c r="E220" s="130" t="s">
        <v>214</v>
      </c>
      <c r="F220" s="131" t="s">
        <v>215</v>
      </c>
      <c r="G220" s="132" t="s">
        <v>216</v>
      </c>
      <c r="H220" s="133">
        <v>35.45</v>
      </c>
      <c r="I220" s="134"/>
      <c r="J220" s="135">
        <f>ROUND(I220*H220,2)</f>
        <v>0</v>
      </c>
      <c r="K220" s="131" t="s">
        <v>136</v>
      </c>
      <c r="L220" s="34"/>
      <c r="M220" s="136" t="s">
        <v>46</v>
      </c>
      <c r="N220" s="137" t="s">
        <v>54</v>
      </c>
      <c r="P220" s="138">
        <f>O220*H220</f>
        <v>0</v>
      </c>
      <c r="Q220" s="138">
        <v>0.01884</v>
      </c>
      <c r="R220" s="138">
        <f>Q220*H220</f>
        <v>0.667878</v>
      </c>
      <c r="S220" s="138">
        <v>0</v>
      </c>
      <c r="T220" s="139">
        <f>S220*H220</f>
        <v>0</v>
      </c>
      <c r="AR220" s="140" t="s">
        <v>137</v>
      </c>
      <c r="AT220" s="140" t="s">
        <v>132</v>
      </c>
      <c r="AU220" s="140" t="s">
        <v>92</v>
      </c>
      <c r="AY220" s="18" t="s">
        <v>130</v>
      </c>
      <c r="BE220" s="141">
        <f>IF(N220="základní",J220,0)</f>
        <v>0</v>
      </c>
      <c r="BF220" s="141">
        <f>IF(N220="snížená",J220,0)</f>
        <v>0</v>
      </c>
      <c r="BG220" s="141">
        <f>IF(N220="zákl. přenesená",J220,0)</f>
        <v>0</v>
      </c>
      <c r="BH220" s="141">
        <f>IF(N220="sníž. přenesená",J220,0)</f>
        <v>0</v>
      </c>
      <c r="BI220" s="141">
        <f>IF(N220="nulová",J220,0)</f>
        <v>0</v>
      </c>
      <c r="BJ220" s="18" t="s">
        <v>88</v>
      </c>
      <c r="BK220" s="141">
        <f>ROUND(I220*H220,2)</f>
        <v>0</v>
      </c>
      <c r="BL220" s="18" t="s">
        <v>137</v>
      </c>
      <c r="BM220" s="140" t="s">
        <v>217</v>
      </c>
    </row>
    <row r="221" spans="2:47" s="1" customFormat="1" ht="12">
      <c r="B221" s="34"/>
      <c r="D221" s="142" t="s">
        <v>139</v>
      </c>
      <c r="F221" s="143" t="s">
        <v>218</v>
      </c>
      <c r="I221" s="144"/>
      <c r="L221" s="34"/>
      <c r="M221" s="145"/>
      <c r="T221" s="55"/>
      <c r="AT221" s="18" t="s">
        <v>139</v>
      </c>
      <c r="AU221" s="18" t="s">
        <v>92</v>
      </c>
    </row>
    <row r="222" spans="2:51" s="12" customFormat="1" ht="12">
      <c r="B222" s="146"/>
      <c r="D222" s="147" t="s">
        <v>141</v>
      </c>
      <c r="E222" s="148" t="s">
        <v>46</v>
      </c>
      <c r="F222" s="149" t="s">
        <v>219</v>
      </c>
      <c r="H222" s="148" t="s">
        <v>46</v>
      </c>
      <c r="I222" s="150"/>
      <c r="L222" s="146"/>
      <c r="M222" s="151"/>
      <c r="T222" s="152"/>
      <c r="AT222" s="148" t="s">
        <v>141</v>
      </c>
      <c r="AU222" s="148" t="s">
        <v>92</v>
      </c>
      <c r="AV222" s="12" t="s">
        <v>88</v>
      </c>
      <c r="AW222" s="12" t="s">
        <v>42</v>
      </c>
      <c r="AX222" s="12" t="s">
        <v>83</v>
      </c>
      <c r="AY222" s="148" t="s">
        <v>130</v>
      </c>
    </row>
    <row r="223" spans="2:51" s="12" customFormat="1" ht="12">
      <c r="B223" s="146"/>
      <c r="D223" s="147" t="s">
        <v>141</v>
      </c>
      <c r="E223" s="148" t="s">
        <v>46</v>
      </c>
      <c r="F223" s="149" t="s">
        <v>220</v>
      </c>
      <c r="H223" s="148" t="s">
        <v>46</v>
      </c>
      <c r="I223" s="150"/>
      <c r="L223" s="146"/>
      <c r="M223" s="151"/>
      <c r="T223" s="152"/>
      <c r="AT223" s="148" t="s">
        <v>141</v>
      </c>
      <c r="AU223" s="148" t="s">
        <v>92</v>
      </c>
      <c r="AV223" s="12" t="s">
        <v>88</v>
      </c>
      <c r="AW223" s="12" t="s">
        <v>42</v>
      </c>
      <c r="AX223" s="12" t="s">
        <v>83</v>
      </c>
      <c r="AY223" s="148" t="s">
        <v>130</v>
      </c>
    </row>
    <row r="224" spans="2:51" s="12" customFormat="1" ht="12">
      <c r="B224" s="146"/>
      <c r="D224" s="147" t="s">
        <v>141</v>
      </c>
      <c r="E224" s="148" t="s">
        <v>46</v>
      </c>
      <c r="F224" s="149" t="s">
        <v>221</v>
      </c>
      <c r="H224" s="148" t="s">
        <v>46</v>
      </c>
      <c r="I224" s="150"/>
      <c r="L224" s="146"/>
      <c r="M224" s="151"/>
      <c r="T224" s="152"/>
      <c r="AT224" s="148" t="s">
        <v>141</v>
      </c>
      <c r="AU224" s="148" t="s">
        <v>92</v>
      </c>
      <c r="AV224" s="12" t="s">
        <v>88</v>
      </c>
      <c r="AW224" s="12" t="s">
        <v>42</v>
      </c>
      <c r="AX224" s="12" t="s">
        <v>83</v>
      </c>
      <c r="AY224" s="148" t="s">
        <v>130</v>
      </c>
    </row>
    <row r="225" spans="2:51" s="12" customFormat="1" ht="12">
      <c r="B225" s="146"/>
      <c r="D225" s="147" t="s">
        <v>141</v>
      </c>
      <c r="E225" s="148" t="s">
        <v>46</v>
      </c>
      <c r="F225" s="149" t="s">
        <v>222</v>
      </c>
      <c r="H225" s="148" t="s">
        <v>46</v>
      </c>
      <c r="I225" s="150"/>
      <c r="L225" s="146"/>
      <c r="M225" s="151"/>
      <c r="T225" s="152"/>
      <c r="AT225" s="148" t="s">
        <v>141</v>
      </c>
      <c r="AU225" s="148" t="s">
        <v>92</v>
      </c>
      <c r="AV225" s="12" t="s">
        <v>88</v>
      </c>
      <c r="AW225" s="12" t="s">
        <v>42</v>
      </c>
      <c r="AX225" s="12" t="s">
        <v>83</v>
      </c>
      <c r="AY225" s="148" t="s">
        <v>130</v>
      </c>
    </row>
    <row r="226" spans="2:51" s="12" customFormat="1" ht="12">
      <c r="B226" s="146"/>
      <c r="D226" s="147" t="s">
        <v>141</v>
      </c>
      <c r="E226" s="148" t="s">
        <v>46</v>
      </c>
      <c r="F226" s="149" t="s">
        <v>223</v>
      </c>
      <c r="H226" s="148" t="s">
        <v>46</v>
      </c>
      <c r="I226" s="150"/>
      <c r="L226" s="146"/>
      <c r="M226" s="151"/>
      <c r="T226" s="152"/>
      <c r="AT226" s="148" t="s">
        <v>141</v>
      </c>
      <c r="AU226" s="148" t="s">
        <v>92</v>
      </c>
      <c r="AV226" s="12" t="s">
        <v>88</v>
      </c>
      <c r="AW226" s="12" t="s">
        <v>42</v>
      </c>
      <c r="AX226" s="12" t="s">
        <v>83</v>
      </c>
      <c r="AY226" s="148" t="s">
        <v>130</v>
      </c>
    </row>
    <row r="227" spans="2:51" s="13" customFormat="1" ht="12">
      <c r="B227" s="153"/>
      <c r="D227" s="147" t="s">
        <v>141</v>
      </c>
      <c r="E227" s="154" t="s">
        <v>46</v>
      </c>
      <c r="F227" s="155" t="s">
        <v>224</v>
      </c>
      <c r="H227" s="156">
        <v>35.45</v>
      </c>
      <c r="I227" s="157"/>
      <c r="L227" s="153"/>
      <c r="M227" s="158"/>
      <c r="T227" s="159"/>
      <c r="AT227" s="154" t="s">
        <v>141</v>
      </c>
      <c r="AU227" s="154" t="s">
        <v>92</v>
      </c>
      <c r="AV227" s="13" t="s">
        <v>92</v>
      </c>
      <c r="AW227" s="13" t="s">
        <v>42</v>
      </c>
      <c r="AX227" s="13" t="s">
        <v>88</v>
      </c>
      <c r="AY227" s="154" t="s">
        <v>130</v>
      </c>
    </row>
    <row r="228" spans="2:65" s="1" customFormat="1" ht="37.9" customHeight="1">
      <c r="B228" s="34"/>
      <c r="C228" s="129" t="s">
        <v>225</v>
      </c>
      <c r="D228" s="129" t="s">
        <v>132</v>
      </c>
      <c r="E228" s="130" t="s">
        <v>226</v>
      </c>
      <c r="F228" s="131" t="s">
        <v>227</v>
      </c>
      <c r="G228" s="132" t="s">
        <v>216</v>
      </c>
      <c r="H228" s="133">
        <v>35.45</v>
      </c>
      <c r="I228" s="134"/>
      <c r="J228" s="135">
        <f>ROUND(I228*H228,2)</f>
        <v>0</v>
      </c>
      <c r="K228" s="131" t="s">
        <v>136</v>
      </c>
      <c r="L228" s="34"/>
      <c r="M228" s="136" t="s">
        <v>46</v>
      </c>
      <c r="N228" s="137" t="s">
        <v>54</v>
      </c>
      <c r="P228" s="138">
        <f>O228*H228</f>
        <v>0</v>
      </c>
      <c r="Q228" s="138">
        <v>0.00015</v>
      </c>
      <c r="R228" s="138">
        <f>Q228*H228</f>
        <v>0.0053175</v>
      </c>
      <c r="S228" s="138">
        <v>0</v>
      </c>
      <c r="T228" s="139">
        <f>S228*H228</f>
        <v>0</v>
      </c>
      <c r="AR228" s="140" t="s">
        <v>137</v>
      </c>
      <c r="AT228" s="140" t="s">
        <v>132</v>
      </c>
      <c r="AU228" s="140" t="s">
        <v>92</v>
      </c>
      <c r="AY228" s="18" t="s">
        <v>130</v>
      </c>
      <c r="BE228" s="141">
        <f>IF(N228="základní",J228,0)</f>
        <v>0</v>
      </c>
      <c r="BF228" s="141">
        <f>IF(N228="snížená",J228,0)</f>
        <v>0</v>
      </c>
      <c r="BG228" s="141">
        <f>IF(N228="zákl. přenesená",J228,0)</f>
        <v>0</v>
      </c>
      <c r="BH228" s="141">
        <f>IF(N228="sníž. přenesená",J228,0)</f>
        <v>0</v>
      </c>
      <c r="BI228" s="141">
        <f>IF(N228="nulová",J228,0)</f>
        <v>0</v>
      </c>
      <c r="BJ228" s="18" t="s">
        <v>88</v>
      </c>
      <c r="BK228" s="141">
        <f>ROUND(I228*H228,2)</f>
        <v>0</v>
      </c>
      <c r="BL228" s="18" t="s">
        <v>137</v>
      </c>
      <c r="BM228" s="140" t="s">
        <v>228</v>
      </c>
    </row>
    <row r="229" spans="2:47" s="1" customFormat="1" ht="12">
      <c r="B229" s="34"/>
      <c r="D229" s="142" t="s">
        <v>139</v>
      </c>
      <c r="F229" s="143" t="s">
        <v>229</v>
      </c>
      <c r="I229" s="144"/>
      <c r="L229" s="34"/>
      <c r="M229" s="145"/>
      <c r="T229" s="55"/>
      <c r="AT229" s="18" t="s">
        <v>139</v>
      </c>
      <c r="AU229" s="18" t="s">
        <v>92</v>
      </c>
    </row>
    <row r="230" spans="2:51" s="12" customFormat="1" ht="12">
      <c r="B230" s="146"/>
      <c r="D230" s="147" t="s">
        <v>141</v>
      </c>
      <c r="E230" s="148" t="s">
        <v>46</v>
      </c>
      <c r="F230" s="149" t="s">
        <v>219</v>
      </c>
      <c r="H230" s="148" t="s">
        <v>46</v>
      </c>
      <c r="I230" s="150"/>
      <c r="L230" s="146"/>
      <c r="M230" s="151"/>
      <c r="T230" s="152"/>
      <c r="AT230" s="148" t="s">
        <v>141</v>
      </c>
      <c r="AU230" s="148" t="s">
        <v>92</v>
      </c>
      <c r="AV230" s="12" t="s">
        <v>88</v>
      </c>
      <c r="AW230" s="12" t="s">
        <v>42</v>
      </c>
      <c r="AX230" s="12" t="s">
        <v>83</v>
      </c>
      <c r="AY230" s="148" t="s">
        <v>130</v>
      </c>
    </row>
    <row r="231" spans="2:51" s="12" customFormat="1" ht="12">
      <c r="B231" s="146"/>
      <c r="D231" s="147" t="s">
        <v>141</v>
      </c>
      <c r="E231" s="148" t="s">
        <v>46</v>
      </c>
      <c r="F231" s="149" t="s">
        <v>220</v>
      </c>
      <c r="H231" s="148" t="s">
        <v>46</v>
      </c>
      <c r="I231" s="150"/>
      <c r="L231" s="146"/>
      <c r="M231" s="151"/>
      <c r="T231" s="152"/>
      <c r="AT231" s="148" t="s">
        <v>141</v>
      </c>
      <c r="AU231" s="148" t="s">
        <v>92</v>
      </c>
      <c r="AV231" s="12" t="s">
        <v>88</v>
      </c>
      <c r="AW231" s="12" t="s">
        <v>42</v>
      </c>
      <c r="AX231" s="12" t="s">
        <v>83</v>
      </c>
      <c r="AY231" s="148" t="s">
        <v>130</v>
      </c>
    </row>
    <row r="232" spans="2:51" s="12" customFormat="1" ht="12">
      <c r="B232" s="146"/>
      <c r="D232" s="147" t="s">
        <v>141</v>
      </c>
      <c r="E232" s="148" t="s">
        <v>46</v>
      </c>
      <c r="F232" s="149" t="s">
        <v>221</v>
      </c>
      <c r="H232" s="148" t="s">
        <v>46</v>
      </c>
      <c r="I232" s="150"/>
      <c r="L232" s="146"/>
      <c r="M232" s="151"/>
      <c r="T232" s="152"/>
      <c r="AT232" s="148" t="s">
        <v>141</v>
      </c>
      <c r="AU232" s="148" t="s">
        <v>92</v>
      </c>
      <c r="AV232" s="12" t="s">
        <v>88</v>
      </c>
      <c r="AW232" s="12" t="s">
        <v>42</v>
      </c>
      <c r="AX232" s="12" t="s">
        <v>83</v>
      </c>
      <c r="AY232" s="148" t="s">
        <v>130</v>
      </c>
    </row>
    <row r="233" spans="2:51" s="12" customFormat="1" ht="12">
      <c r="B233" s="146"/>
      <c r="D233" s="147" t="s">
        <v>141</v>
      </c>
      <c r="E233" s="148" t="s">
        <v>46</v>
      </c>
      <c r="F233" s="149" t="s">
        <v>222</v>
      </c>
      <c r="H233" s="148" t="s">
        <v>46</v>
      </c>
      <c r="I233" s="150"/>
      <c r="L233" s="146"/>
      <c r="M233" s="151"/>
      <c r="T233" s="152"/>
      <c r="AT233" s="148" t="s">
        <v>141</v>
      </c>
      <c r="AU233" s="148" t="s">
        <v>92</v>
      </c>
      <c r="AV233" s="12" t="s">
        <v>88</v>
      </c>
      <c r="AW233" s="12" t="s">
        <v>42</v>
      </c>
      <c r="AX233" s="12" t="s">
        <v>83</v>
      </c>
      <c r="AY233" s="148" t="s">
        <v>130</v>
      </c>
    </row>
    <row r="234" spans="2:51" s="12" customFormat="1" ht="12">
      <c r="B234" s="146"/>
      <c r="D234" s="147" t="s">
        <v>141</v>
      </c>
      <c r="E234" s="148" t="s">
        <v>46</v>
      </c>
      <c r="F234" s="149" t="s">
        <v>223</v>
      </c>
      <c r="H234" s="148" t="s">
        <v>46</v>
      </c>
      <c r="I234" s="150"/>
      <c r="L234" s="146"/>
      <c r="M234" s="151"/>
      <c r="T234" s="152"/>
      <c r="AT234" s="148" t="s">
        <v>141</v>
      </c>
      <c r="AU234" s="148" t="s">
        <v>92</v>
      </c>
      <c r="AV234" s="12" t="s">
        <v>88</v>
      </c>
      <c r="AW234" s="12" t="s">
        <v>42</v>
      </c>
      <c r="AX234" s="12" t="s">
        <v>83</v>
      </c>
      <c r="AY234" s="148" t="s">
        <v>130</v>
      </c>
    </row>
    <row r="235" spans="2:51" s="13" customFormat="1" ht="12">
      <c r="B235" s="153"/>
      <c r="D235" s="147" t="s">
        <v>141</v>
      </c>
      <c r="E235" s="154" t="s">
        <v>46</v>
      </c>
      <c r="F235" s="155" t="s">
        <v>224</v>
      </c>
      <c r="H235" s="156">
        <v>35.45</v>
      </c>
      <c r="I235" s="157"/>
      <c r="L235" s="153"/>
      <c r="M235" s="158"/>
      <c r="T235" s="159"/>
      <c r="AT235" s="154" t="s">
        <v>141</v>
      </c>
      <c r="AU235" s="154" t="s">
        <v>92</v>
      </c>
      <c r="AV235" s="13" t="s">
        <v>92</v>
      </c>
      <c r="AW235" s="13" t="s">
        <v>42</v>
      </c>
      <c r="AX235" s="13" t="s">
        <v>88</v>
      </c>
      <c r="AY235" s="154" t="s">
        <v>130</v>
      </c>
    </row>
    <row r="236" spans="2:65" s="1" customFormat="1" ht="37.9" customHeight="1">
      <c r="B236" s="34"/>
      <c r="C236" s="129" t="s">
        <v>230</v>
      </c>
      <c r="D236" s="129" t="s">
        <v>132</v>
      </c>
      <c r="E236" s="130" t="s">
        <v>231</v>
      </c>
      <c r="F236" s="131" t="s">
        <v>232</v>
      </c>
      <c r="G236" s="132" t="s">
        <v>216</v>
      </c>
      <c r="H236" s="133">
        <v>35.45</v>
      </c>
      <c r="I236" s="134"/>
      <c r="J236" s="135">
        <f>ROUND(I236*H236,2)</f>
        <v>0</v>
      </c>
      <c r="K236" s="131" t="s">
        <v>136</v>
      </c>
      <c r="L236" s="34"/>
      <c r="M236" s="136" t="s">
        <v>46</v>
      </c>
      <c r="N236" s="137" t="s">
        <v>54</v>
      </c>
      <c r="P236" s="138">
        <f>O236*H236</f>
        <v>0</v>
      </c>
      <c r="Q236" s="138">
        <v>0</v>
      </c>
      <c r="R236" s="138">
        <f>Q236*H236</f>
        <v>0</v>
      </c>
      <c r="S236" s="138">
        <v>0</v>
      </c>
      <c r="T236" s="139">
        <f>S236*H236</f>
        <v>0</v>
      </c>
      <c r="AR236" s="140" t="s">
        <v>137</v>
      </c>
      <c r="AT236" s="140" t="s">
        <v>132</v>
      </c>
      <c r="AU236" s="140" t="s">
        <v>92</v>
      </c>
      <c r="AY236" s="18" t="s">
        <v>130</v>
      </c>
      <c r="BE236" s="141">
        <f>IF(N236="základní",J236,0)</f>
        <v>0</v>
      </c>
      <c r="BF236" s="141">
        <f>IF(N236="snížená",J236,0)</f>
        <v>0</v>
      </c>
      <c r="BG236" s="141">
        <f>IF(N236="zákl. přenesená",J236,0)</f>
        <v>0</v>
      </c>
      <c r="BH236" s="141">
        <f>IF(N236="sníž. přenesená",J236,0)</f>
        <v>0</v>
      </c>
      <c r="BI236" s="141">
        <f>IF(N236="nulová",J236,0)</f>
        <v>0</v>
      </c>
      <c r="BJ236" s="18" t="s">
        <v>88</v>
      </c>
      <c r="BK236" s="141">
        <f>ROUND(I236*H236,2)</f>
        <v>0</v>
      </c>
      <c r="BL236" s="18" t="s">
        <v>137</v>
      </c>
      <c r="BM236" s="140" t="s">
        <v>233</v>
      </c>
    </row>
    <row r="237" spans="2:47" s="1" customFormat="1" ht="12">
      <c r="B237" s="34"/>
      <c r="D237" s="142" t="s">
        <v>139</v>
      </c>
      <c r="F237" s="143" t="s">
        <v>234</v>
      </c>
      <c r="I237" s="144"/>
      <c r="L237" s="34"/>
      <c r="M237" s="145"/>
      <c r="T237" s="55"/>
      <c r="AT237" s="18" t="s">
        <v>139</v>
      </c>
      <c r="AU237" s="18" t="s">
        <v>92</v>
      </c>
    </row>
    <row r="238" spans="2:51" s="12" customFormat="1" ht="12">
      <c r="B238" s="146"/>
      <c r="D238" s="147" t="s">
        <v>141</v>
      </c>
      <c r="E238" s="148" t="s">
        <v>46</v>
      </c>
      <c r="F238" s="149" t="s">
        <v>219</v>
      </c>
      <c r="H238" s="148" t="s">
        <v>46</v>
      </c>
      <c r="I238" s="150"/>
      <c r="L238" s="146"/>
      <c r="M238" s="151"/>
      <c r="T238" s="152"/>
      <c r="AT238" s="148" t="s">
        <v>141</v>
      </c>
      <c r="AU238" s="148" t="s">
        <v>92</v>
      </c>
      <c r="AV238" s="12" t="s">
        <v>88</v>
      </c>
      <c r="AW238" s="12" t="s">
        <v>42</v>
      </c>
      <c r="AX238" s="12" t="s">
        <v>83</v>
      </c>
      <c r="AY238" s="148" t="s">
        <v>130</v>
      </c>
    </row>
    <row r="239" spans="2:51" s="12" customFormat="1" ht="12">
      <c r="B239" s="146"/>
      <c r="D239" s="147" t="s">
        <v>141</v>
      </c>
      <c r="E239" s="148" t="s">
        <v>46</v>
      </c>
      <c r="F239" s="149" t="s">
        <v>220</v>
      </c>
      <c r="H239" s="148" t="s">
        <v>46</v>
      </c>
      <c r="I239" s="150"/>
      <c r="L239" s="146"/>
      <c r="M239" s="151"/>
      <c r="T239" s="152"/>
      <c r="AT239" s="148" t="s">
        <v>141</v>
      </c>
      <c r="AU239" s="148" t="s">
        <v>92</v>
      </c>
      <c r="AV239" s="12" t="s">
        <v>88</v>
      </c>
      <c r="AW239" s="12" t="s">
        <v>42</v>
      </c>
      <c r="AX239" s="12" t="s">
        <v>83</v>
      </c>
      <c r="AY239" s="148" t="s">
        <v>130</v>
      </c>
    </row>
    <row r="240" spans="2:51" s="12" customFormat="1" ht="12">
      <c r="B240" s="146"/>
      <c r="D240" s="147" t="s">
        <v>141</v>
      </c>
      <c r="E240" s="148" t="s">
        <v>46</v>
      </c>
      <c r="F240" s="149" t="s">
        <v>221</v>
      </c>
      <c r="H240" s="148" t="s">
        <v>46</v>
      </c>
      <c r="I240" s="150"/>
      <c r="L240" s="146"/>
      <c r="M240" s="151"/>
      <c r="T240" s="152"/>
      <c r="AT240" s="148" t="s">
        <v>141</v>
      </c>
      <c r="AU240" s="148" t="s">
        <v>92</v>
      </c>
      <c r="AV240" s="12" t="s">
        <v>88</v>
      </c>
      <c r="AW240" s="12" t="s">
        <v>42</v>
      </c>
      <c r="AX240" s="12" t="s">
        <v>83</v>
      </c>
      <c r="AY240" s="148" t="s">
        <v>130</v>
      </c>
    </row>
    <row r="241" spans="2:51" s="12" customFormat="1" ht="12">
      <c r="B241" s="146"/>
      <c r="D241" s="147" t="s">
        <v>141</v>
      </c>
      <c r="E241" s="148" t="s">
        <v>46</v>
      </c>
      <c r="F241" s="149" t="s">
        <v>222</v>
      </c>
      <c r="H241" s="148" t="s">
        <v>46</v>
      </c>
      <c r="I241" s="150"/>
      <c r="L241" s="146"/>
      <c r="M241" s="151"/>
      <c r="T241" s="152"/>
      <c r="AT241" s="148" t="s">
        <v>141</v>
      </c>
      <c r="AU241" s="148" t="s">
        <v>92</v>
      </c>
      <c r="AV241" s="12" t="s">
        <v>88</v>
      </c>
      <c r="AW241" s="12" t="s">
        <v>42</v>
      </c>
      <c r="AX241" s="12" t="s">
        <v>83</v>
      </c>
      <c r="AY241" s="148" t="s">
        <v>130</v>
      </c>
    </row>
    <row r="242" spans="2:51" s="12" customFormat="1" ht="12">
      <c r="B242" s="146"/>
      <c r="D242" s="147" t="s">
        <v>141</v>
      </c>
      <c r="E242" s="148" t="s">
        <v>46</v>
      </c>
      <c r="F242" s="149" t="s">
        <v>223</v>
      </c>
      <c r="H242" s="148" t="s">
        <v>46</v>
      </c>
      <c r="I242" s="150"/>
      <c r="L242" s="146"/>
      <c r="M242" s="151"/>
      <c r="T242" s="152"/>
      <c r="AT242" s="148" t="s">
        <v>141</v>
      </c>
      <c r="AU242" s="148" t="s">
        <v>92</v>
      </c>
      <c r="AV242" s="12" t="s">
        <v>88</v>
      </c>
      <c r="AW242" s="12" t="s">
        <v>42</v>
      </c>
      <c r="AX242" s="12" t="s">
        <v>83</v>
      </c>
      <c r="AY242" s="148" t="s">
        <v>130</v>
      </c>
    </row>
    <row r="243" spans="2:51" s="13" customFormat="1" ht="12">
      <c r="B243" s="153"/>
      <c r="D243" s="147" t="s">
        <v>141</v>
      </c>
      <c r="E243" s="154" t="s">
        <v>46</v>
      </c>
      <c r="F243" s="155" t="s">
        <v>224</v>
      </c>
      <c r="H243" s="156">
        <v>35.45</v>
      </c>
      <c r="I243" s="157"/>
      <c r="L243" s="153"/>
      <c r="M243" s="158"/>
      <c r="T243" s="159"/>
      <c r="AT243" s="154" t="s">
        <v>141</v>
      </c>
      <c r="AU243" s="154" t="s">
        <v>92</v>
      </c>
      <c r="AV243" s="13" t="s">
        <v>92</v>
      </c>
      <c r="AW243" s="13" t="s">
        <v>42</v>
      </c>
      <c r="AX243" s="13" t="s">
        <v>88</v>
      </c>
      <c r="AY243" s="154" t="s">
        <v>130</v>
      </c>
    </row>
    <row r="244" spans="2:65" s="1" customFormat="1" ht="24.2" customHeight="1">
      <c r="B244" s="34"/>
      <c r="C244" s="129" t="s">
        <v>235</v>
      </c>
      <c r="D244" s="129" t="s">
        <v>132</v>
      </c>
      <c r="E244" s="130" t="s">
        <v>236</v>
      </c>
      <c r="F244" s="131" t="s">
        <v>237</v>
      </c>
      <c r="G244" s="132" t="s">
        <v>216</v>
      </c>
      <c r="H244" s="133">
        <v>35.45</v>
      </c>
      <c r="I244" s="134"/>
      <c r="J244" s="135">
        <f>ROUND(I244*H244,2)</f>
        <v>0</v>
      </c>
      <c r="K244" s="131" t="s">
        <v>136</v>
      </c>
      <c r="L244" s="34"/>
      <c r="M244" s="136" t="s">
        <v>46</v>
      </c>
      <c r="N244" s="137" t="s">
        <v>54</v>
      </c>
      <c r="P244" s="138">
        <f>O244*H244</f>
        <v>0</v>
      </c>
      <c r="Q244" s="138">
        <v>0.0003</v>
      </c>
      <c r="R244" s="138">
        <f>Q244*H244</f>
        <v>0.010635</v>
      </c>
      <c r="S244" s="138">
        <v>0</v>
      </c>
      <c r="T244" s="139">
        <f>S244*H244</f>
        <v>0</v>
      </c>
      <c r="AR244" s="140" t="s">
        <v>137</v>
      </c>
      <c r="AT244" s="140" t="s">
        <v>132</v>
      </c>
      <c r="AU244" s="140" t="s">
        <v>92</v>
      </c>
      <c r="AY244" s="18" t="s">
        <v>130</v>
      </c>
      <c r="BE244" s="141">
        <f>IF(N244="základní",J244,0)</f>
        <v>0</v>
      </c>
      <c r="BF244" s="141">
        <f>IF(N244="snížená",J244,0)</f>
        <v>0</v>
      </c>
      <c r="BG244" s="141">
        <f>IF(N244="zákl. přenesená",J244,0)</f>
        <v>0</v>
      </c>
      <c r="BH244" s="141">
        <f>IF(N244="sníž. přenesená",J244,0)</f>
        <v>0</v>
      </c>
      <c r="BI244" s="141">
        <f>IF(N244="nulová",J244,0)</f>
        <v>0</v>
      </c>
      <c r="BJ244" s="18" t="s">
        <v>88</v>
      </c>
      <c r="BK244" s="141">
        <f>ROUND(I244*H244,2)</f>
        <v>0</v>
      </c>
      <c r="BL244" s="18" t="s">
        <v>137</v>
      </c>
      <c r="BM244" s="140" t="s">
        <v>238</v>
      </c>
    </row>
    <row r="245" spans="2:47" s="1" customFormat="1" ht="12">
      <c r="B245" s="34"/>
      <c r="D245" s="142" t="s">
        <v>139</v>
      </c>
      <c r="F245" s="143" t="s">
        <v>239</v>
      </c>
      <c r="I245" s="144"/>
      <c r="L245" s="34"/>
      <c r="M245" s="145"/>
      <c r="T245" s="55"/>
      <c r="AT245" s="18" t="s">
        <v>139</v>
      </c>
      <c r="AU245" s="18" t="s">
        <v>92</v>
      </c>
    </row>
    <row r="246" spans="2:47" s="1" customFormat="1" ht="12">
      <c r="B246" s="34"/>
      <c r="D246" s="147" t="s">
        <v>240</v>
      </c>
      <c r="F246" s="184" t="s">
        <v>241</v>
      </c>
      <c r="I246" s="144"/>
      <c r="L246" s="34"/>
      <c r="M246" s="145"/>
      <c r="T246" s="55"/>
      <c r="AT246" s="18" t="s">
        <v>240</v>
      </c>
      <c r="AU246" s="18" t="s">
        <v>92</v>
      </c>
    </row>
    <row r="247" spans="2:51" s="12" customFormat="1" ht="12">
      <c r="B247" s="146"/>
      <c r="D247" s="147" t="s">
        <v>141</v>
      </c>
      <c r="E247" s="148" t="s">
        <v>46</v>
      </c>
      <c r="F247" s="149" t="s">
        <v>242</v>
      </c>
      <c r="H247" s="148" t="s">
        <v>46</v>
      </c>
      <c r="I247" s="150"/>
      <c r="L247" s="146"/>
      <c r="M247" s="151"/>
      <c r="T247" s="152"/>
      <c r="AT247" s="148" t="s">
        <v>141</v>
      </c>
      <c r="AU247" s="148" t="s">
        <v>92</v>
      </c>
      <c r="AV247" s="12" t="s">
        <v>88</v>
      </c>
      <c r="AW247" s="12" t="s">
        <v>42</v>
      </c>
      <c r="AX247" s="12" t="s">
        <v>83</v>
      </c>
      <c r="AY247" s="148" t="s">
        <v>130</v>
      </c>
    </row>
    <row r="248" spans="2:51" s="12" customFormat="1" ht="12">
      <c r="B248" s="146"/>
      <c r="D248" s="147" t="s">
        <v>141</v>
      </c>
      <c r="E248" s="148" t="s">
        <v>46</v>
      </c>
      <c r="F248" s="149" t="s">
        <v>243</v>
      </c>
      <c r="H248" s="148" t="s">
        <v>46</v>
      </c>
      <c r="I248" s="150"/>
      <c r="L248" s="146"/>
      <c r="M248" s="151"/>
      <c r="T248" s="152"/>
      <c r="AT248" s="148" t="s">
        <v>141</v>
      </c>
      <c r="AU248" s="148" t="s">
        <v>92</v>
      </c>
      <c r="AV248" s="12" t="s">
        <v>88</v>
      </c>
      <c r="AW248" s="12" t="s">
        <v>42</v>
      </c>
      <c r="AX248" s="12" t="s">
        <v>83</v>
      </c>
      <c r="AY248" s="148" t="s">
        <v>130</v>
      </c>
    </row>
    <row r="249" spans="2:51" s="12" customFormat="1" ht="12">
      <c r="B249" s="146"/>
      <c r="D249" s="147" t="s">
        <v>141</v>
      </c>
      <c r="E249" s="148" t="s">
        <v>46</v>
      </c>
      <c r="F249" s="149" t="s">
        <v>244</v>
      </c>
      <c r="H249" s="148" t="s">
        <v>46</v>
      </c>
      <c r="I249" s="150"/>
      <c r="L249" s="146"/>
      <c r="M249" s="151"/>
      <c r="T249" s="152"/>
      <c r="AT249" s="148" t="s">
        <v>141</v>
      </c>
      <c r="AU249" s="148" t="s">
        <v>92</v>
      </c>
      <c r="AV249" s="12" t="s">
        <v>88</v>
      </c>
      <c r="AW249" s="12" t="s">
        <v>42</v>
      </c>
      <c r="AX249" s="12" t="s">
        <v>83</v>
      </c>
      <c r="AY249" s="148" t="s">
        <v>130</v>
      </c>
    </row>
    <row r="250" spans="2:51" s="12" customFormat="1" ht="12">
      <c r="B250" s="146"/>
      <c r="D250" s="147" t="s">
        <v>141</v>
      </c>
      <c r="E250" s="148" t="s">
        <v>46</v>
      </c>
      <c r="F250" s="149" t="s">
        <v>245</v>
      </c>
      <c r="H250" s="148" t="s">
        <v>46</v>
      </c>
      <c r="I250" s="150"/>
      <c r="L250" s="146"/>
      <c r="M250" s="151"/>
      <c r="T250" s="152"/>
      <c r="AT250" s="148" t="s">
        <v>141</v>
      </c>
      <c r="AU250" s="148" t="s">
        <v>92</v>
      </c>
      <c r="AV250" s="12" t="s">
        <v>88</v>
      </c>
      <c r="AW250" s="12" t="s">
        <v>42</v>
      </c>
      <c r="AX250" s="12" t="s">
        <v>83</v>
      </c>
      <c r="AY250" s="148" t="s">
        <v>130</v>
      </c>
    </row>
    <row r="251" spans="2:51" s="12" customFormat="1" ht="12">
      <c r="B251" s="146"/>
      <c r="D251" s="147" t="s">
        <v>141</v>
      </c>
      <c r="E251" s="148" t="s">
        <v>46</v>
      </c>
      <c r="F251" s="149" t="s">
        <v>246</v>
      </c>
      <c r="H251" s="148" t="s">
        <v>46</v>
      </c>
      <c r="I251" s="150"/>
      <c r="L251" s="146"/>
      <c r="M251" s="151"/>
      <c r="T251" s="152"/>
      <c r="AT251" s="148" t="s">
        <v>141</v>
      </c>
      <c r="AU251" s="148" t="s">
        <v>92</v>
      </c>
      <c r="AV251" s="12" t="s">
        <v>88</v>
      </c>
      <c r="AW251" s="12" t="s">
        <v>42</v>
      </c>
      <c r="AX251" s="12" t="s">
        <v>83</v>
      </c>
      <c r="AY251" s="148" t="s">
        <v>130</v>
      </c>
    </row>
    <row r="252" spans="2:51" s="12" customFormat="1" ht="12">
      <c r="B252" s="146"/>
      <c r="D252" s="147" t="s">
        <v>141</v>
      </c>
      <c r="E252" s="148" t="s">
        <v>46</v>
      </c>
      <c r="F252" s="149" t="s">
        <v>247</v>
      </c>
      <c r="H252" s="148" t="s">
        <v>46</v>
      </c>
      <c r="I252" s="150"/>
      <c r="L252" s="146"/>
      <c r="M252" s="151"/>
      <c r="T252" s="152"/>
      <c r="AT252" s="148" t="s">
        <v>141</v>
      </c>
      <c r="AU252" s="148" t="s">
        <v>92</v>
      </c>
      <c r="AV252" s="12" t="s">
        <v>88</v>
      </c>
      <c r="AW252" s="12" t="s">
        <v>42</v>
      </c>
      <c r="AX252" s="12" t="s">
        <v>83</v>
      </c>
      <c r="AY252" s="148" t="s">
        <v>130</v>
      </c>
    </row>
    <row r="253" spans="2:51" s="12" customFormat="1" ht="12">
      <c r="B253" s="146"/>
      <c r="D253" s="147" t="s">
        <v>141</v>
      </c>
      <c r="E253" s="148" t="s">
        <v>46</v>
      </c>
      <c r="F253" s="149" t="s">
        <v>248</v>
      </c>
      <c r="H253" s="148" t="s">
        <v>46</v>
      </c>
      <c r="I253" s="150"/>
      <c r="L253" s="146"/>
      <c r="M253" s="151"/>
      <c r="T253" s="152"/>
      <c r="AT253" s="148" t="s">
        <v>141</v>
      </c>
      <c r="AU253" s="148" t="s">
        <v>92</v>
      </c>
      <c r="AV253" s="12" t="s">
        <v>88</v>
      </c>
      <c r="AW253" s="12" t="s">
        <v>42</v>
      </c>
      <c r="AX253" s="12" t="s">
        <v>83</v>
      </c>
      <c r="AY253" s="148" t="s">
        <v>130</v>
      </c>
    </row>
    <row r="254" spans="2:51" s="12" customFormat="1" ht="12">
      <c r="B254" s="146"/>
      <c r="D254" s="147" t="s">
        <v>141</v>
      </c>
      <c r="E254" s="148" t="s">
        <v>46</v>
      </c>
      <c r="F254" s="149" t="s">
        <v>223</v>
      </c>
      <c r="H254" s="148" t="s">
        <v>46</v>
      </c>
      <c r="I254" s="150"/>
      <c r="L254" s="146"/>
      <c r="M254" s="151"/>
      <c r="T254" s="152"/>
      <c r="AT254" s="148" t="s">
        <v>141</v>
      </c>
      <c r="AU254" s="148" t="s">
        <v>92</v>
      </c>
      <c r="AV254" s="12" t="s">
        <v>88</v>
      </c>
      <c r="AW254" s="12" t="s">
        <v>42</v>
      </c>
      <c r="AX254" s="12" t="s">
        <v>83</v>
      </c>
      <c r="AY254" s="148" t="s">
        <v>130</v>
      </c>
    </row>
    <row r="255" spans="2:51" s="13" customFormat="1" ht="12">
      <c r="B255" s="153"/>
      <c r="D255" s="147" t="s">
        <v>141</v>
      </c>
      <c r="E255" s="154" t="s">
        <v>46</v>
      </c>
      <c r="F255" s="155" t="s">
        <v>224</v>
      </c>
      <c r="H255" s="156">
        <v>35.45</v>
      </c>
      <c r="I255" s="157"/>
      <c r="L255" s="153"/>
      <c r="M255" s="158"/>
      <c r="T255" s="159"/>
      <c r="AT255" s="154" t="s">
        <v>141</v>
      </c>
      <c r="AU255" s="154" t="s">
        <v>92</v>
      </c>
      <c r="AV255" s="13" t="s">
        <v>92</v>
      </c>
      <c r="AW255" s="13" t="s">
        <v>42</v>
      </c>
      <c r="AX255" s="13" t="s">
        <v>88</v>
      </c>
      <c r="AY255" s="154" t="s">
        <v>130</v>
      </c>
    </row>
    <row r="256" spans="2:65" s="1" customFormat="1" ht="24.2" customHeight="1">
      <c r="B256" s="34"/>
      <c r="C256" s="174" t="s">
        <v>249</v>
      </c>
      <c r="D256" s="174" t="s">
        <v>192</v>
      </c>
      <c r="E256" s="175" t="s">
        <v>250</v>
      </c>
      <c r="F256" s="176" t="s">
        <v>251</v>
      </c>
      <c r="G256" s="177" t="s">
        <v>216</v>
      </c>
      <c r="H256" s="178">
        <v>35.45</v>
      </c>
      <c r="I256" s="179"/>
      <c r="J256" s="180">
        <f>ROUND(I256*H256,2)</f>
        <v>0</v>
      </c>
      <c r="K256" s="176" t="s">
        <v>46</v>
      </c>
      <c r="L256" s="181"/>
      <c r="M256" s="182" t="s">
        <v>46</v>
      </c>
      <c r="N256" s="183" t="s">
        <v>54</v>
      </c>
      <c r="P256" s="138">
        <f>O256*H256</f>
        <v>0</v>
      </c>
      <c r="Q256" s="138">
        <v>0.0705</v>
      </c>
      <c r="R256" s="138">
        <f>Q256*H256</f>
        <v>2.499225</v>
      </c>
      <c r="S256" s="138">
        <v>0</v>
      </c>
      <c r="T256" s="139">
        <f>S256*H256</f>
        <v>0</v>
      </c>
      <c r="AR256" s="140" t="s">
        <v>196</v>
      </c>
      <c r="AT256" s="140" t="s">
        <v>192</v>
      </c>
      <c r="AU256" s="140" t="s">
        <v>92</v>
      </c>
      <c r="AY256" s="18" t="s">
        <v>130</v>
      </c>
      <c r="BE256" s="141">
        <f>IF(N256="základní",J256,0)</f>
        <v>0</v>
      </c>
      <c r="BF256" s="141">
        <f>IF(N256="snížená",J256,0)</f>
        <v>0</v>
      </c>
      <c r="BG256" s="141">
        <f>IF(N256="zákl. přenesená",J256,0)</f>
        <v>0</v>
      </c>
      <c r="BH256" s="141">
        <f>IF(N256="sníž. přenesená",J256,0)</f>
        <v>0</v>
      </c>
      <c r="BI256" s="141">
        <f>IF(N256="nulová",J256,0)</f>
        <v>0</v>
      </c>
      <c r="BJ256" s="18" t="s">
        <v>88</v>
      </c>
      <c r="BK256" s="141">
        <f>ROUND(I256*H256,2)</f>
        <v>0</v>
      </c>
      <c r="BL256" s="18" t="s">
        <v>137</v>
      </c>
      <c r="BM256" s="140" t="s">
        <v>252</v>
      </c>
    </row>
    <row r="257" spans="2:47" s="1" customFormat="1" ht="12">
      <c r="B257" s="34"/>
      <c r="D257" s="147" t="s">
        <v>240</v>
      </c>
      <c r="F257" s="184" t="s">
        <v>241</v>
      </c>
      <c r="I257" s="144"/>
      <c r="L257" s="34"/>
      <c r="M257" s="145"/>
      <c r="T257" s="55"/>
      <c r="AT257" s="18" t="s">
        <v>240</v>
      </c>
      <c r="AU257" s="18" t="s">
        <v>92</v>
      </c>
    </row>
    <row r="258" spans="2:51" s="12" customFormat="1" ht="12">
      <c r="B258" s="146"/>
      <c r="D258" s="147" t="s">
        <v>141</v>
      </c>
      <c r="E258" s="148" t="s">
        <v>46</v>
      </c>
      <c r="F258" s="149" t="s">
        <v>242</v>
      </c>
      <c r="H258" s="148" t="s">
        <v>46</v>
      </c>
      <c r="I258" s="150"/>
      <c r="L258" s="146"/>
      <c r="M258" s="151"/>
      <c r="T258" s="152"/>
      <c r="AT258" s="148" t="s">
        <v>141</v>
      </c>
      <c r="AU258" s="148" t="s">
        <v>92</v>
      </c>
      <c r="AV258" s="12" t="s">
        <v>88</v>
      </c>
      <c r="AW258" s="12" t="s">
        <v>42</v>
      </c>
      <c r="AX258" s="12" t="s">
        <v>83</v>
      </c>
      <c r="AY258" s="148" t="s">
        <v>130</v>
      </c>
    </row>
    <row r="259" spans="2:51" s="12" customFormat="1" ht="12">
      <c r="B259" s="146"/>
      <c r="D259" s="147" t="s">
        <v>141</v>
      </c>
      <c r="E259" s="148" t="s">
        <v>46</v>
      </c>
      <c r="F259" s="149" t="s">
        <v>243</v>
      </c>
      <c r="H259" s="148" t="s">
        <v>46</v>
      </c>
      <c r="I259" s="150"/>
      <c r="L259" s="146"/>
      <c r="M259" s="151"/>
      <c r="T259" s="152"/>
      <c r="AT259" s="148" t="s">
        <v>141</v>
      </c>
      <c r="AU259" s="148" t="s">
        <v>92</v>
      </c>
      <c r="AV259" s="12" t="s">
        <v>88</v>
      </c>
      <c r="AW259" s="12" t="s">
        <v>42</v>
      </c>
      <c r="AX259" s="12" t="s">
        <v>83</v>
      </c>
      <c r="AY259" s="148" t="s">
        <v>130</v>
      </c>
    </row>
    <row r="260" spans="2:51" s="12" customFormat="1" ht="12">
      <c r="B260" s="146"/>
      <c r="D260" s="147" t="s">
        <v>141</v>
      </c>
      <c r="E260" s="148" t="s">
        <v>46</v>
      </c>
      <c r="F260" s="149" t="s">
        <v>244</v>
      </c>
      <c r="H260" s="148" t="s">
        <v>46</v>
      </c>
      <c r="I260" s="150"/>
      <c r="L260" s="146"/>
      <c r="M260" s="151"/>
      <c r="T260" s="152"/>
      <c r="AT260" s="148" t="s">
        <v>141</v>
      </c>
      <c r="AU260" s="148" t="s">
        <v>92</v>
      </c>
      <c r="AV260" s="12" t="s">
        <v>88</v>
      </c>
      <c r="AW260" s="12" t="s">
        <v>42</v>
      </c>
      <c r="AX260" s="12" t="s">
        <v>83</v>
      </c>
      <c r="AY260" s="148" t="s">
        <v>130</v>
      </c>
    </row>
    <row r="261" spans="2:51" s="12" customFormat="1" ht="12">
      <c r="B261" s="146"/>
      <c r="D261" s="147" t="s">
        <v>141</v>
      </c>
      <c r="E261" s="148" t="s">
        <v>46</v>
      </c>
      <c r="F261" s="149" t="s">
        <v>245</v>
      </c>
      <c r="H261" s="148" t="s">
        <v>46</v>
      </c>
      <c r="I261" s="150"/>
      <c r="L261" s="146"/>
      <c r="M261" s="151"/>
      <c r="T261" s="152"/>
      <c r="AT261" s="148" t="s">
        <v>141</v>
      </c>
      <c r="AU261" s="148" t="s">
        <v>92</v>
      </c>
      <c r="AV261" s="12" t="s">
        <v>88</v>
      </c>
      <c r="AW261" s="12" t="s">
        <v>42</v>
      </c>
      <c r="AX261" s="12" t="s">
        <v>83</v>
      </c>
      <c r="AY261" s="148" t="s">
        <v>130</v>
      </c>
    </row>
    <row r="262" spans="2:51" s="12" customFormat="1" ht="12">
      <c r="B262" s="146"/>
      <c r="D262" s="147" t="s">
        <v>141</v>
      </c>
      <c r="E262" s="148" t="s">
        <v>46</v>
      </c>
      <c r="F262" s="149" t="s">
        <v>246</v>
      </c>
      <c r="H262" s="148" t="s">
        <v>46</v>
      </c>
      <c r="I262" s="150"/>
      <c r="L262" s="146"/>
      <c r="M262" s="151"/>
      <c r="T262" s="152"/>
      <c r="AT262" s="148" t="s">
        <v>141</v>
      </c>
      <c r="AU262" s="148" t="s">
        <v>92</v>
      </c>
      <c r="AV262" s="12" t="s">
        <v>88</v>
      </c>
      <c r="AW262" s="12" t="s">
        <v>42</v>
      </c>
      <c r="AX262" s="12" t="s">
        <v>83</v>
      </c>
      <c r="AY262" s="148" t="s">
        <v>130</v>
      </c>
    </row>
    <row r="263" spans="2:51" s="12" customFormat="1" ht="12">
      <c r="B263" s="146"/>
      <c r="D263" s="147" t="s">
        <v>141</v>
      </c>
      <c r="E263" s="148" t="s">
        <v>46</v>
      </c>
      <c r="F263" s="149" t="s">
        <v>247</v>
      </c>
      <c r="H263" s="148" t="s">
        <v>46</v>
      </c>
      <c r="I263" s="150"/>
      <c r="L263" s="146"/>
      <c r="M263" s="151"/>
      <c r="T263" s="152"/>
      <c r="AT263" s="148" t="s">
        <v>141</v>
      </c>
      <c r="AU263" s="148" t="s">
        <v>92</v>
      </c>
      <c r="AV263" s="12" t="s">
        <v>88</v>
      </c>
      <c r="AW263" s="12" t="s">
        <v>42</v>
      </c>
      <c r="AX263" s="12" t="s">
        <v>83</v>
      </c>
      <c r="AY263" s="148" t="s">
        <v>130</v>
      </c>
    </row>
    <row r="264" spans="2:51" s="12" customFormat="1" ht="12">
      <c r="B264" s="146"/>
      <c r="D264" s="147" t="s">
        <v>141</v>
      </c>
      <c r="E264" s="148" t="s">
        <v>46</v>
      </c>
      <c r="F264" s="149" t="s">
        <v>248</v>
      </c>
      <c r="H264" s="148" t="s">
        <v>46</v>
      </c>
      <c r="I264" s="150"/>
      <c r="L264" s="146"/>
      <c r="M264" s="151"/>
      <c r="T264" s="152"/>
      <c r="AT264" s="148" t="s">
        <v>141</v>
      </c>
      <c r="AU264" s="148" t="s">
        <v>92</v>
      </c>
      <c r="AV264" s="12" t="s">
        <v>88</v>
      </c>
      <c r="AW264" s="12" t="s">
        <v>42</v>
      </c>
      <c r="AX264" s="12" t="s">
        <v>83</v>
      </c>
      <c r="AY264" s="148" t="s">
        <v>130</v>
      </c>
    </row>
    <row r="265" spans="2:51" s="12" customFormat="1" ht="12">
      <c r="B265" s="146"/>
      <c r="D265" s="147" t="s">
        <v>141</v>
      </c>
      <c r="E265" s="148" t="s">
        <v>46</v>
      </c>
      <c r="F265" s="149" t="s">
        <v>223</v>
      </c>
      <c r="H265" s="148" t="s">
        <v>46</v>
      </c>
      <c r="I265" s="150"/>
      <c r="L265" s="146"/>
      <c r="M265" s="151"/>
      <c r="T265" s="152"/>
      <c r="AT265" s="148" t="s">
        <v>141</v>
      </c>
      <c r="AU265" s="148" t="s">
        <v>92</v>
      </c>
      <c r="AV265" s="12" t="s">
        <v>88</v>
      </c>
      <c r="AW265" s="12" t="s">
        <v>42</v>
      </c>
      <c r="AX265" s="12" t="s">
        <v>83</v>
      </c>
      <c r="AY265" s="148" t="s">
        <v>130</v>
      </c>
    </row>
    <row r="266" spans="2:51" s="13" customFormat="1" ht="12">
      <c r="B266" s="153"/>
      <c r="D266" s="147" t="s">
        <v>141</v>
      </c>
      <c r="E266" s="154" t="s">
        <v>46</v>
      </c>
      <c r="F266" s="155" t="s">
        <v>224</v>
      </c>
      <c r="H266" s="156">
        <v>35.45</v>
      </c>
      <c r="I266" s="157"/>
      <c r="L266" s="153"/>
      <c r="M266" s="158"/>
      <c r="T266" s="159"/>
      <c r="AT266" s="154" t="s">
        <v>141</v>
      </c>
      <c r="AU266" s="154" t="s">
        <v>92</v>
      </c>
      <c r="AV266" s="13" t="s">
        <v>92</v>
      </c>
      <c r="AW266" s="13" t="s">
        <v>42</v>
      </c>
      <c r="AX266" s="13" t="s">
        <v>88</v>
      </c>
      <c r="AY266" s="154" t="s">
        <v>130</v>
      </c>
    </row>
    <row r="267" spans="2:63" s="11" customFormat="1" ht="22.9" customHeight="1">
      <c r="B267" s="117"/>
      <c r="D267" s="118" t="s">
        <v>82</v>
      </c>
      <c r="E267" s="127" t="s">
        <v>184</v>
      </c>
      <c r="F267" s="127" t="s">
        <v>253</v>
      </c>
      <c r="I267" s="120"/>
      <c r="J267" s="128">
        <f>BK267</f>
        <v>0</v>
      </c>
      <c r="L267" s="117"/>
      <c r="M267" s="122"/>
      <c r="P267" s="123">
        <f>SUM(P268:P272)</f>
        <v>0</v>
      </c>
      <c r="R267" s="123">
        <f>SUM(R268:R272)</f>
        <v>0.03924356</v>
      </c>
      <c r="T267" s="124">
        <f>SUM(T268:T272)</f>
        <v>0</v>
      </c>
      <c r="AR267" s="118" t="s">
        <v>88</v>
      </c>
      <c r="AT267" s="125" t="s">
        <v>82</v>
      </c>
      <c r="AU267" s="125" t="s">
        <v>88</v>
      </c>
      <c r="AY267" s="118" t="s">
        <v>130</v>
      </c>
      <c r="BK267" s="126">
        <f>SUM(BK268:BK272)</f>
        <v>0</v>
      </c>
    </row>
    <row r="268" spans="2:65" s="1" customFormat="1" ht="24.2" customHeight="1">
      <c r="B268" s="34"/>
      <c r="C268" s="129" t="s">
        <v>8</v>
      </c>
      <c r="D268" s="129" t="s">
        <v>132</v>
      </c>
      <c r="E268" s="130" t="s">
        <v>254</v>
      </c>
      <c r="F268" s="131" t="s">
        <v>255</v>
      </c>
      <c r="G268" s="132" t="s">
        <v>176</v>
      </c>
      <c r="H268" s="133">
        <v>47.858</v>
      </c>
      <c r="I268" s="134"/>
      <c r="J268" s="135">
        <f>ROUND(I268*H268,2)</f>
        <v>0</v>
      </c>
      <c r="K268" s="131" t="s">
        <v>136</v>
      </c>
      <c r="L268" s="34"/>
      <c r="M268" s="136" t="s">
        <v>46</v>
      </c>
      <c r="N268" s="137" t="s">
        <v>54</v>
      </c>
      <c r="P268" s="138">
        <f>O268*H268</f>
        <v>0</v>
      </c>
      <c r="Q268" s="138">
        <v>0.00082</v>
      </c>
      <c r="R268" s="138">
        <f>Q268*H268</f>
        <v>0.03924356</v>
      </c>
      <c r="S268" s="138">
        <v>0</v>
      </c>
      <c r="T268" s="139">
        <f>S268*H268</f>
        <v>0</v>
      </c>
      <c r="AR268" s="140" t="s">
        <v>137</v>
      </c>
      <c r="AT268" s="140" t="s">
        <v>132</v>
      </c>
      <c r="AU268" s="140" t="s">
        <v>92</v>
      </c>
      <c r="AY268" s="18" t="s">
        <v>130</v>
      </c>
      <c r="BE268" s="141">
        <f>IF(N268="základní",J268,0)</f>
        <v>0</v>
      </c>
      <c r="BF268" s="141">
        <f>IF(N268="snížená",J268,0)</f>
        <v>0</v>
      </c>
      <c r="BG268" s="141">
        <f>IF(N268="zákl. přenesená",J268,0)</f>
        <v>0</v>
      </c>
      <c r="BH268" s="141">
        <f>IF(N268="sníž. přenesená",J268,0)</f>
        <v>0</v>
      </c>
      <c r="BI268" s="141">
        <f>IF(N268="nulová",J268,0)</f>
        <v>0</v>
      </c>
      <c r="BJ268" s="18" t="s">
        <v>88</v>
      </c>
      <c r="BK268" s="141">
        <f>ROUND(I268*H268,2)</f>
        <v>0</v>
      </c>
      <c r="BL268" s="18" t="s">
        <v>137</v>
      </c>
      <c r="BM268" s="140" t="s">
        <v>256</v>
      </c>
    </row>
    <row r="269" spans="2:47" s="1" customFormat="1" ht="12">
      <c r="B269" s="34"/>
      <c r="D269" s="142" t="s">
        <v>139</v>
      </c>
      <c r="F269" s="143" t="s">
        <v>257</v>
      </c>
      <c r="I269" s="144"/>
      <c r="L269" s="34"/>
      <c r="M269" s="145"/>
      <c r="T269" s="55"/>
      <c r="AT269" s="18" t="s">
        <v>139</v>
      </c>
      <c r="AU269" s="18" t="s">
        <v>92</v>
      </c>
    </row>
    <row r="270" spans="2:51" s="12" customFormat="1" ht="12">
      <c r="B270" s="146"/>
      <c r="D270" s="147" t="s">
        <v>141</v>
      </c>
      <c r="E270" s="148" t="s">
        <v>46</v>
      </c>
      <c r="F270" s="149" t="s">
        <v>258</v>
      </c>
      <c r="H270" s="148" t="s">
        <v>46</v>
      </c>
      <c r="I270" s="150"/>
      <c r="L270" s="146"/>
      <c r="M270" s="151"/>
      <c r="T270" s="152"/>
      <c r="AT270" s="148" t="s">
        <v>141</v>
      </c>
      <c r="AU270" s="148" t="s">
        <v>92</v>
      </c>
      <c r="AV270" s="12" t="s">
        <v>88</v>
      </c>
      <c r="AW270" s="12" t="s">
        <v>42</v>
      </c>
      <c r="AX270" s="12" t="s">
        <v>83</v>
      </c>
      <c r="AY270" s="148" t="s">
        <v>130</v>
      </c>
    </row>
    <row r="271" spans="2:51" s="12" customFormat="1" ht="12">
      <c r="B271" s="146"/>
      <c r="D271" s="147" t="s">
        <v>141</v>
      </c>
      <c r="E271" s="148" t="s">
        <v>46</v>
      </c>
      <c r="F271" s="149" t="s">
        <v>259</v>
      </c>
      <c r="H271" s="148" t="s">
        <v>46</v>
      </c>
      <c r="I271" s="150"/>
      <c r="L271" s="146"/>
      <c r="M271" s="151"/>
      <c r="T271" s="152"/>
      <c r="AT271" s="148" t="s">
        <v>141</v>
      </c>
      <c r="AU271" s="148" t="s">
        <v>92</v>
      </c>
      <c r="AV271" s="12" t="s">
        <v>88</v>
      </c>
      <c r="AW271" s="12" t="s">
        <v>42</v>
      </c>
      <c r="AX271" s="12" t="s">
        <v>83</v>
      </c>
      <c r="AY271" s="148" t="s">
        <v>130</v>
      </c>
    </row>
    <row r="272" spans="2:51" s="13" customFormat="1" ht="12">
      <c r="B272" s="153"/>
      <c r="D272" s="147" t="s">
        <v>141</v>
      </c>
      <c r="E272" s="154" t="s">
        <v>46</v>
      </c>
      <c r="F272" s="155" t="s">
        <v>260</v>
      </c>
      <c r="H272" s="156">
        <v>47.858</v>
      </c>
      <c r="I272" s="157"/>
      <c r="L272" s="153"/>
      <c r="M272" s="158"/>
      <c r="T272" s="159"/>
      <c r="AT272" s="154" t="s">
        <v>141</v>
      </c>
      <c r="AU272" s="154" t="s">
        <v>92</v>
      </c>
      <c r="AV272" s="13" t="s">
        <v>92</v>
      </c>
      <c r="AW272" s="13" t="s">
        <v>42</v>
      </c>
      <c r="AX272" s="13" t="s">
        <v>88</v>
      </c>
      <c r="AY272" s="154" t="s">
        <v>130</v>
      </c>
    </row>
    <row r="273" spans="2:63" s="11" customFormat="1" ht="22.9" customHeight="1">
      <c r="B273" s="117"/>
      <c r="D273" s="118" t="s">
        <v>82</v>
      </c>
      <c r="E273" s="127" t="s">
        <v>205</v>
      </c>
      <c r="F273" s="127" t="s">
        <v>261</v>
      </c>
      <c r="I273" s="120"/>
      <c r="J273" s="128">
        <f>BK273</f>
        <v>0</v>
      </c>
      <c r="L273" s="117"/>
      <c r="M273" s="122"/>
      <c r="P273" s="123">
        <f>SUM(P274:P696)</f>
        <v>0</v>
      </c>
      <c r="R273" s="123">
        <f>SUM(R274:R696)</f>
        <v>3.56858684</v>
      </c>
      <c r="T273" s="124">
        <f>SUM(T274:T696)</f>
        <v>13.7822475</v>
      </c>
      <c r="AR273" s="118" t="s">
        <v>88</v>
      </c>
      <c r="AT273" s="125" t="s">
        <v>82</v>
      </c>
      <c r="AU273" s="125" t="s">
        <v>88</v>
      </c>
      <c r="AY273" s="118" t="s">
        <v>130</v>
      </c>
      <c r="BK273" s="126">
        <f>SUM(BK274:BK696)</f>
        <v>0</v>
      </c>
    </row>
    <row r="274" spans="2:65" s="1" customFormat="1" ht="33" customHeight="1">
      <c r="B274" s="34"/>
      <c r="C274" s="129" t="s">
        <v>262</v>
      </c>
      <c r="D274" s="129" t="s">
        <v>132</v>
      </c>
      <c r="E274" s="130" t="s">
        <v>263</v>
      </c>
      <c r="F274" s="131" t="s">
        <v>264</v>
      </c>
      <c r="G274" s="132" t="s">
        <v>195</v>
      </c>
      <c r="H274" s="133">
        <v>17.872</v>
      </c>
      <c r="I274" s="134"/>
      <c r="J274" s="135">
        <f>ROUND(I274*H274,2)</f>
        <v>0</v>
      </c>
      <c r="K274" s="131" t="s">
        <v>136</v>
      </c>
      <c r="L274" s="34"/>
      <c r="M274" s="136" t="s">
        <v>46</v>
      </c>
      <c r="N274" s="137" t="s">
        <v>54</v>
      </c>
      <c r="P274" s="138">
        <f>O274*H274</f>
        <v>0</v>
      </c>
      <c r="Q274" s="138">
        <v>0</v>
      </c>
      <c r="R274" s="138">
        <f>Q274*H274</f>
        <v>0</v>
      </c>
      <c r="S274" s="138">
        <v>0</v>
      </c>
      <c r="T274" s="139">
        <f>S274*H274</f>
        <v>0</v>
      </c>
      <c r="AR274" s="140" t="s">
        <v>137</v>
      </c>
      <c r="AT274" s="140" t="s">
        <v>132</v>
      </c>
      <c r="AU274" s="140" t="s">
        <v>92</v>
      </c>
      <c r="AY274" s="18" t="s">
        <v>130</v>
      </c>
      <c r="BE274" s="141">
        <f>IF(N274="základní",J274,0)</f>
        <v>0</v>
      </c>
      <c r="BF274" s="141">
        <f>IF(N274="snížená",J274,0)</f>
        <v>0</v>
      </c>
      <c r="BG274" s="141">
        <f>IF(N274="zákl. přenesená",J274,0)</f>
        <v>0</v>
      </c>
      <c r="BH274" s="141">
        <f>IF(N274="sníž. přenesená",J274,0)</f>
        <v>0</v>
      </c>
      <c r="BI274" s="141">
        <f>IF(N274="nulová",J274,0)</f>
        <v>0</v>
      </c>
      <c r="BJ274" s="18" t="s">
        <v>88</v>
      </c>
      <c r="BK274" s="141">
        <f>ROUND(I274*H274,2)</f>
        <v>0</v>
      </c>
      <c r="BL274" s="18" t="s">
        <v>137</v>
      </c>
      <c r="BM274" s="140" t="s">
        <v>265</v>
      </c>
    </row>
    <row r="275" spans="2:47" s="1" customFormat="1" ht="12">
      <c r="B275" s="34"/>
      <c r="D275" s="142" t="s">
        <v>139</v>
      </c>
      <c r="F275" s="143" t="s">
        <v>266</v>
      </c>
      <c r="I275" s="144"/>
      <c r="L275" s="34"/>
      <c r="M275" s="145"/>
      <c r="T275" s="55"/>
      <c r="AT275" s="18" t="s">
        <v>139</v>
      </c>
      <c r="AU275" s="18" t="s">
        <v>92</v>
      </c>
    </row>
    <row r="276" spans="2:47" s="1" customFormat="1" ht="12">
      <c r="B276" s="34"/>
      <c r="D276" s="147" t="s">
        <v>240</v>
      </c>
      <c r="F276" s="184" t="s">
        <v>267</v>
      </c>
      <c r="I276" s="144"/>
      <c r="L276" s="34"/>
      <c r="M276" s="145"/>
      <c r="T276" s="55"/>
      <c r="AT276" s="18" t="s">
        <v>240</v>
      </c>
      <c r="AU276" s="18" t="s">
        <v>92</v>
      </c>
    </row>
    <row r="277" spans="2:51" s="12" customFormat="1" ht="12">
      <c r="B277" s="146"/>
      <c r="D277" s="147" t="s">
        <v>141</v>
      </c>
      <c r="E277" s="148" t="s">
        <v>46</v>
      </c>
      <c r="F277" s="149" t="s">
        <v>268</v>
      </c>
      <c r="H277" s="148" t="s">
        <v>46</v>
      </c>
      <c r="I277" s="150"/>
      <c r="L277" s="146"/>
      <c r="M277" s="151"/>
      <c r="T277" s="152"/>
      <c r="AT277" s="148" t="s">
        <v>141</v>
      </c>
      <c r="AU277" s="148" t="s">
        <v>92</v>
      </c>
      <c r="AV277" s="12" t="s">
        <v>88</v>
      </c>
      <c r="AW277" s="12" t="s">
        <v>42</v>
      </c>
      <c r="AX277" s="12" t="s">
        <v>83</v>
      </c>
      <c r="AY277" s="148" t="s">
        <v>130</v>
      </c>
    </row>
    <row r="278" spans="2:51" s="12" customFormat="1" ht="12">
      <c r="B278" s="146"/>
      <c r="D278" s="147" t="s">
        <v>141</v>
      </c>
      <c r="E278" s="148" t="s">
        <v>46</v>
      </c>
      <c r="F278" s="149" t="s">
        <v>269</v>
      </c>
      <c r="H278" s="148" t="s">
        <v>46</v>
      </c>
      <c r="I278" s="150"/>
      <c r="L278" s="146"/>
      <c r="M278" s="151"/>
      <c r="T278" s="152"/>
      <c r="AT278" s="148" t="s">
        <v>141</v>
      </c>
      <c r="AU278" s="148" t="s">
        <v>92</v>
      </c>
      <c r="AV278" s="12" t="s">
        <v>88</v>
      </c>
      <c r="AW278" s="12" t="s">
        <v>42</v>
      </c>
      <c r="AX278" s="12" t="s">
        <v>83</v>
      </c>
      <c r="AY278" s="148" t="s">
        <v>130</v>
      </c>
    </row>
    <row r="279" spans="2:51" s="12" customFormat="1" ht="12">
      <c r="B279" s="146"/>
      <c r="D279" s="147" t="s">
        <v>141</v>
      </c>
      <c r="E279" s="148" t="s">
        <v>46</v>
      </c>
      <c r="F279" s="149" t="s">
        <v>270</v>
      </c>
      <c r="H279" s="148" t="s">
        <v>46</v>
      </c>
      <c r="I279" s="150"/>
      <c r="L279" s="146"/>
      <c r="M279" s="151"/>
      <c r="T279" s="152"/>
      <c r="AT279" s="148" t="s">
        <v>141</v>
      </c>
      <c r="AU279" s="148" t="s">
        <v>92</v>
      </c>
      <c r="AV279" s="12" t="s">
        <v>88</v>
      </c>
      <c r="AW279" s="12" t="s">
        <v>42</v>
      </c>
      <c r="AX279" s="12" t="s">
        <v>83</v>
      </c>
      <c r="AY279" s="148" t="s">
        <v>130</v>
      </c>
    </row>
    <row r="280" spans="2:51" s="12" customFormat="1" ht="12">
      <c r="B280" s="146"/>
      <c r="D280" s="147" t="s">
        <v>141</v>
      </c>
      <c r="E280" s="148" t="s">
        <v>46</v>
      </c>
      <c r="F280" s="149" t="s">
        <v>271</v>
      </c>
      <c r="H280" s="148" t="s">
        <v>46</v>
      </c>
      <c r="I280" s="150"/>
      <c r="L280" s="146"/>
      <c r="M280" s="151"/>
      <c r="T280" s="152"/>
      <c r="AT280" s="148" t="s">
        <v>141</v>
      </c>
      <c r="AU280" s="148" t="s">
        <v>92</v>
      </c>
      <c r="AV280" s="12" t="s">
        <v>88</v>
      </c>
      <c r="AW280" s="12" t="s">
        <v>42</v>
      </c>
      <c r="AX280" s="12" t="s">
        <v>83</v>
      </c>
      <c r="AY280" s="148" t="s">
        <v>130</v>
      </c>
    </row>
    <row r="281" spans="2:51" s="12" customFormat="1" ht="12">
      <c r="B281" s="146"/>
      <c r="D281" s="147" t="s">
        <v>141</v>
      </c>
      <c r="E281" s="148" t="s">
        <v>46</v>
      </c>
      <c r="F281" s="149" t="s">
        <v>272</v>
      </c>
      <c r="H281" s="148" t="s">
        <v>46</v>
      </c>
      <c r="I281" s="150"/>
      <c r="L281" s="146"/>
      <c r="M281" s="151"/>
      <c r="T281" s="152"/>
      <c r="AT281" s="148" t="s">
        <v>141</v>
      </c>
      <c r="AU281" s="148" t="s">
        <v>92</v>
      </c>
      <c r="AV281" s="12" t="s">
        <v>88</v>
      </c>
      <c r="AW281" s="12" t="s">
        <v>42</v>
      </c>
      <c r="AX281" s="12" t="s">
        <v>83</v>
      </c>
      <c r="AY281" s="148" t="s">
        <v>130</v>
      </c>
    </row>
    <row r="282" spans="2:51" s="12" customFormat="1" ht="12">
      <c r="B282" s="146"/>
      <c r="D282" s="147" t="s">
        <v>141</v>
      </c>
      <c r="E282" s="148" t="s">
        <v>46</v>
      </c>
      <c r="F282" s="149" t="s">
        <v>270</v>
      </c>
      <c r="H282" s="148" t="s">
        <v>46</v>
      </c>
      <c r="I282" s="150"/>
      <c r="L282" s="146"/>
      <c r="M282" s="151"/>
      <c r="T282" s="152"/>
      <c r="AT282" s="148" t="s">
        <v>141</v>
      </c>
      <c r="AU282" s="148" t="s">
        <v>92</v>
      </c>
      <c r="AV282" s="12" t="s">
        <v>88</v>
      </c>
      <c r="AW282" s="12" t="s">
        <v>42</v>
      </c>
      <c r="AX282" s="12" t="s">
        <v>83</v>
      </c>
      <c r="AY282" s="148" t="s">
        <v>130</v>
      </c>
    </row>
    <row r="283" spans="2:51" s="12" customFormat="1" ht="12">
      <c r="B283" s="146"/>
      <c r="D283" s="147" t="s">
        <v>141</v>
      </c>
      <c r="E283" s="148" t="s">
        <v>46</v>
      </c>
      <c r="F283" s="149" t="s">
        <v>273</v>
      </c>
      <c r="H283" s="148" t="s">
        <v>46</v>
      </c>
      <c r="I283" s="150"/>
      <c r="L283" s="146"/>
      <c r="M283" s="151"/>
      <c r="T283" s="152"/>
      <c r="AT283" s="148" t="s">
        <v>141</v>
      </c>
      <c r="AU283" s="148" t="s">
        <v>92</v>
      </c>
      <c r="AV283" s="12" t="s">
        <v>88</v>
      </c>
      <c r="AW283" s="12" t="s">
        <v>42</v>
      </c>
      <c r="AX283" s="12" t="s">
        <v>83</v>
      </c>
      <c r="AY283" s="148" t="s">
        <v>130</v>
      </c>
    </row>
    <row r="284" spans="2:51" s="12" customFormat="1" ht="12">
      <c r="B284" s="146"/>
      <c r="D284" s="147" t="s">
        <v>141</v>
      </c>
      <c r="E284" s="148" t="s">
        <v>46</v>
      </c>
      <c r="F284" s="149" t="s">
        <v>274</v>
      </c>
      <c r="H284" s="148" t="s">
        <v>46</v>
      </c>
      <c r="I284" s="150"/>
      <c r="L284" s="146"/>
      <c r="M284" s="151"/>
      <c r="T284" s="152"/>
      <c r="AT284" s="148" t="s">
        <v>141</v>
      </c>
      <c r="AU284" s="148" t="s">
        <v>92</v>
      </c>
      <c r="AV284" s="12" t="s">
        <v>88</v>
      </c>
      <c r="AW284" s="12" t="s">
        <v>42</v>
      </c>
      <c r="AX284" s="12" t="s">
        <v>83</v>
      </c>
      <c r="AY284" s="148" t="s">
        <v>130</v>
      </c>
    </row>
    <row r="285" spans="2:51" s="12" customFormat="1" ht="12">
      <c r="B285" s="146"/>
      <c r="D285" s="147" t="s">
        <v>141</v>
      </c>
      <c r="E285" s="148" t="s">
        <v>46</v>
      </c>
      <c r="F285" s="149" t="s">
        <v>275</v>
      </c>
      <c r="H285" s="148" t="s">
        <v>46</v>
      </c>
      <c r="I285" s="150"/>
      <c r="L285" s="146"/>
      <c r="M285" s="151"/>
      <c r="T285" s="152"/>
      <c r="AT285" s="148" t="s">
        <v>141</v>
      </c>
      <c r="AU285" s="148" t="s">
        <v>92</v>
      </c>
      <c r="AV285" s="12" t="s">
        <v>88</v>
      </c>
      <c r="AW285" s="12" t="s">
        <v>42</v>
      </c>
      <c r="AX285" s="12" t="s">
        <v>83</v>
      </c>
      <c r="AY285" s="148" t="s">
        <v>130</v>
      </c>
    </row>
    <row r="286" spans="2:51" s="12" customFormat="1" ht="12">
      <c r="B286" s="146"/>
      <c r="D286" s="147" t="s">
        <v>141</v>
      </c>
      <c r="E286" s="148" t="s">
        <v>46</v>
      </c>
      <c r="F286" s="149" t="s">
        <v>276</v>
      </c>
      <c r="H286" s="148" t="s">
        <v>46</v>
      </c>
      <c r="I286" s="150"/>
      <c r="L286" s="146"/>
      <c r="M286" s="151"/>
      <c r="T286" s="152"/>
      <c r="AT286" s="148" t="s">
        <v>141</v>
      </c>
      <c r="AU286" s="148" t="s">
        <v>92</v>
      </c>
      <c r="AV286" s="12" t="s">
        <v>88</v>
      </c>
      <c r="AW286" s="12" t="s">
        <v>42</v>
      </c>
      <c r="AX286" s="12" t="s">
        <v>83</v>
      </c>
      <c r="AY286" s="148" t="s">
        <v>130</v>
      </c>
    </row>
    <row r="287" spans="2:51" s="12" customFormat="1" ht="12">
      <c r="B287" s="146"/>
      <c r="D287" s="147" t="s">
        <v>141</v>
      </c>
      <c r="E287" s="148" t="s">
        <v>46</v>
      </c>
      <c r="F287" s="149" t="s">
        <v>277</v>
      </c>
      <c r="H287" s="148" t="s">
        <v>46</v>
      </c>
      <c r="I287" s="150"/>
      <c r="L287" s="146"/>
      <c r="M287" s="151"/>
      <c r="T287" s="152"/>
      <c r="AT287" s="148" t="s">
        <v>141</v>
      </c>
      <c r="AU287" s="148" t="s">
        <v>92</v>
      </c>
      <c r="AV287" s="12" t="s">
        <v>88</v>
      </c>
      <c r="AW287" s="12" t="s">
        <v>42</v>
      </c>
      <c r="AX287" s="12" t="s">
        <v>83</v>
      </c>
      <c r="AY287" s="148" t="s">
        <v>130</v>
      </c>
    </row>
    <row r="288" spans="2:51" s="12" customFormat="1" ht="12">
      <c r="B288" s="146"/>
      <c r="D288" s="147" t="s">
        <v>141</v>
      </c>
      <c r="E288" s="148" t="s">
        <v>46</v>
      </c>
      <c r="F288" s="149" t="s">
        <v>223</v>
      </c>
      <c r="H288" s="148" t="s">
        <v>46</v>
      </c>
      <c r="I288" s="150"/>
      <c r="L288" s="146"/>
      <c r="M288" s="151"/>
      <c r="T288" s="152"/>
      <c r="AT288" s="148" t="s">
        <v>141</v>
      </c>
      <c r="AU288" s="148" t="s">
        <v>92</v>
      </c>
      <c r="AV288" s="12" t="s">
        <v>88</v>
      </c>
      <c r="AW288" s="12" t="s">
        <v>42</v>
      </c>
      <c r="AX288" s="12" t="s">
        <v>83</v>
      </c>
      <c r="AY288" s="148" t="s">
        <v>130</v>
      </c>
    </row>
    <row r="289" spans="2:51" s="13" customFormat="1" ht="12">
      <c r="B289" s="153"/>
      <c r="D289" s="147" t="s">
        <v>141</v>
      </c>
      <c r="E289" s="154" t="s">
        <v>46</v>
      </c>
      <c r="F289" s="155" t="s">
        <v>278</v>
      </c>
      <c r="H289" s="156">
        <v>17.872</v>
      </c>
      <c r="I289" s="157"/>
      <c r="L289" s="153"/>
      <c r="M289" s="158"/>
      <c r="T289" s="159"/>
      <c r="AT289" s="154" t="s">
        <v>141</v>
      </c>
      <c r="AU289" s="154" t="s">
        <v>92</v>
      </c>
      <c r="AV289" s="13" t="s">
        <v>92</v>
      </c>
      <c r="AW289" s="13" t="s">
        <v>42</v>
      </c>
      <c r="AX289" s="13" t="s">
        <v>88</v>
      </c>
      <c r="AY289" s="154" t="s">
        <v>130</v>
      </c>
    </row>
    <row r="290" spans="2:65" s="1" customFormat="1" ht="33" customHeight="1">
      <c r="B290" s="34"/>
      <c r="C290" s="129" t="s">
        <v>279</v>
      </c>
      <c r="D290" s="129" t="s">
        <v>132</v>
      </c>
      <c r="E290" s="130" t="s">
        <v>280</v>
      </c>
      <c r="F290" s="131" t="s">
        <v>281</v>
      </c>
      <c r="G290" s="132" t="s">
        <v>195</v>
      </c>
      <c r="H290" s="133">
        <v>17.872</v>
      </c>
      <c r="I290" s="134"/>
      <c r="J290" s="135">
        <f>ROUND(I290*H290,2)</f>
        <v>0</v>
      </c>
      <c r="K290" s="131" t="s">
        <v>136</v>
      </c>
      <c r="L290" s="34"/>
      <c r="M290" s="136" t="s">
        <v>46</v>
      </c>
      <c r="N290" s="137" t="s">
        <v>54</v>
      </c>
      <c r="P290" s="138">
        <f>O290*H290</f>
        <v>0</v>
      </c>
      <c r="Q290" s="138">
        <v>2E-05</v>
      </c>
      <c r="R290" s="138">
        <f>Q290*H290</f>
        <v>0.00035744000000000005</v>
      </c>
      <c r="S290" s="138">
        <v>0</v>
      </c>
      <c r="T290" s="139">
        <f>S290*H290</f>
        <v>0</v>
      </c>
      <c r="AR290" s="140" t="s">
        <v>137</v>
      </c>
      <c r="AT290" s="140" t="s">
        <v>132</v>
      </c>
      <c r="AU290" s="140" t="s">
        <v>92</v>
      </c>
      <c r="AY290" s="18" t="s">
        <v>130</v>
      </c>
      <c r="BE290" s="141">
        <f>IF(N290="základní",J290,0)</f>
        <v>0</v>
      </c>
      <c r="BF290" s="141">
        <f>IF(N290="snížená",J290,0)</f>
        <v>0</v>
      </c>
      <c r="BG290" s="141">
        <f>IF(N290="zákl. přenesená",J290,0)</f>
        <v>0</v>
      </c>
      <c r="BH290" s="141">
        <f>IF(N290="sníž. přenesená",J290,0)</f>
        <v>0</v>
      </c>
      <c r="BI290" s="141">
        <f>IF(N290="nulová",J290,0)</f>
        <v>0</v>
      </c>
      <c r="BJ290" s="18" t="s">
        <v>88</v>
      </c>
      <c r="BK290" s="141">
        <f>ROUND(I290*H290,2)</f>
        <v>0</v>
      </c>
      <c r="BL290" s="18" t="s">
        <v>137</v>
      </c>
      <c r="BM290" s="140" t="s">
        <v>282</v>
      </c>
    </row>
    <row r="291" spans="2:47" s="1" customFormat="1" ht="12">
      <c r="B291" s="34"/>
      <c r="D291" s="142" t="s">
        <v>139</v>
      </c>
      <c r="F291" s="143" t="s">
        <v>283</v>
      </c>
      <c r="I291" s="144"/>
      <c r="L291" s="34"/>
      <c r="M291" s="145"/>
      <c r="T291" s="55"/>
      <c r="AT291" s="18" t="s">
        <v>139</v>
      </c>
      <c r="AU291" s="18" t="s">
        <v>92</v>
      </c>
    </row>
    <row r="292" spans="2:51" s="12" customFormat="1" ht="12">
      <c r="B292" s="146"/>
      <c r="D292" s="147" t="s">
        <v>141</v>
      </c>
      <c r="E292" s="148" t="s">
        <v>46</v>
      </c>
      <c r="F292" s="149" t="s">
        <v>268</v>
      </c>
      <c r="H292" s="148" t="s">
        <v>46</v>
      </c>
      <c r="I292" s="150"/>
      <c r="L292" s="146"/>
      <c r="M292" s="151"/>
      <c r="T292" s="152"/>
      <c r="AT292" s="148" t="s">
        <v>141</v>
      </c>
      <c r="AU292" s="148" t="s">
        <v>92</v>
      </c>
      <c r="AV292" s="12" t="s">
        <v>88</v>
      </c>
      <c r="AW292" s="12" t="s">
        <v>42</v>
      </c>
      <c r="AX292" s="12" t="s">
        <v>83</v>
      </c>
      <c r="AY292" s="148" t="s">
        <v>130</v>
      </c>
    </row>
    <row r="293" spans="2:51" s="12" customFormat="1" ht="12">
      <c r="B293" s="146"/>
      <c r="D293" s="147" t="s">
        <v>141</v>
      </c>
      <c r="E293" s="148" t="s">
        <v>46</v>
      </c>
      <c r="F293" s="149" t="s">
        <v>269</v>
      </c>
      <c r="H293" s="148" t="s">
        <v>46</v>
      </c>
      <c r="I293" s="150"/>
      <c r="L293" s="146"/>
      <c r="M293" s="151"/>
      <c r="T293" s="152"/>
      <c r="AT293" s="148" t="s">
        <v>141</v>
      </c>
      <c r="AU293" s="148" t="s">
        <v>92</v>
      </c>
      <c r="AV293" s="12" t="s">
        <v>88</v>
      </c>
      <c r="AW293" s="12" t="s">
        <v>42</v>
      </c>
      <c r="AX293" s="12" t="s">
        <v>83</v>
      </c>
      <c r="AY293" s="148" t="s">
        <v>130</v>
      </c>
    </row>
    <row r="294" spans="2:51" s="12" customFormat="1" ht="12">
      <c r="B294" s="146"/>
      <c r="D294" s="147" t="s">
        <v>141</v>
      </c>
      <c r="E294" s="148" t="s">
        <v>46</v>
      </c>
      <c r="F294" s="149" t="s">
        <v>270</v>
      </c>
      <c r="H294" s="148" t="s">
        <v>46</v>
      </c>
      <c r="I294" s="150"/>
      <c r="L294" s="146"/>
      <c r="M294" s="151"/>
      <c r="T294" s="152"/>
      <c r="AT294" s="148" t="s">
        <v>141</v>
      </c>
      <c r="AU294" s="148" t="s">
        <v>92</v>
      </c>
      <c r="AV294" s="12" t="s">
        <v>88</v>
      </c>
      <c r="AW294" s="12" t="s">
        <v>42</v>
      </c>
      <c r="AX294" s="12" t="s">
        <v>83</v>
      </c>
      <c r="AY294" s="148" t="s">
        <v>130</v>
      </c>
    </row>
    <row r="295" spans="2:51" s="12" customFormat="1" ht="12">
      <c r="B295" s="146"/>
      <c r="D295" s="147" t="s">
        <v>141</v>
      </c>
      <c r="E295" s="148" t="s">
        <v>46</v>
      </c>
      <c r="F295" s="149" t="s">
        <v>271</v>
      </c>
      <c r="H295" s="148" t="s">
        <v>46</v>
      </c>
      <c r="I295" s="150"/>
      <c r="L295" s="146"/>
      <c r="M295" s="151"/>
      <c r="T295" s="152"/>
      <c r="AT295" s="148" t="s">
        <v>141</v>
      </c>
      <c r="AU295" s="148" t="s">
        <v>92</v>
      </c>
      <c r="AV295" s="12" t="s">
        <v>88</v>
      </c>
      <c r="AW295" s="12" t="s">
        <v>42</v>
      </c>
      <c r="AX295" s="12" t="s">
        <v>83</v>
      </c>
      <c r="AY295" s="148" t="s">
        <v>130</v>
      </c>
    </row>
    <row r="296" spans="2:51" s="12" customFormat="1" ht="12">
      <c r="B296" s="146"/>
      <c r="D296" s="147" t="s">
        <v>141</v>
      </c>
      <c r="E296" s="148" t="s">
        <v>46</v>
      </c>
      <c r="F296" s="149" t="s">
        <v>272</v>
      </c>
      <c r="H296" s="148" t="s">
        <v>46</v>
      </c>
      <c r="I296" s="150"/>
      <c r="L296" s="146"/>
      <c r="M296" s="151"/>
      <c r="T296" s="152"/>
      <c r="AT296" s="148" t="s">
        <v>141</v>
      </c>
      <c r="AU296" s="148" t="s">
        <v>92</v>
      </c>
      <c r="AV296" s="12" t="s">
        <v>88</v>
      </c>
      <c r="AW296" s="12" t="s">
        <v>42</v>
      </c>
      <c r="AX296" s="12" t="s">
        <v>83</v>
      </c>
      <c r="AY296" s="148" t="s">
        <v>130</v>
      </c>
    </row>
    <row r="297" spans="2:51" s="12" customFormat="1" ht="12">
      <c r="B297" s="146"/>
      <c r="D297" s="147" t="s">
        <v>141</v>
      </c>
      <c r="E297" s="148" t="s">
        <v>46</v>
      </c>
      <c r="F297" s="149" t="s">
        <v>270</v>
      </c>
      <c r="H297" s="148" t="s">
        <v>46</v>
      </c>
      <c r="I297" s="150"/>
      <c r="L297" s="146"/>
      <c r="M297" s="151"/>
      <c r="T297" s="152"/>
      <c r="AT297" s="148" t="s">
        <v>141</v>
      </c>
      <c r="AU297" s="148" t="s">
        <v>92</v>
      </c>
      <c r="AV297" s="12" t="s">
        <v>88</v>
      </c>
      <c r="AW297" s="12" t="s">
        <v>42</v>
      </c>
      <c r="AX297" s="12" t="s">
        <v>83</v>
      </c>
      <c r="AY297" s="148" t="s">
        <v>130</v>
      </c>
    </row>
    <row r="298" spans="2:51" s="12" customFormat="1" ht="12">
      <c r="B298" s="146"/>
      <c r="D298" s="147" t="s">
        <v>141</v>
      </c>
      <c r="E298" s="148" t="s">
        <v>46</v>
      </c>
      <c r="F298" s="149" t="s">
        <v>273</v>
      </c>
      <c r="H298" s="148" t="s">
        <v>46</v>
      </c>
      <c r="I298" s="150"/>
      <c r="L298" s="146"/>
      <c r="M298" s="151"/>
      <c r="T298" s="152"/>
      <c r="AT298" s="148" t="s">
        <v>141</v>
      </c>
      <c r="AU298" s="148" t="s">
        <v>92</v>
      </c>
      <c r="AV298" s="12" t="s">
        <v>88</v>
      </c>
      <c r="AW298" s="12" t="s">
        <v>42</v>
      </c>
      <c r="AX298" s="12" t="s">
        <v>83</v>
      </c>
      <c r="AY298" s="148" t="s">
        <v>130</v>
      </c>
    </row>
    <row r="299" spans="2:51" s="12" customFormat="1" ht="12">
      <c r="B299" s="146"/>
      <c r="D299" s="147" t="s">
        <v>141</v>
      </c>
      <c r="E299" s="148" t="s">
        <v>46</v>
      </c>
      <c r="F299" s="149" t="s">
        <v>274</v>
      </c>
      <c r="H299" s="148" t="s">
        <v>46</v>
      </c>
      <c r="I299" s="150"/>
      <c r="L299" s="146"/>
      <c r="M299" s="151"/>
      <c r="T299" s="152"/>
      <c r="AT299" s="148" t="s">
        <v>141</v>
      </c>
      <c r="AU299" s="148" t="s">
        <v>92</v>
      </c>
      <c r="AV299" s="12" t="s">
        <v>88</v>
      </c>
      <c r="AW299" s="12" t="s">
        <v>42</v>
      </c>
      <c r="AX299" s="12" t="s">
        <v>83</v>
      </c>
      <c r="AY299" s="148" t="s">
        <v>130</v>
      </c>
    </row>
    <row r="300" spans="2:51" s="12" customFormat="1" ht="12">
      <c r="B300" s="146"/>
      <c r="D300" s="147" t="s">
        <v>141</v>
      </c>
      <c r="E300" s="148" t="s">
        <v>46</v>
      </c>
      <c r="F300" s="149" t="s">
        <v>275</v>
      </c>
      <c r="H300" s="148" t="s">
        <v>46</v>
      </c>
      <c r="I300" s="150"/>
      <c r="L300" s="146"/>
      <c r="M300" s="151"/>
      <c r="T300" s="152"/>
      <c r="AT300" s="148" t="s">
        <v>141</v>
      </c>
      <c r="AU300" s="148" t="s">
        <v>92</v>
      </c>
      <c r="AV300" s="12" t="s">
        <v>88</v>
      </c>
      <c r="AW300" s="12" t="s">
        <v>42</v>
      </c>
      <c r="AX300" s="12" t="s">
        <v>83</v>
      </c>
      <c r="AY300" s="148" t="s">
        <v>130</v>
      </c>
    </row>
    <row r="301" spans="2:51" s="12" customFormat="1" ht="12">
      <c r="B301" s="146"/>
      <c r="D301" s="147" t="s">
        <v>141</v>
      </c>
      <c r="E301" s="148" t="s">
        <v>46</v>
      </c>
      <c r="F301" s="149" t="s">
        <v>276</v>
      </c>
      <c r="H301" s="148" t="s">
        <v>46</v>
      </c>
      <c r="I301" s="150"/>
      <c r="L301" s="146"/>
      <c r="M301" s="151"/>
      <c r="T301" s="152"/>
      <c r="AT301" s="148" t="s">
        <v>141</v>
      </c>
      <c r="AU301" s="148" t="s">
        <v>92</v>
      </c>
      <c r="AV301" s="12" t="s">
        <v>88</v>
      </c>
      <c r="AW301" s="12" t="s">
        <v>42</v>
      </c>
      <c r="AX301" s="12" t="s">
        <v>83</v>
      </c>
      <c r="AY301" s="148" t="s">
        <v>130</v>
      </c>
    </row>
    <row r="302" spans="2:51" s="12" customFormat="1" ht="12">
      <c r="B302" s="146"/>
      <c r="D302" s="147" t="s">
        <v>141</v>
      </c>
      <c r="E302" s="148" t="s">
        <v>46</v>
      </c>
      <c r="F302" s="149" t="s">
        <v>277</v>
      </c>
      <c r="H302" s="148" t="s">
        <v>46</v>
      </c>
      <c r="I302" s="150"/>
      <c r="L302" s="146"/>
      <c r="M302" s="151"/>
      <c r="T302" s="152"/>
      <c r="AT302" s="148" t="s">
        <v>141</v>
      </c>
      <c r="AU302" s="148" t="s">
        <v>92</v>
      </c>
      <c r="AV302" s="12" t="s">
        <v>88</v>
      </c>
      <c r="AW302" s="12" t="s">
        <v>42</v>
      </c>
      <c r="AX302" s="12" t="s">
        <v>83</v>
      </c>
      <c r="AY302" s="148" t="s">
        <v>130</v>
      </c>
    </row>
    <row r="303" spans="2:51" s="12" customFormat="1" ht="12">
      <c r="B303" s="146"/>
      <c r="D303" s="147" t="s">
        <v>141</v>
      </c>
      <c r="E303" s="148" t="s">
        <v>46</v>
      </c>
      <c r="F303" s="149" t="s">
        <v>223</v>
      </c>
      <c r="H303" s="148" t="s">
        <v>46</v>
      </c>
      <c r="I303" s="150"/>
      <c r="L303" s="146"/>
      <c r="M303" s="151"/>
      <c r="T303" s="152"/>
      <c r="AT303" s="148" t="s">
        <v>141</v>
      </c>
      <c r="AU303" s="148" t="s">
        <v>92</v>
      </c>
      <c r="AV303" s="12" t="s">
        <v>88</v>
      </c>
      <c r="AW303" s="12" t="s">
        <v>42</v>
      </c>
      <c r="AX303" s="12" t="s">
        <v>83</v>
      </c>
      <c r="AY303" s="148" t="s">
        <v>130</v>
      </c>
    </row>
    <row r="304" spans="2:51" s="13" customFormat="1" ht="12">
      <c r="B304" s="153"/>
      <c r="D304" s="147" t="s">
        <v>141</v>
      </c>
      <c r="E304" s="154" t="s">
        <v>46</v>
      </c>
      <c r="F304" s="155" t="s">
        <v>278</v>
      </c>
      <c r="H304" s="156">
        <v>17.872</v>
      </c>
      <c r="I304" s="157"/>
      <c r="L304" s="153"/>
      <c r="M304" s="158"/>
      <c r="T304" s="159"/>
      <c r="AT304" s="154" t="s">
        <v>141</v>
      </c>
      <c r="AU304" s="154" t="s">
        <v>92</v>
      </c>
      <c r="AV304" s="13" t="s">
        <v>92</v>
      </c>
      <c r="AW304" s="13" t="s">
        <v>42</v>
      </c>
      <c r="AX304" s="13" t="s">
        <v>88</v>
      </c>
      <c r="AY304" s="154" t="s">
        <v>130</v>
      </c>
    </row>
    <row r="305" spans="2:65" s="1" customFormat="1" ht="24.2" customHeight="1">
      <c r="B305" s="34"/>
      <c r="C305" s="174" t="s">
        <v>284</v>
      </c>
      <c r="D305" s="174" t="s">
        <v>192</v>
      </c>
      <c r="E305" s="175" t="s">
        <v>285</v>
      </c>
      <c r="F305" s="176" t="s">
        <v>286</v>
      </c>
      <c r="G305" s="177" t="s">
        <v>216</v>
      </c>
      <c r="H305" s="178">
        <v>5.397</v>
      </c>
      <c r="I305" s="179"/>
      <c r="J305" s="180">
        <f>ROUND(I305*H305,2)</f>
        <v>0</v>
      </c>
      <c r="K305" s="176" t="s">
        <v>136</v>
      </c>
      <c r="L305" s="181"/>
      <c r="M305" s="182" t="s">
        <v>46</v>
      </c>
      <c r="N305" s="183" t="s">
        <v>54</v>
      </c>
      <c r="P305" s="138">
        <f>O305*H305</f>
        <v>0</v>
      </c>
      <c r="Q305" s="138">
        <v>0.00362</v>
      </c>
      <c r="R305" s="138">
        <f>Q305*H305</f>
        <v>0.01953714</v>
      </c>
      <c r="S305" s="138">
        <v>0</v>
      </c>
      <c r="T305" s="139">
        <f>S305*H305</f>
        <v>0</v>
      </c>
      <c r="AR305" s="140" t="s">
        <v>196</v>
      </c>
      <c r="AT305" s="140" t="s">
        <v>192</v>
      </c>
      <c r="AU305" s="140" t="s">
        <v>92</v>
      </c>
      <c r="AY305" s="18" t="s">
        <v>130</v>
      </c>
      <c r="BE305" s="141">
        <f>IF(N305="základní",J305,0)</f>
        <v>0</v>
      </c>
      <c r="BF305" s="141">
        <f>IF(N305="snížená",J305,0)</f>
        <v>0</v>
      </c>
      <c r="BG305" s="141">
        <f>IF(N305="zákl. přenesená",J305,0)</f>
        <v>0</v>
      </c>
      <c r="BH305" s="141">
        <f>IF(N305="sníž. přenesená",J305,0)</f>
        <v>0</v>
      </c>
      <c r="BI305" s="141">
        <f>IF(N305="nulová",J305,0)</f>
        <v>0</v>
      </c>
      <c r="BJ305" s="18" t="s">
        <v>88</v>
      </c>
      <c r="BK305" s="141">
        <f>ROUND(I305*H305,2)</f>
        <v>0</v>
      </c>
      <c r="BL305" s="18" t="s">
        <v>137</v>
      </c>
      <c r="BM305" s="140" t="s">
        <v>287</v>
      </c>
    </row>
    <row r="306" spans="2:51" s="12" customFormat="1" ht="12">
      <c r="B306" s="146"/>
      <c r="D306" s="147" t="s">
        <v>141</v>
      </c>
      <c r="E306" s="148" t="s">
        <v>46</v>
      </c>
      <c r="F306" s="149" t="s">
        <v>288</v>
      </c>
      <c r="H306" s="148" t="s">
        <v>46</v>
      </c>
      <c r="I306" s="150"/>
      <c r="L306" s="146"/>
      <c r="M306" s="151"/>
      <c r="T306" s="152"/>
      <c r="AT306" s="148" t="s">
        <v>141</v>
      </c>
      <c r="AU306" s="148" t="s">
        <v>92</v>
      </c>
      <c r="AV306" s="12" t="s">
        <v>88</v>
      </c>
      <c r="AW306" s="12" t="s">
        <v>42</v>
      </c>
      <c r="AX306" s="12" t="s">
        <v>83</v>
      </c>
      <c r="AY306" s="148" t="s">
        <v>130</v>
      </c>
    </row>
    <row r="307" spans="2:51" s="12" customFormat="1" ht="12">
      <c r="B307" s="146"/>
      <c r="D307" s="147" t="s">
        <v>141</v>
      </c>
      <c r="E307" s="148" t="s">
        <v>46</v>
      </c>
      <c r="F307" s="149" t="s">
        <v>269</v>
      </c>
      <c r="H307" s="148" t="s">
        <v>46</v>
      </c>
      <c r="I307" s="150"/>
      <c r="L307" s="146"/>
      <c r="M307" s="151"/>
      <c r="T307" s="152"/>
      <c r="AT307" s="148" t="s">
        <v>141</v>
      </c>
      <c r="AU307" s="148" t="s">
        <v>92</v>
      </c>
      <c r="AV307" s="12" t="s">
        <v>88</v>
      </c>
      <c r="AW307" s="12" t="s">
        <v>42</v>
      </c>
      <c r="AX307" s="12" t="s">
        <v>83</v>
      </c>
      <c r="AY307" s="148" t="s">
        <v>130</v>
      </c>
    </row>
    <row r="308" spans="2:51" s="12" customFormat="1" ht="12">
      <c r="B308" s="146"/>
      <c r="D308" s="147" t="s">
        <v>141</v>
      </c>
      <c r="E308" s="148" t="s">
        <v>46</v>
      </c>
      <c r="F308" s="149" t="s">
        <v>289</v>
      </c>
      <c r="H308" s="148" t="s">
        <v>46</v>
      </c>
      <c r="I308" s="150"/>
      <c r="L308" s="146"/>
      <c r="M308" s="151"/>
      <c r="T308" s="152"/>
      <c r="AT308" s="148" t="s">
        <v>141</v>
      </c>
      <c r="AU308" s="148" t="s">
        <v>92</v>
      </c>
      <c r="AV308" s="12" t="s">
        <v>88</v>
      </c>
      <c r="AW308" s="12" t="s">
        <v>42</v>
      </c>
      <c r="AX308" s="12" t="s">
        <v>83</v>
      </c>
      <c r="AY308" s="148" t="s">
        <v>130</v>
      </c>
    </row>
    <row r="309" spans="2:51" s="12" customFormat="1" ht="12">
      <c r="B309" s="146"/>
      <c r="D309" s="147" t="s">
        <v>141</v>
      </c>
      <c r="E309" s="148" t="s">
        <v>46</v>
      </c>
      <c r="F309" s="149" t="s">
        <v>272</v>
      </c>
      <c r="H309" s="148" t="s">
        <v>46</v>
      </c>
      <c r="I309" s="150"/>
      <c r="L309" s="146"/>
      <c r="M309" s="151"/>
      <c r="T309" s="152"/>
      <c r="AT309" s="148" t="s">
        <v>141</v>
      </c>
      <c r="AU309" s="148" t="s">
        <v>92</v>
      </c>
      <c r="AV309" s="12" t="s">
        <v>88</v>
      </c>
      <c r="AW309" s="12" t="s">
        <v>42</v>
      </c>
      <c r="AX309" s="12" t="s">
        <v>83</v>
      </c>
      <c r="AY309" s="148" t="s">
        <v>130</v>
      </c>
    </row>
    <row r="310" spans="2:51" s="12" customFormat="1" ht="12">
      <c r="B310" s="146"/>
      <c r="D310" s="147" t="s">
        <v>141</v>
      </c>
      <c r="E310" s="148" t="s">
        <v>46</v>
      </c>
      <c r="F310" s="149" t="s">
        <v>289</v>
      </c>
      <c r="H310" s="148" t="s">
        <v>46</v>
      </c>
      <c r="I310" s="150"/>
      <c r="L310" s="146"/>
      <c r="M310" s="151"/>
      <c r="T310" s="152"/>
      <c r="AT310" s="148" t="s">
        <v>141</v>
      </c>
      <c r="AU310" s="148" t="s">
        <v>92</v>
      </c>
      <c r="AV310" s="12" t="s">
        <v>88</v>
      </c>
      <c r="AW310" s="12" t="s">
        <v>42</v>
      </c>
      <c r="AX310" s="12" t="s">
        <v>83</v>
      </c>
      <c r="AY310" s="148" t="s">
        <v>130</v>
      </c>
    </row>
    <row r="311" spans="2:51" s="12" customFormat="1" ht="12">
      <c r="B311" s="146"/>
      <c r="D311" s="147" t="s">
        <v>141</v>
      </c>
      <c r="E311" s="148" t="s">
        <v>46</v>
      </c>
      <c r="F311" s="149" t="s">
        <v>274</v>
      </c>
      <c r="H311" s="148" t="s">
        <v>46</v>
      </c>
      <c r="I311" s="150"/>
      <c r="L311" s="146"/>
      <c r="M311" s="151"/>
      <c r="T311" s="152"/>
      <c r="AT311" s="148" t="s">
        <v>141</v>
      </c>
      <c r="AU311" s="148" t="s">
        <v>92</v>
      </c>
      <c r="AV311" s="12" t="s">
        <v>88</v>
      </c>
      <c r="AW311" s="12" t="s">
        <v>42</v>
      </c>
      <c r="AX311" s="12" t="s">
        <v>83</v>
      </c>
      <c r="AY311" s="148" t="s">
        <v>130</v>
      </c>
    </row>
    <row r="312" spans="2:51" s="12" customFormat="1" ht="12">
      <c r="B312" s="146"/>
      <c r="D312" s="147" t="s">
        <v>141</v>
      </c>
      <c r="E312" s="148" t="s">
        <v>46</v>
      </c>
      <c r="F312" s="149" t="s">
        <v>290</v>
      </c>
      <c r="H312" s="148" t="s">
        <v>46</v>
      </c>
      <c r="I312" s="150"/>
      <c r="L312" s="146"/>
      <c r="M312" s="151"/>
      <c r="T312" s="152"/>
      <c r="AT312" s="148" t="s">
        <v>141</v>
      </c>
      <c r="AU312" s="148" t="s">
        <v>92</v>
      </c>
      <c r="AV312" s="12" t="s">
        <v>88</v>
      </c>
      <c r="AW312" s="12" t="s">
        <v>42</v>
      </c>
      <c r="AX312" s="12" t="s">
        <v>83</v>
      </c>
      <c r="AY312" s="148" t="s">
        <v>130</v>
      </c>
    </row>
    <row r="313" spans="2:51" s="12" customFormat="1" ht="12">
      <c r="B313" s="146"/>
      <c r="D313" s="147" t="s">
        <v>141</v>
      </c>
      <c r="E313" s="148" t="s">
        <v>46</v>
      </c>
      <c r="F313" s="149" t="s">
        <v>276</v>
      </c>
      <c r="H313" s="148" t="s">
        <v>46</v>
      </c>
      <c r="I313" s="150"/>
      <c r="L313" s="146"/>
      <c r="M313" s="151"/>
      <c r="T313" s="152"/>
      <c r="AT313" s="148" t="s">
        <v>141</v>
      </c>
      <c r="AU313" s="148" t="s">
        <v>92</v>
      </c>
      <c r="AV313" s="12" t="s">
        <v>88</v>
      </c>
      <c r="AW313" s="12" t="s">
        <v>42</v>
      </c>
      <c r="AX313" s="12" t="s">
        <v>83</v>
      </c>
      <c r="AY313" s="148" t="s">
        <v>130</v>
      </c>
    </row>
    <row r="314" spans="2:51" s="12" customFormat="1" ht="12">
      <c r="B314" s="146"/>
      <c r="D314" s="147" t="s">
        <v>141</v>
      </c>
      <c r="E314" s="148" t="s">
        <v>46</v>
      </c>
      <c r="F314" s="149" t="s">
        <v>291</v>
      </c>
      <c r="H314" s="148" t="s">
        <v>46</v>
      </c>
      <c r="I314" s="150"/>
      <c r="L314" s="146"/>
      <c r="M314" s="151"/>
      <c r="T314" s="152"/>
      <c r="AT314" s="148" t="s">
        <v>141</v>
      </c>
      <c r="AU314" s="148" t="s">
        <v>92</v>
      </c>
      <c r="AV314" s="12" t="s">
        <v>88</v>
      </c>
      <c r="AW314" s="12" t="s">
        <v>42</v>
      </c>
      <c r="AX314" s="12" t="s">
        <v>83</v>
      </c>
      <c r="AY314" s="148" t="s">
        <v>130</v>
      </c>
    </row>
    <row r="315" spans="2:51" s="12" customFormat="1" ht="12">
      <c r="B315" s="146"/>
      <c r="D315" s="147" t="s">
        <v>141</v>
      </c>
      <c r="E315" s="148" t="s">
        <v>46</v>
      </c>
      <c r="F315" s="149" t="s">
        <v>223</v>
      </c>
      <c r="H315" s="148" t="s">
        <v>46</v>
      </c>
      <c r="I315" s="150"/>
      <c r="L315" s="146"/>
      <c r="M315" s="151"/>
      <c r="T315" s="152"/>
      <c r="AT315" s="148" t="s">
        <v>141</v>
      </c>
      <c r="AU315" s="148" t="s">
        <v>92</v>
      </c>
      <c r="AV315" s="12" t="s">
        <v>88</v>
      </c>
      <c r="AW315" s="12" t="s">
        <v>42</v>
      </c>
      <c r="AX315" s="12" t="s">
        <v>83</v>
      </c>
      <c r="AY315" s="148" t="s">
        <v>130</v>
      </c>
    </row>
    <row r="316" spans="2:51" s="13" customFormat="1" ht="12">
      <c r="B316" s="153"/>
      <c r="D316" s="147" t="s">
        <v>141</v>
      </c>
      <c r="E316" s="154" t="s">
        <v>46</v>
      </c>
      <c r="F316" s="155" t="s">
        <v>292</v>
      </c>
      <c r="H316" s="156">
        <v>5.397</v>
      </c>
      <c r="I316" s="157"/>
      <c r="L316" s="153"/>
      <c r="M316" s="158"/>
      <c r="T316" s="159"/>
      <c r="AT316" s="154" t="s">
        <v>141</v>
      </c>
      <c r="AU316" s="154" t="s">
        <v>92</v>
      </c>
      <c r="AV316" s="13" t="s">
        <v>92</v>
      </c>
      <c r="AW316" s="13" t="s">
        <v>42</v>
      </c>
      <c r="AX316" s="13" t="s">
        <v>88</v>
      </c>
      <c r="AY316" s="154" t="s">
        <v>130</v>
      </c>
    </row>
    <row r="317" spans="2:65" s="1" customFormat="1" ht="37.9" customHeight="1">
      <c r="B317" s="34"/>
      <c r="C317" s="129" t="s">
        <v>293</v>
      </c>
      <c r="D317" s="129" t="s">
        <v>132</v>
      </c>
      <c r="E317" s="130" t="s">
        <v>294</v>
      </c>
      <c r="F317" s="131" t="s">
        <v>295</v>
      </c>
      <c r="G317" s="132" t="s">
        <v>296</v>
      </c>
      <c r="H317" s="133">
        <v>52</v>
      </c>
      <c r="I317" s="134"/>
      <c r="J317" s="135">
        <f>ROUND(I317*H317,2)</f>
        <v>0</v>
      </c>
      <c r="K317" s="131" t="s">
        <v>136</v>
      </c>
      <c r="L317" s="34"/>
      <c r="M317" s="136" t="s">
        <v>46</v>
      </c>
      <c r="N317" s="137" t="s">
        <v>54</v>
      </c>
      <c r="P317" s="138">
        <f>O317*H317</f>
        <v>0</v>
      </c>
      <c r="Q317" s="138">
        <v>0</v>
      </c>
      <c r="R317" s="138">
        <f>Q317*H317</f>
        <v>0</v>
      </c>
      <c r="S317" s="138">
        <v>0</v>
      </c>
      <c r="T317" s="139">
        <f>S317*H317</f>
        <v>0</v>
      </c>
      <c r="AR317" s="140" t="s">
        <v>137</v>
      </c>
      <c r="AT317" s="140" t="s">
        <v>132</v>
      </c>
      <c r="AU317" s="140" t="s">
        <v>92</v>
      </c>
      <c r="AY317" s="18" t="s">
        <v>130</v>
      </c>
      <c r="BE317" s="141">
        <f>IF(N317="základní",J317,0)</f>
        <v>0</v>
      </c>
      <c r="BF317" s="141">
        <f>IF(N317="snížená",J317,0)</f>
        <v>0</v>
      </c>
      <c r="BG317" s="141">
        <f>IF(N317="zákl. přenesená",J317,0)</f>
        <v>0</v>
      </c>
      <c r="BH317" s="141">
        <f>IF(N317="sníž. přenesená",J317,0)</f>
        <v>0</v>
      </c>
      <c r="BI317" s="141">
        <f>IF(N317="nulová",J317,0)</f>
        <v>0</v>
      </c>
      <c r="BJ317" s="18" t="s">
        <v>88</v>
      </c>
      <c r="BK317" s="141">
        <f>ROUND(I317*H317,2)</f>
        <v>0</v>
      </c>
      <c r="BL317" s="18" t="s">
        <v>137</v>
      </c>
      <c r="BM317" s="140" t="s">
        <v>297</v>
      </c>
    </row>
    <row r="318" spans="2:47" s="1" customFormat="1" ht="12">
      <c r="B318" s="34"/>
      <c r="D318" s="142" t="s">
        <v>139</v>
      </c>
      <c r="F318" s="143" t="s">
        <v>298</v>
      </c>
      <c r="I318" s="144"/>
      <c r="L318" s="34"/>
      <c r="M318" s="145"/>
      <c r="T318" s="55"/>
      <c r="AT318" s="18" t="s">
        <v>139</v>
      </c>
      <c r="AU318" s="18" t="s">
        <v>92</v>
      </c>
    </row>
    <row r="319" spans="2:51" s="12" customFormat="1" ht="12">
      <c r="B319" s="146"/>
      <c r="D319" s="147" t="s">
        <v>141</v>
      </c>
      <c r="E319" s="148" t="s">
        <v>46</v>
      </c>
      <c r="F319" s="149" t="s">
        <v>299</v>
      </c>
      <c r="H319" s="148" t="s">
        <v>46</v>
      </c>
      <c r="I319" s="150"/>
      <c r="L319" s="146"/>
      <c r="M319" s="151"/>
      <c r="T319" s="152"/>
      <c r="AT319" s="148" t="s">
        <v>141</v>
      </c>
      <c r="AU319" s="148" t="s">
        <v>92</v>
      </c>
      <c r="AV319" s="12" t="s">
        <v>88</v>
      </c>
      <c r="AW319" s="12" t="s">
        <v>42</v>
      </c>
      <c r="AX319" s="12" t="s">
        <v>83</v>
      </c>
      <c r="AY319" s="148" t="s">
        <v>130</v>
      </c>
    </row>
    <row r="320" spans="2:51" s="12" customFormat="1" ht="12">
      <c r="B320" s="146"/>
      <c r="D320" s="147" t="s">
        <v>141</v>
      </c>
      <c r="E320" s="148" t="s">
        <v>46</v>
      </c>
      <c r="F320" s="149" t="s">
        <v>300</v>
      </c>
      <c r="H320" s="148" t="s">
        <v>46</v>
      </c>
      <c r="I320" s="150"/>
      <c r="L320" s="146"/>
      <c r="M320" s="151"/>
      <c r="T320" s="152"/>
      <c r="AT320" s="148" t="s">
        <v>141</v>
      </c>
      <c r="AU320" s="148" t="s">
        <v>92</v>
      </c>
      <c r="AV320" s="12" t="s">
        <v>88</v>
      </c>
      <c r="AW320" s="12" t="s">
        <v>42</v>
      </c>
      <c r="AX320" s="12" t="s">
        <v>83</v>
      </c>
      <c r="AY320" s="148" t="s">
        <v>130</v>
      </c>
    </row>
    <row r="321" spans="2:51" s="13" customFormat="1" ht="12">
      <c r="B321" s="153"/>
      <c r="D321" s="147" t="s">
        <v>141</v>
      </c>
      <c r="E321" s="154" t="s">
        <v>46</v>
      </c>
      <c r="F321" s="155" t="s">
        <v>301</v>
      </c>
      <c r="H321" s="156">
        <v>26</v>
      </c>
      <c r="I321" s="157"/>
      <c r="L321" s="153"/>
      <c r="M321" s="158"/>
      <c r="T321" s="159"/>
      <c r="AT321" s="154" t="s">
        <v>141</v>
      </c>
      <c r="AU321" s="154" t="s">
        <v>92</v>
      </c>
      <c r="AV321" s="13" t="s">
        <v>92</v>
      </c>
      <c r="AW321" s="13" t="s">
        <v>42</v>
      </c>
      <c r="AX321" s="13" t="s">
        <v>83</v>
      </c>
      <c r="AY321" s="154" t="s">
        <v>130</v>
      </c>
    </row>
    <row r="322" spans="2:51" s="12" customFormat="1" ht="12">
      <c r="B322" s="146"/>
      <c r="D322" s="147" t="s">
        <v>141</v>
      </c>
      <c r="E322" s="148" t="s">
        <v>46</v>
      </c>
      <c r="F322" s="149" t="s">
        <v>302</v>
      </c>
      <c r="H322" s="148" t="s">
        <v>46</v>
      </c>
      <c r="I322" s="150"/>
      <c r="L322" s="146"/>
      <c r="M322" s="151"/>
      <c r="T322" s="152"/>
      <c r="AT322" s="148" t="s">
        <v>141</v>
      </c>
      <c r="AU322" s="148" t="s">
        <v>92</v>
      </c>
      <c r="AV322" s="12" t="s">
        <v>88</v>
      </c>
      <c r="AW322" s="12" t="s">
        <v>42</v>
      </c>
      <c r="AX322" s="12" t="s">
        <v>83</v>
      </c>
      <c r="AY322" s="148" t="s">
        <v>130</v>
      </c>
    </row>
    <row r="323" spans="2:51" s="13" customFormat="1" ht="12">
      <c r="B323" s="153"/>
      <c r="D323" s="147" t="s">
        <v>141</v>
      </c>
      <c r="E323" s="154" t="s">
        <v>46</v>
      </c>
      <c r="F323" s="155" t="s">
        <v>301</v>
      </c>
      <c r="H323" s="156">
        <v>26</v>
      </c>
      <c r="I323" s="157"/>
      <c r="L323" s="153"/>
      <c r="M323" s="158"/>
      <c r="T323" s="159"/>
      <c r="AT323" s="154" t="s">
        <v>141</v>
      </c>
      <c r="AU323" s="154" t="s">
        <v>92</v>
      </c>
      <c r="AV323" s="13" t="s">
        <v>92</v>
      </c>
      <c r="AW323" s="13" t="s">
        <v>42</v>
      </c>
      <c r="AX323" s="13" t="s">
        <v>83</v>
      </c>
      <c r="AY323" s="154" t="s">
        <v>130</v>
      </c>
    </row>
    <row r="324" spans="2:51" s="15" customFormat="1" ht="12">
      <c r="B324" s="167"/>
      <c r="D324" s="147" t="s">
        <v>141</v>
      </c>
      <c r="E324" s="168" t="s">
        <v>46</v>
      </c>
      <c r="F324" s="169" t="s">
        <v>163</v>
      </c>
      <c r="H324" s="170">
        <v>52</v>
      </c>
      <c r="I324" s="171"/>
      <c r="L324" s="167"/>
      <c r="M324" s="172"/>
      <c r="T324" s="173"/>
      <c r="AT324" s="168" t="s">
        <v>141</v>
      </c>
      <c r="AU324" s="168" t="s">
        <v>92</v>
      </c>
      <c r="AV324" s="15" t="s">
        <v>137</v>
      </c>
      <c r="AW324" s="15" t="s">
        <v>42</v>
      </c>
      <c r="AX324" s="15" t="s">
        <v>88</v>
      </c>
      <c r="AY324" s="168" t="s">
        <v>130</v>
      </c>
    </row>
    <row r="325" spans="2:65" s="1" customFormat="1" ht="44.25" customHeight="1">
      <c r="B325" s="34"/>
      <c r="C325" s="129" t="s">
        <v>303</v>
      </c>
      <c r="D325" s="129" t="s">
        <v>132</v>
      </c>
      <c r="E325" s="130" t="s">
        <v>304</v>
      </c>
      <c r="F325" s="131" t="s">
        <v>305</v>
      </c>
      <c r="G325" s="132" t="s">
        <v>296</v>
      </c>
      <c r="H325" s="133">
        <v>2340</v>
      </c>
      <c r="I325" s="134"/>
      <c r="J325" s="135">
        <f>ROUND(I325*H325,2)</f>
        <v>0</v>
      </c>
      <c r="K325" s="131" t="s">
        <v>136</v>
      </c>
      <c r="L325" s="34"/>
      <c r="M325" s="136" t="s">
        <v>46</v>
      </c>
      <c r="N325" s="137" t="s">
        <v>54</v>
      </c>
      <c r="P325" s="138">
        <f>O325*H325</f>
        <v>0</v>
      </c>
      <c r="Q325" s="138">
        <v>0</v>
      </c>
      <c r="R325" s="138">
        <f>Q325*H325</f>
        <v>0</v>
      </c>
      <c r="S325" s="138">
        <v>0</v>
      </c>
      <c r="T325" s="139">
        <f>S325*H325</f>
        <v>0</v>
      </c>
      <c r="AR325" s="140" t="s">
        <v>137</v>
      </c>
      <c r="AT325" s="140" t="s">
        <v>132</v>
      </c>
      <c r="AU325" s="140" t="s">
        <v>92</v>
      </c>
      <c r="AY325" s="18" t="s">
        <v>130</v>
      </c>
      <c r="BE325" s="141">
        <f>IF(N325="základní",J325,0)</f>
        <v>0</v>
      </c>
      <c r="BF325" s="141">
        <f>IF(N325="snížená",J325,0)</f>
        <v>0</v>
      </c>
      <c r="BG325" s="141">
        <f>IF(N325="zákl. přenesená",J325,0)</f>
        <v>0</v>
      </c>
      <c r="BH325" s="141">
        <f>IF(N325="sníž. přenesená",J325,0)</f>
        <v>0</v>
      </c>
      <c r="BI325" s="141">
        <f>IF(N325="nulová",J325,0)</f>
        <v>0</v>
      </c>
      <c r="BJ325" s="18" t="s">
        <v>88</v>
      </c>
      <c r="BK325" s="141">
        <f>ROUND(I325*H325,2)</f>
        <v>0</v>
      </c>
      <c r="BL325" s="18" t="s">
        <v>137</v>
      </c>
      <c r="BM325" s="140" t="s">
        <v>306</v>
      </c>
    </row>
    <row r="326" spans="2:47" s="1" customFormat="1" ht="12">
      <c r="B326" s="34"/>
      <c r="D326" s="142" t="s">
        <v>139</v>
      </c>
      <c r="F326" s="143" t="s">
        <v>307</v>
      </c>
      <c r="I326" s="144"/>
      <c r="L326" s="34"/>
      <c r="M326" s="145"/>
      <c r="T326" s="55"/>
      <c r="AT326" s="18" t="s">
        <v>139</v>
      </c>
      <c r="AU326" s="18" t="s">
        <v>92</v>
      </c>
    </row>
    <row r="327" spans="2:51" s="12" customFormat="1" ht="12">
      <c r="B327" s="146"/>
      <c r="D327" s="147" t="s">
        <v>141</v>
      </c>
      <c r="E327" s="148" t="s">
        <v>46</v>
      </c>
      <c r="F327" s="149" t="s">
        <v>308</v>
      </c>
      <c r="H327" s="148" t="s">
        <v>46</v>
      </c>
      <c r="I327" s="150"/>
      <c r="L327" s="146"/>
      <c r="M327" s="151"/>
      <c r="T327" s="152"/>
      <c r="AT327" s="148" t="s">
        <v>141</v>
      </c>
      <c r="AU327" s="148" t="s">
        <v>92</v>
      </c>
      <c r="AV327" s="12" t="s">
        <v>88</v>
      </c>
      <c r="AW327" s="12" t="s">
        <v>42</v>
      </c>
      <c r="AX327" s="12" t="s">
        <v>83</v>
      </c>
      <c r="AY327" s="148" t="s">
        <v>130</v>
      </c>
    </row>
    <row r="328" spans="2:51" s="12" customFormat="1" ht="12">
      <c r="B328" s="146"/>
      <c r="D328" s="147" t="s">
        <v>141</v>
      </c>
      <c r="E328" s="148" t="s">
        <v>46</v>
      </c>
      <c r="F328" s="149" t="s">
        <v>309</v>
      </c>
      <c r="H328" s="148" t="s">
        <v>46</v>
      </c>
      <c r="I328" s="150"/>
      <c r="L328" s="146"/>
      <c r="M328" s="151"/>
      <c r="T328" s="152"/>
      <c r="AT328" s="148" t="s">
        <v>141</v>
      </c>
      <c r="AU328" s="148" t="s">
        <v>92</v>
      </c>
      <c r="AV328" s="12" t="s">
        <v>88</v>
      </c>
      <c r="AW328" s="12" t="s">
        <v>42</v>
      </c>
      <c r="AX328" s="12" t="s">
        <v>83</v>
      </c>
      <c r="AY328" s="148" t="s">
        <v>130</v>
      </c>
    </row>
    <row r="329" spans="2:51" s="13" customFormat="1" ht="12">
      <c r="B329" s="153"/>
      <c r="D329" s="147" t="s">
        <v>141</v>
      </c>
      <c r="E329" s="154" t="s">
        <v>46</v>
      </c>
      <c r="F329" s="155" t="s">
        <v>310</v>
      </c>
      <c r="H329" s="156">
        <v>2340</v>
      </c>
      <c r="I329" s="157"/>
      <c r="L329" s="153"/>
      <c r="M329" s="158"/>
      <c r="T329" s="159"/>
      <c r="AT329" s="154" t="s">
        <v>141</v>
      </c>
      <c r="AU329" s="154" t="s">
        <v>92</v>
      </c>
      <c r="AV329" s="13" t="s">
        <v>92</v>
      </c>
      <c r="AW329" s="13" t="s">
        <v>42</v>
      </c>
      <c r="AX329" s="13" t="s">
        <v>88</v>
      </c>
      <c r="AY329" s="154" t="s">
        <v>130</v>
      </c>
    </row>
    <row r="330" spans="2:65" s="1" customFormat="1" ht="55.5" customHeight="1">
      <c r="B330" s="34"/>
      <c r="C330" s="129" t="s">
        <v>7</v>
      </c>
      <c r="D330" s="129" t="s">
        <v>132</v>
      </c>
      <c r="E330" s="130" t="s">
        <v>311</v>
      </c>
      <c r="F330" s="131" t="s">
        <v>312</v>
      </c>
      <c r="G330" s="132" t="s">
        <v>216</v>
      </c>
      <c r="H330" s="133">
        <v>48.2</v>
      </c>
      <c r="I330" s="134"/>
      <c r="J330" s="135">
        <f>ROUND(I330*H330,2)</f>
        <v>0</v>
      </c>
      <c r="K330" s="131" t="s">
        <v>136</v>
      </c>
      <c r="L330" s="34"/>
      <c r="M330" s="136" t="s">
        <v>46</v>
      </c>
      <c r="N330" s="137" t="s">
        <v>54</v>
      </c>
      <c r="P330" s="138">
        <f>O330*H330</f>
        <v>0</v>
      </c>
      <c r="Q330" s="138">
        <v>0.00034</v>
      </c>
      <c r="R330" s="138">
        <f>Q330*H330</f>
        <v>0.016388000000000003</v>
      </c>
      <c r="S330" s="138">
        <v>0</v>
      </c>
      <c r="T330" s="139">
        <f>S330*H330</f>
        <v>0</v>
      </c>
      <c r="AR330" s="140" t="s">
        <v>137</v>
      </c>
      <c r="AT330" s="140" t="s">
        <v>132</v>
      </c>
      <c r="AU330" s="140" t="s">
        <v>92</v>
      </c>
      <c r="AY330" s="18" t="s">
        <v>130</v>
      </c>
      <c r="BE330" s="141">
        <f>IF(N330="základní",J330,0)</f>
        <v>0</v>
      </c>
      <c r="BF330" s="141">
        <f>IF(N330="snížená",J330,0)</f>
        <v>0</v>
      </c>
      <c r="BG330" s="141">
        <f>IF(N330="zákl. přenesená",J330,0)</f>
        <v>0</v>
      </c>
      <c r="BH330" s="141">
        <f>IF(N330="sníž. přenesená",J330,0)</f>
        <v>0</v>
      </c>
      <c r="BI330" s="141">
        <f>IF(N330="nulová",J330,0)</f>
        <v>0</v>
      </c>
      <c r="BJ330" s="18" t="s">
        <v>88</v>
      </c>
      <c r="BK330" s="141">
        <f>ROUND(I330*H330,2)</f>
        <v>0</v>
      </c>
      <c r="BL330" s="18" t="s">
        <v>137</v>
      </c>
      <c r="BM330" s="140" t="s">
        <v>313</v>
      </c>
    </row>
    <row r="331" spans="2:47" s="1" customFormat="1" ht="12">
      <c r="B331" s="34"/>
      <c r="D331" s="142" t="s">
        <v>139</v>
      </c>
      <c r="F331" s="143" t="s">
        <v>314</v>
      </c>
      <c r="I331" s="144"/>
      <c r="L331" s="34"/>
      <c r="M331" s="145"/>
      <c r="T331" s="55"/>
      <c r="AT331" s="18" t="s">
        <v>139</v>
      </c>
      <c r="AU331" s="18" t="s">
        <v>92</v>
      </c>
    </row>
    <row r="332" spans="2:51" s="12" customFormat="1" ht="12">
      <c r="B332" s="146"/>
      <c r="D332" s="147" t="s">
        <v>141</v>
      </c>
      <c r="E332" s="148" t="s">
        <v>46</v>
      </c>
      <c r="F332" s="149" t="s">
        <v>315</v>
      </c>
      <c r="H332" s="148" t="s">
        <v>46</v>
      </c>
      <c r="I332" s="150"/>
      <c r="L332" s="146"/>
      <c r="M332" s="151"/>
      <c r="T332" s="152"/>
      <c r="AT332" s="148" t="s">
        <v>141</v>
      </c>
      <c r="AU332" s="148" t="s">
        <v>92</v>
      </c>
      <c r="AV332" s="12" t="s">
        <v>88</v>
      </c>
      <c r="AW332" s="12" t="s">
        <v>42</v>
      </c>
      <c r="AX332" s="12" t="s">
        <v>83</v>
      </c>
      <c r="AY332" s="148" t="s">
        <v>130</v>
      </c>
    </row>
    <row r="333" spans="2:51" s="12" customFormat="1" ht="12">
      <c r="B333" s="146"/>
      <c r="D333" s="147" t="s">
        <v>141</v>
      </c>
      <c r="E333" s="148" t="s">
        <v>46</v>
      </c>
      <c r="F333" s="149" t="s">
        <v>316</v>
      </c>
      <c r="H333" s="148" t="s">
        <v>46</v>
      </c>
      <c r="I333" s="150"/>
      <c r="L333" s="146"/>
      <c r="M333" s="151"/>
      <c r="T333" s="152"/>
      <c r="AT333" s="148" t="s">
        <v>141</v>
      </c>
      <c r="AU333" s="148" t="s">
        <v>92</v>
      </c>
      <c r="AV333" s="12" t="s">
        <v>88</v>
      </c>
      <c r="AW333" s="12" t="s">
        <v>42</v>
      </c>
      <c r="AX333" s="12" t="s">
        <v>83</v>
      </c>
      <c r="AY333" s="148" t="s">
        <v>130</v>
      </c>
    </row>
    <row r="334" spans="2:51" s="13" customFormat="1" ht="12">
      <c r="B334" s="153"/>
      <c r="D334" s="147" t="s">
        <v>141</v>
      </c>
      <c r="E334" s="154" t="s">
        <v>46</v>
      </c>
      <c r="F334" s="155" t="s">
        <v>317</v>
      </c>
      <c r="H334" s="156">
        <v>16.2</v>
      </c>
      <c r="I334" s="157"/>
      <c r="L334" s="153"/>
      <c r="M334" s="158"/>
      <c r="T334" s="159"/>
      <c r="AT334" s="154" t="s">
        <v>141</v>
      </c>
      <c r="AU334" s="154" t="s">
        <v>92</v>
      </c>
      <c r="AV334" s="13" t="s">
        <v>92</v>
      </c>
      <c r="AW334" s="13" t="s">
        <v>42</v>
      </c>
      <c r="AX334" s="13" t="s">
        <v>83</v>
      </c>
      <c r="AY334" s="154" t="s">
        <v>130</v>
      </c>
    </row>
    <row r="335" spans="2:51" s="14" customFormat="1" ht="12">
      <c r="B335" s="160"/>
      <c r="D335" s="147" t="s">
        <v>141</v>
      </c>
      <c r="E335" s="161" t="s">
        <v>46</v>
      </c>
      <c r="F335" s="162" t="s">
        <v>152</v>
      </c>
      <c r="H335" s="163">
        <v>16.2</v>
      </c>
      <c r="I335" s="164"/>
      <c r="L335" s="160"/>
      <c r="M335" s="165"/>
      <c r="T335" s="166"/>
      <c r="AT335" s="161" t="s">
        <v>141</v>
      </c>
      <c r="AU335" s="161" t="s">
        <v>92</v>
      </c>
      <c r="AV335" s="14" t="s">
        <v>95</v>
      </c>
      <c r="AW335" s="14" t="s">
        <v>42</v>
      </c>
      <c r="AX335" s="14" t="s">
        <v>83</v>
      </c>
      <c r="AY335" s="161" t="s">
        <v>130</v>
      </c>
    </row>
    <row r="336" spans="2:51" s="12" customFormat="1" ht="12">
      <c r="B336" s="146"/>
      <c r="D336" s="147" t="s">
        <v>141</v>
      </c>
      <c r="E336" s="148" t="s">
        <v>46</v>
      </c>
      <c r="F336" s="149" t="s">
        <v>318</v>
      </c>
      <c r="H336" s="148" t="s">
        <v>46</v>
      </c>
      <c r="I336" s="150"/>
      <c r="L336" s="146"/>
      <c r="M336" s="151"/>
      <c r="T336" s="152"/>
      <c r="AT336" s="148" t="s">
        <v>141</v>
      </c>
      <c r="AU336" s="148" t="s">
        <v>92</v>
      </c>
      <c r="AV336" s="12" t="s">
        <v>88</v>
      </c>
      <c r="AW336" s="12" t="s">
        <v>42</v>
      </c>
      <c r="AX336" s="12" t="s">
        <v>83</v>
      </c>
      <c r="AY336" s="148" t="s">
        <v>130</v>
      </c>
    </row>
    <row r="337" spans="2:51" s="12" customFormat="1" ht="12">
      <c r="B337" s="146"/>
      <c r="D337" s="147" t="s">
        <v>141</v>
      </c>
      <c r="E337" s="148" t="s">
        <v>46</v>
      </c>
      <c r="F337" s="149" t="s">
        <v>319</v>
      </c>
      <c r="H337" s="148" t="s">
        <v>46</v>
      </c>
      <c r="I337" s="150"/>
      <c r="L337" s="146"/>
      <c r="M337" s="151"/>
      <c r="T337" s="152"/>
      <c r="AT337" s="148" t="s">
        <v>141</v>
      </c>
      <c r="AU337" s="148" t="s">
        <v>92</v>
      </c>
      <c r="AV337" s="12" t="s">
        <v>88</v>
      </c>
      <c r="AW337" s="12" t="s">
        <v>42</v>
      </c>
      <c r="AX337" s="12" t="s">
        <v>83</v>
      </c>
      <c r="AY337" s="148" t="s">
        <v>130</v>
      </c>
    </row>
    <row r="338" spans="2:51" s="13" customFormat="1" ht="12">
      <c r="B338" s="153"/>
      <c r="D338" s="147" t="s">
        <v>141</v>
      </c>
      <c r="E338" s="154" t="s">
        <v>46</v>
      </c>
      <c r="F338" s="155" t="s">
        <v>320</v>
      </c>
      <c r="H338" s="156">
        <v>32</v>
      </c>
      <c r="I338" s="157"/>
      <c r="L338" s="153"/>
      <c r="M338" s="158"/>
      <c r="T338" s="159"/>
      <c r="AT338" s="154" t="s">
        <v>141</v>
      </c>
      <c r="AU338" s="154" t="s">
        <v>92</v>
      </c>
      <c r="AV338" s="13" t="s">
        <v>92</v>
      </c>
      <c r="AW338" s="13" t="s">
        <v>42</v>
      </c>
      <c r="AX338" s="13" t="s">
        <v>83</v>
      </c>
      <c r="AY338" s="154" t="s">
        <v>130</v>
      </c>
    </row>
    <row r="339" spans="2:51" s="14" customFormat="1" ht="12">
      <c r="B339" s="160"/>
      <c r="D339" s="147" t="s">
        <v>141</v>
      </c>
      <c r="E339" s="161" t="s">
        <v>46</v>
      </c>
      <c r="F339" s="162" t="s">
        <v>152</v>
      </c>
      <c r="H339" s="163">
        <v>32</v>
      </c>
      <c r="I339" s="164"/>
      <c r="L339" s="160"/>
      <c r="M339" s="165"/>
      <c r="T339" s="166"/>
      <c r="AT339" s="161" t="s">
        <v>141</v>
      </c>
      <c r="AU339" s="161" t="s">
        <v>92</v>
      </c>
      <c r="AV339" s="14" t="s">
        <v>95</v>
      </c>
      <c r="AW339" s="14" t="s">
        <v>42</v>
      </c>
      <c r="AX339" s="14" t="s">
        <v>83</v>
      </c>
      <c r="AY339" s="161" t="s">
        <v>130</v>
      </c>
    </row>
    <row r="340" spans="2:51" s="15" customFormat="1" ht="12">
      <c r="B340" s="167"/>
      <c r="D340" s="147" t="s">
        <v>141</v>
      </c>
      <c r="E340" s="168" t="s">
        <v>46</v>
      </c>
      <c r="F340" s="169" t="s">
        <v>163</v>
      </c>
      <c r="H340" s="170">
        <v>48.2</v>
      </c>
      <c r="I340" s="171"/>
      <c r="L340" s="167"/>
      <c r="M340" s="172"/>
      <c r="T340" s="173"/>
      <c r="AT340" s="168" t="s">
        <v>141</v>
      </c>
      <c r="AU340" s="168" t="s">
        <v>92</v>
      </c>
      <c r="AV340" s="15" t="s">
        <v>137</v>
      </c>
      <c r="AW340" s="15" t="s">
        <v>42</v>
      </c>
      <c r="AX340" s="15" t="s">
        <v>88</v>
      </c>
      <c r="AY340" s="168" t="s">
        <v>130</v>
      </c>
    </row>
    <row r="341" spans="2:65" s="1" customFormat="1" ht="24.2" customHeight="1">
      <c r="B341" s="34"/>
      <c r="C341" s="129" t="s">
        <v>321</v>
      </c>
      <c r="D341" s="129" t="s">
        <v>132</v>
      </c>
      <c r="E341" s="130" t="s">
        <v>322</v>
      </c>
      <c r="F341" s="131" t="s">
        <v>323</v>
      </c>
      <c r="G341" s="132" t="s">
        <v>216</v>
      </c>
      <c r="H341" s="133">
        <v>48.2</v>
      </c>
      <c r="I341" s="134"/>
      <c r="J341" s="135">
        <f>ROUND(I341*H341,2)</f>
        <v>0</v>
      </c>
      <c r="K341" s="131" t="s">
        <v>136</v>
      </c>
      <c r="L341" s="34"/>
      <c r="M341" s="136" t="s">
        <v>46</v>
      </c>
      <c r="N341" s="137" t="s">
        <v>54</v>
      </c>
      <c r="P341" s="138">
        <f>O341*H341</f>
        <v>0</v>
      </c>
      <c r="Q341" s="138">
        <v>0</v>
      </c>
      <c r="R341" s="138">
        <f>Q341*H341</f>
        <v>0</v>
      </c>
      <c r="S341" s="138">
        <v>0</v>
      </c>
      <c r="T341" s="139">
        <f>S341*H341</f>
        <v>0</v>
      </c>
      <c r="AR341" s="140" t="s">
        <v>137</v>
      </c>
      <c r="AT341" s="140" t="s">
        <v>132</v>
      </c>
      <c r="AU341" s="140" t="s">
        <v>92</v>
      </c>
      <c r="AY341" s="18" t="s">
        <v>130</v>
      </c>
      <c r="BE341" s="141">
        <f>IF(N341="základní",J341,0)</f>
        <v>0</v>
      </c>
      <c r="BF341" s="141">
        <f>IF(N341="snížená",J341,0)</f>
        <v>0</v>
      </c>
      <c r="BG341" s="141">
        <f>IF(N341="zákl. přenesená",J341,0)</f>
        <v>0</v>
      </c>
      <c r="BH341" s="141">
        <f>IF(N341="sníž. přenesená",J341,0)</f>
        <v>0</v>
      </c>
      <c r="BI341" s="141">
        <f>IF(N341="nulová",J341,0)</f>
        <v>0</v>
      </c>
      <c r="BJ341" s="18" t="s">
        <v>88</v>
      </c>
      <c r="BK341" s="141">
        <f>ROUND(I341*H341,2)</f>
        <v>0</v>
      </c>
      <c r="BL341" s="18" t="s">
        <v>137</v>
      </c>
      <c r="BM341" s="140" t="s">
        <v>324</v>
      </c>
    </row>
    <row r="342" spans="2:47" s="1" customFormat="1" ht="12">
      <c r="B342" s="34"/>
      <c r="D342" s="142" t="s">
        <v>139</v>
      </c>
      <c r="F342" s="143" t="s">
        <v>325</v>
      </c>
      <c r="I342" s="144"/>
      <c r="L342" s="34"/>
      <c r="M342" s="145"/>
      <c r="T342" s="55"/>
      <c r="AT342" s="18" t="s">
        <v>139</v>
      </c>
      <c r="AU342" s="18" t="s">
        <v>92</v>
      </c>
    </row>
    <row r="343" spans="2:51" s="12" customFormat="1" ht="12">
      <c r="B343" s="146"/>
      <c r="D343" s="147" t="s">
        <v>141</v>
      </c>
      <c r="E343" s="148" t="s">
        <v>46</v>
      </c>
      <c r="F343" s="149" t="s">
        <v>326</v>
      </c>
      <c r="H343" s="148" t="s">
        <v>46</v>
      </c>
      <c r="I343" s="150"/>
      <c r="L343" s="146"/>
      <c r="M343" s="151"/>
      <c r="T343" s="152"/>
      <c r="AT343" s="148" t="s">
        <v>141</v>
      </c>
      <c r="AU343" s="148" t="s">
        <v>92</v>
      </c>
      <c r="AV343" s="12" t="s">
        <v>88</v>
      </c>
      <c r="AW343" s="12" t="s">
        <v>42</v>
      </c>
      <c r="AX343" s="12" t="s">
        <v>83</v>
      </c>
      <c r="AY343" s="148" t="s">
        <v>130</v>
      </c>
    </row>
    <row r="344" spans="2:51" s="12" customFormat="1" ht="12">
      <c r="B344" s="146"/>
      <c r="D344" s="147" t="s">
        <v>141</v>
      </c>
      <c r="E344" s="148" t="s">
        <v>46</v>
      </c>
      <c r="F344" s="149" t="s">
        <v>327</v>
      </c>
      <c r="H344" s="148" t="s">
        <v>46</v>
      </c>
      <c r="I344" s="150"/>
      <c r="L344" s="146"/>
      <c r="M344" s="151"/>
      <c r="T344" s="152"/>
      <c r="AT344" s="148" t="s">
        <v>141</v>
      </c>
      <c r="AU344" s="148" t="s">
        <v>92</v>
      </c>
      <c r="AV344" s="12" t="s">
        <v>88</v>
      </c>
      <c r="AW344" s="12" t="s">
        <v>42</v>
      </c>
      <c r="AX344" s="12" t="s">
        <v>83</v>
      </c>
      <c r="AY344" s="148" t="s">
        <v>130</v>
      </c>
    </row>
    <row r="345" spans="2:51" s="12" customFormat="1" ht="12">
      <c r="B345" s="146"/>
      <c r="D345" s="147" t="s">
        <v>141</v>
      </c>
      <c r="E345" s="148" t="s">
        <v>46</v>
      </c>
      <c r="F345" s="149" t="s">
        <v>328</v>
      </c>
      <c r="H345" s="148" t="s">
        <v>46</v>
      </c>
      <c r="I345" s="150"/>
      <c r="L345" s="146"/>
      <c r="M345" s="151"/>
      <c r="T345" s="152"/>
      <c r="AT345" s="148" t="s">
        <v>141</v>
      </c>
      <c r="AU345" s="148" t="s">
        <v>92</v>
      </c>
      <c r="AV345" s="12" t="s">
        <v>88</v>
      </c>
      <c r="AW345" s="12" t="s">
        <v>42</v>
      </c>
      <c r="AX345" s="12" t="s">
        <v>83</v>
      </c>
      <c r="AY345" s="148" t="s">
        <v>130</v>
      </c>
    </row>
    <row r="346" spans="2:51" s="12" customFormat="1" ht="12">
      <c r="B346" s="146"/>
      <c r="D346" s="147" t="s">
        <v>141</v>
      </c>
      <c r="E346" s="148" t="s">
        <v>46</v>
      </c>
      <c r="F346" s="149" t="s">
        <v>329</v>
      </c>
      <c r="H346" s="148" t="s">
        <v>46</v>
      </c>
      <c r="I346" s="150"/>
      <c r="L346" s="146"/>
      <c r="M346" s="151"/>
      <c r="T346" s="152"/>
      <c r="AT346" s="148" t="s">
        <v>141</v>
      </c>
      <c r="AU346" s="148" t="s">
        <v>92</v>
      </c>
      <c r="AV346" s="12" t="s">
        <v>88</v>
      </c>
      <c r="AW346" s="12" t="s">
        <v>42</v>
      </c>
      <c r="AX346" s="12" t="s">
        <v>83</v>
      </c>
      <c r="AY346" s="148" t="s">
        <v>130</v>
      </c>
    </row>
    <row r="347" spans="2:51" s="12" customFormat="1" ht="12">
      <c r="B347" s="146"/>
      <c r="D347" s="147" t="s">
        <v>141</v>
      </c>
      <c r="E347" s="148" t="s">
        <v>46</v>
      </c>
      <c r="F347" s="149" t="s">
        <v>328</v>
      </c>
      <c r="H347" s="148" t="s">
        <v>46</v>
      </c>
      <c r="I347" s="150"/>
      <c r="L347" s="146"/>
      <c r="M347" s="151"/>
      <c r="T347" s="152"/>
      <c r="AT347" s="148" t="s">
        <v>141</v>
      </c>
      <c r="AU347" s="148" t="s">
        <v>92</v>
      </c>
      <c r="AV347" s="12" t="s">
        <v>88</v>
      </c>
      <c r="AW347" s="12" t="s">
        <v>42</v>
      </c>
      <c r="AX347" s="12" t="s">
        <v>83</v>
      </c>
      <c r="AY347" s="148" t="s">
        <v>130</v>
      </c>
    </row>
    <row r="348" spans="2:51" s="13" customFormat="1" ht="12">
      <c r="B348" s="153"/>
      <c r="D348" s="147" t="s">
        <v>141</v>
      </c>
      <c r="E348" s="154" t="s">
        <v>46</v>
      </c>
      <c r="F348" s="155" t="s">
        <v>330</v>
      </c>
      <c r="H348" s="156">
        <v>16.2</v>
      </c>
      <c r="I348" s="157"/>
      <c r="L348" s="153"/>
      <c r="M348" s="158"/>
      <c r="T348" s="159"/>
      <c r="AT348" s="154" t="s">
        <v>141</v>
      </c>
      <c r="AU348" s="154" t="s">
        <v>92</v>
      </c>
      <c r="AV348" s="13" t="s">
        <v>92</v>
      </c>
      <c r="AW348" s="13" t="s">
        <v>42</v>
      </c>
      <c r="AX348" s="13" t="s">
        <v>83</v>
      </c>
      <c r="AY348" s="154" t="s">
        <v>130</v>
      </c>
    </row>
    <row r="349" spans="2:51" s="14" customFormat="1" ht="12">
      <c r="B349" s="160"/>
      <c r="D349" s="147" t="s">
        <v>141</v>
      </c>
      <c r="E349" s="161" t="s">
        <v>46</v>
      </c>
      <c r="F349" s="162" t="s">
        <v>152</v>
      </c>
      <c r="H349" s="163">
        <v>16.2</v>
      </c>
      <c r="I349" s="164"/>
      <c r="L349" s="160"/>
      <c r="M349" s="165"/>
      <c r="T349" s="166"/>
      <c r="AT349" s="161" t="s">
        <v>141</v>
      </c>
      <c r="AU349" s="161" t="s">
        <v>92</v>
      </c>
      <c r="AV349" s="14" t="s">
        <v>95</v>
      </c>
      <c r="AW349" s="14" t="s">
        <v>42</v>
      </c>
      <c r="AX349" s="14" t="s">
        <v>83</v>
      </c>
      <c r="AY349" s="161" t="s">
        <v>130</v>
      </c>
    </row>
    <row r="350" spans="2:51" s="12" customFormat="1" ht="12">
      <c r="B350" s="146"/>
      <c r="D350" s="147" t="s">
        <v>141</v>
      </c>
      <c r="E350" s="148" t="s">
        <v>46</v>
      </c>
      <c r="F350" s="149" t="s">
        <v>331</v>
      </c>
      <c r="H350" s="148" t="s">
        <v>46</v>
      </c>
      <c r="I350" s="150"/>
      <c r="L350" s="146"/>
      <c r="M350" s="151"/>
      <c r="T350" s="152"/>
      <c r="AT350" s="148" t="s">
        <v>141</v>
      </c>
      <c r="AU350" s="148" t="s">
        <v>92</v>
      </c>
      <c r="AV350" s="12" t="s">
        <v>88</v>
      </c>
      <c r="AW350" s="12" t="s">
        <v>42</v>
      </c>
      <c r="AX350" s="12" t="s">
        <v>83</v>
      </c>
      <c r="AY350" s="148" t="s">
        <v>130</v>
      </c>
    </row>
    <row r="351" spans="2:51" s="12" customFormat="1" ht="12">
      <c r="B351" s="146"/>
      <c r="D351" s="147" t="s">
        <v>141</v>
      </c>
      <c r="E351" s="148" t="s">
        <v>46</v>
      </c>
      <c r="F351" s="149" t="s">
        <v>332</v>
      </c>
      <c r="H351" s="148" t="s">
        <v>46</v>
      </c>
      <c r="I351" s="150"/>
      <c r="L351" s="146"/>
      <c r="M351" s="151"/>
      <c r="T351" s="152"/>
      <c r="AT351" s="148" t="s">
        <v>141</v>
      </c>
      <c r="AU351" s="148" t="s">
        <v>92</v>
      </c>
      <c r="AV351" s="12" t="s">
        <v>88</v>
      </c>
      <c r="AW351" s="12" t="s">
        <v>42</v>
      </c>
      <c r="AX351" s="12" t="s">
        <v>83</v>
      </c>
      <c r="AY351" s="148" t="s">
        <v>130</v>
      </c>
    </row>
    <row r="352" spans="2:51" s="13" customFormat="1" ht="12">
      <c r="B352" s="153"/>
      <c r="D352" s="147" t="s">
        <v>141</v>
      </c>
      <c r="E352" s="154" t="s">
        <v>46</v>
      </c>
      <c r="F352" s="155" t="s">
        <v>320</v>
      </c>
      <c r="H352" s="156">
        <v>32</v>
      </c>
      <c r="I352" s="157"/>
      <c r="L352" s="153"/>
      <c r="M352" s="158"/>
      <c r="T352" s="159"/>
      <c r="AT352" s="154" t="s">
        <v>141</v>
      </c>
      <c r="AU352" s="154" t="s">
        <v>92</v>
      </c>
      <c r="AV352" s="13" t="s">
        <v>92</v>
      </c>
      <c r="AW352" s="13" t="s">
        <v>42</v>
      </c>
      <c r="AX352" s="13" t="s">
        <v>83</v>
      </c>
      <c r="AY352" s="154" t="s">
        <v>130</v>
      </c>
    </row>
    <row r="353" spans="2:51" s="14" customFormat="1" ht="12">
      <c r="B353" s="160"/>
      <c r="D353" s="147" t="s">
        <v>141</v>
      </c>
      <c r="E353" s="161" t="s">
        <v>46</v>
      </c>
      <c r="F353" s="162" t="s">
        <v>152</v>
      </c>
      <c r="H353" s="163">
        <v>32</v>
      </c>
      <c r="I353" s="164"/>
      <c r="L353" s="160"/>
      <c r="M353" s="165"/>
      <c r="T353" s="166"/>
      <c r="AT353" s="161" t="s">
        <v>141</v>
      </c>
      <c r="AU353" s="161" t="s">
        <v>92</v>
      </c>
      <c r="AV353" s="14" t="s">
        <v>95</v>
      </c>
      <c r="AW353" s="14" t="s">
        <v>42</v>
      </c>
      <c r="AX353" s="14" t="s">
        <v>83</v>
      </c>
      <c r="AY353" s="161" t="s">
        <v>130</v>
      </c>
    </row>
    <row r="354" spans="2:51" s="15" customFormat="1" ht="12">
      <c r="B354" s="167"/>
      <c r="D354" s="147" t="s">
        <v>141</v>
      </c>
      <c r="E354" s="168" t="s">
        <v>46</v>
      </c>
      <c r="F354" s="169" t="s">
        <v>163</v>
      </c>
      <c r="H354" s="170">
        <v>48.2</v>
      </c>
      <c r="I354" s="171"/>
      <c r="L354" s="167"/>
      <c r="M354" s="172"/>
      <c r="T354" s="173"/>
      <c r="AT354" s="168" t="s">
        <v>141</v>
      </c>
      <c r="AU354" s="168" t="s">
        <v>92</v>
      </c>
      <c r="AV354" s="15" t="s">
        <v>137</v>
      </c>
      <c r="AW354" s="15" t="s">
        <v>42</v>
      </c>
      <c r="AX354" s="15" t="s">
        <v>88</v>
      </c>
      <c r="AY354" s="168" t="s">
        <v>130</v>
      </c>
    </row>
    <row r="355" spans="2:65" s="1" customFormat="1" ht="33" customHeight="1">
      <c r="B355" s="34"/>
      <c r="C355" s="129" t="s">
        <v>333</v>
      </c>
      <c r="D355" s="129" t="s">
        <v>132</v>
      </c>
      <c r="E355" s="130" t="s">
        <v>334</v>
      </c>
      <c r="F355" s="131" t="s">
        <v>335</v>
      </c>
      <c r="G355" s="132" t="s">
        <v>216</v>
      </c>
      <c r="H355" s="133">
        <v>20.22</v>
      </c>
      <c r="I355" s="134"/>
      <c r="J355" s="135">
        <f>ROUND(I355*H355,2)</f>
        <v>0</v>
      </c>
      <c r="K355" s="131" t="s">
        <v>136</v>
      </c>
      <c r="L355" s="34"/>
      <c r="M355" s="136" t="s">
        <v>46</v>
      </c>
      <c r="N355" s="137" t="s">
        <v>54</v>
      </c>
      <c r="P355" s="138">
        <f>O355*H355</f>
        <v>0</v>
      </c>
      <c r="Q355" s="138">
        <v>0.00017</v>
      </c>
      <c r="R355" s="138">
        <f>Q355*H355</f>
        <v>0.0034374</v>
      </c>
      <c r="S355" s="138">
        <v>0</v>
      </c>
      <c r="T355" s="139">
        <f>S355*H355</f>
        <v>0</v>
      </c>
      <c r="AR355" s="140" t="s">
        <v>137</v>
      </c>
      <c r="AT355" s="140" t="s">
        <v>132</v>
      </c>
      <c r="AU355" s="140" t="s">
        <v>92</v>
      </c>
      <c r="AY355" s="18" t="s">
        <v>130</v>
      </c>
      <c r="BE355" s="141">
        <f>IF(N355="základní",J355,0)</f>
        <v>0</v>
      </c>
      <c r="BF355" s="141">
        <f>IF(N355="snížená",J355,0)</f>
        <v>0</v>
      </c>
      <c r="BG355" s="141">
        <f>IF(N355="zákl. přenesená",J355,0)</f>
        <v>0</v>
      </c>
      <c r="BH355" s="141">
        <f>IF(N355="sníž. přenesená",J355,0)</f>
        <v>0</v>
      </c>
      <c r="BI355" s="141">
        <f>IF(N355="nulová",J355,0)</f>
        <v>0</v>
      </c>
      <c r="BJ355" s="18" t="s">
        <v>88</v>
      </c>
      <c r="BK355" s="141">
        <f>ROUND(I355*H355,2)</f>
        <v>0</v>
      </c>
      <c r="BL355" s="18" t="s">
        <v>137</v>
      </c>
      <c r="BM355" s="140" t="s">
        <v>336</v>
      </c>
    </row>
    <row r="356" spans="2:47" s="1" customFormat="1" ht="12">
      <c r="B356" s="34"/>
      <c r="D356" s="142" t="s">
        <v>139</v>
      </c>
      <c r="F356" s="143" t="s">
        <v>337</v>
      </c>
      <c r="I356" s="144"/>
      <c r="L356" s="34"/>
      <c r="M356" s="145"/>
      <c r="T356" s="55"/>
      <c r="AT356" s="18" t="s">
        <v>139</v>
      </c>
      <c r="AU356" s="18" t="s">
        <v>92</v>
      </c>
    </row>
    <row r="357" spans="2:51" s="12" customFormat="1" ht="12">
      <c r="B357" s="146"/>
      <c r="D357" s="147" t="s">
        <v>141</v>
      </c>
      <c r="E357" s="148" t="s">
        <v>46</v>
      </c>
      <c r="F357" s="149" t="s">
        <v>338</v>
      </c>
      <c r="H357" s="148" t="s">
        <v>46</v>
      </c>
      <c r="I357" s="150"/>
      <c r="L357" s="146"/>
      <c r="M357" s="151"/>
      <c r="T357" s="152"/>
      <c r="AT357" s="148" t="s">
        <v>141</v>
      </c>
      <c r="AU357" s="148" t="s">
        <v>92</v>
      </c>
      <c r="AV357" s="12" t="s">
        <v>88</v>
      </c>
      <c r="AW357" s="12" t="s">
        <v>42</v>
      </c>
      <c r="AX357" s="12" t="s">
        <v>83</v>
      </c>
      <c r="AY357" s="148" t="s">
        <v>130</v>
      </c>
    </row>
    <row r="358" spans="2:51" s="12" customFormat="1" ht="12">
      <c r="B358" s="146"/>
      <c r="D358" s="147" t="s">
        <v>141</v>
      </c>
      <c r="E358" s="148" t="s">
        <v>46</v>
      </c>
      <c r="F358" s="149" t="s">
        <v>339</v>
      </c>
      <c r="H358" s="148" t="s">
        <v>46</v>
      </c>
      <c r="I358" s="150"/>
      <c r="L358" s="146"/>
      <c r="M358" s="151"/>
      <c r="T358" s="152"/>
      <c r="AT358" s="148" t="s">
        <v>141</v>
      </c>
      <c r="AU358" s="148" t="s">
        <v>92</v>
      </c>
      <c r="AV358" s="12" t="s">
        <v>88</v>
      </c>
      <c r="AW358" s="12" t="s">
        <v>42</v>
      </c>
      <c r="AX358" s="12" t="s">
        <v>83</v>
      </c>
      <c r="AY358" s="148" t="s">
        <v>130</v>
      </c>
    </row>
    <row r="359" spans="2:51" s="12" customFormat="1" ht="12">
      <c r="B359" s="146"/>
      <c r="D359" s="147" t="s">
        <v>141</v>
      </c>
      <c r="E359" s="148" t="s">
        <v>46</v>
      </c>
      <c r="F359" s="149" t="s">
        <v>340</v>
      </c>
      <c r="H359" s="148" t="s">
        <v>46</v>
      </c>
      <c r="I359" s="150"/>
      <c r="L359" s="146"/>
      <c r="M359" s="151"/>
      <c r="T359" s="152"/>
      <c r="AT359" s="148" t="s">
        <v>141</v>
      </c>
      <c r="AU359" s="148" t="s">
        <v>92</v>
      </c>
      <c r="AV359" s="12" t="s">
        <v>88</v>
      </c>
      <c r="AW359" s="12" t="s">
        <v>42</v>
      </c>
      <c r="AX359" s="12" t="s">
        <v>83</v>
      </c>
      <c r="AY359" s="148" t="s">
        <v>130</v>
      </c>
    </row>
    <row r="360" spans="2:51" s="13" customFormat="1" ht="12">
      <c r="B360" s="153"/>
      <c r="D360" s="147" t="s">
        <v>141</v>
      </c>
      <c r="E360" s="154" t="s">
        <v>46</v>
      </c>
      <c r="F360" s="155" t="s">
        <v>341</v>
      </c>
      <c r="H360" s="156">
        <v>5.4</v>
      </c>
      <c r="I360" s="157"/>
      <c r="L360" s="153"/>
      <c r="M360" s="158"/>
      <c r="T360" s="159"/>
      <c r="AT360" s="154" t="s">
        <v>141</v>
      </c>
      <c r="AU360" s="154" t="s">
        <v>92</v>
      </c>
      <c r="AV360" s="13" t="s">
        <v>92</v>
      </c>
      <c r="AW360" s="13" t="s">
        <v>42</v>
      </c>
      <c r="AX360" s="13" t="s">
        <v>83</v>
      </c>
      <c r="AY360" s="154" t="s">
        <v>130</v>
      </c>
    </row>
    <row r="361" spans="2:51" s="12" customFormat="1" ht="12">
      <c r="B361" s="146"/>
      <c r="D361" s="147" t="s">
        <v>141</v>
      </c>
      <c r="E361" s="148" t="s">
        <v>46</v>
      </c>
      <c r="F361" s="149" t="s">
        <v>342</v>
      </c>
      <c r="H361" s="148" t="s">
        <v>46</v>
      </c>
      <c r="I361" s="150"/>
      <c r="L361" s="146"/>
      <c r="M361" s="151"/>
      <c r="T361" s="152"/>
      <c r="AT361" s="148" t="s">
        <v>141</v>
      </c>
      <c r="AU361" s="148" t="s">
        <v>92</v>
      </c>
      <c r="AV361" s="12" t="s">
        <v>88</v>
      </c>
      <c r="AW361" s="12" t="s">
        <v>42</v>
      </c>
      <c r="AX361" s="12" t="s">
        <v>83</v>
      </c>
      <c r="AY361" s="148" t="s">
        <v>130</v>
      </c>
    </row>
    <row r="362" spans="2:51" s="12" customFormat="1" ht="12">
      <c r="B362" s="146"/>
      <c r="D362" s="147" t="s">
        <v>141</v>
      </c>
      <c r="E362" s="148" t="s">
        <v>46</v>
      </c>
      <c r="F362" s="149" t="s">
        <v>343</v>
      </c>
      <c r="H362" s="148" t="s">
        <v>46</v>
      </c>
      <c r="I362" s="150"/>
      <c r="L362" s="146"/>
      <c r="M362" s="151"/>
      <c r="T362" s="152"/>
      <c r="AT362" s="148" t="s">
        <v>141</v>
      </c>
      <c r="AU362" s="148" t="s">
        <v>92</v>
      </c>
      <c r="AV362" s="12" t="s">
        <v>88</v>
      </c>
      <c r="AW362" s="12" t="s">
        <v>42</v>
      </c>
      <c r="AX362" s="12" t="s">
        <v>83</v>
      </c>
      <c r="AY362" s="148" t="s">
        <v>130</v>
      </c>
    </row>
    <row r="363" spans="2:51" s="13" customFormat="1" ht="12">
      <c r="B363" s="153"/>
      <c r="D363" s="147" t="s">
        <v>141</v>
      </c>
      <c r="E363" s="154" t="s">
        <v>46</v>
      </c>
      <c r="F363" s="155" t="s">
        <v>341</v>
      </c>
      <c r="H363" s="156">
        <v>5.4</v>
      </c>
      <c r="I363" s="157"/>
      <c r="L363" s="153"/>
      <c r="M363" s="158"/>
      <c r="T363" s="159"/>
      <c r="AT363" s="154" t="s">
        <v>141</v>
      </c>
      <c r="AU363" s="154" t="s">
        <v>92</v>
      </c>
      <c r="AV363" s="13" t="s">
        <v>92</v>
      </c>
      <c r="AW363" s="13" t="s">
        <v>42</v>
      </c>
      <c r="AX363" s="13" t="s">
        <v>83</v>
      </c>
      <c r="AY363" s="154" t="s">
        <v>130</v>
      </c>
    </row>
    <row r="364" spans="2:51" s="14" customFormat="1" ht="12">
      <c r="B364" s="160"/>
      <c r="D364" s="147" t="s">
        <v>141</v>
      </c>
      <c r="E364" s="161" t="s">
        <v>46</v>
      </c>
      <c r="F364" s="162" t="s">
        <v>152</v>
      </c>
      <c r="H364" s="163">
        <v>10.8</v>
      </c>
      <c r="I364" s="164"/>
      <c r="L364" s="160"/>
      <c r="M364" s="165"/>
      <c r="T364" s="166"/>
      <c r="AT364" s="161" t="s">
        <v>141</v>
      </c>
      <c r="AU364" s="161" t="s">
        <v>92</v>
      </c>
      <c r="AV364" s="14" t="s">
        <v>95</v>
      </c>
      <c r="AW364" s="14" t="s">
        <v>42</v>
      </c>
      <c r="AX364" s="14" t="s">
        <v>83</v>
      </c>
      <c r="AY364" s="161" t="s">
        <v>130</v>
      </c>
    </row>
    <row r="365" spans="2:51" s="12" customFormat="1" ht="12">
      <c r="B365" s="146"/>
      <c r="D365" s="147" t="s">
        <v>141</v>
      </c>
      <c r="E365" s="148" t="s">
        <v>46</v>
      </c>
      <c r="F365" s="149" t="s">
        <v>344</v>
      </c>
      <c r="H365" s="148" t="s">
        <v>46</v>
      </c>
      <c r="I365" s="150"/>
      <c r="L365" s="146"/>
      <c r="M365" s="151"/>
      <c r="T365" s="152"/>
      <c r="AT365" s="148" t="s">
        <v>141</v>
      </c>
      <c r="AU365" s="148" t="s">
        <v>92</v>
      </c>
      <c r="AV365" s="12" t="s">
        <v>88</v>
      </c>
      <c r="AW365" s="12" t="s">
        <v>42</v>
      </c>
      <c r="AX365" s="12" t="s">
        <v>83</v>
      </c>
      <c r="AY365" s="148" t="s">
        <v>130</v>
      </c>
    </row>
    <row r="366" spans="2:51" s="12" customFormat="1" ht="12">
      <c r="B366" s="146"/>
      <c r="D366" s="147" t="s">
        <v>141</v>
      </c>
      <c r="E366" s="148" t="s">
        <v>46</v>
      </c>
      <c r="F366" s="149" t="s">
        <v>157</v>
      </c>
      <c r="H366" s="148" t="s">
        <v>46</v>
      </c>
      <c r="I366" s="150"/>
      <c r="L366" s="146"/>
      <c r="M366" s="151"/>
      <c r="T366" s="152"/>
      <c r="AT366" s="148" t="s">
        <v>141</v>
      </c>
      <c r="AU366" s="148" t="s">
        <v>92</v>
      </c>
      <c r="AV366" s="12" t="s">
        <v>88</v>
      </c>
      <c r="AW366" s="12" t="s">
        <v>42</v>
      </c>
      <c r="AX366" s="12" t="s">
        <v>83</v>
      </c>
      <c r="AY366" s="148" t="s">
        <v>130</v>
      </c>
    </row>
    <row r="367" spans="2:51" s="12" customFormat="1" ht="12">
      <c r="B367" s="146"/>
      <c r="D367" s="147" t="s">
        <v>141</v>
      </c>
      <c r="E367" s="148" t="s">
        <v>46</v>
      </c>
      <c r="F367" s="149" t="s">
        <v>345</v>
      </c>
      <c r="H367" s="148" t="s">
        <v>46</v>
      </c>
      <c r="I367" s="150"/>
      <c r="L367" s="146"/>
      <c r="M367" s="151"/>
      <c r="T367" s="152"/>
      <c r="AT367" s="148" t="s">
        <v>141</v>
      </c>
      <c r="AU367" s="148" t="s">
        <v>92</v>
      </c>
      <c r="AV367" s="12" t="s">
        <v>88</v>
      </c>
      <c r="AW367" s="12" t="s">
        <v>42</v>
      </c>
      <c r="AX367" s="12" t="s">
        <v>83</v>
      </c>
      <c r="AY367" s="148" t="s">
        <v>130</v>
      </c>
    </row>
    <row r="368" spans="2:51" s="13" customFormat="1" ht="12">
      <c r="B368" s="153"/>
      <c r="D368" s="147" t="s">
        <v>141</v>
      </c>
      <c r="E368" s="154" t="s">
        <v>46</v>
      </c>
      <c r="F368" s="155" t="s">
        <v>346</v>
      </c>
      <c r="H368" s="156">
        <v>4.62</v>
      </c>
      <c r="I368" s="157"/>
      <c r="L368" s="153"/>
      <c r="M368" s="158"/>
      <c r="T368" s="159"/>
      <c r="AT368" s="154" t="s">
        <v>141</v>
      </c>
      <c r="AU368" s="154" t="s">
        <v>92</v>
      </c>
      <c r="AV368" s="13" t="s">
        <v>92</v>
      </c>
      <c r="AW368" s="13" t="s">
        <v>42</v>
      </c>
      <c r="AX368" s="13" t="s">
        <v>83</v>
      </c>
      <c r="AY368" s="154" t="s">
        <v>130</v>
      </c>
    </row>
    <row r="369" spans="2:51" s="12" customFormat="1" ht="12">
      <c r="B369" s="146"/>
      <c r="D369" s="147" t="s">
        <v>141</v>
      </c>
      <c r="E369" s="148" t="s">
        <v>46</v>
      </c>
      <c r="F369" s="149" t="s">
        <v>157</v>
      </c>
      <c r="H369" s="148" t="s">
        <v>46</v>
      </c>
      <c r="I369" s="150"/>
      <c r="L369" s="146"/>
      <c r="M369" s="151"/>
      <c r="T369" s="152"/>
      <c r="AT369" s="148" t="s">
        <v>141</v>
      </c>
      <c r="AU369" s="148" t="s">
        <v>92</v>
      </c>
      <c r="AV369" s="12" t="s">
        <v>88</v>
      </c>
      <c r="AW369" s="12" t="s">
        <v>42</v>
      </c>
      <c r="AX369" s="12" t="s">
        <v>83</v>
      </c>
      <c r="AY369" s="148" t="s">
        <v>130</v>
      </c>
    </row>
    <row r="370" spans="2:51" s="12" customFormat="1" ht="12">
      <c r="B370" s="146"/>
      <c r="D370" s="147" t="s">
        <v>141</v>
      </c>
      <c r="E370" s="148" t="s">
        <v>46</v>
      </c>
      <c r="F370" s="149" t="s">
        <v>347</v>
      </c>
      <c r="H370" s="148" t="s">
        <v>46</v>
      </c>
      <c r="I370" s="150"/>
      <c r="L370" s="146"/>
      <c r="M370" s="151"/>
      <c r="T370" s="152"/>
      <c r="AT370" s="148" t="s">
        <v>141</v>
      </c>
      <c r="AU370" s="148" t="s">
        <v>92</v>
      </c>
      <c r="AV370" s="12" t="s">
        <v>88</v>
      </c>
      <c r="AW370" s="12" t="s">
        <v>42</v>
      </c>
      <c r="AX370" s="12" t="s">
        <v>83</v>
      </c>
      <c r="AY370" s="148" t="s">
        <v>130</v>
      </c>
    </row>
    <row r="371" spans="2:51" s="13" customFormat="1" ht="12">
      <c r="B371" s="153"/>
      <c r="D371" s="147" t="s">
        <v>141</v>
      </c>
      <c r="E371" s="154" t="s">
        <v>46</v>
      </c>
      <c r="F371" s="155" t="s">
        <v>348</v>
      </c>
      <c r="H371" s="156">
        <v>4.8</v>
      </c>
      <c r="I371" s="157"/>
      <c r="L371" s="153"/>
      <c r="M371" s="158"/>
      <c r="T371" s="159"/>
      <c r="AT371" s="154" t="s">
        <v>141</v>
      </c>
      <c r="AU371" s="154" t="s">
        <v>92</v>
      </c>
      <c r="AV371" s="13" t="s">
        <v>92</v>
      </c>
      <c r="AW371" s="13" t="s">
        <v>42</v>
      </c>
      <c r="AX371" s="13" t="s">
        <v>83</v>
      </c>
      <c r="AY371" s="154" t="s">
        <v>130</v>
      </c>
    </row>
    <row r="372" spans="2:51" s="14" customFormat="1" ht="12">
      <c r="B372" s="160"/>
      <c r="D372" s="147" t="s">
        <v>141</v>
      </c>
      <c r="E372" s="161" t="s">
        <v>46</v>
      </c>
      <c r="F372" s="162" t="s">
        <v>152</v>
      </c>
      <c r="H372" s="163">
        <v>9.42</v>
      </c>
      <c r="I372" s="164"/>
      <c r="L372" s="160"/>
      <c r="M372" s="165"/>
      <c r="T372" s="166"/>
      <c r="AT372" s="161" t="s">
        <v>141</v>
      </c>
      <c r="AU372" s="161" t="s">
        <v>92</v>
      </c>
      <c r="AV372" s="14" t="s">
        <v>95</v>
      </c>
      <c r="AW372" s="14" t="s">
        <v>42</v>
      </c>
      <c r="AX372" s="14" t="s">
        <v>83</v>
      </c>
      <c r="AY372" s="161" t="s">
        <v>130</v>
      </c>
    </row>
    <row r="373" spans="2:51" s="15" customFormat="1" ht="12">
      <c r="B373" s="167"/>
      <c r="D373" s="147" t="s">
        <v>141</v>
      </c>
      <c r="E373" s="168" t="s">
        <v>46</v>
      </c>
      <c r="F373" s="169" t="s">
        <v>163</v>
      </c>
      <c r="H373" s="170">
        <v>20.220000000000002</v>
      </c>
      <c r="I373" s="171"/>
      <c r="L373" s="167"/>
      <c r="M373" s="172"/>
      <c r="T373" s="173"/>
      <c r="AT373" s="168" t="s">
        <v>141</v>
      </c>
      <c r="AU373" s="168" t="s">
        <v>92</v>
      </c>
      <c r="AV373" s="15" t="s">
        <v>137</v>
      </c>
      <c r="AW373" s="15" t="s">
        <v>42</v>
      </c>
      <c r="AX373" s="15" t="s">
        <v>88</v>
      </c>
      <c r="AY373" s="168" t="s">
        <v>130</v>
      </c>
    </row>
    <row r="374" spans="2:65" s="1" customFormat="1" ht="24.2" customHeight="1">
      <c r="B374" s="34"/>
      <c r="C374" s="129" t="s">
        <v>349</v>
      </c>
      <c r="D374" s="129" t="s">
        <v>132</v>
      </c>
      <c r="E374" s="130" t="s">
        <v>350</v>
      </c>
      <c r="F374" s="131" t="s">
        <v>351</v>
      </c>
      <c r="G374" s="132" t="s">
        <v>176</v>
      </c>
      <c r="H374" s="133">
        <v>107.285</v>
      </c>
      <c r="I374" s="134"/>
      <c r="J374" s="135">
        <f>ROUND(I374*H374,2)</f>
        <v>0</v>
      </c>
      <c r="K374" s="131" t="s">
        <v>46</v>
      </c>
      <c r="L374" s="34"/>
      <c r="M374" s="136" t="s">
        <v>46</v>
      </c>
      <c r="N374" s="137" t="s">
        <v>54</v>
      </c>
      <c r="P374" s="138">
        <f>O374*H374</f>
        <v>0</v>
      </c>
      <c r="Q374" s="138">
        <v>0</v>
      </c>
      <c r="R374" s="138">
        <f>Q374*H374</f>
        <v>0</v>
      </c>
      <c r="S374" s="138">
        <v>0.0003</v>
      </c>
      <c r="T374" s="139">
        <f>S374*H374</f>
        <v>0.0321855</v>
      </c>
      <c r="AR374" s="140" t="s">
        <v>137</v>
      </c>
      <c r="AT374" s="140" t="s">
        <v>132</v>
      </c>
      <c r="AU374" s="140" t="s">
        <v>92</v>
      </c>
      <c r="AY374" s="18" t="s">
        <v>130</v>
      </c>
      <c r="BE374" s="141">
        <f>IF(N374="základní",J374,0)</f>
        <v>0</v>
      </c>
      <c r="BF374" s="141">
        <f>IF(N374="snížená",J374,0)</f>
        <v>0</v>
      </c>
      <c r="BG374" s="141">
        <f>IF(N374="zákl. přenesená",J374,0)</f>
        <v>0</v>
      </c>
      <c r="BH374" s="141">
        <f>IF(N374="sníž. přenesená",J374,0)</f>
        <v>0</v>
      </c>
      <c r="BI374" s="141">
        <f>IF(N374="nulová",J374,0)</f>
        <v>0</v>
      </c>
      <c r="BJ374" s="18" t="s">
        <v>88</v>
      </c>
      <c r="BK374" s="141">
        <f>ROUND(I374*H374,2)</f>
        <v>0</v>
      </c>
      <c r="BL374" s="18" t="s">
        <v>137</v>
      </c>
      <c r="BM374" s="140" t="s">
        <v>352</v>
      </c>
    </row>
    <row r="375" spans="2:51" s="12" customFormat="1" ht="12">
      <c r="B375" s="146"/>
      <c r="D375" s="147" t="s">
        <v>141</v>
      </c>
      <c r="E375" s="148" t="s">
        <v>46</v>
      </c>
      <c r="F375" s="149" t="s">
        <v>353</v>
      </c>
      <c r="H375" s="148" t="s">
        <v>46</v>
      </c>
      <c r="I375" s="150"/>
      <c r="L375" s="146"/>
      <c r="M375" s="151"/>
      <c r="T375" s="152"/>
      <c r="AT375" s="148" t="s">
        <v>141</v>
      </c>
      <c r="AU375" s="148" t="s">
        <v>92</v>
      </c>
      <c r="AV375" s="12" t="s">
        <v>88</v>
      </c>
      <c r="AW375" s="12" t="s">
        <v>42</v>
      </c>
      <c r="AX375" s="12" t="s">
        <v>83</v>
      </c>
      <c r="AY375" s="148" t="s">
        <v>130</v>
      </c>
    </row>
    <row r="376" spans="2:51" s="12" customFormat="1" ht="12">
      <c r="B376" s="146"/>
      <c r="D376" s="147" t="s">
        <v>141</v>
      </c>
      <c r="E376" s="148" t="s">
        <v>46</v>
      </c>
      <c r="F376" s="149" t="s">
        <v>354</v>
      </c>
      <c r="H376" s="148" t="s">
        <v>46</v>
      </c>
      <c r="I376" s="150"/>
      <c r="L376" s="146"/>
      <c r="M376" s="151"/>
      <c r="T376" s="152"/>
      <c r="AT376" s="148" t="s">
        <v>141</v>
      </c>
      <c r="AU376" s="148" t="s">
        <v>92</v>
      </c>
      <c r="AV376" s="12" t="s">
        <v>88</v>
      </c>
      <c r="AW376" s="12" t="s">
        <v>42</v>
      </c>
      <c r="AX376" s="12" t="s">
        <v>83</v>
      </c>
      <c r="AY376" s="148" t="s">
        <v>130</v>
      </c>
    </row>
    <row r="377" spans="2:51" s="12" customFormat="1" ht="12">
      <c r="B377" s="146"/>
      <c r="D377" s="147" t="s">
        <v>141</v>
      </c>
      <c r="E377" s="148" t="s">
        <v>46</v>
      </c>
      <c r="F377" s="149" t="s">
        <v>355</v>
      </c>
      <c r="H377" s="148" t="s">
        <v>46</v>
      </c>
      <c r="I377" s="150"/>
      <c r="L377" s="146"/>
      <c r="M377" s="151"/>
      <c r="T377" s="152"/>
      <c r="AT377" s="148" t="s">
        <v>141</v>
      </c>
      <c r="AU377" s="148" t="s">
        <v>92</v>
      </c>
      <c r="AV377" s="12" t="s">
        <v>88</v>
      </c>
      <c r="AW377" s="12" t="s">
        <v>42</v>
      </c>
      <c r="AX377" s="12" t="s">
        <v>83</v>
      </c>
      <c r="AY377" s="148" t="s">
        <v>130</v>
      </c>
    </row>
    <row r="378" spans="2:51" s="12" customFormat="1" ht="12">
      <c r="B378" s="146"/>
      <c r="D378" s="147" t="s">
        <v>141</v>
      </c>
      <c r="E378" s="148" t="s">
        <v>46</v>
      </c>
      <c r="F378" s="149" t="s">
        <v>356</v>
      </c>
      <c r="H378" s="148" t="s">
        <v>46</v>
      </c>
      <c r="I378" s="150"/>
      <c r="L378" s="146"/>
      <c r="M378" s="151"/>
      <c r="T378" s="152"/>
      <c r="AT378" s="148" t="s">
        <v>141</v>
      </c>
      <c r="AU378" s="148" t="s">
        <v>92</v>
      </c>
      <c r="AV378" s="12" t="s">
        <v>88</v>
      </c>
      <c r="AW378" s="12" t="s">
        <v>42</v>
      </c>
      <c r="AX378" s="12" t="s">
        <v>83</v>
      </c>
      <c r="AY378" s="148" t="s">
        <v>130</v>
      </c>
    </row>
    <row r="379" spans="2:51" s="12" customFormat="1" ht="12">
      <c r="B379" s="146"/>
      <c r="D379" s="147" t="s">
        <v>141</v>
      </c>
      <c r="E379" s="148" t="s">
        <v>46</v>
      </c>
      <c r="F379" s="149" t="s">
        <v>357</v>
      </c>
      <c r="H379" s="148" t="s">
        <v>46</v>
      </c>
      <c r="I379" s="150"/>
      <c r="L379" s="146"/>
      <c r="M379" s="151"/>
      <c r="T379" s="152"/>
      <c r="AT379" s="148" t="s">
        <v>141</v>
      </c>
      <c r="AU379" s="148" t="s">
        <v>92</v>
      </c>
      <c r="AV379" s="12" t="s">
        <v>88</v>
      </c>
      <c r="AW379" s="12" t="s">
        <v>42</v>
      </c>
      <c r="AX379" s="12" t="s">
        <v>83</v>
      </c>
      <c r="AY379" s="148" t="s">
        <v>130</v>
      </c>
    </row>
    <row r="380" spans="2:51" s="13" customFormat="1" ht="12">
      <c r="B380" s="153"/>
      <c r="D380" s="147" t="s">
        <v>141</v>
      </c>
      <c r="E380" s="154" t="s">
        <v>46</v>
      </c>
      <c r="F380" s="155" t="s">
        <v>358</v>
      </c>
      <c r="H380" s="156">
        <v>10.1</v>
      </c>
      <c r="I380" s="157"/>
      <c r="L380" s="153"/>
      <c r="M380" s="158"/>
      <c r="T380" s="159"/>
      <c r="AT380" s="154" t="s">
        <v>141</v>
      </c>
      <c r="AU380" s="154" t="s">
        <v>92</v>
      </c>
      <c r="AV380" s="13" t="s">
        <v>92</v>
      </c>
      <c r="AW380" s="13" t="s">
        <v>42</v>
      </c>
      <c r="AX380" s="13" t="s">
        <v>83</v>
      </c>
      <c r="AY380" s="154" t="s">
        <v>130</v>
      </c>
    </row>
    <row r="381" spans="2:51" s="12" customFormat="1" ht="12">
      <c r="B381" s="146"/>
      <c r="D381" s="147" t="s">
        <v>141</v>
      </c>
      <c r="E381" s="148" t="s">
        <v>46</v>
      </c>
      <c r="F381" s="149" t="s">
        <v>359</v>
      </c>
      <c r="H381" s="148" t="s">
        <v>46</v>
      </c>
      <c r="I381" s="150"/>
      <c r="L381" s="146"/>
      <c r="M381" s="151"/>
      <c r="T381" s="152"/>
      <c r="AT381" s="148" t="s">
        <v>141</v>
      </c>
      <c r="AU381" s="148" t="s">
        <v>92</v>
      </c>
      <c r="AV381" s="12" t="s">
        <v>88</v>
      </c>
      <c r="AW381" s="12" t="s">
        <v>42</v>
      </c>
      <c r="AX381" s="12" t="s">
        <v>83</v>
      </c>
      <c r="AY381" s="148" t="s">
        <v>130</v>
      </c>
    </row>
    <row r="382" spans="2:51" s="12" customFormat="1" ht="12">
      <c r="B382" s="146"/>
      <c r="D382" s="147" t="s">
        <v>141</v>
      </c>
      <c r="E382" s="148" t="s">
        <v>46</v>
      </c>
      <c r="F382" s="149" t="s">
        <v>360</v>
      </c>
      <c r="H382" s="148" t="s">
        <v>46</v>
      </c>
      <c r="I382" s="150"/>
      <c r="L382" s="146"/>
      <c r="M382" s="151"/>
      <c r="T382" s="152"/>
      <c r="AT382" s="148" t="s">
        <v>141</v>
      </c>
      <c r="AU382" s="148" t="s">
        <v>92</v>
      </c>
      <c r="AV382" s="12" t="s">
        <v>88</v>
      </c>
      <c r="AW382" s="12" t="s">
        <v>42</v>
      </c>
      <c r="AX382" s="12" t="s">
        <v>83</v>
      </c>
      <c r="AY382" s="148" t="s">
        <v>130</v>
      </c>
    </row>
    <row r="383" spans="2:51" s="12" customFormat="1" ht="12">
      <c r="B383" s="146"/>
      <c r="D383" s="147" t="s">
        <v>141</v>
      </c>
      <c r="E383" s="148" t="s">
        <v>46</v>
      </c>
      <c r="F383" s="149" t="s">
        <v>356</v>
      </c>
      <c r="H383" s="148" t="s">
        <v>46</v>
      </c>
      <c r="I383" s="150"/>
      <c r="L383" s="146"/>
      <c r="M383" s="151"/>
      <c r="T383" s="152"/>
      <c r="AT383" s="148" t="s">
        <v>141</v>
      </c>
      <c r="AU383" s="148" t="s">
        <v>92</v>
      </c>
      <c r="AV383" s="12" t="s">
        <v>88</v>
      </c>
      <c r="AW383" s="12" t="s">
        <v>42</v>
      </c>
      <c r="AX383" s="12" t="s">
        <v>83</v>
      </c>
      <c r="AY383" s="148" t="s">
        <v>130</v>
      </c>
    </row>
    <row r="384" spans="2:51" s="12" customFormat="1" ht="12">
      <c r="B384" s="146"/>
      <c r="D384" s="147" t="s">
        <v>141</v>
      </c>
      <c r="E384" s="148" t="s">
        <v>46</v>
      </c>
      <c r="F384" s="149" t="s">
        <v>361</v>
      </c>
      <c r="H384" s="148" t="s">
        <v>46</v>
      </c>
      <c r="I384" s="150"/>
      <c r="L384" s="146"/>
      <c r="M384" s="151"/>
      <c r="T384" s="152"/>
      <c r="AT384" s="148" t="s">
        <v>141</v>
      </c>
      <c r="AU384" s="148" t="s">
        <v>92</v>
      </c>
      <c r="AV384" s="12" t="s">
        <v>88</v>
      </c>
      <c r="AW384" s="12" t="s">
        <v>42</v>
      </c>
      <c r="AX384" s="12" t="s">
        <v>83</v>
      </c>
      <c r="AY384" s="148" t="s">
        <v>130</v>
      </c>
    </row>
    <row r="385" spans="2:51" s="13" customFormat="1" ht="12">
      <c r="B385" s="153"/>
      <c r="D385" s="147" t="s">
        <v>141</v>
      </c>
      <c r="E385" s="154" t="s">
        <v>46</v>
      </c>
      <c r="F385" s="155" t="s">
        <v>362</v>
      </c>
      <c r="H385" s="156">
        <v>10.625</v>
      </c>
      <c r="I385" s="157"/>
      <c r="L385" s="153"/>
      <c r="M385" s="158"/>
      <c r="T385" s="159"/>
      <c r="AT385" s="154" t="s">
        <v>141</v>
      </c>
      <c r="AU385" s="154" t="s">
        <v>92</v>
      </c>
      <c r="AV385" s="13" t="s">
        <v>92</v>
      </c>
      <c r="AW385" s="13" t="s">
        <v>42</v>
      </c>
      <c r="AX385" s="13" t="s">
        <v>83</v>
      </c>
      <c r="AY385" s="154" t="s">
        <v>130</v>
      </c>
    </row>
    <row r="386" spans="2:51" s="14" customFormat="1" ht="12">
      <c r="B386" s="160"/>
      <c r="D386" s="147" t="s">
        <v>141</v>
      </c>
      <c r="E386" s="161" t="s">
        <v>46</v>
      </c>
      <c r="F386" s="162" t="s">
        <v>152</v>
      </c>
      <c r="H386" s="163">
        <v>20.725</v>
      </c>
      <c r="I386" s="164"/>
      <c r="L386" s="160"/>
      <c r="M386" s="165"/>
      <c r="T386" s="166"/>
      <c r="AT386" s="161" t="s">
        <v>141</v>
      </c>
      <c r="AU386" s="161" t="s">
        <v>92</v>
      </c>
      <c r="AV386" s="14" t="s">
        <v>95</v>
      </c>
      <c r="AW386" s="14" t="s">
        <v>42</v>
      </c>
      <c r="AX386" s="14" t="s">
        <v>83</v>
      </c>
      <c r="AY386" s="161" t="s">
        <v>130</v>
      </c>
    </row>
    <row r="387" spans="2:51" s="12" customFormat="1" ht="12">
      <c r="B387" s="146"/>
      <c r="D387" s="147" t="s">
        <v>141</v>
      </c>
      <c r="E387" s="148" t="s">
        <v>46</v>
      </c>
      <c r="F387" s="149" t="s">
        <v>363</v>
      </c>
      <c r="H387" s="148" t="s">
        <v>46</v>
      </c>
      <c r="I387" s="150"/>
      <c r="L387" s="146"/>
      <c r="M387" s="151"/>
      <c r="T387" s="152"/>
      <c r="AT387" s="148" t="s">
        <v>141</v>
      </c>
      <c r="AU387" s="148" t="s">
        <v>92</v>
      </c>
      <c r="AV387" s="12" t="s">
        <v>88</v>
      </c>
      <c r="AW387" s="12" t="s">
        <v>42</v>
      </c>
      <c r="AX387" s="12" t="s">
        <v>83</v>
      </c>
      <c r="AY387" s="148" t="s">
        <v>130</v>
      </c>
    </row>
    <row r="388" spans="2:51" s="12" customFormat="1" ht="12">
      <c r="B388" s="146"/>
      <c r="D388" s="147" t="s">
        <v>141</v>
      </c>
      <c r="E388" s="148" t="s">
        <v>46</v>
      </c>
      <c r="F388" s="149" t="s">
        <v>364</v>
      </c>
      <c r="H388" s="148" t="s">
        <v>46</v>
      </c>
      <c r="I388" s="150"/>
      <c r="L388" s="146"/>
      <c r="M388" s="151"/>
      <c r="T388" s="152"/>
      <c r="AT388" s="148" t="s">
        <v>141</v>
      </c>
      <c r="AU388" s="148" t="s">
        <v>92</v>
      </c>
      <c r="AV388" s="12" t="s">
        <v>88</v>
      </c>
      <c r="AW388" s="12" t="s">
        <v>42</v>
      </c>
      <c r="AX388" s="12" t="s">
        <v>83</v>
      </c>
      <c r="AY388" s="148" t="s">
        <v>130</v>
      </c>
    </row>
    <row r="389" spans="2:51" s="12" customFormat="1" ht="12">
      <c r="B389" s="146"/>
      <c r="D389" s="147" t="s">
        <v>141</v>
      </c>
      <c r="E389" s="148" t="s">
        <v>46</v>
      </c>
      <c r="F389" s="149" t="s">
        <v>365</v>
      </c>
      <c r="H389" s="148" t="s">
        <v>46</v>
      </c>
      <c r="I389" s="150"/>
      <c r="L389" s="146"/>
      <c r="M389" s="151"/>
      <c r="T389" s="152"/>
      <c r="AT389" s="148" t="s">
        <v>141</v>
      </c>
      <c r="AU389" s="148" t="s">
        <v>92</v>
      </c>
      <c r="AV389" s="12" t="s">
        <v>88</v>
      </c>
      <c r="AW389" s="12" t="s">
        <v>42</v>
      </c>
      <c r="AX389" s="12" t="s">
        <v>83</v>
      </c>
      <c r="AY389" s="148" t="s">
        <v>130</v>
      </c>
    </row>
    <row r="390" spans="2:51" s="12" customFormat="1" ht="12">
      <c r="B390" s="146"/>
      <c r="D390" s="147" t="s">
        <v>141</v>
      </c>
      <c r="E390" s="148" t="s">
        <v>46</v>
      </c>
      <c r="F390" s="149" t="s">
        <v>366</v>
      </c>
      <c r="H390" s="148" t="s">
        <v>46</v>
      </c>
      <c r="I390" s="150"/>
      <c r="L390" s="146"/>
      <c r="M390" s="151"/>
      <c r="T390" s="152"/>
      <c r="AT390" s="148" t="s">
        <v>141</v>
      </c>
      <c r="AU390" s="148" t="s">
        <v>92</v>
      </c>
      <c r="AV390" s="12" t="s">
        <v>88</v>
      </c>
      <c r="AW390" s="12" t="s">
        <v>42</v>
      </c>
      <c r="AX390" s="12" t="s">
        <v>83</v>
      </c>
      <c r="AY390" s="148" t="s">
        <v>130</v>
      </c>
    </row>
    <row r="391" spans="2:51" s="13" customFormat="1" ht="12">
      <c r="B391" s="153"/>
      <c r="D391" s="147" t="s">
        <v>141</v>
      </c>
      <c r="E391" s="154" t="s">
        <v>46</v>
      </c>
      <c r="F391" s="155" t="s">
        <v>367</v>
      </c>
      <c r="H391" s="156">
        <v>33.76</v>
      </c>
      <c r="I391" s="157"/>
      <c r="L391" s="153"/>
      <c r="M391" s="158"/>
      <c r="T391" s="159"/>
      <c r="AT391" s="154" t="s">
        <v>141</v>
      </c>
      <c r="AU391" s="154" t="s">
        <v>92</v>
      </c>
      <c r="AV391" s="13" t="s">
        <v>92</v>
      </c>
      <c r="AW391" s="13" t="s">
        <v>42</v>
      </c>
      <c r="AX391" s="13" t="s">
        <v>83</v>
      </c>
      <c r="AY391" s="154" t="s">
        <v>130</v>
      </c>
    </row>
    <row r="392" spans="2:51" s="14" customFormat="1" ht="12">
      <c r="B392" s="160"/>
      <c r="D392" s="147" t="s">
        <v>141</v>
      </c>
      <c r="E392" s="161" t="s">
        <v>46</v>
      </c>
      <c r="F392" s="162" t="s">
        <v>152</v>
      </c>
      <c r="H392" s="163">
        <v>33.76</v>
      </c>
      <c r="I392" s="164"/>
      <c r="L392" s="160"/>
      <c r="M392" s="165"/>
      <c r="T392" s="166"/>
      <c r="AT392" s="161" t="s">
        <v>141</v>
      </c>
      <c r="AU392" s="161" t="s">
        <v>92</v>
      </c>
      <c r="AV392" s="14" t="s">
        <v>95</v>
      </c>
      <c r="AW392" s="14" t="s">
        <v>42</v>
      </c>
      <c r="AX392" s="14" t="s">
        <v>83</v>
      </c>
      <c r="AY392" s="161" t="s">
        <v>130</v>
      </c>
    </row>
    <row r="393" spans="2:51" s="12" customFormat="1" ht="12">
      <c r="B393" s="146"/>
      <c r="D393" s="147" t="s">
        <v>141</v>
      </c>
      <c r="E393" s="148" t="s">
        <v>46</v>
      </c>
      <c r="F393" s="149" t="s">
        <v>368</v>
      </c>
      <c r="H393" s="148" t="s">
        <v>46</v>
      </c>
      <c r="I393" s="150"/>
      <c r="L393" s="146"/>
      <c r="M393" s="151"/>
      <c r="T393" s="152"/>
      <c r="AT393" s="148" t="s">
        <v>141</v>
      </c>
      <c r="AU393" s="148" t="s">
        <v>92</v>
      </c>
      <c r="AV393" s="12" t="s">
        <v>88</v>
      </c>
      <c r="AW393" s="12" t="s">
        <v>42</v>
      </c>
      <c r="AX393" s="12" t="s">
        <v>83</v>
      </c>
      <c r="AY393" s="148" t="s">
        <v>130</v>
      </c>
    </row>
    <row r="394" spans="2:51" s="12" customFormat="1" ht="12">
      <c r="B394" s="146"/>
      <c r="D394" s="147" t="s">
        <v>141</v>
      </c>
      <c r="E394" s="148" t="s">
        <v>46</v>
      </c>
      <c r="F394" s="149" t="s">
        <v>369</v>
      </c>
      <c r="H394" s="148" t="s">
        <v>46</v>
      </c>
      <c r="I394" s="150"/>
      <c r="L394" s="146"/>
      <c r="M394" s="151"/>
      <c r="T394" s="152"/>
      <c r="AT394" s="148" t="s">
        <v>141</v>
      </c>
      <c r="AU394" s="148" t="s">
        <v>92</v>
      </c>
      <c r="AV394" s="12" t="s">
        <v>88</v>
      </c>
      <c r="AW394" s="12" t="s">
        <v>42</v>
      </c>
      <c r="AX394" s="12" t="s">
        <v>83</v>
      </c>
      <c r="AY394" s="148" t="s">
        <v>130</v>
      </c>
    </row>
    <row r="395" spans="2:51" s="12" customFormat="1" ht="12">
      <c r="B395" s="146"/>
      <c r="D395" s="147" t="s">
        <v>141</v>
      </c>
      <c r="E395" s="148" t="s">
        <v>46</v>
      </c>
      <c r="F395" s="149" t="s">
        <v>370</v>
      </c>
      <c r="H395" s="148" t="s">
        <v>46</v>
      </c>
      <c r="I395" s="150"/>
      <c r="L395" s="146"/>
      <c r="M395" s="151"/>
      <c r="T395" s="152"/>
      <c r="AT395" s="148" t="s">
        <v>141</v>
      </c>
      <c r="AU395" s="148" t="s">
        <v>92</v>
      </c>
      <c r="AV395" s="12" t="s">
        <v>88</v>
      </c>
      <c r="AW395" s="12" t="s">
        <v>42</v>
      </c>
      <c r="AX395" s="12" t="s">
        <v>83</v>
      </c>
      <c r="AY395" s="148" t="s">
        <v>130</v>
      </c>
    </row>
    <row r="396" spans="2:51" s="12" customFormat="1" ht="12">
      <c r="B396" s="146"/>
      <c r="D396" s="147" t="s">
        <v>141</v>
      </c>
      <c r="E396" s="148" t="s">
        <v>46</v>
      </c>
      <c r="F396" s="149" t="s">
        <v>371</v>
      </c>
      <c r="H396" s="148" t="s">
        <v>46</v>
      </c>
      <c r="I396" s="150"/>
      <c r="L396" s="146"/>
      <c r="M396" s="151"/>
      <c r="T396" s="152"/>
      <c r="AT396" s="148" t="s">
        <v>141</v>
      </c>
      <c r="AU396" s="148" t="s">
        <v>92</v>
      </c>
      <c r="AV396" s="12" t="s">
        <v>88</v>
      </c>
      <c r="AW396" s="12" t="s">
        <v>42</v>
      </c>
      <c r="AX396" s="12" t="s">
        <v>83</v>
      </c>
      <c r="AY396" s="148" t="s">
        <v>130</v>
      </c>
    </row>
    <row r="397" spans="2:51" s="13" customFormat="1" ht="12">
      <c r="B397" s="153"/>
      <c r="D397" s="147" t="s">
        <v>141</v>
      </c>
      <c r="E397" s="154" t="s">
        <v>46</v>
      </c>
      <c r="F397" s="155" t="s">
        <v>372</v>
      </c>
      <c r="H397" s="156">
        <v>52.8</v>
      </c>
      <c r="I397" s="157"/>
      <c r="L397" s="153"/>
      <c r="M397" s="158"/>
      <c r="T397" s="159"/>
      <c r="AT397" s="154" t="s">
        <v>141</v>
      </c>
      <c r="AU397" s="154" t="s">
        <v>92</v>
      </c>
      <c r="AV397" s="13" t="s">
        <v>92</v>
      </c>
      <c r="AW397" s="13" t="s">
        <v>42</v>
      </c>
      <c r="AX397" s="13" t="s">
        <v>83</v>
      </c>
      <c r="AY397" s="154" t="s">
        <v>130</v>
      </c>
    </row>
    <row r="398" spans="2:51" s="14" customFormat="1" ht="12">
      <c r="B398" s="160"/>
      <c r="D398" s="147" t="s">
        <v>141</v>
      </c>
      <c r="E398" s="161" t="s">
        <v>46</v>
      </c>
      <c r="F398" s="162" t="s">
        <v>152</v>
      </c>
      <c r="H398" s="163">
        <v>52.8</v>
      </c>
      <c r="I398" s="164"/>
      <c r="L398" s="160"/>
      <c r="M398" s="165"/>
      <c r="T398" s="166"/>
      <c r="AT398" s="161" t="s">
        <v>141</v>
      </c>
      <c r="AU398" s="161" t="s">
        <v>92</v>
      </c>
      <c r="AV398" s="14" t="s">
        <v>95</v>
      </c>
      <c r="AW398" s="14" t="s">
        <v>42</v>
      </c>
      <c r="AX398" s="14" t="s">
        <v>83</v>
      </c>
      <c r="AY398" s="161" t="s">
        <v>130</v>
      </c>
    </row>
    <row r="399" spans="2:51" s="15" customFormat="1" ht="12">
      <c r="B399" s="167"/>
      <c r="D399" s="147" t="s">
        <v>141</v>
      </c>
      <c r="E399" s="168" t="s">
        <v>46</v>
      </c>
      <c r="F399" s="169" t="s">
        <v>163</v>
      </c>
      <c r="H399" s="170">
        <v>107.285</v>
      </c>
      <c r="I399" s="171"/>
      <c r="L399" s="167"/>
      <c r="M399" s="172"/>
      <c r="T399" s="173"/>
      <c r="AT399" s="168" t="s">
        <v>141</v>
      </c>
      <c r="AU399" s="168" t="s">
        <v>92</v>
      </c>
      <c r="AV399" s="15" t="s">
        <v>137</v>
      </c>
      <c r="AW399" s="15" t="s">
        <v>42</v>
      </c>
      <c r="AX399" s="15" t="s">
        <v>88</v>
      </c>
      <c r="AY399" s="168" t="s">
        <v>130</v>
      </c>
    </row>
    <row r="400" spans="2:65" s="1" customFormat="1" ht="62.65" customHeight="1">
      <c r="B400" s="34"/>
      <c r="C400" s="129" t="s">
        <v>373</v>
      </c>
      <c r="D400" s="129" t="s">
        <v>132</v>
      </c>
      <c r="E400" s="130" t="s">
        <v>374</v>
      </c>
      <c r="F400" s="131" t="s">
        <v>375</v>
      </c>
      <c r="G400" s="132" t="s">
        <v>176</v>
      </c>
      <c r="H400" s="133">
        <v>107.285</v>
      </c>
      <c r="I400" s="134"/>
      <c r="J400" s="135">
        <f>ROUND(I400*H400,2)</f>
        <v>0</v>
      </c>
      <c r="K400" s="131" t="s">
        <v>136</v>
      </c>
      <c r="L400" s="34"/>
      <c r="M400" s="136" t="s">
        <v>46</v>
      </c>
      <c r="N400" s="137" t="s">
        <v>54</v>
      </c>
      <c r="P400" s="138">
        <f>O400*H400</f>
        <v>0</v>
      </c>
      <c r="Q400" s="138">
        <v>0</v>
      </c>
      <c r="R400" s="138">
        <f>Q400*H400</f>
        <v>0</v>
      </c>
      <c r="S400" s="138">
        <v>0.02</v>
      </c>
      <c r="T400" s="139">
        <f>S400*H400</f>
        <v>2.1457</v>
      </c>
      <c r="AR400" s="140" t="s">
        <v>137</v>
      </c>
      <c r="AT400" s="140" t="s">
        <v>132</v>
      </c>
      <c r="AU400" s="140" t="s">
        <v>92</v>
      </c>
      <c r="AY400" s="18" t="s">
        <v>130</v>
      </c>
      <c r="BE400" s="141">
        <f>IF(N400="základní",J400,0)</f>
        <v>0</v>
      </c>
      <c r="BF400" s="141">
        <f>IF(N400="snížená",J400,0)</f>
        <v>0</v>
      </c>
      <c r="BG400" s="141">
        <f>IF(N400="zákl. přenesená",J400,0)</f>
        <v>0</v>
      </c>
      <c r="BH400" s="141">
        <f>IF(N400="sníž. přenesená",J400,0)</f>
        <v>0</v>
      </c>
      <c r="BI400" s="141">
        <f>IF(N400="nulová",J400,0)</f>
        <v>0</v>
      </c>
      <c r="BJ400" s="18" t="s">
        <v>88</v>
      </c>
      <c r="BK400" s="141">
        <f>ROUND(I400*H400,2)</f>
        <v>0</v>
      </c>
      <c r="BL400" s="18" t="s">
        <v>137</v>
      </c>
      <c r="BM400" s="140" t="s">
        <v>376</v>
      </c>
    </row>
    <row r="401" spans="2:47" s="1" customFormat="1" ht="12">
      <c r="B401" s="34"/>
      <c r="D401" s="142" t="s">
        <v>139</v>
      </c>
      <c r="F401" s="143" t="s">
        <v>377</v>
      </c>
      <c r="I401" s="144"/>
      <c r="L401" s="34"/>
      <c r="M401" s="145"/>
      <c r="T401" s="55"/>
      <c r="AT401" s="18" t="s">
        <v>139</v>
      </c>
      <c r="AU401" s="18" t="s">
        <v>92</v>
      </c>
    </row>
    <row r="402" spans="2:51" s="12" customFormat="1" ht="12">
      <c r="B402" s="146"/>
      <c r="D402" s="147" t="s">
        <v>141</v>
      </c>
      <c r="E402" s="148" t="s">
        <v>46</v>
      </c>
      <c r="F402" s="149" t="s">
        <v>353</v>
      </c>
      <c r="H402" s="148" t="s">
        <v>46</v>
      </c>
      <c r="I402" s="150"/>
      <c r="L402" s="146"/>
      <c r="M402" s="151"/>
      <c r="T402" s="152"/>
      <c r="AT402" s="148" t="s">
        <v>141</v>
      </c>
      <c r="AU402" s="148" t="s">
        <v>92</v>
      </c>
      <c r="AV402" s="12" t="s">
        <v>88</v>
      </c>
      <c r="AW402" s="12" t="s">
        <v>42</v>
      </c>
      <c r="AX402" s="12" t="s">
        <v>83</v>
      </c>
      <c r="AY402" s="148" t="s">
        <v>130</v>
      </c>
    </row>
    <row r="403" spans="2:51" s="12" customFormat="1" ht="12">
      <c r="B403" s="146"/>
      <c r="D403" s="147" t="s">
        <v>141</v>
      </c>
      <c r="E403" s="148" t="s">
        <v>46</v>
      </c>
      <c r="F403" s="149" t="s">
        <v>354</v>
      </c>
      <c r="H403" s="148" t="s">
        <v>46</v>
      </c>
      <c r="I403" s="150"/>
      <c r="L403" s="146"/>
      <c r="M403" s="151"/>
      <c r="T403" s="152"/>
      <c r="AT403" s="148" t="s">
        <v>141</v>
      </c>
      <c r="AU403" s="148" t="s">
        <v>92</v>
      </c>
      <c r="AV403" s="12" t="s">
        <v>88</v>
      </c>
      <c r="AW403" s="12" t="s">
        <v>42</v>
      </c>
      <c r="AX403" s="12" t="s">
        <v>83</v>
      </c>
      <c r="AY403" s="148" t="s">
        <v>130</v>
      </c>
    </row>
    <row r="404" spans="2:51" s="12" customFormat="1" ht="12">
      <c r="B404" s="146"/>
      <c r="D404" s="147" t="s">
        <v>141</v>
      </c>
      <c r="E404" s="148" t="s">
        <v>46</v>
      </c>
      <c r="F404" s="149" t="s">
        <v>355</v>
      </c>
      <c r="H404" s="148" t="s">
        <v>46</v>
      </c>
      <c r="I404" s="150"/>
      <c r="L404" s="146"/>
      <c r="M404" s="151"/>
      <c r="T404" s="152"/>
      <c r="AT404" s="148" t="s">
        <v>141</v>
      </c>
      <c r="AU404" s="148" t="s">
        <v>92</v>
      </c>
      <c r="AV404" s="12" t="s">
        <v>88</v>
      </c>
      <c r="AW404" s="12" t="s">
        <v>42</v>
      </c>
      <c r="AX404" s="12" t="s">
        <v>83</v>
      </c>
      <c r="AY404" s="148" t="s">
        <v>130</v>
      </c>
    </row>
    <row r="405" spans="2:51" s="12" customFormat="1" ht="12">
      <c r="B405" s="146"/>
      <c r="D405" s="147" t="s">
        <v>141</v>
      </c>
      <c r="E405" s="148" t="s">
        <v>46</v>
      </c>
      <c r="F405" s="149" t="s">
        <v>356</v>
      </c>
      <c r="H405" s="148" t="s">
        <v>46</v>
      </c>
      <c r="I405" s="150"/>
      <c r="L405" s="146"/>
      <c r="M405" s="151"/>
      <c r="T405" s="152"/>
      <c r="AT405" s="148" t="s">
        <v>141</v>
      </c>
      <c r="AU405" s="148" t="s">
        <v>92</v>
      </c>
      <c r="AV405" s="12" t="s">
        <v>88</v>
      </c>
      <c r="AW405" s="12" t="s">
        <v>42</v>
      </c>
      <c r="AX405" s="12" t="s">
        <v>83</v>
      </c>
      <c r="AY405" s="148" t="s">
        <v>130</v>
      </c>
    </row>
    <row r="406" spans="2:51" s="12" customFormat="1" ht="12">
      <c r="B406" s="146"/>
      <c r="D406" s="147" t="s">
        <v>141</v>
      </c>
      <c r="E406" s="148" t="s">
        <v>46</v>
      </c>
      <c r="F406" s="149" t="s">
        <v>357</v>
      </c>
      <c r="H406" s="148" t="s">
        <v>46</v>
      </c>
      <c r="I406" s="150"/>
      <c r="L406" s="146"/>
      <c r="M406" s="151"/>
      <c r="T406" s="152"/>
      <c r="AT406" s="148" t="s">
        <v>141</v>
      </c>
      <c r="AU406" s="148" t="s">
        <v>92</v>
      </c>
      <c r="AV406" s="12" t="s">
        <v>88</v>
      </c>
      <c r="AW406" s="12" t="s">
        <v>42</v>
      </c>
      <c r="AX406" s="12" t="s">
        <v>83</v>
      </c>
      <c r="AY406" s="148" t="s">
        <v>130</v>
      </c>
    </row>
    <row r="407" spans="2:51" s="13" customFormat="1" ht="12">
      <c r="B407" s="153"/>
      <c r="D407" s="147" t="s">
        <v>141</v>
      </c>
      <c r="E407" s="154" t="s">
        <v>46</v>
      </c>
      <c r="F407" s="155" t="s">
        <v>358</v>
      </c>
      <c r="H407" s="156">
        <v>10.1</v>
      </c>
      <c r="I407" s="157"/>
      <c r="L407" s="153"/>
      <c r="M407" s="158"/>
      <c r="T407" s="159"/>
      <c r="AT407" s="154" t="s">
        <v>141</v>
      </c>
      <c r="AU407" s="154" t="s">
        <v>92</v>
      </c>
      <c r="AV407" s="13" t="s">
        <v>92</v>
      </c>
      <c r="AW407" s="13" t="s">
        <v>42</v>
      </c>
      <c r="AX407" s="13" t="s">
        <v>83</v>
      </c>
      <c r="AY407" s="154" t="s">
        <v>130</v>
      </c>
    </row>
    <row r="408" spans="2:51" s="12" customFormat="1" ht="12">
      <c r="B408" s="146"/>
      <c r="D408" s="147" t="s">
        <v>141</v>
      </c>
      <c r="E408" s="148" t="s">
        <v>46</v>
      </c>
      <c r="F408" s="149" t="s">
        <v>359</v>
      </c>
      <c r="H408" s="148" t="s">
        <v>46</v>
      </c>
      <c r="I408" s="150"/>
      <c r="L408" s="146"/>
      <c r="M408" s="151"/>
      <c r="T408" s="152"/>
      <c r="AT408" s="148" t="s">
        <v>141</v>
      </c>
      <c r="AU408" s="148" t="s">
        <v>92</v>
      </c>
      <c r="AV408" s="12" t="s">
        <v>88</v>
      </c>
      <c r="AW408" s="12" t="s">
        <v>42</v>
      </c>
      <c r="AX408" s="12" t="s">
        <v>83</v>
      </c>
      <c r="AY408" s="148" t="s">
        <v>130</v>
      </c>
    </row>
    <row r="409" spans="2:51" s="12" customFormat="1" ht="12">
      <c r="B409" s="146"/>
      <c r="D409" s="147" t="s">
        <v>141</v>
      </c>
      <c r="E409" s="148" t="s">
        <v>46</v>
      </c>
      <c r="F409" s="149" t="s">
        <v>360</v>
      </c>
      <c r="H409" s="148" t="s">
        <v>46</v>
      </c>
      <c r="I409" s="150"/>
      <c r="L409" s="146"/>
      <c r="M409" s="151"/>
      <c r="T409" s="152"/>
      <c r="AT409" s="148" t="s">
        <v>141</v>
      </c>
      <c r="AU409" s="148" t="s">
        <v>92</v>
      </c>
      <c r="AV409" s="12" t="s">
        <v>88</v>
      </c>
      <c r="AW409" s="12" t="s">
        <v>42</v>
      </c>
      <c r="AX409" s="12" t="s">
        <v>83</v>
      </c>
      <c r="AY409" s="148" t="s">
        <v>130</v>
      </c>
    </row>
    <row r="410" spans="2:51" s="12" customFormat="1" ht="12">
      <c r="B410" s="146"/>
      <c r="D410" s="147" t="s">
        <v>141</v>
      </c>
      <c r="E410" s="148" t="s">
        <v>46</v>
      </c>
      <c r="F410" s="149" t="s">
        <v>356</v>
      </c>
      <c r="H410" s="148" t="s">
        <v>46</v>
      </c>
      <c r="I410" s="150"/>
      <c r="L410" s="146"/>
      <c r="M410" s="151"/>
      <c r="T410" s="152"/>
      <c r="AT410" s="148" t="s">
        <v>141</v>
      </c>
      <c r="AU410" s="148" t="s">
        <v>92</v>
      </c>
      <c r="AV410" s="12" t="s">
        <v>88</v>
      </c>
      <c r="AW410" s="12" t="s">
        <v>42</v>
      </c>
      <c r="AX410" s="12" t="s">
        <v>83</v>
      </c>
      <c r="AY410" s="148" t="s">
        <v>130</v>
      </c>
    </row>
    <row r="411" spans="2:51" s="12" customFormat="1" ht="12">
      <c r="B411" s="146"/>
      <c r="D411" s="147" t="s">
        <v>141</v>
      </c>
      <c r="E411" s="148" t="s">
        <v>46</v>
      </c>
      <c r="F411" s="149" t="s">
        <v>361</v>
      </c>
      <c r="H411" s="148" t="s">
        <v>46</v>
      </c>
      <c r="I411" s="150"/>
      <c r="L411" s="146"/>
      <c r="M411" s="151"/>
      <c r="T411" s="152"/>
      <c r="AT411" s="148" t="s">
        <v>141</v>
      </c>
      <c r="AU411" s="148" t="s">
        <v>92</v>
      </c>
      <c r="AV411" s="12" t="s">
        <v>88</v>
      </c>
      <c r="AW411" s="12" t="s">
        <v>42</v>
      </c>
      <c r="AX411" s="12" t="s">
        <v>83</v>
      </c>
      <c r="AY411" s="148" t="s">
        <v>130</v>
      </c>
    </row>
    <row r="412" spans="2:51" s="13" customFormat="1" ht="12">
      <c r="B412" s="153"/>
      <c r="D412" s="147" t="s">
        <v>141</v>
      </c>
      <c r="E412" s="154" t="s">
        <v>46</v>
      </c>
      <c r="F412" s="155" t="s">
        <v>362</v>
      </c>
      <c r="H412" s="156">
        <v>10.625</v>
      </c>
      <c r="I412" s="157"/>
      <c r="L412" s="153"/>
      <c r="M412" s="158"/>
      <c r="T412" s="159"/>
      <c r="AT412" s="154" t="s">
        <v>141</v>
      </c>
      <c r="AU412" s="154" t="s">
        <v>92</v>
      </c>
      <c r="AV412" s="13" t="s">
        <v>92</v>
      </c>
      <c r="AW412" s="13" t="s">
        <v>42</v>
      </c>
      <c r="AX412" s="13" t="s">
        <v>83</v>
      </c>
      <c r="AY412" s="154" t="s">
        <v>130</v>
      </c>
    </row>
    <row r="413" spans="2:51" s="14" customFormat="1" ht="12">
      <c r="B413" s="160"/>
      <c r="D413" s="147" t="s">
        <v>141</v>
      </c>
      <c r="E413" s="161" t="s">
        <v>46</v>
      </c>
      <c r="F413" s="162" t="s">
        <v>152</v>
      </c>
      <c r="H413" s="163">
        <v>20.725</v>
      </c>
      <c r="I413" s="164"/>
      <c r="L413" s="160"/>
      <c r="M413" s="165"/>
      <c r="T413" s="166"/>
      <c r="AT413" s="161" t="s">
        <v>141</v>
      </c>
      <c r="AU413" s="161" t="s">
        <v>92</v>
      </c>
      <c r="AV413" s="14" t="s">
        <v>95</v>
      </c>
      <c r="AW413" s="14" t="s">
        <v>42</v>
      </c>
      <c r="AX413" s="14" t="s">
        <v>83</v>
      </c>
      <c r="AY413" s="161" t="s">
        <v>130</v>
      </c>
    </row>
    <row r="414" spans="2:51" s="12" customFormat="1" ht="12">
      <c r="B414" s="146"/>
      <c r="D414" s="147" t="s">
        <v>141</v>
      </c>
      <c r="E414" s="148" t="s">
        <v>46</v>
      </c>
      <c r="F414" s="149" t="s">
        <v>363</v>
      </c>
      <c r="H414" s="148" t="s">
        <v>46</v>
      </c>
      <c r="I414" s="150"/>
      <c r="L414" s="146"/>
      <c r="M414" s="151"/>
      <c r="T414" s="152"/>
      <c r="AT414" s="148" t="s">
        <v>141</v>
      </c>
      <c r="AU414" s="148" t="s">
        <v>92</v>
      </c>
      <c r="AV414" s="12" t="s">
        <v>88</v>
      </c>
      <c r="AW414" s="12" t="s">
        <v>42</v>
      </c>
      <c r="AX414" s="12" t="s">
        <v>83</v>
      </c>
      <c r="AY414" s="148" t="s">
        <v>130</v>
      </c>
    </row>
    <row r="415" spans="2:51" s="12" customFormat="1" ht="12">
      <c r="B415" s="146"/>
      <c r="D415" s="147" t="s">
        <v>141</v>
      </c>
      <c r="E415" s="148" t="s">
        <v>46</v>
      </c>
      <c r="F415" s="149" t="s">
        <v>364</v>
      </c>
      <c r="H415" s="148" t="s">
        <v>46</v>
      </c>
      <c r="I415" s="150"/>
      <c r="L415" s="146"/>
      <c r="M415" s="151"/>
      <c r="T415" s="152"/>
      <c r="AT415" s="148" t="s">
        <v>141</v>
      </c>
      <c r="AU415" s="148" t="s">
        <v>92</v>
      </c>
      <c r="AV415" s="12" t="s">
        <v>88</v>
      </c>
      <c r="AW415" s="12" t="s">
        <v>42</v>
      </c>
      <c r="AX415" s="12" t="s">
        <v>83</v>
      </c>
      <c r="AY415" s="148" t="s">
        <v>130</v>
      </c>
    </row>
    <row r="416" spans="2:51" s="12" customFormat="1" ht="12">
      <c r="B416" s="146"/>
      <c r="D416" s="147" t="s">
        <v>141</v>
      </c>
      <c r="E416" s="148" t="s">
        <v>46</v>
      </c>
      <c r="F416" s="149" t="s">
        <v>365</v>
      </c>
      <c r="H416" s="148" t="s">
        <v>46</v>
      </c>
      <c r="I416" s="150"/>
      <c r="L416" s="146"/>
      <c r="M416" s="151"/>
      <c r="T416" s="152"/>
      <c r="AT416" s="148" t="s">
        <v>141</v>
      </c>
      <c r="AU416" s="148" t="s">
        <v>92</v>
      </c>
      <c r="AV416" s="12" t="s">
        <v>88</v>
      </c>
      <c r="AW416" s="12" t="s">
        <v>42</v>
      </c>
      <c r="AX416" s="12" t="s">
        <v>83</v>
      </c>
      <c r="AY416" s="148" t="s">
        <v>130</v>
      </c>
    </row>
    <row r="417" spans="2:51" s="12" customFormat="1" ht="12">
      <c r="B417" s="146"/>
      <c r="D417" s="147" t="s">
        <v>141</v>
      </c>
      <c r="E417" s="148" t="s">
        <v>46</v>
      </c>
      <c r="F417" s="149" t="s">
        <v>366</v>
      </c>
      <c r="H417" s="148" t="s">
        <v>46</v>
      </c>
      <c r="I417" s="150"/>
      <c r="L417" s="146"/>
      <c r="M417" s="151"/>
      <c r="T417" s="152"/>
      <c r="AT417" s="148" t="s">
        <v>141</v>
      </c>
      <c r="AU417" s="148" t="s">
        <v>92</v>
      </c>
      <c r="AV417" s="12" t="s">
        <v>88</v>
      </c>
      <c r="AW417" s="12" t="s">
        <v>42</v>
      </c>
      <c r="AX417" s="12" t="s">
        <v>83</v>
      </c>
      <c r="AY417" s="148" t="s">
        <v>130</v>
      </c>
    </row>
    <row r="418" spans="2:51" s="13" customFormat="1" ht="12">
      <c r="B418" s="153"/>
      <c r="D418" s="147" t="s">
        <v>141</v>
      </c>
      <c r="E418" s="154" t="s">
        <v>46</v>
      </c>
      <c r="F418" s="155" t="s">
        <v>367</v>
      </c>
      <c r="H418" s="156">
        <v>33.76</v>
      </c>
      <c r="I418" s="157"/>
      <c r="L418" s="153"/>
      <c r="M418" s="158"/>
      <c r="T418" s="159"/>
      <c r="AT418" s="154" t="s">
        <v>141</v>
      </c>
      <c r="AU418" s="154" t="s">
        <v>92</v>
      </c>
      <c r="AV418" s="13" t="s">
        <v>92</v>
      </c>
      <c r="AW418" s="13" t="s">
        <v>42</v>
      </c>
      <c r="AX418" s="13" t="s">
        <v>83</v>
      </c>
      <c r="AY418" s="154" t="s">
        <v>130</v>
      </c>
    </row>
    <row r="419" spans="2:51" s="14" customFormat="1" ht="12">
      <c r="B419" s="160"/>
      <c r="D419" s="147" t="s">
        <v>141</v>
      </c>
      <c r="E419" s="161" t="s">
        <v>46</v>
      </c>
      <c r="F419" s="162" t="s">
        <v>152</v>
      </c>
      <c r="H419" s="163">
        <v>33.76</v>
      </c>
      <c r="I419" s="164"/>
      <c r="L419" s="160"/>
      <c r="M419" s="165"/>
      <c r="T419" s="166"/>
      <c r="AT419" s="161" t="s">
        <v>141</v>
      </c>
      <c r="AU419" s="161" t="s">
        <v>92</v>
      </c>
      <c r="AV419" s="14" t="s">
        <v>95</v>
      </c>
      <c r="AW419" s="14" t="s">
        <v>42</v>
      </c>
      <c r="AX419" s="14" t="s">
        <v>83</v>
      </c>
      <c r="AY419" s="161" t="s">
        <v>130</v>
      </c>
    </row>
    <row r="420" spans="2:51" s="12" customFormat="1" ht="12">
      <c r="B420" s="146"/>
      <c r="D420" s="147" t="s">
        <v>141</v>
      </c>
      <c r="E420" s="148" t="s">
        <v>46</v>
      </c>
      <c r="F420" s="149" t="s">
        <v>368</v>
      </c>
      <c r="H420" s="148" t="s">
        <v>46</v>
      </c>
      <c r="I420" s="150"/>
      <c r="L420" s="146"/>
      <c r="M420" s="151"/>
      <c r="T420" s="152"/>
      <c r="AT420" s="148" t="s">
        <v>141</v>
      </c>
      <c r="AU420" s="148" t="s">
        <v>92</v>
      </c>
      <c r="AV420" s="12" t="s">
        <v>88</v>
      </c>
      <c r="AW420" s="12" t="s">
        <v>42</v>
      </c>
      <c r="AX420" s="12" t="s">
        <v>83</v>
      </c>
      <c r="AY420" s="148" t="s">
        <v>130</v>
      </c>
    </row>
    <row r="421" spans="2:51" s="12" customFormat="1" ht="12">
      <c r="B421" s="146"/>
      <c r="D421" s="147" t="s">
        <v>141</v>
      </c>
      <c r="E421" s="148" t="s">
        <v>46</v>
      </c>
      <c r="F421" s="149" t="s">
        <v>369</v>
      </c>
      <c r="H421" s="148" t="s">
        <v>46</v>
      </c>
      <c r="I421" s="150"/>
      <c r="L421" s="146"/>
      <c r="M421" s="151"/>
      <c r="T421" s="152"/>
      <c r="AT421" s="148" t="s">
        <v>141</v>
      </c>
      <c r="AU421" s="148" t="s">
        <v>92</v>
      </c>
      <c r="AV421" s="12" t="s">
        <v>88</v>
      </c>
      <c r="AW421" s="12" t="s">
        <v>42</v>
      </c>
      <c r="AX421" s="12" t="s">
        <v>83</v>
      </c>
      <c r="AY421" s="148" t="s">
        <v>130</v>
      </c>
    </row>
    <row r="422" spans="2:51" s="12" customFormat="1" ht="12">
      <c r="B422" s="146"/>
      <c r="D422" s="147" t="s">
        <v>141</v>
      </c>
      <c r="E422" s="148" t="s">
        <v>46</v>
      </c>
      <c r="F422" s="149" t="s">
        <v>370</v>
      </c>
      <c r="H422" s="148" t="s">
        <v>46</v>
      </c>
      <c r="I422" s="150"/>
      <c r="L422" s="146"/>
      <c r="M422" s="151"/>
      <c r="T422" s="152"/>
      <c r="AT422" s="148" t="s">
        <v>141</v>
      </c>
      <c r="AU422" s="148" t="s">
        <v>92</v>
      </c>
      <c r="AV422" s="12" t="s">
        <v>88</v>
      </c>
      <c r="AW422" s="12" t="s">
        <v>42</v>
      </c>
      <c r="AX422" s="12" t="s">
        <v>83</v>
      </c>
      <c r="AY422" s="148" t="s">
        <v>130</v>
      </c>
    </row>
    <row r="423" spans="2:51" s="12" customFormat="1" ht="12">
      <c r="B423" s="146"/>
      <c r="D423" s="147" t="s">
        <v>141</v>
      </c>
      <c r="E423" s="148" t="s">
        <v>46</v>
      </c>
      <c r="F423" s="149" t="s">
        <v>371</v>
      </c>
      <c r="H423" s="148" t="s">
        <v>46</v>
      </c>
      <c r="I423" s="150"/>
      <c r="L423" s="146"/>
      <c r="M423" s="151"/>
      <c r="T423" s="152"/>
      <c r="AT423" s="148" t="s">
        <v>141</v>
      </c>
      <c r="AU423" s="148" t="s">
        <v>92</v>
      </c>
      <c r="AV423" s="12" t="s">
        <v>88</v>
      </c>
      <c r="AW423" s="12" t="s">
        <v>42</v>
      </c>
      <c r="AX423" s="12" t="s">
        <v>83</v>
      </c>
      <c r="AY423" s="148" t="s">
        <v>130</v>
      </c>
    </row>
    <row r="424" spans="2:51" s="13" customFormat="1" ht="12">
      <c r="B424" s="153"/>
      <c r="D424" s="147" t="s">
        <v>141</v>
      </c>
      <c r="E424" s="154" t="s">
        <v>46</v>
      </c>
      <c r="F424" s="155" t="s">
        <v>372</v>
      </c>
      <c r="H424" s="156">
        <v>52.8</v>
      </c>
      <c r="I424" s="157"/>
      <c r="L424" s="153"/>
      <c r="M424" s="158"/>
      <c r="T424" s="159"/>
      <c r="AT424" s="154" t="s">
        <v>141</v>
      </c>
      <c r="AU424" s="154" t="s">
        <v>92</v>
      </c>
      <c r="AV424" s="13" t="s">
        <v>92</v>
      </c>
      <c r="AW424" s="13" t="s">
        <v>42</v>
      </c>
      <c r="AX424" s="13" t="s">
        <v>83</v>
      </c>
      <c r="AY424" s="154" t="s">
        <v>130</v>
      </c>
    </row>
    <row r="425" spans="2:51" s="14" customFormat="1" ht="12">
      <c r="B425" s="160"/>
      <c r="D425" s="147" t="s">
        <v>141</v>
      </c>
      <c r="E425" s="161" t="s">
        <v>46</v>
      </c>
      <c r="F425" s="162" t="s">
        <v>152</v>
      </c>
      <c r="H425" s="163">
        <v>52.8</v>
      </c>
      <c r="I425" s="164"/>
      <c r="L425" s="160"/>
      <c r="M425" s="165"/>
      <c r="T425" s="166"/>
      <c r="AT425" s="161" t="s">
        <v>141</v>
      </c>
      <c r="AU425" s="161" t="s">
        <v>92</v>
      </c>
      <c r="AV425" s="14" t="s">
        <v>95</v>
      </c>
      <c r="AW425" s="14" t="s">
        <v>42</v>
      </c>
      <c r="AX425" s="14" t="s">
        <v>83</v>
      </c>
      <c r="AY425" s="161" t="s">
        <v>130</v>
      </c>
    </row>
    <row r="426" spans="2:51" s="15" customFormat="1" ht="12">
      <c r="B426" s="167"/>
      <c r="D426" s="147" t="s">
        <v>141</v>
      </c>
      <c r="E426" s="168" t="s">
        <v>46</v>
      </c>
      <c r="F426" s="169" t="s">
        <v>163</v>
      </c>
      <c r="H426" s="170">
        <v>107.285</v>
      </c>
      <c r="I426" s="171"/>
      <c r="L426" s="167"/>
      <c r="M426" s="172"/>
      <c r="T426" s="173"/>
      <c r="AT426" s="168" t="s">
        <v>141</v>
      </c>
      <c r="AU426" s="168" t="s">
        <v>92</v>
      </c>
      <c r="AV426" s="15" t="s">
        <v>137</v>
      </c>
      <c r="AW426" s="15" t="s">
        <v>42</v>
      </c>
      <c r="AX426" s="15" t="s">
        <v>88</v>
      </c>
      <c r="AY426" s="168" t="s">
        <v>130</v>
      </c>
    </row>
    <row r="427" spans="2:65" s="1" customFormat="1" ht="44.25" customHeight="1">
      <c r="B427" s="34"/>
      <c r="C427" s="129" t="s">
        <v>301</v>
      </c>
      <c r="D427" s="129" t="s">
        <v>132</v>
      </c>
      <c r="E427" s="130" t="s">
        <v>378</v>
      </c>
      <c r="F427" s="131" t="s">
        <v>379</v>
      </c>
      <c r="G427" s="132" t="s">
        <v>176</v>
      </c>
      <c r="H427" s="133">
        <v>114.7</v>
      </c>
      <c r="I427" s="134"/>
      <c r="J427" s="135">
        <f>ROUND(I427*H427,2)</f>
        <v>0</v>
      </c>
      <c r="K427" s="131" t="s">
        <v>136</v>
      </c>
      <c r="L427" s="34"/>
      <c r="M427" s="136" t="s">
        <v>46</v>
      </c>
      <c r="N427" s="137" t="s">
        <v>54</v>
      </c>
      <c r="P427" s="138">
        <f>O427*H427</f>
        <v>0</v>
      </c>
      <c r="Q427" s="138">
        <v>0</v>
      </c>
      <c r="R427" s="138">
        <f>Q427*H427</f>
        <v>0</v>
      </c>
      <c r="S427" s="138">
        <v>0</v>
      </c>
      <c r="T427" s="139">
        <f>S427*H427</f>
        <v>0</v>
      </c>
      <c r="AR427" s="140" t="s">
        <v>137</v>
      </c>
      <c r="AT427" s="140" t="s">
        <v>132</v>
      </c>
      <c r="AU427" s="140" t="s">
        <v>92</v>
      </c>
      <c r="AY427" s="18" t="s">
        <v>130</v>
      </c>
      <c r="BE427" s="141">
        <f>IF(N427="základní",J427,0)</f>
        <v>0</v>
      </c>
      <c r="BF427" s="141">
        <f>IF(N427="snížená",J427,0)</f>
        <v>0</v>
      </c>
      <c r="BG427" s="141">
        <f>IF(N427="zákl. přenesená",J427,0)</f>
        <v>0</v>
      </c>
      <c r="BH427" s="141">
        <f>IF(N427="sníž. přenesená",J427,0)</f>
        <v>0</v>
      </c>
      <c r="BI427" s="141">
        <f>IF(N427="nulová",J427,0)</f>
        <v>0</v>
      </c>
      <c r="BJ427" s="18" t="s">
        <v>88</v>
      </c>
      <c r="BK427" s="141">
        <f>ROUND(I427*H427,2)</f>
        <v>0</v>
      </c>
      <c r="BL427" s="18" t="s">
        <v>137</v>
      </c>
      <c r="BM427" s="140" t="s">
        <v>380</v>
      </c>
    </row>
    <row r="428" spans="2:47" s="1" customFormat="1" ht="12">
      <c r="B428" s="34"/>
      <c r="D428" s="142" t="s">
        <v>139</v>
      </c>
      <c r="F428" s="143" t="s">
        <v>381</v>
      </c>
      <c r="I428" s="144"/>
      <c r="L428" s="34"/>
      <c r="M428" s="145"/>
      <c r="T428" s="55"/>
      <c r="AT428" s="18" t="s">
        <v>139</v>
      </c>
      <c r="AU428" s="18" t="s">
        <v>92</v>
      </c>
    </row>
    <row r="429" spans="2:51" s="12" customFormat="1" ht="12">
      <c r="B429" s="146"/>
      <c r="D429" s="147" t="s">
        <v>141</v>
      </c>
      <c r="E429" s="148" t="s">
        <v>46</v>
      </c>
      <c r="F429" s="149" t="s">
        <v>382</v>
      </c>
      <c r="H429" s="148" t="s">
        <v>46</v>
      </c>
      <c r="I429" s="150"/>
      <c r="L429" s="146"/>
      <c r="M429" s="151"/>
      <c r="T429" s="152"/>
      <c r="AT429" s="148" t="s">
        <v>141</v>
      </c>
      <c r="AU429" s="148" t="s">
        <v>92</v>
      </c>
      <c r="AV429" s="12" t="s">
        <v>88</v>
      </c>
      <c r="AW429" s="12" t="s">
        <v>42</v>
      </c>
      <c r="AX429" s="12" t="s">
        <v>83</v>
      </c>
      <c r="AY429" s="148" t="s">
        <v>130</v>
      </c>
    </row>
    <row r="430" spans="2:51" s="12" customFormat="1" ht="12">
      <c r="B430" s="146"/>
      <c r="D430" s="147" t="s">
        <v>141</v>
      </c>
      <c r="E430" s="148" t="s">
        <v>46</v>
      </c>
      <c r="F430" s="149" t="s">
        <v>383</v>
      </c>
      <c r="H430" s="148" t="s">
        <v>46</v>
      </c>
      <c r="I430" s="150"/>
      <c r="L430" s="146"/>
      <c r="M430" s="151"/>
      <c r="T430" s="152"/>
      <c r="AT430" s="148" t="s">
        <v>141</v>
      </c>
      <c r="AU430" s="148" t="s">
        <v>92</v>
      </c>
      <c r="AV430" s="12" t="s">
        <v>88</v>
      </c>
      <c r="AW430" s="12" t="s">
        <v>42</v>
      </c>
      <c r="AX430" s="12" t="s">
        <v>83</v>
      </c>
      <c r="AY430" s="148" t="s">
        <v>130</v>
      </c>
    </row>
    <row r="431" spans="2:51" s="12" customFormat="1" ht="12">
      <c r="B431" s="146"/>
      <c r="D431" s="147" t="s">
        <v>141</v>
      </c>
      <c r="E431" s="148" t="s">
        <v>46</v>
      </c>
      <c r="F431" s="149" t="s">
        <v>384</v>
      </c>
      <c r="H431" s="148" t="s">
        <v>46</v>
      </c>
      <c r="I431" s="150"/>
      <c r="L431" s="146"/>
      <c r="M431" s="151"/>
      <c r="T431" s="152"/>
      <c r="AT431" s="148" t="s">
        <v>141</v>
      </c>
      <c r="AU431" s="148" t="s">
        <v>92</v>
      </c>
      <c r="AV431" s="12" t="s">
        <v>88</v>
      </c>
      <c r="AW431" s="12" t="s">
        <v>42</v>
      </c>
      <c r="AX431" s="12" t="s">
        <v>83</v>
      </c>
      <c r="AY431" s="148" t="s">
        <v>130</v>
      </c>
    </row>
    <row r="432" spans="2:51" s="12" customFormat="1" ht="12">
      <c r="B432" s="146"/>
      <c r="D432" s="147" t="s">
        <v>141</v>
      </c>
      <c r="E432" s="148" t="s">
        <v>46</v>
      </c>
      <c r="F432" s="149" t="s">
        <v>385</v>
      </c>
      <c r="H432" s="148" t="s">
        <v>46</v>
      </c>
      <c r="I432" s="150"/>
      <c r="L432" s="146"/>
      <c r="M432" s="151"/>
      <c r="T432" s="152"/>
      <c r="AT432" s="148" t="s">
        <v>141</v>
      </c>
      <c r="AU432" s="148" t="s">
        <v>92</v>
      </c>
      <c r="AV432" s="12" t="s">
        <v>88</v>
      </c>
      <c r="AW432" s="12" t="s">
        <v>42</v>
      </c>
      <c r="AX432" s="12" t="s">
        <v>83</v>
      </c>
      <c r="AY432" s="148" t="s">
        <v>130</v>
      </c>
    </row>
    <row r="433" spans="2:51" s="12" customFormat="1" ht="12">
      <c r="B433" s="146"/>
      <c r="D433" s="147" t="s">
        <v>141</v>
      </c>
      <c r="E433" s="148" t="s">
        <v>46</v>
      </c>
      <c r="F433" s="149" t="s">
        <v>386</v>
      </c>
      <c r="H433" s="148" t="s">
        <v>46</v>
      </c>
      <c r="I433" s="150"/>
      <c r="L433" s="146"/>
      <c r="M433" s="151"/>
      <c r="T433" s="152"/>
      <c r="AT433" s="148" t="s">
        <v>141</v>
      </c>
      <c r="AU433" s="148" t="s">
        <v>92</v>
      </c>
      <c r="AV433" s="12" t="s">
        <v>88</v>
      </c>
      <c r="AW433" s="12" t="s">
        <v>42</v>
      </c>
      <c r="AX433" s="12" t="s">
        <v>83</v>
      </c>
      <c r="AY433" s="148" t="s">
        <v>130</v>
      </c>
    </row>
    <row r="434" spans="2:51" s="12" customFormat="1" ht="12">
      <c r="B434" s="146"/>
      <c r="D434" s="147" t="s">
        <v>141</v>
      </c>
      <c r="E434" s="148" t="s">
        <v>46</v>
      </c>
      <c r="F434" s="149" t="s">
        <v>387</v>
      </c>
      <c r="H434" s="148" t="s">
        <v>46</v>
      </c>
      <c r="I434" s="150"/>
      <c r="L434" s="146"/>
      <c r="M434" s="151"/>
      <c r="T434" s="152"/>
      <c r="AT434" s="148" t="s">
        <v>141</v>
      </c>
      <c r="AU434" s="148" t="s">
        <v>92</v>
      </c>
      <c r="AV434" s="12" t="s">
        <v>88</v>
      </c>
      <c r="AW434" s="12" t="s">
        <v>42</v>
      </c>
      <c r="AX434" s="12" t="s">
        <v>83</v>
      </c>
      <c r="AY434" s="148" t="s">
        <v>130</v>
      </c>
    </row>
    <row r="435" spans="2:51" s="12" customFormat="1" ht="12">
      <c r="B435" s="146"/>
      <c r="D435" s="147" t="s">
        <v>141</v>
      </c>
      <c r="E435" s="148" t="s">
        <v>46</v>
      </c>
      <c r="F435" s="149" t="s">
        <v>388</v>
      </c>
      <c r="H435" s="148" t="s">
        <v>46</v>
      </c>
      <c r="I435" s="150"/>
      <c r="L435" s="146"/>
      <c r="M435" s="151"/>
      <c r="T435" s="152"/>
      <c r="AT435" s="148" t="s">
        <v>141</v>
      </c>
      <c r="AU435" s="148" t="s">
        <v>92</v>
      </c>
      <c r="AV435" s="12" t="s">
        <v>88</v>
      </c>
      <c r="AW435" s="12" t="s">
        <v>42</v>
      </c>
      <c r="AX435" s="12" t="s">
        <v>83</v>
      </c>
      <c r="AY435" s="148" t="s">
        <v>130</v>
      </c>
    </row>
    <row r="436" spans="2:51" s="12" customFormat="1" ht="12">
      <c r="B436" s="146"/>
      <c r="D436" s="147" t="s">
        <v>141</v>
      </c>
      <c r="E436" s="148" t="s">
        <v>46</v>
      </c>
      <c r="F436" s="149" t="s">
        <v>389</v>
      </c>
      <c r="H436" s="148" t="s">
        <v>46</v>
      </c>
      <c r="I436" s="150"/>
      <c r="L436" s="146"/>
      <c r="M436" s="151"/>
      <c r="T436" s="152"/>
      <c r="AT436" s="148" t="s">
        <v>141</v>
      </c>
      <c r="AU436" s="148" t="s">
        <v>92</v>
      </c>
      <c r="AV436" s="12" t="s">
        <v>88</v>
      </c>
      <c r="AW436" s="12" t="s">
        <v>42</v>
      </c>
      <c r="AX436" s="12" t="s">
        <v>83</v>
      </c>
      <c r="AY436" s="148" t="s">
        <v>130</v>
      </c>
    </row>
    <row r="437" spans="2:51" s="13" customFormat="1" ht="12">
      <c r="B437" s="153"/>
      <c r="D437" s="147" t="s">
        <v>141</v>
      </c>
      <c r="E437" s="154" t="s">
        <v>46</v>
      </c>
      <c r="F437" s="155" t="s">
        <v>390</v>
      </c>
      <c r="H437" s="156">
        <v>94.7</v>
      </c>
      <c r="I437" s="157"/>
      <c r="L437" s="153"/>
      <c r="M437" s="158"/>
      <c r="T437" s="159"/>
      <c r="AT437" s="154" t="s">
        <v>141</v>
      </c>
      <c r="AU437" s="154" t="s">
        <v>92</v>
      </c>
      <c r="AV437" s="13" t="s">
        <v>92</v>
      </c>
      <c r="AW437" s="13" t="s">
        <v>42</v>
      </c>
      <c r="AX437" s="13" t="s">
        <v>83</v>
      </c>
      <c r="AY437" s="154" t="s">
        <v>130</v>
      </c>
    </row>
    <row r="438" spans="2:51" s="14" customFormat="1" ht="12">
      <c r="B438" s="160"/>
      <c r="D438" s="147" t="s">
        <v>141</v>
      </c>
      <c r="E438" s="161" t="s">
        <v>46</v>
      </c>
      <c r="F438" s="162" t="s">
        <v>152</v>
      </c>
      <c r="H438" s="163">
        <v>94.7</v>
      </c>
      <c r="I438" s="164"/>
      <c r="L438" s="160"/>
      <c r="M438" s="165"/>
      <c r="T438" s="166"/>
      <c r="AT438" s="161" t="s">
        <v>141</v>
      </c>
      <c r="AU438" s="161" t="s">
        <v>92</v>
      </c>
      <c r="AV438" s="14" t="s">
        <v>95</v>
      </c>
      <c r="AW438" s="14" t="s">
        <v>42</v>
      </c>
      <c r="AX438" s="14" t="s">
        <v>83</v>
      </c>
      <c r="AY438" s="161" t="s">
        <v>130</v>
      </c>
    </row>
    <row r="439" spans="2:51" s="12" customFormat="1" ht="12">
      <c r="B439" s="146"/>
      <c r="D439" s="147" t="s">
        <v>141</v>
      </c>
      <c r="E439" s="148" t="s">
        <v>46</v>
      </c>
      <c r="F439" s="149" t="s">
        <v>391</v>
      </c>
      <c r="H439" s="148" t="s">
        <v>46</v>
      </c>
      <c r="I439" s="150"/>
      <c r="L439" s="146"/>
      <c r="M439" s="151"/>
      <c r="T439" s="152"/>
      <c r="AT439" s="148" t="s">
        <v>141</v>
      </c>
      <c r="AU439" s="148" t="s">
        <v>92</v>
      </c>
      <c r="AV439" s="12" t="s">
        <v>88</v>
      </c>
      <c r="AW439" s="12" t="s">
        <v>42</v>
      </c>
      <c r="AX439" s="12" t="s">
        <v>83</v>
      </c>
      <c r="AY439" s="148" t="s">
        <v>130</v>
      </c>
    </row>
    <row r="440" spans="2:51" s="13" customFormat="1" ht="12">
      <c r="B440" s="153"/>
      <c r="D440" s="147" t="s">
        <v>141</v>
      </c>
      <c r="E440" s="154" t="s">
        <v>46</v>
      </c>
      <c r="F440" s="155" t="s">
        <v>392</v>
      </c>
      <c r="H440" s="156">
        <v>20</v>
      </c>
      <c r="I440" s="157"/>
      <c r="L440" s="153"/>
      <c r="M440" s="158"/>
      <c r="T440" s="159"/>
      <c r="AT440" s="154" t="s">
        <v>141</v>
      </c>
      <c r="AU440" s="154" t="s">
        <v>92</v>
      </c>
      <c r="AV440" s="13" t="s">
        <v>92</v>
      </c>
      <c r="AW440" s="13" t="s">
        <v>42</v>
      </c>
      <c r="AX440" s="13" t="s">
        <v>83</v>
      </c>
      <c r="AY440" s="154" t="s">
        <v>130</v>
      </c>
    </row>
    <row r="441" spans="2:51" s="14" customFormat="1" ht="12">
      <c r="B441" s="160"/>
      <c r="D441" s="147" t="s">
        <v>141</v>
      </c>
      <c r="E441" s="161" t="s">
        <v>46</v>
      </c>
      <c r="F441" s="162" t="s">
        <v>152</v>
      </c>
      <c r="H441" s="163">
        <v>20</v>
      </c>
      <c r="I441" s="164"/>
      <c r="L441" s="160"/>
      <c r="M441" s="165"/>
      <c r="T441" s="166"/>
      <c r="AT441" s="161" t="s">
        <v>141</v>
      </c>
      <c r="AU441" s="161" t="s">
        <v>92</v>
      </c>
      <c r="AV441" s="14" t="s">
        <v>95</v>
      </c>
      <c r="AW441" s="14" t="s">
        <v>42</v>
      </c>
      <c r="AX441" s="14" t="s">
        <v>83</v>
      </c>
      <c r="AY441" s="161" t="s">
        <v>130</v>
      </c>
    </row>
    <row r="442" spans="2:51" s="15" customFormat="1" ht="12">
      <c r="B442" s="167"/>
      <c r="D442" s="147" t="s">
        <v>141</v>
      </c>
      <c r="E442" s="168" t="s">
        <v>46</v>
      </c>
      <c r="F442" s="169" t="s">
        <v>163</v>
      </c>
      <c r="H442" s="170">
        <v>114.7</v>
      </c>
      <c r="I442" s="171"/>
      <c r="L442" s="167"/>
      <c r="M442" s="172"/>
      <c r="T442" s="173"/>
      <c r="AT442" s="168" t="s">
        <v>141</v>
      </c>
      <c r="AU442" s="168" t="s">
        <v>92</v>
      </c>
      <c r="AV442" s="15" t="s">
        <v>137</v>
      </c>
      <c r="AW442" s="15" t="s">
        <v>42</v>
      </c>
      <c r="AX442" s="15" t="s">
        <v>88</v>
      </c>
      <c r="AY442" s="168" t="s">
        <v>130</v>
      </c>
    </row>
    <row r="443" spans="2:65" s="1" customFormat="1" ht="55.5" customHeight="1">
      <c r="B443" s="34"/>
      <c r="C443" s="129" t="s">
        <v>393</v>
      </c>
      <c r="D443" s="129" t="s">
        <v>132</v>
      </c>
      <c r="E443" s="130" t="s">
        <v>394</v>
      </c>
      <c r="F443" s="131" t="s">
        <v>395</v>
      </c>
      <c r="G443" s="132" t="s">
        <v>176</v>
      </c>
      <c r="H443" s="133">
        <v>5782</v>
      </c>
      <c r="I443" s="134"/>
      <c r="J443" s="135">
        <f>ROUND(I443*H443,2)</f>
        <v>0</v>
      </c>
      <c r="K443" s="131" t="s">
        <v>136</v>
      </c>
      <c r="L443" s="34"/>
      <c r="M443" s="136" t="s">
        <v>46</v>
      </c>
      <c r="N443" s="137" t="s">
        <v>54</v>
      </c>
      <c r="P443" s="138">
        <f>O443*H443</f>
        <v>0</v>
      </c>
      <c r="Q443" s="138">
        <v>0</v>
      </c>
      <c r="R443" s="138">
        <f>Q443*H443</f>
        <v>0</v>
      </c>
      <c r="S443" s="138">
        <v>0</v>
      </c>
      <c r="T443" s="139">
        <f>S443*H443</f>
        <v>0</v>
      </c>
      <c r="AR443" s="140" t="s">
        <v>137</v>
      </c>
      <c r="AT443" s="140" t="s">
        <v>132</v>
      </c>
      <c r="AU443" s="140" t="s">
        <v>92</v>
      </c>
      <c r="AY443" s="18" t="s">
        <v>130</v>
      </c>
      <c r="BE443" s="141">
        <f>IF(N443="základní",J443,0)</f>
        <v>0</v>
      </c>
      <c r="BF443" s="141">
        <f>IF(N443="snížená",J443,0)</f>
        <v>0</v>
      </c>
      <c r="BG443" s="141">
        <f>IF(N443="zákl. přenesená",J443,0)</f>
        <v>0</v>
      </c>
      <c r="BH443" s="141">
        <f>IF(N443="sníž. přenesená",J443,0)</f>
        <v>0</v>
      </c>
      <c r="BI443" s="141">
        <f>IF(N443="nulová",J443,0)</f>
        <v>0</v>
      </c>
      <c r="BJ443" s="18" t="s">
        <v>88</v>
      </c>
      <c r="BK443" s="141">
        <f>ROUND(I443*H443,2)</f>
        <v>0</v>
      </c>
      <c r="BL443" s="18" t="s">
        <v>137</v>
      </c>
      <c r="BM443" s="140" t="s">
        <v>396</v>
      </c>
    </row>
    <row r="444" spans="2:47" s="1" customFormat="1" ht="12">
      <c r="B444" s="34"/>
      <c r="D444" s="142" t="s">
        <v>139</v>
      </c>
      <c r="F444" s="143" t="s">
        <v>397</v>
      </c>
      <c r="I444" s="144"/>
      <c r="L444" s="34"/>
      <c r="M444" s="145"/>
      <c r="T444" s="55"/>
      <c r="AT444" s="18" t="s">
        <v>139</v>
      </c>
      <c r="AU444" s="18" t="s">
        <v>92</v>
      </c>
    </row>
    <row r="445" spans="2:51" s="12" customFormat="1" ht="12">
      <c r="B445" s="146"/>
      <c r="D445" s="147" t="s">
        <v>141</v>
      </c>
      <c r="E445" s="148" t="s">
        <v>46</v>
      </c>
      <c r="F445" s="149" t="s">
        <v>398</v>
      </c>
      <c r="H445" s="148" t="s">
        <v>46</v>
      </c>
      <c r="I445" s="150"/>
      <c r="L445" s="146"/>
      <c r="M445" s="151"/>
      <c r="T445" s="152"/>
      <c r="AT445" s="148" t="s">
        <v>141</v>
      </c>
      <c r="AU445" s="148" t="s">
        <v>92</v>
      </c>
      <c r="AV445" s="12" t="s">
        <v>88</v>
      </c>
      <c r="AW445" s="12" t="s">
        <v>42</v>
      </c>
      <c r="AX445" s="12" t="s">
        <v>83</v>
      </c>
      <c r="AY445" s="148" t="s">
        <v>130</v>
      </c>
    </row>
    <row r="446" spans="2:51" s="13" customFormat="1" ht="12">
      <c r="B446" s="153"/>
      <c r="D446" s="147" t="s">
        <v>141</v>
      </c>
      <c r="E446" s="154" t="s">
        <v>46</v>
      </c>
      <c r="F446" s="155" t="s">
        <v>399</v>
      </c>
      <c r="H446" s="156">
        <v>5682</v>
      </c>
      <c r="I446" s="157"/>
      <c r="L446" s="153"/>
      <c r="M446" s="158"/>
      <c r="T446" s="159"/>
      <c r="AT446" s="154" t="s">
        <v>141</v>
      </c>
      <c r="AU446" s="154" t="s">
        <v>92</v>
      </c>
      <c r="AV446" s="13" t="s">
        <v>92</v>
      </c>
      <c r="AW446" s="13" t="s">
        <v>42</v>
      </c>
      <c r="AX446" s="13" t="s">
        <v>83</v>
      </c>
      <c r="AY446" s="154" t="s">
        <v>130</v>
      </c>
    </row>
    <row r="447" spans="2:51" s="14" customFormat="1" ht="12">
      <c r="B447" s="160"/>
      <c r="D447" s="147" t="s">
        <v>141</v>
      </c>
      <c r="E447" s="161" t="s">
        <v>46</v>
      </c>
      <c r="F447" s="162" t="s">
        <v>152</v>
      </c>
      <c r="H447" s="163">
        <v>5682</v>
      </c>
      <c r="I447" s="164"/>
      <c r="L447" s="160"/>
      <c r="M447" s="165"/>
      <c r="T447" s="166"/>
      <c r="AT447" s="161" t="s">
        <v>141</v>
      </c>
      <c r="AU447" s="161" t="s">
        <v>92</v>
      </c>
      <c r="AV447" s="14" t="s">
        <v>95</v>
      </c>
      <c r="AW447" s="14" t="s">
        <v>42</v>
      </c>
      <c r="AX447" s="14" t="s">
        <v>83</v>
      </c>
      <c r="AY447" s="161" t="s">
        <v>130</v>
      </c>
    </row>
    <row r="448" spans="2:51" s="12" customFormat="1" ht="12">
      <c r="B448" s="146"/>
      <c r="D448" s="147" t="s">
        <v>141</v>
      </c>
      <c r="E448" s="148" t="s">
        <v>46</v>
      </c>
      <c r="F448" s="149" t="s">
        <v>391</v>
      </c>
      <c r="H448" s="148" t="s">
        <v>46</v>
      </c>
      <c r="I448" s="150"/>
      <c r="L448" s="146"/>
      <c r="M448" s="151"/>
      <c r="T448" s="152"/>
      <c r="AT448" s="148" t="s">
        <v>141</v>
      </c>
      <c r="AU448" s="148" t="s">
        <v>92</v>
      </c>
      <c r="AV448" s="12" t="s">
        <v>88</v>
      </c>
      <c r="AW448" s="12" t="s">
        <v>42</v>
      </c>
      <c r="AX448" s="12" t="s">
        <v>83</v>
      </c>
      <c r="AY448" s="148" t="s">
        <v>130</v>
      </c>
    </row>
    <row r="449" spans="2:51" s="13" customFormat="1" ht="12">
      <c r="B449" s="153"/>
      <c r="D449" s="147" t="s">
        <v>141</v>
      </c>
      <c r="E449" s="154" t="s">
        <v>46</v>
      </c>
      <c r="F449" s="155" t="s">
        <v>400</v>
      </c>
      <c r="H449" s="156">
        <v>100</v>
      </c>
      <c r="I449" s="157"/>
      <c r="L449" s="153"/>
      <c r="M449" s="158"/>
      <c r="T449" s="159"/>
      <c r="AT449" s="154" t="s">
        <v>141</v>
      </c>
      <c r="AU449" s="154" t="s">
        <v>92</v>
      </c>
      <c r="AV449" s="13" t="s">
        <v>92</v>
      </c>
      <c r="AW449" s="13" t="s">
        <v>42</v>
      </c>
      <c r="AX449" s="13" t="s">
        <v>83</v>
      </c>
      <c r="AY449" s="154" t="s">
        <v>130</v>
      </c>
    </row>
    <row r="450" spans="2:51" s="14" customFormat="1" ht="12">
      <c r="B450" s="160"/>
      <c r="D450" s="147" t="s">
        <v>141</v>
      </c>
      <c r="E450" s="161" t="s">
        <v>46</v>
      </c>
      <c r="F450" s="162" t="s">
        <v>152</v>
      </c>
      <c r="H450" s="163">
        <v>100</v>
      </c>
      <c r="I450" s="164"/>
      <c r="L450" s="160"/>
      <c r="M450" s="165"/>
      <c r="T450" s="166"/>
      <c r="AT450" s="161" t="s">
        <v>141</v>
      </c>
      <c r="AU450" s="161" t="s">
        <v>92</v>
      </c>
      <c r="AV450" s="14" t="s">
        <v>95</v>
      </c>
      <c r="AW450" s="14" t="s">
        <v>42</v>
      </c>
      <c r="AX450" s="14" t="s">
        <v>83</v>
      </c>
      <c r="AY450" s="161" t="s">
        <v>130</v>
      </c>
    </row>
    <row r="451" spans="2:51" s="15" customFormat="1" ht="12">
      <c r="B451" s="167"/>
      <c r="D451" s="147" t="s">
        <v>141</v>
      </c>
      <c r="E451" s="168" t="s">
        <v>46</v>
      </c>
      <c r="F451" s="169" t="s">
        <v>163</v>
      </c>
      <c r="H451" s="170">
        <v>5782</v>
      </c>
      <c r="I451" s="171"/>
      <c r="L451" s="167"/>
      <c r="M451" s="172"/>
      <c r="T451" s="173"/>
      <c r="AT451" s="168" t="s">
        <v>141</v>
      </c>
      <c r="AU451" s="168" t="s">
        <v>92</v>
      </c>
      <c r="AV451" s="15" t="s">
        <v>137</v>
      </c>
      <c r="AW451" s="15" t="s">
        <v>42</v>
      </c>
      <c r="AX451" s="15" t="s">
        <v>88</v>
      </c>
      <c r="AY451" s="168" t="s">
        <v>130</v>
      </c>
    </row>
    <row r="452" spans="2:65" s="1" customFormat="1" ht="44.25" customHeight="1">
      <c r="B452" s="34"/>
      <c r="C452" s="129" t="s">
        <v>401</v>
      </c>
      <c r="D452" s="129" t="s">
        <v>132</v>
      </c>
      <c r="E452" s="130" t="s">
        <v>402</v>
      </c>
      <c r="F452" s="131" t="s">
        <v>403</v>
      </c>
      <c r="G452" s="132" t="s">
        <v>176</v>
      </c>
      <c r="H452" s="133">
        <v>114.7</v>
      </c>
      <c r="I452" s="134"/>
      <c r="J452" s="135">
        <f>ROUND(I452*H452,2)</f>
        <v>0</v>
      </c>
      <c r="K452" s="131" t="s">
        <v>136</v>
      </c>
      <c r="L452" s="34"/>
      <c r="M452" s="136" t="s">
        <v>46</v>
      </c>
      <c r="N452" s="137" t="s">
        <v>54</v>
      </c>
      <c r="P452" s="138">
        <f>O452*H452</f>
        <v>0</v>
      </c>
      <c r="Q452" s="138">
        <v>0</v>
      </c>
      <c r="R452" s="138">
        <f>Q452*H452</f>
        <v>0</v>
      </c>
      <c r="S452" s="138">
        <v>0</v>
      </c>
      <c r="T452" s="139">
        <f>S452*H452</f>
        <v>0</v>
      </c>
      <c r="AR452" s="140" t="s">
        <v>137</v>
      </c>
      <c r="AT452" s="140" t="s">
        <v>132</v>
      </c>
      <c r="AU452" s="140" t="s">
        <v>92</v>
      </c>
      <c r="AY452" s="18" t="s">
        <v>130</v>
      </c>
      <c r="BE452" s="141">
        <f>IF(N452="základní",J452,0)</f>
        <v>0</v>
      </c>
      <c r="BF452" s="141">
        <f>IF(N452="snížená",J452,0)</f>
        <v>0</v>
      </c>
      <c r="BG452" s="141">
        <f>IF(N452="zákl. přenesená",J452,0)</f>
        <v>0</v>
      </c>
      <c r="BH452" s="141">
        <f>IF(N452="sníž. přenesená",J452,0)</f>
        <v>0</v>
      </c>
      <c r="BI452" s="141">
        <f>IF(N452="nulová",J452,0)</f>
        <v>0</v>
      </c>
      <c r="BJ452" s="18" t="s">
        <v>88</v>
      </c>
      <c r="BK452" s="141">
        <f>ROUND(I452*H452,2)</f>
        <v>0</v>
      </c>
      <c r="BL452" s="18" t="s">
        <v>137</v>
      </c>
      <c r="BM452" s="140" t="s">
        <v>404</v>
      </c>
    </row>
    <row r="453" spans="2:47" s="1" customFormat="1" ht="12">
      <c r="B453" s="34"/>
      <c r="D453" s="142" t="s">
        <v>139</v>
      </c>
      <c r="F453" s="143" t="s">
        <v>405</v>
      </c>
      <c r="I453" s="144"/>
      <c r="L453" s="34"/>
      <c r="M453" s="145"/>
      <c r="T453" s="55"/>
      <c r="AT453" s="18" t="s">
        <v>139</v>
      </c>
      <c r="AU453" s="18" t="s">
        <v>92</v>
      </c>
    </row>
    <row r="454" spans="2:51" s="12" customFormat="1" ht="12">
      <c r="B454" s="146"/>
      <c r="D454" s="147" t="s">
        <v>141</v>
      </c>
      <c r="E454" s="148" t="s">
        <v>46</v>
      </c>
      <c r="F454" s="149" t="s">
        <v>382</v>
      </c>
      <c r="H454" s="148" t="s">
        <v>46</v>
      </c>
      <c r="I454" s="150"/>
      <c r="L454" s="146"/>
      <c r="M454" s="151"/>
      <c r="T454" s="152"/>
      <c r="AT454" s="148" t="s">
        <v>141</v>
      </c>
      <c r="AU454" s="148" t="s">
        <v>92</v>
      </c>
      <c r="AV454" s="12" t="s">
        <v>88</v>
      </c>
      <c r="AW454" s="12" t="s">
        <v>42</v>
      </c>
      <c r="AX454" s="12" t="s">
        <v>83</v>
      </c>
      <c r="AY454" s="148" t="s">
        <v>130</v>
      </c>
    </row>
    <row r="455" spans="2:51" s="12" customFormat="1" ht="12">
      <c r="B455" s="146"/>
      <c r="D455" s="147" t="s">
        <v>141</v>
      </c>
      <c r="E455" s="148" t="s">
        <v>46</v>
      </c>
      <c r="F455" s="149" t="s">
        <v>383</v>
      </c>
      <c r="H455" s="148" t="s">
        <v>46</v>
      </c>
      <c r="I455" s="150"/>
      <c r="L455" s="146"/>
      <c r="M455" s="151"/>
      <c r="T455" s="152"/>
      <c r="AT455" s="148" t="s">
        <v>141</v>
      </c>
      <c r="AU455" s="148" t="s">
        <v>92</v>
      </c>
      <c r="AV455" s="12" t="s">
        <v>88</v>
      </c>
      <c r="AW455" s="12" t="s">
        <v>42</v>
      </c>
      <c r="AX455" s="12" t="s">
        <v>83</v>
      </c>
      <c r="AY455" s="148" t="s">
        <v>130</v>
      </c>
    </row>
    <row r="456" spans="2:51" s="12" customFormat="1" ht="12">
      <c r="B456" s="146"/>
      <c r="D456" s="147" t="s">
        <v>141</v>
      </c>
      <c r="E456" s="148" t="s">
        <v>46</v>
      </c>
      <c r="F456" s="149" t="s">
        <v>384</v>
      </c>
      <c r="H456" s="148" t="s">
        <v>46</v>
      </c>
      <c r="I456" s="150"/>
      <c r="L456" s="146"/>
      <c r="M456" s="151"/>
      <c r="T456" s="152"/>
      <c r="AT456" s="148" t="s">
        <v>141</v>
      </c>
      <c r="AU456" s="148" t="s">
        <v>92</v>
      </c>
      <c r="AV456" s="12" t="s">
        <v>88</v>
      </c>
      <c r="AW456" s="12" t="s">
        <v>42</v>
      </c>
      <c r="AX456" s="12" t="s">
        <v>83</v>
      </c>
      <c r="AY456" s="148" t="s">
        <v>130</v>
      </c>
    </row>
    <row r="457" spans="2:51" s="12" customFormat="1" ht="12">
      <c r="B457" s="146"/>
      <c r="D457" s="147" t="s">
        <v>141</v>
      </c>
      <c r="E457" s="148" t="s">
        <v>46</v>
      </c>
      <c r="F457" s="149" t="s">
        <v>385</v>
      </c>
      <c r="H457" s="148" t="s">
        <v>46</v>
      </c>
      <c r="I457" s="150"/>
      <c r="L457" s="146"/>
      <c r="M457" s="151"/>
      <c r="T457" s="152"/>
      <c r="AT457" s="148" t="s">
        <v>141</v>
      </c>
      <c r="AU457" s="148" t="s">
        <v>92</v>
      </c>
      <c r="AV457" s="12" t="s">
        <v>88</v>
      </c>
      <c r="AW457" s="12" t="s">
        <v>42</v>
      </c>
      <c r="AX457" s="12" t="s">
        <v>83</v>
      </c>
      <c r="AY457" s="148" t="s">
        <v>130</v>
      </c>
    </row>
    <row r="458" spans="2:51" s="12" customFormat="1" ht="12">
      <c r="B458" s="146"/>
      <c r="D458" s="147" t="s">
        <v>141</v>
      </c>
      <c r="E458" s="148" t="s">
        <v>46</v>
      </c>
      <c r="F458" s="149" t="s">
        <v>386</v>
      </c>
      <c r="H458" s="148" t="s">
        <v>46</v>
      </c>
      <c r="I458" s="150"/>
      <c r="L458" s="146"/>
      <c r="M458" s="151"/>
      <c r="T458" s="152"/>
      <c r="AT458" s="148" t="s">
        <v>141</v>
      </c>
      <c r="AU458" s="148" t="s">
        <v>92</v>
      </c>
      <c r="AV458" s="12" t="s">
        <v>88</v>
      </c>
      <c r="AW458" s="12" t="s">
        <v>42</v>
      </c>
      <c r="AX458" s="12" t="s">
        <v>83</v>
      </c>
      <c r="AY458" s="148" t="s">
        <v>130</v>
      </c>
    </row>
    <row r="459" spans="2:51" s="12" customFormat="1" ht="12">
      <c r="B459" s="146"/>
      <c r="D459" s="147" t="s">
        <v>141</v>
      </c>
      <c r="E459" s="148" t="s">
        <v>46</v>
      </c>
      <c r="F459" s="149" t="s">
        <v>387</v>
      </c>
      <c r="H459" s="148" t="s">
        <v>46</v>
      </c>
      <c r="I459" s="150"/>
      <c r="L459" s="146"/>
      <c r="M459" s="151"/>
      <c r="T459" s="152"/>
      <c r="AT459" s="148" t="s">
        <v>141</v>
      </c>
      <c r="AU459" s="148" t="s">
        <v>92</v>
      </c>
      <c r="AV459" s="12" t="s">
        <v>88</v>
      </c>
      <c r="AW459" s="12" t="s">
        <v>42</v>
      </c>
      <c r="AX459" s="12" t="s">
        <v>83</v>
      </c>
      <c r="AY459" s="148" t="s">
        <v>130</v>
      </c>
    </row>
    <row r="460" spans="2:51" s="12" customFormat="1" ht="12">
      <c r="B460" s="146"/>
      <c r="D460" s="147" t="s">
        <v>141</v>
      </c>
      <c r="E460" s="148" t="s">
        <v>46</v>
      </c>
      <c r="F460" s="149" t="s">
        <v>388</v>
      </c>
      <c r="H460" s="148" t="s">
        <v>46</v>
      </c>
      <c r="I460" s="150"/>
      <c r="L460" s="146"/>
      <c r="M460" s="151"/>
      <c r="T460" s="152"/>
      <c r="AT460" s="148" t="s">
        <v>141</v>
      </c>
      <c r="AU460" s="148" t="s">
        <v>92</v>
      </c>
      <c r="AV460" s="12" t="s">
        <v>88</v>
      </c>
      <c r="AW460" s="12" t="s">
        <v>42</v>
      </c>
      <c r="AX460" s="12" t="s">
        <v>83</v>
      </c>
      <c r="AY460" s="148" t="s">
        <v>130</v>
      </c>
    </row>
    <row r="461" spans="2:51" s="12" customFormat="1" ht="12">
      <c r="B461" s="146"/>
      <c r="D461" s="147" t="s">
        <v>141</v>
      </c>
      <c r="E461" s="148" t="s">
        <v>46</v>
      </c>
      <c r="F461" s="149" t="s">
        <v>389</v>
      </c>
      <c r="H461" s="148" t="s">
        <v>46</v>
      </c>
      <c r="I461" s="150"/>
      <c r="L461" s="146"/>
      <c r="M461" s="151"/>
      <c r="T461" s="152"/>
      <c r="AT461" s="148" t="s">
        <v>141</v>
      </c>
      <c r="AU461" s="148" t="s">
        <v>92</v>
      </c>
      <c r="AV461" s="12" t="s">
        <v>88</v>
      </c>
      <c r="AW461" s="12" t="s">
        <v>42</v>
      </c>
      <c r="AX461" s="12" t="s">
        <v>83</v>
      </c>
      <c r="AY461" s="148" t="s">
        <v>130</v>
      </c>
    </row>
    <row r="462" spans="2:51" s="13" customFormat="1" ht="12">
      <c r="B462" s="153"/>
      <c r="D462" s="147" t="s">
        <v>141</v>
      </c>
      <c r="E462" s="154" t="s">
        <v>46</v>
      </c>
      <c r="F462" s="155" t="s">
        <v>390</v>
      </c>
      <c r="H462" s="156">
        <v>94.7</v>
      </c>
      <c r="I462" s="157"/>
      <c r="L462" s="153"/>
      <c r="M462" s="158"/>
      <c r="T462" s="159"/>
      <c r="AT462" s="154" t="s">
        <v>141</v>
      </c>
      <c r="AU462" s="154" t="s">
        <v>92</v>
      </c>
      <c r="AV462" s="13" t="s">
        <v>92</v>
      </c>
      <c r="AW462" s="13" t="s">
        <v>42</v>
      </c>
      <c r="AX462" s="13" t="s">
        <v>83</v>
      </c>
      <c r="AY462" s="154" t="s">
        <v>130</v>
      </c>
    </row>
    <row r="463" spans="2:51" s="14" customFormat="1" ht="12">
      <c r="B463" s="160"/>
      <c r="D463" s="147" t="s">
        <v>141</v>
      </c>
      <c r="E463" s="161" t="s">
        <v>46</v>
      </c>
      <c r="F463" s="162" t="s">
        <v>152</v>
      </c>
      <c r="H463" s="163">
        <v>94.7</v>
      </c>
      <c r="I463" s="164"/>
      <c r="L463" s="160"/>
      <c r="M463" s="165"/>
      <c r="T463" s="166"/>
      <c r="AT463" s="161" t="s">
        <v>141</v>
      </c>
      <c r="AU463" s="161" t="s">
        <v>92</v>
      </c>
      <c r="AV463" s="14" t="s">
        <v>95</v>
      </c>
      <c r="AW463" s="14" t="s">
        <v>42</v>
      </c>
      <c r="AX463" s="14" t="s">
        <v>83</v>
      </c>
      <c r="AY463" s="161" t="s">
        <v>130</v>
      </c>
    </row>
    <row r="464" spans="2:51" s="12" customFormat="1" ht="12">
      <c r="B464" s="146"/>
      <c r="D464" s="147" t="s">
        <v>141</v>
      </c>
      <c r="E464" s="148" t="s">
        <v>46</v>
      </c>
      <c r="F464" s="149" t="s">
        <v>391</v>
      </c>
      <c r="H464" s="148" t="s">
        <v>46</v>
      </c>
      <c r="I464" s="150"/>
      <c r="L464" s="146"/>
      <c r="M464" s="151"/>
      <c r="T464" s="152"/>
      <c r="AT464" s="148" t="s">
        <v>141</v>
      </c>
      <c r="AU464" s="148" t="s">
        <v>92</v>
      </c>
      <c r="AV464" s="12" t="s">
        <v>88</v>
      </c>
      <c r="AW464" s="12" t="s">
        <v>42</v>
      </c>
      <c r="AX464" s="12" t="s">
        <v>83</v>
      </c>
      <c r="AY464" s="148" t="s">
        <v>130</v>
      </c>
    </row>
    <row r="465" spans="2:51" s="13" customFormat="1" ht="12">
      <c r="B465" s="153"/>
      <c r="D465" s="147" t="s">
        <v>141</v>
      </c>
      <c r="E465" s="154" t="s">
        <v>46</v>
      </c>
      <c r="F465" s="155" t="s">
        <v>392</v>
      </c>
      <c r="H465" s="156">
        <v>20</v>
      </c>
      <c r="I465" s="157"/>
      <c r="L465" s="153"/>
      <c r="M465" s="158"/>
      <c r="T465" s="159"/>
      <c r="AT465" s="154" t="s">
        <v>141</v>
      </c>
      <c r="AU465" s="154" t="s">
        <v>92</v>
      </c>
      <c r="AV465" s="13" t="s">
        <v>92</v>
      </c>
      <c r="AW465" s="13" t="s">
        <v>42</v>
      </c>
      <c r="AX465" s="13" t="s">
        <v>83</v>
      </c>
      <c r="AY465" s="154" t="s">
        <v>130</v>
      </c>
    </row>
    <row r="466" spans="2:51" s="14" customFormat="1" ht="12">
      <c r="B466" s="160"/>
      <c r="D466" s="147" t="s">
        <v>141</v>
      </c>
      <c r="E466" s="161" t="s">
        <v>46</v>
      </c>
      <c r="F466" s="162" t="s">
        <v>152</v>
      </c>
      <c r="H466" s="163">
        <v>20</v>
      </c>
      <c r="I466" s="164"/>
      <c r="L466" s="160"/>
      <c r="M466" s="165"/>
      <c r="T466" s="166"/>
      <c r="AT466" s="161" t="s">
        <v>141</v>
      </c>
      <c r="AU466" s="161" t="s">
        <v>92</v>
      </c>
      <c r="AV466" s="14" t="s">
        <v>95</v>
      </c>
      <c r="AW466" s="14" t="s">
        <v>42</v>
      </c>
      <c r="AX466" s="14" t="s">
        <v>83</v>
      </c>
      <c r="AY466" s="161" t="s">
        <v>130</v>
      </c>
    </row>
    <row r="467" spans="2:51" s="15" customFormat="1" ht="12">
      <c r="B467" s="167"/>
      <c r="D467" s="147" t="s">
        <v>141</v>
      </c>
      <c r="E467" s="168" t="s">
        <v>46</v>
      </c>
      <c r="F467" s="169" t="s">
        <v>163</v>
      </c>
      <c r="H467" s="170">
        <v>114.7</v>
      </c>
      <c r="I467" s="171"/>
      <c r="L467" s="167"/>
      <c r="M467" s="172"/>
      <c r="T467" s="173"/>
      <c r="AT467" s="168" t="s">
        <v>141</v>
      </c>
      <c r="AU467" s="168" t="s">
        <v>92</v>
      </c>
      <c r="AV467" s="15" t="s">
        <v>137</v>
      </c>
      <c r="AW467" s="15" t="s">
        <v>42</v>
      </c>
      <c r="AX467" s="15" t="s">
        <v>88</v>
      </c>
      <c r="AY467" s="168" t="s">
        <v>130</v>
      </c>
    </row>
    <row r="468" spans="2:65" s="1" customFormat="1" ht="24.2" customHeight="1">
      <c r="B468" s="34"/>
      <c r="C468" s="129" t="s">
        <v>406</v>
      </c>
      <c r="D468" s="129" t="s">
        <v>132</v>
      </c>
      <c r="E468" s="130" t="s">
        <v>407</v>
      </c>
      <c r="F468" s="131" t="s">
        <v>408</v>
      </c>
      <c r="G468" s="132" t="s">
        <v>176</v>
      </c>
      <c r="H468" s="133">
        <v>34.8</v>
      </c>
      <c r="I468" s="134"/>
      <c r="J468" s="135">
        <f>ROUND(I468*H468,2)</f>
        <v>0</v>
      </c>
      <c r="K468" s="131" t="s">
        <v>136</v>
      </c>
      <c r="L468" s="34"/>
      <c r="M468" s="136" t="s">
        <v>46</v>
      </c>
      <c r="N468" s="137" t="s">
        <v>54</v>
      </c>
      <c r="P468" s="138">
        <f>O468*H468</f>
        <v>0</v>
      </c>
      <c r="Q468" s="138">
        <v>0</v>
      </c>
      <c r="R468" s="138">
        <f>Q468*H468</f>
        <v>0</v>
      </c>
      <c r="S468" s="138">
        <v>0</v>
      </c>
      <c r="T468" s="139">
        <f>S468*H468</f>
        <v>0</v>
      </c>
      <c r="AR468" s="140" t="s">
        <v>137</v>
      </c>
      <c r="AT468" s="140" t="s">
        <v>132</v>
      </c>
      <c r="AU468" s="140" t="s">
        <v>92</v>
      </c>
      <c r="AY468" s="18" t="s">
        <v>130</v>
      </c>
      <c r="BE468" s="141">
        <f>IF(N468="základní",J468,0)</f>
        <v>0</v>
      </c>
      <c r="BF468" s="141">
        <f>IF(N468="snížená",J468,0)</f>
        <v>0</v>
      </c>
      <c r="BG468" s="141">
        <f>IF(N468="zákl. přenesená",J468,0)</f>
        <v>0</v>
      </c>
      <c r="BH468" s="141">
        <f>IF(N468="sníž. přenesená",J468,0)</f>
        <v>0</v>
      </c>
      <c r="BI468" s="141">
        <f>IF(N468="nulová",J468,0)</f>
        <v>0</v>
      </c>
      <c r="BJ468" s="18" t="s">
        <v>88</v>
      </c>
      <c r="BK468" s="141">
        <f>ROUND(I468*H468,2)</f>
        <v>0</v>
      </c>
      <c r="BL468" s="18" t="s">
        <v>137</v>
      </c>
      <c r="BM468" s="140" t="s">
        <v>409</v>
      </c>
    </row>
    <row r="469" spans="2:47" s="1" customFormat="1" ht="12">
      <c r="B469" s="34"/>
      <c r="D469" s="142" t="s">
        <v>139</v>
      </c>
      <c r="F469" s="143" t="s">
        <v>410</v>
      </c>
      <c r="I469" s="144"/>
      <c r="L469" s="34"/>
      <c r="M469" s="145"/>
      <c r="T469" s="55"/>
      <c r="AT469" s="18" t="s">
        <v>139</v>
      </c>
      <c r="AU469" s="18" t="s">
        <v>92</v>
      </c>
    </row>
    <row r="470" spans="2:51" s="12" customFormat="1" ht="12">
      <c r="B470" s="146"/>
      <c r="D470" s="147" t="s">
        <v>141</v>
      </c>
      <c r="E470" s="148" t="s">
        <v>46</v>
      </c>
      <c r="F470" s="149" t="s">
        <v>411</v>
      </c>
      <c r="H470" s="148" t="s">
        <v>46</v>
      </c>
      <c r="I470" s="150"/>
      <c r="L470" s="146"/>
      <c r="M470" s="151"/>
      <c r="T470" s="152"/>
      <c r="AT470" s="148" t="s">
        <v>141</v>
      </c>
      <c r="AU470" s="148" t="s">
        <v>92</v>
      </c>
      <c r="AV470" s="12" t="s">
        <v>88</v>
      </c>
      <c r="AW470" s="12" t="s">
        <v>42</v>
      </c>
      <c r="AX470" s="12" t="s">
        <v>83</v>
      </c>
      <c r="AY470" s="148" t="s">
        <v>130</v>
      </c>
    </row>
    <row r="471" spans="2:51" s="12" customFormat="1" ht="12">
      <c r="B471" s="146"/>
      <c r="D471" s="147" t="s">
        <v>141</v>
      </c>
      <c r="E471" s="148" t="s">
        <v>46</v>
      </c>
      <c r="F471" s="149" t="s">
        <v>412</v>
      </c>
      <c r="H471" s="148" t="s">
        <v>46</v>
      </c>
      <c r="I471" s="150"/>
      <c r="L471" s="146"/>
      <c r="M471" s="151"/>
      <c r="T471" s="152"/>
      <c r="AT471" s="148" t="s">
        <v>141</v>
      </c>
      <c r="AU471" s="148" t="s">
        <v>92</v>
      </c>
      <c r="AV471" s="12" t="s">
        <v>88</v>
      </c>
      <c r="AW471" s="12" t="s">
        <v>42</v>
      </c>
      <c r="AX471" s="12" t="s">
        <v>83</v>
      </c>
      <c r="AY471" s="148" t="s">
        <v>130</v>
      </c>
    </row>
    <row r="472" spans="2:51" s="12" customFormat="1" ht="12">
      <c r="B472" s="146"/>
      <c r="D472" s="147" t="s">
        <v>141</v>
      </c>
      <c r="E472" s="148" t="s">
        <v>46</v>
      </c>
      <c r="F472" s="149" t="s">
        <v>413</v>
      </c>
      <c r="H472" s="148" t="s">
        <v>46</v>
      </c>
      <c r="I472" s="150"/>
      <c r="L472" s="146"/>
      <c r="M472" s="151"/>
      <c r="T472" s="152"/>
      <c r="AT472" s="148" t="s">
        <v>141</v>
      </c>
      <c r="AU472" s="148" t="s">
        <v>92</v>
      </c>
      <c r="AV472" s="12" t="s">
        <v>88</v>
      </c>
      <c r="AW472" s="12" t="s">
        <v>42</v>
      </c>
      <c r="AX472" s="12" t="s">
        <v>83</v>
      </c>
      <c r="AY472" s="148" t="s">
        <v>130</v>
      </c>
    </row>
    <row r="473" spans="2:51" s="12" customFormat="1" ht="12">
      <c r="B473" s="146"/>
      <c r="D473" s="147" t="s">
        <v>141</v>
      </c>
      <c r="E473" s="148" t="s">
        <v>46</v>
      </c>
      <c r="F473" s="149" t="s">
        <v>414</v>
      </c>
      <c r="H473" s="148" t="s">
        <v>46</v>
      </c>
      <c r="I473" s="150"/>
      <c r="L473" s="146"/>
      <c r="M473" s="151"/>
      <c r="T473" s="152"/>
      <c r="AT473" s="148" t="s">
        <v>141</v>
      </c>
      <c r="AU473" s="148" t="s">
        <v>92</v>
      </c>
      <c r="AV473" s="12" t="s">
        <v>88</v>
      </c>
      <c r="AW473" s="12" t="s">
        <v>42</v>
      </c>
      <c r="AX473" s="12" t="s">
        <v>83</v>
      </c>
      <c r="AY473" s="148" t="s">
        <v>130</v>
      </c>
    </row>
    <row r="474" spans="2:51" s="12" customFormat="1" ht="12">
      <c r="B474" s="146"/>
      <c r="D474" s="147" t="s">
        <v>141</v>
      </c>
      <c r="E474" s="148" t="s">
        <v>46</v>
      </c>
      <c r="F474" s="149" t="s">
        <v>415</v>
      </c>
      <c r="H474" s="148" t="s">
        <v>46</v>
      </c>
      <c r="I474" s="150"/>
      <c r="L474" s="146"/>
      <c r="M474" s="151"/>
      <c r="T474" s="152"/>
      <c r="AT474" s="148" t="s">
        <v>141</v>
      </c>
      <c r="AU474" s="148" t="s">
        <v>92</v>
      </c>
      <c r="AV474" s="12" t="s">
        <v>88</v>
      </c>
      <c r="AW474" s="12" t="s">
        <v>42</v>
      </c>
      <c r="AX474" s="12" t="s">
        <v>83</v>
      </c>
      <c r="AY474" s="148" t="s">
        <v>130</v>
      </c>
    </row>
    <row r="475" spans="2:51" s="13" customFormat="1" ht="12">
      <c r="B475" s="153"/>
      <c r="D475" s="147" t="s">
        <v>141</v>
      </c>
      <c r="E475" s="154" t="s">
        <v>46</v>
      </c>
      <c r="F475" s="155" t="s">
        <v>416</v>
      </c>
      <c r="H475" s="156">
        <v>34.8</v>
      </c>
      <c r="I475" s="157"/>
      <c r="L475" s="153"/>
      <c r="M475" s="158"/>
      <c r="T475" s="159"/>
      <c r="AT475" s="154" t="s">
        <v>141</v>
      </c>
      <c r="AU475" s="154" t="s">
        <v>92</v>
      </c>
      <c r="AV475" s="13" t="s">
        <v>92</v>
      </c>
      <c r="AW475" s="13" t="s">
        <v>42</v>
      </c>
      <c r="AX475" s="13" t="s">
        <v>88</v>
      </c>
      <c r="AY475" s="154" t="s">
        <v>130</v>
      </c>
    </row>
    <row r="476" spans="2:65" s="1" customFormat="1" ht="33" customHeight="1">
      <c r="B476" s="34"/>
      <c r="C476" s="129" t="s">
        <v>417</v>
      </c>
      <c r="D476" s="129" t="s">
        <v>132</v>
      </c>
      <c r="E476" s="130" t="s">
        <v>418</v>
      </c>
      <c r="F476" s="131" t="s">
        <v>419</v>
      </c>
      <c r="G476" s="132" t="s">
        <v>176</v>
      </c>
      <c r="H476" s="133">
        <v>2088</v>
      </c>
      <c r="I476" s="134"/>
      <c r="J476" s="135">
        <f>ROUND(I476*H476,2)</f>
        <v>0</v>
      </c>
      <c r="K476" s="131" t="s">
        <v>136</v>
      </c>
      <c r="L476" s="34"/>
      <c r="M476" s="136" t="s">
        <v>46</v>
      </c>
      <c r="N476" s="137" t="s">
        <v>54</v>
      </c>
      <c r="P476" s="138">
        <f>O476*H476</f>
        <v>0</v>
      </c>
      <c r="Q476" s="138">
        <v>0</v>
      </c>
      <c r="R476" s="138">
        <f>Q476*H476</f>
        <v>0</v>
      </c>
      <c r="S476" s="138">
        <v>0</v>
      </c>
      <c r="T476" s="139">
        <f>S476*H476</f>
        <v>0</v>
      </c>
      <c r="AR476" s="140" t="s">
        <v>137</v>
      </c>
      <c r="AT476" s="140" t="s">
        <v>132</v>
      </c>
      <c r="AU476" s="140" t="s">
        <v>92</v>
      </c>
      <c r="AY476" s="18" t="s">
        <v>130</v>
      </c>
      <c r="BE476" s="141">
        <f>IF(N476="základní",J476,0)</f>
        <v>0</v>
      </c>
      <c r="BF476" s="141">
        <f>IF(N476="snížená",J476,0)</f>
        <v>0</v>
      </c>
      <c r="BG476" s="141">
        <f>IF(N476="zákl. přenesená",J476,0)</f>
        <v>0</v>
      </c>
      <c r="BH476" s="141">
        <f>IF(N476="sníž. přenesená",J476,0)</f>
        <v>0</v>
      </c>
      <c r="BI476" s="141">
        <f>IF(N476="nulová",J476,0)</f>
        <v>0</v>
      </c>
      <c r="BJ476" s="18" t="s">
        <v>88</v>
      </c>
      <c r="BK476" s="141">
        <f>ROUND(I476*H476,2)</f>
        <v>0</v>
      </c>
      <c r="BL476" s="18" t="s">
        <v>137</v>
      </c>
      <c r="BM476" s="140" t="s">
        <v>420</v>
      </c>
    </row>
    <row r="477" spans="2:47" s="1" customFormat="1" ht="12">
      <c r="B477" s="34"/>
      <c r="D477" s="142" t="s">
        <v>139</v>
      </c>
      <c r="F477" s="143" t="s">
        <v>421</v>
      </c>
      <c r="I477" s="144"/>
      <c r="L477" s="34"/>
      <c r="M477" s="145"/>
      <c r="T477" s="55"/>
      <c r="AT477" s="18" t="s">
        <v>139</v>
      </c>
      <c r="AU477" s="18" t="s">
        <v>92</v>
      </c>
    </row>
    <row r="478" spans="2:51" s="12" customFormat="1" ht="12">
      <c r="B478" s="146"/>
      <c r="D478" s="147" t="s">
        <v>141</v>
      </c>
      <c r="E478" s="148" t="s">
        <v>46</v>
      </c>
      <c r="F478" s="149" t="s">
        <v>422</v>
      </c>
      <c r="H478" s="148" t="s">
        <v>46</v>
      </c>
      <c r="I478" s="150"/>
      <c r="L478" s="146"/>
      <c r="M478" s="151"/>
      <c r="T478" s="152"/>
      <c r="AT478" s="148" t="s">
        <v>141</v>
      </c>
      <c r="AU478" s="148" t="s">
        <v>92</v>
      </c>
      <c r="AV478" s="12" t="s">
        <v>88</v>
      </c>
      <c r="AW478" s="12" t="s">
        <v>42</v>
      </c>
      <c r="AX478" s="12" t="s">
        <v>83</v>
      </c>
      <c r="AY478" s="148" t="s">
        <v>130</v>
      </c>
    </row>
    <row r="479" spans="2:51" s="12" customFormat="1" ht="12">
      <c r="B479" s="146"/>
      <c r="D479" s="147" t="s">
        <v>141</v>
      </c>
      <c r="E479" s="148" t="s">
        <v>46</v>
      </c>
      <c r="F479" s="149" t="s">
        <v>412</v>
      </c>
      <c r="H479" s="148" t="s">
        <v>46</v>
      </c>
      <c r="I479" s="150"/>
      <c r="L479" s="146"/>
      <c r="M479" s="151"/>
      <c r="T479" s="152"/>
      <c r="AT479" s="148" t="s">
        <v>141</v>
      </c>
      <c r="AU479" s="148" t="s">
        <v>92</v>
      </c>
      <c r="AV479" s="12" t="s">
        <v>88</v>
      </c>
      <c r="AW479" s="12" t="s">
        <v>42</v>
      </c>
      <c r="AX479" s="12" t="s">
        <v>83</v>
      </c>
      <c r="AY479" s="148" t="s">
        <v>130</v>
      </c>
    </row>
    <row r="480" spans="2:51" s="12" customFormat="1" ht="12">
      <c r="B480" s="146"/>
      <c r="D480" s="147" t="s">
        <v>141</v>
      </c>
      <c r="E480" s="148" t="s">
        <v>46</v>
      </c>
      <c r="F480" s="149" t="s">
        <v>413</v>
      </c>
      <c r="H480" s="148" t="s">
        <v>46</v>
      </c>
      <c r="I480" s="150"/>
      <c r="L480" s="146"/>
      <c r="M480" s="151"/>
      <c r="T480" s="152"/>
      <c r="AT480" s="148" t="s">
        <v>141</v>
      </c>
      <c r="AU480" s="148" t="s">
        <v>92</v>
      </c>
      <c r="AV480" s="12" t="s">
        <v>88</v>
      </c>
      <c r="AW480" s="12" t="s">
        <v>42</v>
      </c>
      <c r="AX480" s="12" t="s">
        <v>83</v>
      </c>
      <c r="AY480" s="148" t="s">
        <v>130</v>
      </c>
    </row>
    <row r="481" spans="2:51" s="12" customFormat="1" ht="12">
      <c r="B481" s="146"/>
      <c r="D481" s="147" t="s">
        <v>141</v>
      </c>
      <c r="E481" s="148" t="s">
        <v>46</v>
      </c>
      <c r="F481" s="149" t="s">
        <v>414</v>
      </c>
      <c r="H481" s="148" t="s">
        <v>46</v>
      </c>
      <c r="I481" s="150"/>
      <c r="L481" s="146"/>
      <c r="M481" s="151"/>
      <c r="T481" s="152"/>
      <c r="AT481" s="148" t="s">
        <v>141</v>
      </c>
      <c r="AU481" s="148" t="s">
        <v>92</v>
      </c>
      <c r="AV481" s="12" t="s">
        <v>88</v>
      </c>
      <c r="AW481" s="12" t="s">
        <v>42</v>
      </c>
      <c r="AX481" s="12" t="s">
        <v>83</v>
      </c>
      <c r="AY481" s="148" t="s">
        <v>130</v>
      </c>
    </row>
    <row r="482" spans="2:51" s="12" customFormat="1" ht="12">
      <c r="B482" s="146"/>
      <c r="D482" s="147" t="s">
        <v>141</v>
      </c>
      <c r="E482" s="148" t="s">
        <v>46</v>
      </c>
      <c r="F482" s="149" t="s">
        <v>415</v>
      </c>
      <c r="H482" s="148" t="s">
        <v>46</v>
      </c>
      <c r="I482" s="150"/>
      <c r="L482" s="146"/>
      <c r="M482" s="151"/>
      <c r="T482" s="152"/>
      <c r="AT482" s="148" t="s">
        <v>141</v>
      </c>
      <c r="AU482" s="148" t="s">
        <v>92</v>
      </c>
      <c r="AV482" s="12" t="s">
        <v>88</v>
      </c>
      <c r="AW482" s="12" t="s">
        <v>42</v>
      </c>
      <c r="AX482" s="12" t="s">
        <v>83</v>
      </c>
      <c r="AY482" s="148" t="s">
        <v>130</v>
      </c>
    </row>
    <row r="483" spans="2:51" s="13" customFormat="1" ht="12">
      <c r="B483" s="153"/>
      <c r="D483" s="147" t="s">
        <v>141</v>
      </c>
      <c r="E483" s="154" t="s">
        <v>46</v>
      </c>
      <c r="F483" s="155" t="s">
        <v>423</v>
      </c>
      <c r="H483" s="156">
        <v>2088</v>
      </c>
      <c r="I483" s="157"/>
      <c r="L483" s="153"/>
      <c r="M483" s="158"/>
      <c r="T483" s="159"/>
      <c r="AT483" s="154" t="s">
        <v>141</v>
      </c>
      <c r="AU483" s="154" t="s">
        <v>92</v>
      </c>
      <c r="AV483" s="13" t="s">
        <v>92</v>
      </c>
      <c r="AW483" s="13" t="s">
        <v>42</v>
      </c>
      <c r="AX483" s="13" t="s">
        <v>88</v>
      </c>
      <c r="AY483" s="154" t="s">
        <v>130</v>
      </c>
    </row>
    <row r="484" spans="2:65" s="1" customFormat="1" ht="24.2" customHeight="1">
      <c r="B484" s="34"/>
      <c r="C484" s="129" t="s">
        <v>424</v>
      </c>
      <c r="D484" s="129" t="s">
        <v>132</v>
      </c>
      <c r="E484" s="130" t="s">
        <v>425</v>
      </c>
      <c r="F484" s="131" t="s">
        <v>426</v>
      </c>
      <c r="G484" s="132" t="s">
        <v>176</v>
      </c>
      <c r="H484" s="133">
        <v>34.8</v>
      </c>
      <c r="I484" s="134"/>
      <c r="J484" s="135">
        <f>ROUND(I484*H484,2)</f>
        <v>0</v>
      </c>
      <c r="K484" s="131" t="s">
        <v>136</v>
      </c>
      <c r="L484" s="34"/>
      <c r="M484" s="136" t="s">
        <v>46</v>
      </c>
      <c r="N484" s="137" t="s">
        <v>54</v>
      </c>
      <c r="P484" s="138">
        <f>O484*H484</f>
        <v>0</v>
      </c>
      <c r="Q484" s="138">
        <v>0</v>
      </c>
      <c r="R484" s="138">
        <f>Q484*H484</f>
        <v>0</v>
      </c>
      <c r="S484" s="138">
        <v>0</v>
      </c>
      <c r="T484" s="139">
        <f>S484*H484</f>
        <v>0</v>
      </c>
      <c r="AR484" s="140" t="s">
        <v>137</v>
      </c>
      <c r="AT484" s="140" t="s">
        <v>132</v>
      </c>
      <c r="AU484" s="140" t="s">
        <v>92</v>
      </c>
      <c r="AY484" s="18" t="s">
        <v>130</v>
      </c>
      <c r="BE484" s="141">
        <f>IF(N484="základní",J484,0)</f>
        <v>0</v>
      </c>
      <c r="BF484" s="141">
        <f>IF(N484="snížená",J484,0)</f>
        <v>0</v>
      </c>
      <c r="BG484" s="141">
        <f>IF(N484="zákl. přenesená",J484,0)</f>
        <v>0</v>
      </c>
      <c r="BH484" s="141">
        <f>IF(N484="sníž. přenesená",J484,0)</f>
        <v>0</v>
      </c>
      <c r="BI484" s="141">
        <f>IF(N484="nulová",J484,0)</f>
        <v>0</v>
      </c>
      <c r="BJ484" s="18" t="s">
        <v>88</v>
      </c>
      <c r="BK484" s="141">
        <f>ROUND(I484*H484,2)</f>
        <v>0</v>
      </c>
      <c r="BL484" s="18" t="s">
        <v>137</v>
      </c>
      <c r="BM484" s="140" t="s">
        <v>427</v>
      </c>
    </row>
    <row r="485" spans="2:47" s="1" customFormat="1" ht="12">
      <c r="B485" s="34"/>
      <c r="D485" s="142" t="s">
        <v>139</v>
      </c>
      <c r="F485" s="143" t="s">
        <v>428</v>
      </c>
      <c r="I485" s="144"/>
      <c r="L485" s="34"/>
      <c r="M485" s="145"/>
      <c r="T485" s="55"/>
      <c r="AT485" s="18" t="s">
        <v>139</v>
      </c>
      <c r="AU485" s="18" t="s">
        <v>92</v>
      </c>
    </row>
    <row r="486" spans="2:51" s="12" customFormat="1" ht="12">
      <c r="B486" s="146"/>
      <c r="D486" s="147" t="s">
        <v>141</v>
      </c>
      <c r="E486" s="148" t="s">
        <v>46</v>
      </c>
      <c r="F486" s="149" t="s">
        <v>411</v>
      </c>
      <c r="H486" s="148" t="s">
        <v>46</v>
      </c>
      <c r="I486" s="150"/>
      <c r="L486" s="146"/>
      <c r="M486" s="151"/>
      <c r="T486" s="152"/>
      <c r="AT486" s="148" t="s">
        <v>141</v>
      </c>
      <c r="AU486" s="148" t="s">
        <v>92</v>
      </c>
      <c r="AV486" s="12" t="s">
        <v>88</v>
      </c>
      <c r="AW486" s="12" t="s">
        <v>42</v>
      </c>
      <c r="AX486" s="12" t="s">
        <v>83</v>
      </c>
      <c r="AY486" s="148" t="s">
        <v>130</v>
      </c>
    </row>
    <row r="487" spans="2:51" s="12" customFormat="1" ht="12">
      <c r="B487" s="146"/>
      <c r="D487" s="147" t="s">
        <v>141</v>
      </c>
      <c r="E487" s="148" t="s">
        <v>46</v>
      </c>
      <c r="F487" s="149" t="s">
        <v>412</v>
      </c>
      <c r="H487" s="148" t="s">
        <v>46</v>
      </c>
      <c r="I487" s="150"/>
      <c r="L487" s="146"/>
      <c r="M487" s="151"/>
      <c r="T487" s="152"/>
      <c r="AT487" s="148" t="s">
        <v>141</v>
      </c>
      <c r="AU487" s="148" t="s">
        <v>92</v>
      </c>
      <c r="AV487" s="12" t="s">
        <v>88</v>
      </c>
      <c r="AW487" s="12" t="s">
        <v>42</v>
      </c>
      <c r="AX487" s="12" t="s">
        <v>83</v>
      </c>
      <c r="AY487" s="148" t="s">
        <v>130</v>
      </c>
    </row>
    <row r="488" spans="2:51" s="12" customFormat="1" ht="12">
      <c r="B488" s="146"/>
      <c r="D488" s="147" t="s">
        <v>141</v>
      </c>
      <c r="E488" s="148" t="s">
        <v>46</v>
      </c>
      <c r="F488" s="149" t="s">
        <v>413</v>
      </c>
      <c r="H488" s="148" t="s">
        <v>46</v>
      </c>
      <c r="I488" s="150"/>
      <c r="L488" s="146"/>
      <c r="M488" s="151"/>
      <c r="T488" s="152"/>
      <c r="AT488" s="148" t="s">
        <v>141</v>
      </c>
      <c r="AU488" s="148" t="s">
        <v>92</v>
      </c>
      <c r="AV488" s="12" t="s">
        <v>88</v>
      </c>
      <c r="AW488" s="12" t="s">
        <v>42</v>
      </c>
      <c r="AX488" s="12" t="s">
        <v>83</v>
      </c>
      <c r="AY488" s="148" t="s">
        <v>130</v>
      </c>
    </row>
    <row r="489" spans="2:51" s="12" customFormat="1" ht="12">
      <c r="B489" s="146"/>
      <c r="D489" s="147" t="s">
        <v>141</v>
      </c>
      <c r="E489" s="148" t="s">
        <v>46</v>
      </c>
      <c r="F489" s="149" t="s">
        <v>414</v>
      </c>
      <c r="H489" s="148" t="s">
        <v>46</v>
      </c>
      <c r="I489" s="150"/>
      <c r="L489" s="146"/>
      <c r="M489" s="151"/>
      <c r="T489" s="152"/>
      <c r="AT489" s="148" t="s">
        <v>141</v>
      </c>
      <c r="AU489" s="148" t="s">
        <v>92</v>
      </c>
      <c r="AV489" s="12" t="s">
        <v>88</v>
      </c>
      <c r="AW489" s="12" t="s">
        <v>42</v>
      </c>
      <c r="AX489" s="12" t="s">
        <v>83</v>
      </c>
      <c r="AY489" s="148" t="s">
        <v>130</v>
      </c>
    </row>
    <row r="490" spans="2:51" s="12" customFormat="1" ht="12">
      <c r="B490" s="146"/>
      <c r="D490" s="147" t="s">
        <v>141</v>
      </c>
      <c r="E490" s="148" t="s">
        <v>46</v>
      </c>
      <c r="F490" s="149" t="s">
        <v>415</v>
      </c>
      <c r="H490" s="148" t="s">
        <v>46</v>
      </c>
      <c r="I490" s="150"/>
      <c r="L490" s="146"/>
      <c r="M490" s="151"/>
      <c r="T490" s="152"/>
      <c r="AT490" s="148" t="s">
        <v>141</v>
      </c>
      <c r="AU490" s="148" t="s">
        <v>92</v>
      </c>
      <c r="AV490" s="12" t="s">
        <v>88</v>
      </c>
      <c r="AW490" s="12" t="s">
        <v>42</v>
      </c>
      <c r="AX490" s="12" t="s">
        <v>83</v>
      </c>
      <c r="AY490" s="148" t="s">
        <v>130</v>
      </c>
    </row>
    <row r="491" spans="2:51" s="13" customFormat="1" ht="12">
      <c r="B491" s="153"/>
      <c r="D491" s="147" t="s">
        <v>141</v>
      </c>
      <c r="E491" s="154" t="s">
        <v>46</v>
      </c>
      <c r="F491" s="155" t="s">
        <v>416</v>
      </c>
      <c r="H491" s="156">
        <v>34.8</v>
      </c>
      <c r="I491" s="157"/>
      <c r="L491" s="153"/>
      <c r="M491" s="158"/>
      <c r="T491" s="159"/>
      <c r="AT491" s="154" t="s">
        <v>141</v>
      </c>
      <c r="AU491" s="154" t="s">
        <v>92</v>
      </c>
      <c r="AV491" s="13" t="s">
        <v>92</v>
      </c>
      <c r="AW491" s="13" t="s">
        <v>42</v>
      </c>
      <c r="AX491" s="13" t="s">
        <v>88</v>
      </c>
      <c r="AY491" s="154" t="s">
        <v>130</v>
      </c>
    </row>
    <row r="492" spans="2:65" s="1" customFormat="1" ht="16.5" customHeight="1">
      <c r="B492" s="34"/>
      <c r="C492" s="129" t="s">
        <v>429</v>
      </c>
      <c r="D492" s="129" t="s">
        <v>132</v>
      </c>
      <c r="E492" s="130" t="s">
        <v>430</v>
      </c>
      <c r="F492" s="131" t="s">
        <v>431</v>
      </c>
      <c r="G492" s="132" t="s">
        <v>216</v>
      </c>
      <c r="H492" s="133">
        <v>1</v>
      </c>
      <c r="I492" s="134"/>
      <c r="J492" s="135">
        <f>ROUND(I492*H492,2)</f>
        <v>0</v>
      </c>
      <c r="K492" s="131" t="s">
        <v>46</v>
      </c>
      <c r="L492" s="34"/>
      <c r="M492" s="136" t="s">
        <v>46</v>
      </c>
      <c r="N492" s="137" t="s">
        <v>54</v>
      </c>
      <c r="P492" s="138">
        <f>O492*H492</f>
        <v>0</v>
      </c>
      <c r="Q492" s="138">
        <v>0</v>
      </c>
      <c r="R492" s="138">
        <f>Q492*H492</f>
        <v>0</v>
      </c>
      <c r="S492" s="138">
        <v>0.0005</v>
      </c>
      <c r="T492" s="139">
        <f>S492*H492</f>
        <v>0.0005</v>
      </c>
      <c r="AR492" s="140" t="s">
        <v>137</v>
      </c>
      <c r="AT492" s="140" t="s">
        <v>132</v>
      </c>
      <c r="AU492" s="140" t="s">
        <v>92</v>
      </c>
      <c r="AY492" s="18" t="s">
        <v>130</v>
      </c>
      <c r="BE492" s="141">
        <f>IF(N492="základní",J492,0)</f>
        <v>0</v>
      </c>
      <c r="BF492" s="141">
        <f>IF(N492="snížená",J492,0)</f>
        <v>0</v>
      </c>
      <c r="BG492" s="141">
        <f>IF(N492="zákl. přenesená",J492,0)</f>
        <v>0</v>
      </c>
      <c r="BH492" s="141">
        <f>IF(N492="sníž. přenesená",J492,0)</f>
        <v>0</v>
      </c>
      <c r="BI492" s="141">
        <f>IF(N492="nulová",J492,0)</f>
        <v>0</v>
      </c>
      <c r="BJ492" s="18" t="s">
        <v>88</v>
      </c>
      <c r="BK492" s="141">
        <f>ROUND(I492*H492,2)</f>
        <v>0</v>
      </c>
      <c r="BL492" s="18" t="s">
        <v>137</v>
      </c>
      <c r="BM492" s="140" t="s">
        <v>432</v>
      </c>
    </row>
    <row r="493" spans="2:47" s="1" customFormat="1" ht="12">
      <c r="B493" s="34"/>
      <c r="D493" s="147" t="s">
        <v>240</v>
      </c>
      <c r="F493" s="184" t="s">
        <v>433</v>
      </c>
      <c r="I493" s="144"/>
      <c r="L493" s="34"/>
      <c r="M493" s="145"/>
      <c r="T493" s="55"/>
      <c r="AT493" s="18" t="s">
        <v>240</v>
      </c>
      <c r="AU493" s="18" t="s">
        <v>92</v>
      </c>
    </row>
    <row r="494" spans="2:51" s="12" customFormat="1" ht="12">
      <c r="B494" s="146"/>
      <c r="D494" s="147" t="s">
        <v>141</v>
      </c>
      <c r="E494" s="148" t="s">
        <v>46</v>
      </c>
      <c r="F494" s="149" t="s">
        <v>434</v>
      </c>
      <c r="H494" s="148" t="s">
        <v>46</v>
      </c>
      <c r="I494" s="150"/>
      <c r="L494" s="146"/>
      <c r="M494" s="151"/>
      <c r="T494" s="152"/>
      <c r="AT494" s="148" t="s">
        <v>141</v>
      </c>
      <c r="AU494" s="148" t="s">
        <v>92</v>
      </c>
      <c r="AV494" s="12" t="s">
        <v>88</v>
      </c>
      <c r="AW494" s="12" t="s">
        <v>42</v>
      </c>
      <c r="AX494" s="12" t="s">
        <v>83</v>
      </c>
      <c r="AY494" s="148" t="s">
        <v>130</v>
      </c>
    </row>
    <row r="495" spans="2:51" s="13" customFormat="1" ht="12">
      <c r="B495" s="153"/>
      <c r="D495" s="147" t="s">
        <v>141</v>
      </c>
      <c r="E495" s="154" t="s">
        <v>46</v>
      </c>
      <c r="F495" s="155" t="s">
        <v>88</v>
      </c>
      <c r="H495" s="156">
        <v>1</v>
      </c>
      <c r="I495" s="157"/>
      <c r="L495" s="153"/>
      <c r="M495" s="158"/>
      <c r="T495" s="159"/>
      <c r="AT495" s="154" t="s">
        <v>141</v>
      </c>
      <c r="AU495" s="154" t="s">
        <v>92</v>
      </c>
      <c r="AV495" s="13" t="s">
        <v>92</v>
      </c>
      <c r="AW495" s="13" t="s">
        <v>42</v>
      </c>
      <c r="AX495" s="13" t="s">
        <v>88</v>
      </c>
      <c r="AY495" s="154" t="s">
        <v>130</v>
      </c>
    </row>
    <row r="496" spans="2:65" s="1" customFormat="1" ht="33" customHeight="1">
      <c r="B496" s="34"/>
      <c r="C496" s="129" t="s">
        <v>435</v>
      </c>
      <c r="D496" s="129" t="s">
        <v>132</v>
      </c>
      <c r="E496" s="130" t="s">
        <v>436</v>
      </c>
      <c r="F496" s="131" t="s">
        <v>437</v>
      </c>
      <c r="G496" s="132" t="s">
        <v>195</v>
      </c>
      <c r="H496" s="133">
        <v>17.872</v>
      </c>
      <c r="I496" s="134"/>
      <c r="J496" s="135">
        <f>ROUND(I496*H496,2)</f>
        <v>0</v>
      </c>
      <c r="K496" s="131" t="s">
        <v>136</v>
      </c>
      <c r="L496" s="34"/>
      <c r="M496" s="136" t="s">
        <v>46</v>
      </c>
      <c r="N496" s="137" t="s">
        <v>54</v>
      </c>
      <c r="P496" s="138">
        <f>O496*H496</f>
        <v>0</v>
      </c>
      <c r="Q496" s="138">
        <v>0</v>
      </c>
      <c r="R496" s="138">
        <f>Q496*H496</f>
        <v>0</v>
      </c>
      <c r="S496" s="138">
        <v>0.001</v>
      </c>
      <c r="T496" s="139">
        <f>S496*H496</f>
        <v>0.017872</v>
      </c>
      <c r="AR496" s="140" t="s">
        <v>137</v>
      </c>
      <c r="AT496" s="140" t="s">
        <v>132</v>
      </c>
      <c r="AU496" s="140" t="s">
        <v>92</v>
      </c>
      <c r="AY496" s="18" t="s">
        <v>130</v>
      </c>
      <c r="BE496" s="141">
        <f>IF(N496="základní",J496,0)</f>
        <v>0</v>
      </c>
      <c r="BF496" s="141">
        <f>IF(N496="snížená",J496,0)</f>
        <v>0</v>
      </c>
      <c r="BG496" s="141">
        <f>IF(N496="zákl. přenesená",J496,0)</f>
        <v>0</v>
      </c>
      <c r="BH496" s="141">
        <f>IF(N496="sníž. přenesená",J496,0)</f>
        <v>0</v>
      </c>
      <c r="BI496" s="141">
        <f>IF(N496="nulová",J496,0)</f>
        <v>0</v>
      </c>
      <c r="BJ496" s="18" t="s">
        <v>88</v>
      </c>
      <c r="BK496" s="141">
        <f>ROUND(I496*H496,2)</f>
        <v>0</v>
      </c>
      <c r="BL496" s="18" t="s">
        <v>137</v>
      </c>
      <c r="BM496" s="140" t="s">
        <v>438</v>
      </c>
    </row>
    <row r="497" spans="2:47" s="1" customFormat="1" ht="12">
      <c r="B497" s="34"/>
      <c r="D497" s="142" t="s">
        <v>139</v>
      </c>
      <c r="F497" s="143" t="s">
        <v>439</v>
      </c>
      <c r="I497" s="144"/>
      <c r="L497" s="34"/>
      <c r="M497" s="145"/>
      <c r="T497" s="55"/>
      <c r="AT497" s="18" t="s">
        <v>139</v>
      </c>
      <c r="AU497" s="18" t="s">
        <v>92</v>
      </c>
    </row>
    <row r="498" spans="2:51" s="12" customFormat="1" ht="12">
      <c r="B498" s="146"/>
      <c r="D498" s="147" t="s">
        <v>141</v>
      </c>
      <c r="E498" s="148" t="s">
        <v>46</v>
      </c>
      <c r="F498" s="149" t="s">
        <v>268</v>
      </c>
      <c r="H498" s="148" t="s">
        <v>46</v>
      </c>
      <c r="I498" s="150"/>
      <c r="L498" s="146"/>
      <c r="M498" s="151"/>
      <c r="T498" s="152"/>
      <c r="AT498" s="148" t="s">
        <v>141</v>
      </c>
      <c r="AU498" s="148" t="s">
        <v>92</v>
      </c>
      <c r="AV498" s="12" t="s">
        <v>88</v>
      </c>
      <c r="AW498" s="12" t="s">
        <v>42</v>
      </c>
      <c r="AX498" s="12" t="s">
        <v>83</v>
      </c>
      <c r="AY498" s="148" t="s">
        <v>130</v>
      </c>
    </row>
    <row r="499" spans="2:51" s="12" customFormat="1" ht="12">
      <c r="B499" s="146"/>
      <c r="D499" s="147" t="s">
        <v>141</v>
      </c>
      <c r="E499" s="148" t="s">
        <v>46</v>
      </c>
      <c r="F499" s="149" t="s">
        <v>269</v>
      </c>
      <c r="H499" s="148" t="s">
        <v>46</v>
      </c>
      <c r="I499" s="150"/>
      <c r="L499" s="146"/>
      <c r="M499" s="151"/>
      <c r="T499" s="152"/>
      <c r="AT499" s="148" t="s">
        <v>141</v>
      </c>
      <c r="AU499" s="148" t="s">
        <v>92</v>
      </c>
      <c r="AV499" s="12" t="s">
        <v>88</v>
      </c>
      <c r="AW499" s="12" t="s">
        <v>42</v>
      </c>
      <c r="AX499" s="12" t="s">
        <v>83</v>
      </c>
      <c r="AY499" s="148" t="s">
        <v>130</v>
      </c>
    </row>
    <row r="500" spans="2:51" s="12" customFormat="1" ht="12">
      <c r="B500" s="146"/>
      <c r="D500" s="147" t="s">
        <v>141</v>
      </c>
      <c r="E500" s="148" t="s">
        <v>46</v>
      </c>
      <c r="F500" s="149" t="s">
        <v>270</v>
      </c>
      <c r="H500" s="148" t="s">
        <v>46</v>
      </c>
      <c r="I500" s="150"/>
      <c r="L500" s="146"/>
      <c r="M500" s="151"/>
      <c r="T500" s="152"/>
      <c r="AT500" s="148" t="s">
        <v>141</v>
      </c>
      <c r="AU500" s="148" t="s">
        <v>92</v>
      </c>
      <c r="AV500" s="12" t="s">
        <v>88</v>
      </c>
      <c r="AW500" s="12" t="s">
        <v>42</v>
      </c>
      <c r="AX500" s="12" t="s">
        <v>83</v>
      </c>
      <c r="AY500" s="148" t="s">
        <v>130</v>
      </c>
    </row>
    <row r="501" spans="2:51" s="12" customFormat="1" ht="12">
      <c r="B501" s="146"/>
      <c r="D501" s="147" t="s">
        <v>141</v>
      </c>
      <c r="E501" s="148" t="s">
        <v>46</v>
      </c>
      <c r="F501" s="149" t="s">
        <v>271</v>
      </c>
      <c r="H501" s="148" t="s">
        <v>46</v>
      </c>
      <c r="I501" s="150"/>
      <c r="L501" s="146"/>
      <c r="M501" s="151"/>
      <c r="T501" s="152"/>
      <c r="AT501" s="148" t="s">
        <v>141</v>
      </c>
      <c r="AU501" s="148" t="s">
        <v>92</v>
      </c>
      <c r="AV501" s="12" t="s">
        <v>88</v>
      </c>
      <c r="AW501" s="12" t="s">
        <v>42</v>
      </c>
      <c r="AX501" s="12" t="s">
        <v>83</v>
      </c>
      <c r="AY501" s="148" t="s">
        <v>130</v>
      </c>
    </row>
    <row r="502" spans="2:51" s="12" customFormat="1" ht="12">
      <c r="B502" s="146"/>
      <c r="D502" s="147" t="s">
        <v>141</v>
      </c>
      <c r="E502" s="148" t="s">
        <v>46</v>
      </c>
      <c r="F502" s="149" t="s">
        <v>272</v>
      </c>
      <c r="H502" s="148" t="s">
        <v>46</v>
      </c>
      <c r="I502" s="150"/>
      <c r="L502" s="146"/>
      <c r="M502" s="151"/>
      <c r="T502" s="152"/>
      <c r="AT502" s="148" t="s">
        <v>141</v>
      </c>
      <c r="AU502" s="148" t="s">
        <v>92</v>
      </c>
      <c r="AV502" s="12" t="s">
        <v>88</v>
      </c>
      <c r="AW502" s="12" t="s">
        <v>42</v>
      </c>
      <c r="AX502" s="12" t="s">
        <v>83</v>
      </c>
      <c r="AY502" s="148" t="s">
        <v>130</v>
      </c>
    </row>
    <row r="503" spans="2:51" s="12" customFormat="1" ht="12">
      <c r="B503" s="146"/>
      <c r="D503" s="147" t="s">
        <v>141</v>
      </c>
      <c r="E503" s="148" t="s">
        <v>46</v>
      </c>
      <c r="F503" s="149" t="s">
        <v>270</v>
      </c>
      <c r="H503" s="148" t="s">
        <v>46</v>
      </c>
      <c r="I503" s="150"/>
      <c r="L503" s="146"/>
      <c r="M503" s="151"/>
      <c r="T503" s="152"/>
      <c r="AT503" s="148" t="s">
        <v>141</v>
      </c>
      <c r="AU503" s="148" t="s">
        <v>92</v>
      </c>
      <c r="AV503" s="12" t="s">
        <v>88</v>
      </c>
      <c r="AW503" s="12" t="s">
        <v>42</v>
      </c>
      <c r="AX503" s="12" t="s">
        <v>83</v>
      </c>
      <c r="AY503" s="148" t="s">
        <v>130</v>
      </c>
    </row>
    <row r="504" spans="2:51" s="12" customFormat="1" ht="12">
      <c r="B504" s="146"/>
      <c r="D504" s="147" t="s">
        <v>141</v>
      </c>
      <c r="E504" s="148" t="s">
        <v>46</v>
      </c>
      <c r="F504" s="149" t="s">
        <v>273</v>
      </c>
      <c r="H504" s="148" t="s">
        <v>46</v>
      </c>
      <c r="I504" s="150"/>
      <c r="L504" s="146"/>
      <c r="M504" s="151"/>
      <c r="T504" s="152"/>
      <c r="AT504" s="148" t="s">
        <v>141</v>
      </c>
      <c r="AU504" s="148" t="s">
        <v>92</v>
      </c>
      <c r="AV504" s="12" t="s">
        <v>88</v>
      </c>
      <c r="AW504" s="12" t="s">
        <v>42</v>
      </c>
      <c r="AX504" s="12" t="s">
        <v>83</v>
      </c>
      <c r="AY504" s="148" t="s">
        <v>130</v>
      </c>
    </row>
    <row r="505" spans="2:51" s="12" customFormat="1" ht="12">
      <c r="B505" s="146"/>
      <c r="D505" s="147" t="s">
        <v>141</v>
      </c>
      <c r="E505" s="148" t="s">
        <v>46</v>
      </c>
      <c r="F505" s="149" t="s">
        <v>274</v>
      </c>
      <c r="H505" s="148" t="s">
        <v>46</v>
      </c>
      <c r="I505" s="150"/>
      <c r="L505" s="146"/>
      <c r="M505" s="151"/>
      <c r="T505" s="152"/>
      <c r="AT505" s="148" t="s">
        <v>141</v>
      </c>
      <c r="AU505" s="148" t="s">
        <v>92</v>
      </c>
      <c r="AV505" s="12" t="s">
        <v>88</v>
      </c>
      <c r="AW505" s="12" t="s">
        <v>42</v>
      </c>
      <c r="AX505" s="12" t="s">
        <v>83</v>
      </c>
      <c r="AY505" s="148" t="s">
        <v>130</v>
      </c>
    </row>
    <row r="506" spans="2:51" s="12" customFormat="1" ht="12">
      <c r="B506" s="146"/>
      <c r="D506" s="147" t="s">
        <v>141</v>
      </c>
      <c r="E506" s="148" t="s">
        <v>46</v>
      </c>
      <c r="F506" s="149" t="s">
        <v>275</v>
      </c>
      <c r="H506" s="148" t="s">
        <v>46</v>
      </c>
      <c r="I506" s="150"/>
      <c r="L506" s="146"/>
      <c r="M506" s="151"/>
      <c r="T506" s="152"/>
      <c r="AT506" s="148" t="s">
        <v>141</v>
      </c>
      <c r="AU506" s="148" t="s">
        <v>92</v>
      </c>
      <c r="AV506" s="12" t="s">
        <v>88</v>
      </c>
      <c r="AW506" s="12" t="s">
        <v>42</v>
      </c>
      <c r="AX506" s="12" t="s">
        <v>83</v>
      </c>
      <c r="AY506" s="148" t="s">
        <v>130</v>
      </c>
    </row>
    <row r="507" spans="2:51" s="12" customFormat="1" ht="12">
      <c r="B507" s="146"/>
      <c r="D507" s="147" t="s">
        <v>141</v>
      </c>
      <c r="E507" s="148" t="s">
        <v>46</v>
      </c>
      <c r="F507" s="149" t="s">
        <v>276</v>
      </c>
      <c r="H507" s="148" t="s">
        <v>46</v>
      </c>
      <c r="I507" s="150"/>
      <c r="L507" s="146"/>
      <c r="M507" s="151"/>
      <c r="T507" s="152"/>
      <c r="AT507" s="148" t="s">
        <v>141</v>
      </c>
      <c r="AU507" s="148" t="s">
        <v>92</v>
      </c>
      <c r="AV507" s="12" t="s">
        <v>88</v>
      </c>
      <c r="AW507" s="12" t="s">
        <v>42</v>
      </c>
      <c r="AX507" s="12" t="s">
        <v>83</v>
      </c>
      <c r="AY507" s="148" t="s">
        <v>130</v>
      </c>
    </row>
    <row r="508" spans="2:51" s="12" customFormat="1" ht="12">
      <c r="B508" s="146"/>
      <c r="D508" s="147" t="s">
        <v>141</v>
      </c>
      <c r="E508" s="148" t="s">
        <v>46</v>
      </c>
      <c r="F508" s="149" t="s">
        <v>277</v>
      </c>
      <c r="H508" s="148" t="s">
        <v>46</v>
      </c>
      <c r="I508" s="150"/>
      <c r="L508" s="146"/>
      <c r="M508" s="151"/>
      <c r="T508" s="152"/>
      <c r="AT508" s="148" t="s">
        <v>141</v>
      </c>
      <c r="AU508" s="148" t="s">
        <v>92</v>
      </c>
      <c r="AV508" s="12" t="s">
        <v>88</v>
      </c>
      <c r="AW508" s="12" t="s">
        <v>42</v>
      </c>
      <c r="AX508" s="12" t="s">
        <v>83</v>
      </c>
      <c r="AY508" s="148" t="s">
        <v>130</v>
      </c>
    </row>
    <row r="509" spans="2:51" s="12" customFormat="1" ht="12">
      <c r="B509" s="146"/>
      <c r="D509" s="147" t="s">
        <v>141</v>
      </c>
      <c r="E509" s="148" t="s">
        <v>46</v>
      </c>
      <c r="F509" s="149" t="s">
        <v>223</v>
      </c>
      <c r="H509" s="148" t="s">
        <v>46</v>
      </c>
      <c r="I509" s="150"/>
      <c r="L509" s="146"/>
      <c r="M509" s="151"/>
      <c r="T509" s="152"/>
      <c r="AT509" s="148" t="s">
        <v>141</v>
      </c>
      <c r="AU509" s="148" t="s">
        <v>92</v>
      </c>
      <c r="AV509" s="12" t="s">
        <v>88</v>
      </c>
      <c r="AW509" s="12" t="s">
        <v>42</v>
      </c>
      <c r="AX509" s="12" t="s">
        <v>83</v>
      </c>
      <c r="AY509" s="148" t="s">
        <v>130</v>
      </c>
    </row>
    <row r="510" spans="2:51" s="13" customFormat="1" ht="12">
      <c r="B510" s="153"/>
      <c r="D510" s="147" t="s">
        <v>141</v>
      </c>
      <c r="E510" s="154" t="s">
        <v>46</v>
      </c>
      <c r="F510" s="155" t="s">
        <v>278</v>
      </c>
      <c r="H510" s="156">
        <v>17.872</v>
      </c>
      <c r="I510" s="157"/>
      <c r="L510" s="153"/>
      <c r="M510" s="158"/>
      <c r="T510" s="159"/>
      <c r="AT510" s="154" t="s">
        <v>141</v>
      </c>
      <c r="AU510" s="154" t="s">
        <v>92</v>
      </c>
      <c r="AV510" s="13" t="s">
        <v>92</v>
      </c>
      <c r="AW510" s="13" t="s">
        <v>42</v>
      </c>
      <c r="AX510" s="13" t="s">
        <v>88</v>
      </c>
      <c r="AY510" s="154" t="s">
        <v>130</v>
      </c>
    </row>
    <row r="511" spans="2:65" s="1" customFormat="1" ht="33" customHeight="1">
      <c r="B511" s="34"/>
      <c r="C511" s="129" t="s">
        <v>440</v>
      </c>
      <c r="D511" s="129" t="s">
        <v>132</v>
      </c>
      <c r="E511" s="130" t="s">
        <v>441</v>
      </c>
      <c r="F511" s="131" t="s">
        <v>442</v>
      </c>
      <c r="G511" s="132" t="s">
        <v>176</v>
      </c>
      <c r="H511" s="133">
        <v>134.246</v>
      </c>
      <c r="I511" s="134"/>
      <c r="J511" s="135">
        <f>ROUND(I511*H511,2)</f>
        <v>0</v>
      </c>
      <c r="K511" s="131" t="s">
        <v>136</v>
      </c>
      <c r="L511" s="34"/>
      <c r="M511" s="136" t="s">
        <v>46</v>
      </c>
      <c r="N511" s="137" t="s">
        <v>54</v>
      </c>
      <c r="P511" s="138">
        <f>O511*H511</f>
        <v>0</v>
      </c>
      <c r="Q511" s="138">
        <v>0</v>
      </c>
      <c r="R511" s="138">
        <f>Q511*H511</f>
        <v>0</v>
      </c>
      <c r="S511" s="138">
        <v>0.065</v>
      </c>
      <c r="T511" s="139">
        <f>S511*H511</f>
        <v>8.725990000000001</v>
      </c>
      <c r="AR511" s="140" t="s">
        <v>137</v>
      </c>
      <c r="AT511" s="140" t="s">
        <v>132</v>
      </c>
      <c r="AU511" s="140" t="s">
        <v>92</v>
      </c>
      <c r="AY511" s="18" t="s">
        <v>130</v>
      </c>
      <c r="BE511" s="141">
        <f>IF(N511="základní",J511,0)</f>
        <v>0</v>
      </c>
      <c r="BF511" s="141">
        <f>IF(N511="snížená",J511,0)</f>
        <v>0</v>
      </c>
      <c r="BG511" s="141">
        <f>IF(N511="zákl. přenesená",J511,0)</f>
        <v>0</v>
      </c>
      <c r="BH511" s="141">
        <f>IF(N511="sníž. přenesená",J511,0)</f>
        <v>0</v>
      </c>
      <c r="BI511" s="141">
        <f>IF(N511="nulová",J511,0)</f>
        <v>0</v>
      </c>
      <c r="BJ511" s="18" t="s">
        <v>88</v>
      </c>
      <c r="BK511" s="141">
        <f>ROUND(I511*H511,2)</f>
        <v>0</v>
      </c>
      <c r="BL511" s="18" t="s">
        <v>137</v>
      </c>
      <c r="BM511" s="140" t="s">
        <v>443</v>
      </c>
    </row>
    <row r="512" spans="2:47" s="1" customFormat="1" ht="12">
      <c r="B512" s="34"/>
      <c r="D512" s="142" t="s">
        <v>139</v>
      </c>
      <c r="F512" s="143" t="s">
        <v>444</v>
      </c>
      <c r="I512" s="144"/>
      <c r="L512" s="34"/>
      <c r="M512" s="145"/>
      <c r="T512" s="55"/>
      <c r="AT512" s="18" t="s">
        <v>139</v>
      </c>
      <c r="AU512" s="18" t="s">
        <v>92</v>
      </c>
    </row>
    <row r="513" spans="2:51" s="12" customFormat="1" ht="12">
      <c r="B513" s="146"/>
      <c r="D513" s="147" t="s">
        <v>141</v>
      </c>
      <c r="E513" s="148" t="s">
        <v>46</v>
      </c>
      <c r="F513" s="149" t="s">
        <v>445</v>
      </c>
      <c r="H513" s="148" t="s">
        <v>46</v>
      </c>
      <c r="I513" s="150"/>
      <c r="L513" s="146"/>
      <c r="M513" s="151"/>
      <c r="T513" s="152"/>
      <c r="AT513" s="148" t="s">
        <v>141</v>
      </c>
      <c r="AU513" s="148" t="s">
        <v>92</v>
      </c>
      <c r="AV513" s="12" t="s">
        <v>88</v>
      </c>
      <c r="AW513" s="12" t="s">
        <v>42</v>
      </c>
      <c r="AX513" s="12" t="s">
        <v>83</v>
      </c>
      <c r="AY513" s="148" t="s">
        <v>130</v>
      </c>
    </row>
    <row r="514" spans="2:51" s="12" customFormat="1" ht="12">
      <c r="B514" s="146"/>
      <c r="D514" s="147" t="s">
        <v>141</v>
      </c>
      <c r="E514" s="148" t="s">
        <v>46</v>
      </c>
      <c r="F514" s="149" t="s">
        <v>245</v>
      </c>
      <c r="H514" s="148" t="s">
        <v>46</v>
      </c>
      <c r="I514" s="150"/>
      <c r="L514" s="146"/>
      <c r="M514" s="151"/>
      <c r="T514" s="152"/>
      <c r="AT514" s="148" t="s">
        <v>141</v>
      </c>
      <c r="AU514" s="148" t="s">
        <v>92</v>
      </c>
      <c r="AV514" s="12" t="s">
        <v>88</v>
      </c>
      <c r="AW514" s="12" t="s">
        <v>42</v>
      </c>
      <c r="AX514" s="12" t="s">
        <v>83</v>
      </c>
      <c r="AY514" s="148" t="s">
        <v>130</v>
      </c>
    </row>
    <row r="515" spans="2:51" s="12" customFormat="1" ht="12">
      <c r="B515" s="146"/>
      <c r="D515" s="147" t="s">
        <v>141</v>
      </c>
      <c r="E515" s="148" t="s">
        <v>46</v>
      </c>
      <c r="F515" s="149" t="s">
        <v>446</v>
      </c>
      <c r="H515" s="148" t="s">
        <v>46</v>
      </c>
      <c r="I515" s="150"/>
      <c r="L515" s="146"/>
      <c r="M515" s="151"/>
      <c r="T515" s="152"/>
      <c r="AT515" s="148" t="s">
        <v>141</v>
      </c>
      <c r="AU515" s="148" t="s">
        <v>92</v>
      </c>
      <c r="AV515" s="12" t="s">
        <v>88</v>
      </c>
      <c r="AW515" s="12" t="s">
        <v>42</v>
      </c>
      <c r="AX515" s="12" t="s">
        <v>83</v>
      </c>
      <c r="AY515" s="148" t="s">
        <v>130</v>
      </c>
    </row>
    <row r="516" spans="2:51" s="13" customFormat="1" ht="12">
      <c r="B516" s="153"/>
      <c r="D516" s="147" t="s">
        <v>141</v>
      </c>
      <c r="E516" s="154" t="s">
        <v>46</v>
      </c>
      <c r="F516" s="155" t="s">
        <v>447</v>
      </c>
      <c r="H516" s="156">
        <v>23.22</v>
      </c>
      <c r="I516" s="157"/>
      <c r="L516" s="153"/>
      <c r="M516" s="158"/>
      <c r="T516" s="159"/>
      <c r="AT516" s="154" t="s">
        <v>141</v>
      </c>
      <c r="AU516" s="154" t="s">
        <v>92</v>
      </c>
      <c r="AV516" s="13" t="s">
        <v>92</v>
      </c>
      <c r="AW516" s="13" t="s">
        <v>42</v>
      </c>
      <c r="AX516" s="13" t="s">
        <v>83</v>
      </c>
      <c r="AY516" s="154" t="s">
        <v>130</v>
      </c>
    </row>
    <row r="517" spans="2:51" s="12" customFormat="1" ht="12">
      <c r="B517" s="146"/>
      <c r="D517" s="147" t="s">
        <v>141</v>
      </c>
      <c r="E517" s="148" t="s">
        <v>46</v>
      </c>
      <c r="F517" s="149" t="s">
        <v>247</v>
      </c>
      <c r="H517" s="148" t="s">
        <v>46</v>
      </c>
      <c r="I517" s="150"/>
      <c r="L517" s="146"/>
      <c r="M517" s="151"/>
      <c r="T517" s="152"/>
      <c r="AT517" s="148" t="s">
        <v>141</v>
      </c>
      <c r="AU517" s="148" t="s">
        <v>92</v>
      </c>
      <c r="AV517" s="12" t="s">
        <v>88</v>
      </c>
      <c r="AW517" s="12" t="s">
        <v>42</v>
      </c>
      <c r="AX517" s="12" t="s">
        <v>83</v>
      </c>
      <c r="AY517" s="148" t="s">
        <v>130</v>
      </c>
    </row>
    <row r="518" spans="2:51" s="12" customFormat="1" ht="12">
      <c r="B518" s="146"/>
      <c r="D518" s="147" t="s">
        <v>141</v>
      </c>
      <c r="E518" s="148" t="s">
        <v>46</v>
      </c>
      <c r="F518" s="149" t="s">
        <v>448</v>
      </c>
      <c r="H518" s="148" t="s">
        <v>46</v>
      </c>
      <c r="I518" s="150"/>
      <c r="L518" s="146"/>
      <c r="M518" s="151"/>
      <c r="T518" s="152"/>
      <c r="AT518" s="148" t="s">
        <v>141</v>
      </c>
      <c r="AU518" s="148" t="s">
        <v>92</v>
      </c>
      <c r="AV518" s="12" t="s">
        <v>88</v>
      </c>
      <c r="AW518" s="12" t="s">
        <v>42</v>
      </c>
      <c r="AX518" s="12" t="s">
        <v>83</v>
      </c>
      <c r="AY518" s="148" t="s">
        <v>130</v>
      </c>
    </row>
    <row r="519" spans="2:51" s="13" customFormat="1" ht="12">
      <c r="B519" s="153"/>
      <c r="D519" s="147" t="s">
        <v>141</v>
      </c>
      <c r="E519" s="154" t="s">
        <v>46</v>
      </c>
      <c r="F519" s="155" t="s">
        <v>449</v>
      </c>
      <c r="H519" s="156">
        <v>24.638</v>
      </c>
      <c r="I519" s="157"/>
      <c r="L519" s="153"/>
      <c r="M519" s="158"/>
      <c r="T519" s="159"/>
      <c r="AT519" s="154" t="s">
        <v>141</v>
      </c>
      <c r="AU519" s="154" t="s">
        <v>92</v>
      </c>
      <c r="AV519" s="13" t="s">
        <v>92</v>
      </c>
      <c r="AW519" s="13" t="s">
        <v>42</v>
      </c>
      <c r="AX519" s="13" t="s">
        <v>83</v>
      </c>
      <c r="AY519" s="154" t="s">
        <v>130</v>
      </c>
    </row>
    <row r="520" spans="2:51" s="14" customFormat="1" ht="12">
      <c r="B520" s="160"/>
      <c r="D520" s="147" t="s">
        <v>141</v>
      </c>
      <c r="E520" s="161" t="s">
        <v>46</v>
      </c>
      <c r="F520" s="162" t="s">
        <v>152</v>
      </c>
      <c r="H520" s="163">
        <v>47.858000000000004</v>
      </c>
      <c r="I520" s="164"/>
      <c r="L520" s="160"/>
      <c r="M520" s="165"/>
      <c r="T520" s="166"/>
      <c r="AT520" s="161" t="s">
        <v>141</v>
      </c>
      <c r="AU520" s="161" t="s">
        <v>92</v>
      </c>
      <c r="AV520" s="14" t="s">
        <v>95</v>
      </c>
      <c r="AW520" s="14" t="s">
        <v>42</v>
      </c>
      <c r="AX520" s="14" t="s">
        <v>83</v>
      </c>
      <c r="AY520" s="161" t="s">
        <v>130</v>
      </c>
    </row>
    <row r="521" spans="2:51" s="12" customFormat="1" ht="12">
      <c r="B521" s="146"/>
      <c r="D521" s="147" t="s">
        <v>141</v>
      </c>
      <c r="E521" s="148" t="s">
        <v>46</v>
      </c>
      <c r="F521" s="149" t="s">
        <v>450</v>
      </c>
      <c r="H521" s="148" t="s">
        <v>46</v>
      </c>
      <c r="I521" s="150"/>
      <c r="L521" s="146"/>
      <c r="M521" s="151"/>
      <c r="T521" s="152"/>
      <c r="AT521" s="148" t="s">
        <v>141</v>
      </c>
      <c r="AU521" s="148" t="s">
        <v>92</v>
      </c>
      <c r="AV521" s="12" t="s">
        <v>88</v>
      </c>
      <c r="AW521" s="12" t="s">
        <v>42</v>
      </c>
      <c r="AX521" s="12" t="s">
        <v>83</v>
      </c>
      <c r="AY521" s="148" t="s">
        <v>130</v>
      </c>
    </row>
    <row r="522" spans="2:51" s="12" customFormat="1" ht="12">
      <c r="B522" s="146"/>
      <c r="D522" s="147" t="s">
        <v>141</v>
      </c>
      <c r="E522" s="148" t="s">
        <v>46</v>
      </c>
      <c r="F522" s="149" t="s">
        <v>157</v>
      </c>
      <c r="H522" s="148" t="s">
        <v>46</v>
      </c>
      <c r="I522" s="150"/>
      <c r="L522" s="146"/>
      <c r="M522" s="151"/>
      <c r="T522" s="152"/>
      <c r="AT522" s="148" t="s">
        <v>141</v>
      </c>
      <c r="AU522" s="148" t="s">
        <v>92</v>
      </c>
      <c r="AV522" s="12" t="s">
        <v>88</v>
      </c>
      <c r="AW522" s="12" t="s">
        <v>42</v>
      </c>
      <c r="AX522" s="12" t="s">
        <v>83</v>
      </c>
      <c r="AY522" s="148" t="s">
        <v>130</v>
      </c>
    </row>
    <row r="523" spans="2:51" s="12" customFormat="1" ht="12">
      <c r="B523" s="146"/>
      <c r="D523" s="147" t="s">
        <v>141</v>
      </c>
      <c r="E523" s="148" t="s">
        <v>46</v>
      </c>
      <c r="F523" s="149" t="s">
        <v>451</v>
      </c>
      <c r="H523" s="148" t="s">
        <v>46</v>
      </c>
      <c r="I523" s="150"/>
      <c r="L523" s="146"/>
      <c r="M523" s="151"/>
      <c r="T523" s="152"/>
      <c r="AT523" s="148" t="s">
        <v>141</v>
      </c>
      <c r="AU523" s="148" t="s">
        <v>92</v>
      </c>
      <c r="AV523" s="12" t="s">
        <v>88</v>
      </c>
      <c r="AW523" s="12" t="s">
        <v>42</v>
      </c>
      <c r="AX523" s="12" t="s">
        <v>83</v>
      </c>
      <c r="AY523" s="148" t="s">
        <v>130</v>
      </c>
    </row>
    <row r="524" spans="2:51" s="12" customFormat="1" ht="12">
      <c r="B524" s="146"/>
      <c r="D524" s="147" t="s">
        <v>141</v>
      </c>
      <c r="E524" s="148" t="s">
        <v>46</v>
      </c>
      <c r="F524" s="149" t="s">
        <v>452</v>
      </c>
      <c r="H524" s="148" t="s">
        <v>46</v>
      </c>
      <c r="I524" s="150"/>
      <c r="L524" s="146"/>
      <c r="M524" s="151"/>
      <c r="T524" s="152"/>
      <c r="AT524" s="148" t="s">
        <v>141</v>
      </c>
      <c r="AU524" s="148" t="s">
        <v>92</v>
      </c>
      <c r="AV524" s="12" t="s">
        <v>88</v>
      </c>
      <c r="AW524" s="12" t="s">
        <v>42</v>
      </c>
      <c r="AX524" s="12" t="s">
        <v>83</v>
      </c>
      <c r="AY524" s="148" t="s">
        <v>130</v>
      </c>
    </row>
    <row r="525" spans="2:51" s="12" customFormat="1" ht="12">
      <c r="B525" s="146"/>
      <c r="D525" s="147" t="s">
        <v>141</v>
      </c>
      <c r="E525" s="148" t="s">
        <v>46</v>
      </c>
      <c r="F525" s="149" t="s">
        <v>453</v>
      </c>
      <c r="H525" s="148" t="s">
        <v>46</v>
      </c>
      <c r="I525" s="150"/>
      <c r="L525" s="146"/>
      <c r="M525" s="151"/>
      <c r="T525" s="152"/>
      <c r="AT525" s="148" t="s">
        <v>141</v>
      </c>
      <c r="AU525" s="148" t="s">
        <v>92</v>
      </c>
      <c r="AV525" s="12" t="s">
        <v>88</v>
      </c>
      <c r="AW525" s="12" t="s">
        <v>42</v>
      </c>
      <c r="AX525" s="12" t="s">
        <v>83</v>
      </c>
      <c r="AY525" s="148" t="s">
        <v>130</v>
      </c>
    </row>
    <row r="526" spans="2:51" s="13" customFormat="1" ht="12">
      <c r="B526" s="153"/>
      <c r="D526" s="147" t="s">
        <v>141</v>
      </c>
      <c r="E526" s="154" t="s">
        <v>46</v>
      </c>
      <c r="F526" s="155" t="s">
        <v>454</v>
      </c>
      <c r="H526" s="156">
        <v>44.208</v>
      </c>
      <c r="I526" s="157"/>
      <c r="L526" s="153"/>
      <c r="M526" s="158"/>
      <c r="T526" s="159"/>
      <c r="AT526" s="154" t="s">
        <v>141</v>
      </c>
      <c r="AU526" s="154" t="s">
        <v>92</v>
      </c>
      <c r="AV526" s="13" t="s">
        <v>92</v>
      </c>
      <c r="AW526" s="13" t="s">
        <v>42</v>
      </c>
      <c r="AX526" s="13" t="s">
        <v>83</v>
      </c>
      <c r="AY526" s="154" t="s">
        <v>130</v>
      </c>
    </row>
    <row r="527" spans="2:51" s="12" customFormat="1" ht="12">
      <c r="B527" s="146"/>
      <c r="D527" s="147" t="s">
        <v>141</v>
      </c>
      <c r="E527" s="148" t="s">
        <v>46</v>
      </c>
      <c r="F527" s="149" t="s">
        <v>160</v>
      </c>
      <c r="H527" s="148" t="s">
        <v>46</v>
      </c>
      <c r="I527" s="150"/>
      <c r="L527" s="146"/>
      <c r="M527" s="151"/>
      <c r="T527" s="152"/>
      <c r="AT527" s="148" t="s">
        <v>141</v>
      </c>
      <c r="AU527" s="148" t="s">
        <v>92</v>
      </c>
      <c r="AV527" s="12" t="s">
        <v>88</v>
      </c>
      <c r="AW527" s="12" t="s">
        <v>42</v>
      </c>
      <c r="AX527" s="12" t="s">
        <v>83</v>
      </c>
      <c r="AY527" s="148" t="s">
        <v>130</v>
      </c>
    </row>
    <row r="528" spans="2:51" s="12" customFormat="1" ht="12">
      <c r="B528" s="146"/>
      <c r="D528" s="147" t="s">
        <v>141</v>
      </c>
      <c r="E528" s="148" t="s">
        <v>46</v>
      </c>
      <c r="F528" s="149" t="s">
        <v>455</v>
      </c>
      <c r="H528" s="148" t="s">
        <v>46</v>
      </c>
      <c r="I528" s="150"/>
      <c r="L528" s="146"/>
      <c r="M528" s="151"/>
      <c r="T528" s="152"/>
      <c r="AT528" s="148" t="s">
        <v>141</v>
      </c>
      <c r="AU528" s="148" t="s">
        <v>92</v>
      </c>
      <c r="AV528" s="12" t="s">
        <v>88</v>
      </c>
      <c r="AW528" s="12" t="s">
        <v>42</v>
      </c>
      <c r="AX528" s="12" t="s">
        <v>83</v>
      </c>
      <c r="AY528" s="148" t="s">
        <v>130</v>
      </c>
    </row>
    <row r="529" spans="2:51" s="12" customFormat="1" ht="12">
      <c r="B529" s="146"/>
      <c r="D529" s="147" t="s">
        <v>141</v>
      </c>
      <c r="E529" s="148" t="s">
        <v>46</v>
      </c>
      <c r="F529" s="149" t="s">
        <v>452</v>
      </c>
      <c r="H529" s="148" t="s">
        <v>46</v>
      </c>
      <c r="I529" s="150"/>
      <c r="L529" s="146"/>
      <c r="M529" s="151"/>
      <c r="T529" s="152"/>
      <c r="AT529" s="148" t="s">
        <v>141</v>
      </c>
      <c r="AU529" s="148" t="s">
        <v>92</v>
      </c>
      <c r="AV529" s="12" t="s">
        <v>88</v>
      </c>
      <c r="AW529" s="12" t="s">
        <v>42</v>
      </c>
      <c r="AX529" s="12" t="s">
        <v>83</v>
      </c>
      <c r="AY529" s="148" t="s">
        <v>130</v>
      </c>
    </row>
    <row r="530" spans="2:51" s="12" customFormat="1" ht="12">
      <c r="B530" s="146"/>
      <c r="D530" s="147" t="s">
        <v>141</v>
      </c>
      <c r="E530" s="148" t="s">
        <v>46</v>
      </c>
      <c r="F530" s="149" t="s">
        <v>456</v>
      </c>
      <c r="H530" s="148" t="s">
        <v>46</v>
      </c>
      <c r="I530" s="150"/>
      <c r="L530" s="146"/>
      <c r="M530" s="151"/>
      <c r="T530" s="152"/>
      <c r="AT530" s="148" t="s">
        <v>141</v>
      </c>
      <c r="AU530" s="148" t="s">
        <v>92</v>
      </c>
      <c r="AV530" s="12" t="s">
        <v>88</v>
      </c>
      <c r="AW530" s="12" t="s">
        <v>42</v>
      </c>
      <c r="AX530" s="12" t="s">
        <v>83</v>
      </c>
      <c r="AY530" s="148" t="s">
        <v>130</v>
      </c>
    </row>
    <row r="531" spans="2:51" s="13" customFormat="1" ht="12">
      <c r="B531" s="153"/>
      <c r="D531" s="147" t="s">
        <v>141</v>
      </c>
      <c r="E531" s="154" t="s">
        <v>46</v>
      </c>
      <c r="F531" s="155" t="s">
        <v>457</v>
      </c>
      <c r="H531" s="156">
        <v>42.18</v>
      </c>
      <c r="I531" s="157"/>
      <c r="L531" s="153"/>
      <c r="M531" s="158"/>
      <c r="T531" s="159"/>
      <c r="AT531" s="154" t="s">
        <v>141</v>
      </c>
      <c r="AU531" s="154" t="s">
        <v>92</v>
      </c>
      <c r="AV531" s="13" t="s">
        <v>92</v>
      </c>
      <c r="AW531" s="13" t="s">
        <v>42</v>
      </c>
      <c r="AX531" s="13" t="s">
        <v>83</v>
      </c>
      <c r="AY531" s="154" t="s">
        <v>130</v>
      </c>
    </row>
    <row r="532" spans="2:51" s="14" customFormat="1" ht="12">
      <c r="B532" s="160"/>
      <c r="D532" s="147" t="s">
        <v>141</v>
      </c>
      <c r="E532" s="161" t="s">
        <v>46</v>
      </c>
      <c r="F532" s="162" t="s">
        <v>152</v>
      </c>
      <c r="H532" s="163">
        <v>86.388</v>
      </c>
      <c r="I532" s="164"/>
      <c r="L532" s="160"/>
      <c r="M532" s="165"/>
      <c r="T532" s="166"/>
      <c r="AT532" s="161" t="s">
        <v>141</v>
      </c>
      <c r="AU532" s="161" t="s">
        <v>92</v>
      </c>
      <c r="AV532" s="14" t="s">
        <v>95</v>
      </c>
      <c r="AW532" s="14" t="s">
        <v>42</v>
      </c>
      <c r="AX532" s="14" t="s">
        <v>83</v>
      </c>
      <c r="AY532" s="161" t="s">
        <v>130</v>
      </c>
    </row>
    <row r="533" spans="2:51" s="15" customFormat="1" ht="12">
      <c r="B533" s="167"/>
      <c r="D533" s="147" t="s">
        <v>141</v>
      </c>
      <c r="E533" s="168" t="s">
        <v>46</v>
      </c>
      <c r="F533" s="169" t="s">
        <v>163</v>
      </c>
      <c r="H533" s="170">
        <v>134.246</v>
      </c>
      <c r="I533" s="171"/>
      <c r="L533" s="167"/>
      <c r="M533" s="172"/>
      <c r="T533" s="173"/>
      <c r="AT533" s="168" t="s">
        <v>141</v>
      </c>
      <c r="AU533" s="168" t="s">
        <v>92</v>
      </c>
      <c r="AV533" s="15" t="s">
        <v>137</v>
      </c>
      <c r="AW533" s="15" t="s">
        <v>42</v>
      </c>
      <c r="AX533" s="15" t="s">
        <v>88</v>
      </c>
      <c r="AY533" s="168" t="s">
        <v>130</v>
      </c>
    </row>
    <row r="534" spans="2:65" s="1" customFormat="1" ht="24.2" customHeight="1">
      <c r="B534" s="34"/>
      <c r="C534" s="129" t="s">
        <v>458</v>
      </c>
      <c r="D534" s="129" t="s">
        <v>132</v>
      </c>
      <c r="E534" s="130" t="s">
        <v>459</v>
      </c>
      <c r="F534" s="131" t="s">
        <v>460</v>
      </c>
      <c r="G534" s="132" t="s">
        <v>176</v>
      </c>
      <c r="H534" s="133">
        <v>44</v>
      </c>
      <c r="I534" s="134"/>
      <c r="J534" s="135">
        <f>ROUND(I534*H534,2)</f>
        <v>0</v>
      </c>
      <c r="K534" s="131" t="s">
        <v>136</v>
      </c>
      <c r="L534" s="34"/>
      <c r="M534" s="136" t="s">
        <v>46</v>
      </c>
      <c r="N534" s="137" t="s">
        <v>54</v>
      </c>
      <c r="P534" s="138">
        <f>O534*H534</f>
        <v>0</v>
      </c>
      <c r="Q534" s="138">
        <v>0</v>
      </c>
      <c r="R534" s="138">
        <f>Q534*H534</f>
        <v>0</v>
      </c>
      <c r="S534" s="138">
        <v>0.065</v>
      </c>
      <c r="T534" s="139">
        <f>S534*H534</f>
        <v>2.8600000000000003</v>
      </c>
      <c r="AR534" s="140" t="s">
        <v>137</v>
      </c>
      <c r="AT534" s="140" t="s">
        <v>132</v>
      </c>
      <c r="AU534" s="140" t="s">
        <v>92</v>
      </c>
      <c r="AY534" s="18" t="s">
        <v>130</v>
      </c>
      <c r="BE534" s="141">
        <f>IF(N534="základní",J534,0)</f>
        <v>0</v>
      </c>
      <c r="BF534" s="141">
        <f>IF(N534="snížená",J534,0)</f>
        <v>0</v>
      </c>
      <c r="BG534" s="141">
        <f>IF(N534="zákl. přenesená",J534,0)</f>
        <v>0</v>
      </c>
      <c r="BH534" s="141">
        <f>IF(N534="sníž. přenesená",J534,0)</f>
        <v>0</v>
      </c>
      <c r="BI534" s="141">
        <f>IF(N534="nulová",J534,0)</f>
        <v>0</v>
      </c>
      <c r="BJ534" s="18" t="s">
        <v>88</v>
      </c>
      <c r="BK534" s="141">
        <f>ROUND(I534*H534,2)</f>
        <v>0</v>
      </c>
      <c r="BL534" s="18" t="s">
        <v>137</v>
      </c>
      <c r="BM534" s="140" t="s">
        <v>461</v>
      </c>
    </row>
    <row r="535" spans="2:47" s="1" customFormat="1" ht="12">
      <c r="B535" s="34"/>
      <c r="D535" s="142" t="s">
        <v>139</v>
      </c>
      <c r="F535" s="143" t="s">
        <v>462</v>
      </c>
      <c r="I535" s="144"/>
      <c r="L535" s="34"/>
      <c r="M535" s="145"/>
      <c r="T535" s="55"/>
      <c r="AT535" s="18" t="s">
        <v>139</v>
      </c>
      <c r="AU535" s="18" t="s">
        <v>92</v>
      </c>
    </row>
    <row r="536" spans="2:51" s="12" customFormat="1" ht="12">
      <c r="B536" s="146"/>
      <c r="D536" s="147" t="s">
        <v>141</v>
      </c>
      <c r="E536" s="148" t="s">
        <v>46</v>
      </c>
      <c r="F536" s="149" t="s">
        <v>463</v>
      </c>
      <c r="H536" s="148" t="s">
        <v>46</v>
      </c>
      <c r="I536" s="150"/>
      <c r="L536" s="146"/>
      <c r="M536" s="151"/>
      <c r="T536" s="152"/>
      <c r="AT536" s="148" t="s">
        <v>141</v>
      </c>
      <c r="AU536" s="148" t="s">
        <v>92</v>
      </c>
      <c r="AV536" s="12" t="s">
        <v>88</v>
      </c>
      <c r="AW536" s="12" t="s">
        <v>42</v>
      </c>
      <c r="AX536" s="12" t="s">
        <v>83</v>
      </c>
      <c r="AY536" s="148" t="s">
        <v>130</v>
      </c>
    </row>
    <row r="537" spans="2:51" s="12" customFormat="1" ht="12">
      <c r="B537" s="146"/>
      <c r="D537" s="147" t="s">
        <v>141</v>
      </c>
      <c r="E537" s="148" t="s">
        <v>46</v>
      </c>
      <c r="F537" s="149" t="s">
        <v>464</v>
      </c>
      <c r="H537" s="148" t="s">
        <v>46</v>
      </c>
      <c r="I537" s="150"/>
      <c r="L537" s="146"/>
      <c r="M537" s="151"/>
      <c r="T537" s="152"/>
      <c r="AT537" s="148" t="s">
        <v>141</v>
      </c>
      <c r="AU537" s="148" t="s">
        <v>92</v>
      </c>
      <c r="AV537" s="12" t="s">
        <v>88</v>
      </c>
      <c r="AW537" s="12" t="s">
        <v>42</v>
      </c>
      <c r="AX537" s="12" t="s">
        <v>83</v>
      </c>
      <c r="AY537" s="148" t="s">
        <v>130</v>
      </c>
    </row>
    <row r="538" spans="2:51" s="12" customFormat="1" ht="12">
      <c r="B538" s="146"/>
      <c r="D538" s="147" t="s">
        <v>141</v>
      </c>
      <c r="E538" s="148" t="s">
        <v>46</v>
      </c>
      <c r="F538" s="149" t="s">
        <v>465</v>
      </c>
      <c r="H538" s="148" t="s">
        <v>46</v>
      </c>
      <c r="I538" s="150"/>
      <c r="L538" s="146"/>
      <c r="M538" s="151"/>
      <c r="T538" s="152"/>
      <c r="AT538" s="148" t="s">
        <v>141</v>
      </c>
      <c r="AU538" s="148" t="s">
        <v>92</v>
      </c>
      <c r="AV538" s="12" t="s">
        <v>88</v>
      </c>
      <c r="AW538" s="12" t="s">
        <v>42</v>
      </c>
      <c r="AX538" s="12" t="s">
        <v>83</v>
      </c>
      <c r="AY538" s="148" t="s">
        <v>130</v>
      </c>
    </row>
    <row r="539" spans="2:51" s="12" customFormat="1" ht="12">
      <c r="B539" s="146"/>
      <c r="D539" s="147" t="s">
        <v>141</v>
      </c>
      <c r="E539" s="148" t="s">
        <v>46</v>
      </c>
      <c r="F539" s="149" t="s">
        <v>466</v>
      </c>
      <c r="H539" s="148" t="s">
        <v>46</v>
      </c>
      <c r="I539" s="150"/>
      <c r="L539" s="146"/>
      <c r="M539" s="151"/>
      <c r="T539" s="152"/>
      <c r="AT539" s="148" t="s">
        <v>141</v>
      </c>
      <c r="AU539" s="148" t="s">
        <v>92</v>
      </c>
      <c r="AV539" s="12" t="s">
        <v>88</v>
      </c>
      <c r="AW539" s="12" t="s">
        <v>42</v>
      </c>
      <c r="AX539" s="12" t="s">
        <v>83</v>
      </c>
      <c r="AY539" s="148" t="s">
        <v>130</v>
      </c>
    </row>
    <row r="540" spans="2:51" s="13" customFormat="1" ht="12">
      <c r="B540" s="153"/>
      <c r="D540" s="147" t="s">
        <v>141</v>
      </c>
      <c r="E540" s="154" t="s">
        <v>46</v>
      </c>
      <c r="F540" s="155" t="s">
        <v>467</v>
      </c>
      <c r="H540" s="156">
        <v>39.2</v>
      </c>
      <c r="I540" s="157"/>
      <c r="L540" s="153"/>
      <c r="M540" s="158"/>
      <c r="T540" s="159"/>
      <c r="AT540" s="154" t="s">
        <v>141</v>
      </c>
      <c r="AU540" s="154" t="s">
        <v>92</v>
      </c>
      <c r="AV540" s="13" t="s">
        <v>92</v>
      </c>
      <c r="AW540" s="13" t="s">
        <v>42</v>
      </c>
      <c r="AX540" s="13" t="s">
        <v>83</v>
      </c>
      <c r="AY540" s="154" t="s">
        <v>130</v>
      </c>
    </row>
    <row r="541" spans="2:51" s="12" customFormat="1" ht="12">
      <c r="B541" s="146"/>
      <c r="D541" s="147" t="s">
        <v>141</v>
      </c>
      <c r="E541" s="148" t="s">
        <v>46</v>
      </c>
      <c r="F541" s="149" t="s">
        <v>468</v>
      </c>
      <c r="H541" s="148" t="s">
        <v>46</v>
      </c>
      <c r="I541" s="150"/>
      <c r="L541" s="146"/>
      <c r="M541" s="151"/>
      <c r="T541" s="152"/>
      <c r="AT541" s="148" t="s">
        <v>141</v>
      </c>
      <c r="AU541" s="148" t="s">
        <v>92</v>
      </c>
      <c r="AV541" s="12" t="s">
        <v>88</v>
      </c>
      <c r="AW541" s="12" t="s">
        <v>42</v>
      </c>
      <c r="AX541" s="12" t="s">
        <v>83</v>
      </c>
      <c r="AY541" s="148" t="s">
        <v>130</v>
      </c>
    </row>
    <row r="542" spans="2:51" s="12" customFormat="1" ht="12">
      <c r="B542" s="146"/>
      <c r="D542" s="147" t="s">
        <v>141</v>
      </c>
      <c r="E542" s="148" t="s">
        <v>46</v>
      </c>
      <c r="F542" s="149" t="s">
        <v>469</v>
      </c>
      <c r="H542" s="148" t="s">
        <v>46</v>
      </c>
      <c r="I542" s="150"/>
      <c r="L542" s="146"/>
      <c r="M542" s="151"/>
      <c r="T542" s="152"/>
      <c r="AT542" s="148" t="s">
        <v>141</v>
      </c>
      <c r="AU542" s="148" t="s">
        <v>92</v>
      </c>
      <c r="AV542" s="12" t="s">
        <v>88</v>
      </c>
      <c r="AW542" s="12" t="s">
        <v>42</v>
      </c>
      <c r="AX542" s="12" t="s">
        <v>83</v>
      </c>
      <c r="AY542" s="148" t="s">
        <v>130</v>
      </c>
    </row>
    <row r="543" spans="2:51" s="13" customFormat="1" ht="12">
      <c r="B543" s="153"/>
      <c r="D543" s="147" t="s">
        <v>141</v>
      </c>
      <c r="E543" s="154" t="s">
        <v>46</v>
      </c>
      <c r="F543" s="155" t="s">
        <v>470</v>
      </c>
      <c r="H543" s="156">
        <v>4.8</v>
      </c>
      <c r="I543" s="157"/>
      <c r="L543" s="153"/>
      <c r="M543" s="158"/>
      <c r="T543" s="159"/>
      <c r="AT543" s="154" t="s">
        <v>141</v>
      </c>
      <c r="AU543" s="154" t="s">
        <v>92</v>
      </c>
      <c r="AV543" s="13" t="s">
        <v>92</v>
      </c>
      <c r="AW543" s="13" t="s">
        <v>42</v>
      </c>
      <c r="AX543" s="13" t="s">
        <v>83</v>
      </c>
      <c r="AY543" s="154" t="s">
        <v>130</v>
      </c>
    </row>
    <row r="544" spans="2:51" s="15" customFormat="1" ht="12">
      <c r="B544" s="167"/>
      <c r="D544" s="147" t="s">
        <v>141</v>
      </c>
      <c r="E544" s="168" t="s">
        <v>46</v>
      </c>
      <c r="F544" s="169" t="s">
        <v>163</v>
      </c>
      <c r="H544" s="170">
        <v>44</v>
      </c>
      <c r="I544" s="171"/>
      <c r="L544" s="167"/>
      <c r="M544" s="172"/>
      <c r="T544" s="173"/>
      <c r="AT544" s="168" t="s">
        <v>141</v>
      </c>
      <c r="AU544" s="168" t="s">
        <v>92</v>
      </c>
      <c r="AV544" s="15" t="s">
        <v>137</v>
      </c>
      <c r="AW544" s="15" t="s">
        <v>42</v>
      </c>
      <c r="AX544" s="15" t="s">
        <v>88</v>
      </c>
      <c r="AY544" s="168" t="s">
        <v>130</v>
      </c>
    </row>
    <row r="545" spans="2:65" s="1" customFormat="1" ht="33" customHeight="1">
      <c r="B545" s="34"/>
      <c r="C545" s="129" t="s">
        <v>471</v>
      </c>
      <c r="D545" s="129" t="s">
        <v>132</v>
      </c>
      <c r="E545" s="130" t="s">
        <v>472</v>
      </c>
      <c r="F545" s="131" t="s">
        <v>473</v>
      </c>
      <c r="G545" s="132" t="s">
        <v>176</v>
      </c>
      <c r="H545" s="133">
        <v>12.958</v>
      </c>
      <c r="I545" s="134"/>
      <c r="J545" s="135">
        <f>ROUND(I545*H545,2)</f>
        <v>0</v>
      </c>
      <c r="K545" s="131" t="s">
        <v>136</v>
      </c>
      <c r="L545" s="34"/>
      <c r="M545" s="136" t="s">
        <v>46</v>
      </c>
      <c r="N545" s="137" t="s">
        <v>54</v>
      </c>
      <c r="P545" s="138">
        <f>O545*H545</f>
        <v>0</v>
      </c>
      <c r="Q545" s="138">
        <v>0.03885</v>
      </c>
      <c r="R545" s="138">
        <f>Q545*H545</f>
        <v>0.5034183</v>
      </c>
      <c r="S545" s="138">
        <v>0</v>
      </c>
      <c r="T545" s="139">
        <f>S545*H545</f>
        <v>0</v>
      </c>
      <c r="AR545" s="140" t="s">
        <v>137</v>
      </c>
      <c r="AT545" s="140" t="s">
        <v>132</v>
      </c>
      <c r="AU545" s="140" t="s">
        <v>92</v>
      </c>
      <c r="AY545" s="18" t="s">
        <v>130</v>
      </c>
      <c r="BE545" s="141">
        <f>IF(N545="základní",J545,0)</f>
        <v>0</v>
      </c>
      <c r="BF545" s="141">
        <f>IF(N545="snížená",J545,0)</f>
        <v>0</v>
      </c>
      <c r="BG545" s="141">
        <f>IF(N545="zákl. přenesená",J545,0)</f>
        <v>0</v>
      </c>
      <c r="BH545" s="141">
        <f>IF(N545="sníž. přenesená",J545,0)</f>
        <v>0</v>
      </c>
      <c r="BI545" s="141">
        <f>IF(N545="nulová",J545,0)</f>
        <v>0</v>
      </c>
      <c r="BJ545" s="18" t="s">
        <v>88</v>
      </c>
      <c r="BK545" s="141">
        <f>ROUND(I545*H545,2)</f>
        <v>0</v>
      </c>
      <c r="BL545" s="18" t="s">
        <v>137</v>
      </c>
      <c r="BM545" s="140" t="s">
        <v>474</v>
      </c>
    </row>
    <row r="546" spans="2:47" s="1" customFormat="1" ht="12">
      <c r="B546" s="34"/>
      <c r="D546" s="142" t="s">
        <v>139</v>
      </c>
      <c r="F546" s="143" t="s">
        <v>475</v>
      </c>
      <c r="I546" s="144"/>
      <c r="L546" s="34"/>
      <c r="M546" s="145"/>
      <c r="T546" s="55"/>
      <c r="AT546" s="18" t="s">
        <v>139</v>
      </c>
      <c r="AU546" s="18" t="s">
        <v>92</v>
      </c>
    </row>
    <row r="547" spans="2:51" s="12" customFormat="1" ht="12">
      <c r="B547" s="146"/>
      <c r="D547" s="147" t="s">
        <v>141</v>
      </c>
      <c r="E547" s="148" t="s">
        <v>46</v>
      </c>
      <c r="F547" s="149" t="s">
        <v>476</v>
      </c>
      <c r="H547" s="148" t="s">
        <v>46</v>
      </c>
      <c r="I547" s="150"/>
      <c r="L547" s="146"/>
      <c r="M547" s="151"/>
      <c r="T547" s="152"/>
      <c r="AT547" s="148" t="s">
        <v>141</v>
      </c>
      <c r="AU547" s="148" t="s">
        <v>92</v>
      </c>
      <c r="AV547" s="12" t="s">
        <v>88</v>
      </c>
      <c r="AW547" s="12" t="s">
        <v>42</v>
      </c>
      <c r="AX547" s="12" t="s">
        <v>83</v>
      </c>
      <c r="AY547" s="148" t="s">
        <v>130</v>
      </c>
    </row>
    <row r="548" spans="2:51" s="12" customFormat="1" ht="12">
      <c r="B548" s="146"/>
      <c r="D548" s="147" t="s">
        <v>141</v>
      </c>
      <c r="E548" s="148" t="s">
        <v>46</v>
      </c>
      <c r="F548" s="149" t="s">
        <v>477</v>
      </c>
      <c r="H548" s="148" t="s">
        <v>46</v>
      </c>
      <c r="I548" s="150"/>
      <c r="L548" s="146"/>
      <c r="M548" s="151"/>
      <c r="T548" s="152"/>
      <c r="AT548" s="148" t="s">
        <v>141</v>
      </c>
      <c r="AU548" s="148" t="s">
        <v>92</v>
      </c>
      <c r="AV548" s="12" t="s">
        <v>88</v>
      </c>
      <c r="AW548" s="12" t="s">
        <v>42</v>
      </c>
      <c r="AX548" s="12" t="s">
        <v>83</v>
      </c>
      <c r="AY548" s="148" t="s">
        <v>130</v>
      </c>
    </row>
    <row r="549" spans="2:51" s="13" customFormat="1" ht="12">
      <c r="B549" s="153"/>
      <c r="D549" s="147" t="s">
        <v>141</v>
      </c>
      <c r="E549" s="154" t="s">
        <v>46</v>
      </c>
      <c r="F549" s="155" t="s">
        <v>478</v>
      </c>
      <c r="H549" s="156">
        <v>12.958</v>
      </c>
      <c r="I549" s="157"/>
      <c r="L549" s="153"/>
      <c r="M549" s="158"/>
      <c r="T549" s="159"/>
      <c r="AT549" s="154" t="s">
        <v>141</v>
      </c>
      <c r="AU549" s="154" t="s">
        <v>92</v>
      </c>
      <c r="AV549" s="13" t="s">
        <v>92</v>
      </c>
      <c r="AW549" s="13" t="s">
        <v>42</v>
      </c>
      <c r="AX549" s="13" t="s">
        <v>88</v>
      </c>
      <c r="AY549" s="154" t="s">
        <v>130</v>
      </c>
    </row>
    <row r="550" spans="2:65" s="1" customFormat="1" ht="33" customHeight="1">
      <c r="B550" s="34"/>
      <c r="C550" s="129" t="s">
        <v>479</v>
      </c>
      <c r="D550" s="129" t="s">
        <v>132</v>
      </c>
      <c r="E550" s="130" t="s">
        <v>480</v>
      </c>
      <c r="F550" s="131" t="s">
        <v>481</v>
      </c>
      <c r="G550" s="132" t="s">
        <v>176</v>
      </c>
      <c r="H550" s="133">
        <v>4.319</v>
      </c>
      <c r="I550" s="134"/>
      <c r="J550" s="135">
        <f>ROUND(I550*H550,2)</f>
        <v>0</v>
      </c>
      <c r="K550" s="131" t="s">
        <v>136</v>
      </c>
      <c r="L550" s="34"/>
      <c r="M550" s="136" t="s">
        <v>46</v>
      </c>
      <c r="N550" s="137" t="s">
        <v>54</v>
      </c>
      <c r="P550" s="138">
        <f>O550*H550</f>
        <v>0</v>
      </c>
      <c r="Q550" s="138">
        <v>0.10007</v>
      </c>
      <c r="R550" s="138">
        <f>Q550*H550</f>
        <v>0.43220233</v>
      </c>
      <c r="S550" s="138">
        <v>0</v>
      </c>
      <c r="T550" s="139">
        <f>S550*H550</f>
        <v>0</v>
      </c>
      <c r="AR550" s="140" t="s">
        <v>137</v>
      </c>
      <c r="AT550" s="140" t="s">
        <v>132</v>
      </c>
      <c r="AU550" s="140" t="s">
        <v>92</v>
      </c>
      <c r="AY550" s="18" t="s">
        <v>130</v>
      </c>
      <c r="BE550" s="141">
        <f>IF(N550="základní",J550,0)</f>
        <v>0</v>
      </c>
      <c r="BF550" s="141">
        <f>IF(N550="snížená",J550,0)</f>
        <v>0</v>
      </c>
      <c r="BG550" s="141">
        <f>IF(N550="zákl. přenesená",J550,0)</f>
        <v>0</v>
      </c>
      <c r="BH550" s="141">
        <f>IF(N550="sníž. přenesená",J550,0)</f>
        <v>0</v>
      </c>
      <c r="BI550" s="141">
        <f>IF(N550="nulová",J550,0)</f>
        <v>0</v>
      </c>
      <c r="BJ550" s="18" t="s">
        <v>88</v>
      </c>
      <c r="BK550" s="141">
        <f>ROUND(I550*H550,2)</f>
        <v>0</v>
      </c>
      <c r="BL550" s="18" t="s">
        <v>137</v>
      </c>
      <c r="BM550" s="140" t="s">
        <v>482</v>
      </c>
    </row>
    <row r="551" spans="2:47" s="1" customFormat="1" ht="12">
      <c r="B551" s="34"/>
      <c r="D551" s="142" t="s">
        <v>139</v>
      </c>
      <c r="F551" s="143" t="s">
        <v>483</v>
      </c>
      <c r="I551" s="144"/>
      <c r="L551" s="34"/>
      <c r="M551" s="145"/>
      <c r="T551" s="55"/>
      <c r="AT551" s="18" t="s">
        <v>139</v>
      </c>
      <c r="AU551" s="18" t="s">
        <v>92</v>
      </c>
    </row>
    <row r="552" spans="2:51" s="12" customFormat="1" ht="12">
      <c r="B552" s="146"/>
      <c r="D552" s="147" t="s">
        <v>141</v>
      </c>
      <c r="E552" s="148" t="s">
        <v>46</v>
      </c>
      <c r="F552" s="149" t="s">
        <v>484</v>
      </c>
      <c r="H552" s="148" t="s">
        <v>46</v>
      </c>
      <c r="I552" s="150"/>
      <c r="L552" s="146"/>
      <c r="M552" s="151"/>
      <c r="T552" s="152"/>
      <c r="AT552" s="148" t="s">
        <v>141</v>
      </c>
      <c r="AU552" s="148" t="s">
        <v>92</v>
      </c>
      <c r="AV552" s="12" t="s">
        <v>88</v>
      </c>
      <c r="AW552" s="12" t="s">
        <v>42</v>
      </c>
      <c r="AX552" s="12" t="s">
        <v>83</v>
      </c>
      <c r="AY552" s="148" t="s">
        <v>130</v>
      </c>
    </row>
    <row r="553" spans="2:51" s="12" customFormat="1" ht="12">
      <c r="B553" s="146"/>
      <c r="D553" s="147" t="s">
        <v>141</v>
      </c>
      <c r="E553" s="148" t="s">
        <v>46</v>
      </c>
      <c r="F553" s="149" t="s">
        <v>477</v>
      </c>
      <c r="H553" s="148" t="s">
        <v>46</v>
      </c>
      <c r="I553" s="150"/>
      <c r="L553" s="146"/>
      <c r="M553" s="151"/>
      <c r="T553" s="152"/>
      <c r="AT553" s="148" t="s">
        <v>141</v>
      </c>
      <c r="AU553" s="148" t="s">
        <v>92</v>
      </c>
      <c r="AV553" s="12" t="s">
        <v>88</v>
      </c>
      <c r="AW553" s="12" t="s">
        <v>42</v>
      </c>
      <c r="AX553" s="12" t="s">
        <v>83</v>
      </c>
      <c r="AY553" s="148" t="s">
        <v>130</v>
      </c>
    </row>
    <row r="554" spans="2:51" s="13" customFormat="1" ht="12">
      <c r="B554" s="153"/>
      <c r="D554" s="147" t="s">
        <v>141</v>
      </c>
      <c r="E554" s="154" t="s">
        <v>46</v>
      </c>
      <c r="F554" s="155" t="s">
        <v>485</v>
      </c>
      <c r="H554" s="156">
        <v>4.319</v>
      </c>
      <c r="I554" s="157"/>
      <c r="L554" s="153"/>
      <c r="M554" s="158"/>
      <c r="T554" s="159"/>
      <c r="AT554" s="154" t="s">
        <v>141</v>
      </c>
      <c r="AU554" s="154" t="s">
        <v>92</v>
      </c>
      <c r="AV554" s="13" t="s">
        <v>92</v>
      </c>
      <c r="AW554" s="13" t="s">
        <v>42</v>
      </c>
      <c r="AX554" s="13" t="s">
        <v>88</v>
      </c>
      <c r="AY554" s="154" t="s">
        <v>130</v>
      </c>
    </row>
    <row r="555" spans="2:65" s="1" customFormat="1" ht="33" customHeight="1">
      <c r="B555" s="34"/>
      <c r="C555" s="129" t="s">
        <v>486</v>
      </c>
      <c r="D555" s="129" t="s">
        <v>132</v>
      </c>
      <c r="E555" s="130" t="s">
        <v>487</v>
      </c>
      <c r="F555" s="131" t="s">
        <v>488</v>
      </c>
      <c r="G555" s="132" t="s">
        <v>176</v>
      </c>
      <c r="H555" s="133">
        <v>4.319</v>
      </c>
      <c r="I555" s="134"/>
      <c r="J555" s="135">
        <f>ROUND(I555*H555,2)</f>
        <v>0</v>
      </c>
      <c r="K555" s="131" t="s">
        <v>136</v>
      </c>
      <c r="L555" s="34"/>
      <c r="M555" s="136" t="s">
        <v>46</v>
      </c>
      <c r="N555" s="137" t="s">
        <v>54</v>
      </c>
      <c r="P555" s="138">
        <f>O555*H555</f>
        <v>0</v>
      </c>
      <c r="Q555" s="138">
        <v>0.18128</v>
      </c>
      <c r="R555" s="138">
        <f>Q555*H555</f>
        <v>0.78294832</v>
      </c>
      <c r="S555" s="138">
        <v>0</v>
      </c>
      <c r="T555" s="139">
        <f>S555*H555</f>
        <v>0</v>
      </c>
      <c r="AR555" s="140" t="s">
        <v>137</v>
      </c>
      <c r="AT555" s="140" t="s">
        <v>132</v>
      </c>
      <c r="AU555" s="140" t="s">
        <v>92</v>
      </c>
      <c r="AY555" s="18" t="s">
        <v>130</v>
      </c>
      <c r="BE555" s="141">
        <f>IF(N555="základní",J555,0)</f>
        <v>0</v>
      </c>
      <c r="BF555" s="141">
        <f>IF(N555="snížená",J555,0)</f>
        <v>0</v>
      </c>
      <c r="BG555" s="141">
        <f>IF(N555="zákl. přenesená",J555,0)</f>
        <v>0</v>
      </c>
      <c r="BH555" s="141">
        <f>IF(N555="sníž. přenesená",J555,0)</f>
        <v>0</v>
      </c>
      <c r="BI555" s="141">
        <f>IF(N555="nulová",J555,0)</f>
        <v>0</v>
      </c>
      <c r="BJ555" s="18" t="s">
        <v>88</v>
      </c>
      <c r="BK555" s="141">
        <f>ROUND(I555*H555,2)</f>
        <v>0</v>
      </c>
      <c r="BL555" s="18" t="s">
        <v>137</v>
      </c>
      <c r="BM555" s="140" t="s">
        <v>489</v>
      </c>
    </row>
    <row r="556" spans="2:47" s="1" customFormat="1" ht="12">
      <c r="B556" s="34"/>
      <c r="D556" s="142" t="s">
        <v>139</v>
      </c>
      <c r="F556" s="143" t="s">
        <v>490</v>
      </c>
      <c r="I556" s="144"/>
      <c r="L556" s="34"/>
      <c r="M556" s="145"/>
      <c r="T556" s="55"/>
      <c r="AT556" s="18" t="s">
        <v>139</v>
      </c>
      <c r="AU556" s="18" t="s">
        <v>92</v>
      </c>
    </row>
    <row r="557" spans="2:51" s="12" customFormat="1" ht="12">
      <c r="B557" s="146"/>
      <c r="D557" s="147" t="s">
        <v>141</v>
      </c>
      <c r="E557" s="148" t="s">
        <v>46</v>
      </c>
      <c r="F557" s="149" t="s">
        <v>491</v>
      </c>
      <c r="H557" s="148" t="s">
        <v>46</v>
      </c>
      <c r="I557" s="150"/>
      <c r="L557" s="146"/>
      <c r="M557" s="151"/>
      <c r="T557" s="152"/>
      <c r="AT557" s="148" t="s">
        <v>141</v>
      </c>
      <c r="AU557" s="148" t="s">
        <v>92</v>
      </c>
      <c r="AV557" s="12" t="s">
        <v>88</v>
      </c>
      <c r="AW557" s="12" t="s">
        <v>42</v>
      </c>
      <c r="AX557" s="12" t="s">
        <v>83</v>
      </c>
      <c r="AY557" s="148" t="s">
        <v>130</v>
      </c>
    </row>
    <row r="558" spans="2:51" s="12" customFormat="1" ht="12">
      <c r="B558" s="146"/>
      <c r="D558" s="147" t="s">
        <v>141</v>
      </c>
      <c r="E558" s="148" t="s">
        <v>46</v>
      </c>
      <c r="F558" s="149" t="s">
        <v>477</v>
      </c>
      <c r="H558" s="148" t="s">
        <v>46</v>
      </c>
      <c r="I558" s="150"/>
      <c r="L558" s="146"/>
      <c r="M558" s="151"/>
      <c r="T558" s="152"/>
      <c r="AT558" s="148" t="s">
        <v>141</v>
      </c>
      <c r="AU558" s="148" t="s">
        <v>92</v>
      </c>
      <c r="AV558" s="12" t="s">
        <v>88</v>
      </c>
      <c r="AW558" s="12" t="s">
        <v>42</v>
      </c>
      <c r="AX558" s="12" t="s">
        <v>83</v>
      </c>
      <c r="AY558" s="148" t="s">
        <v>130</v>
      </c>
    </row>
    <row r="559" spans="2:51" s="13" customFormat="1" ht="12">
      <c r="B559" s="153"/>
      <c r="D559" s="147" t="s">
        <v>141</v>
      </c>
      <c r="E559" s="154" t="s">
        <v>46</v>
      </c>
      <c r="F559" s="155" t="s">
        <v>485</v>
      </c>
      <c r="H559" s="156">
        <v>4.319</v>
      </c>
      <c r="I559" s="157"/>
      <c r="L559" s="153"/>
      <c r="M559" s="158"/>
      <c r="T559" s="159"/>
      <c r="AT559" s="154" t="s">
        <v>141</v>
      </c>
      <c r="AU559" s="154" t="s">
        <v>92</v>
      </c>
      <c r="AV559" s="13" t="s">
        <v>92</v>
      </c>
      <c r="AW559" s="13" t="s">
        <v>42</v>
      </c>
      <c r="AX559" s="13" t="s">
        <v>88</v>
      </c>
      <c r="AY559" s="154" t="s">
        <v>130</v>
      </c>
    </row>
    <row r="560" spans="2:65" s="1" customFormat="1" ht="37.9" customHeight="1">
      <c r="B560" s="34"/>
      <c r="C560" s="129" t="s">
        <v>492</v>
      </c>
      <c r="D560" s="129" t="s">
        <v>132</v>
      </c>
      <c r="E560" s="130" t="s">
        <v>493</v>
      </c>
      <c r="F560" s="131" t="s">
        <v>494</v>
      </c>
      <c r="G560" s="132" t="s">
        <v>176</v>
      </c>
      <c r="H560" s="133">
        <v>4.4</v>
      </c>
      <c r="I560" s="134"/>
      <c r="J560" s="135">
        <f>ROUND(I560*H560,2)</f>
        <v>0</v>
      </c>
      <c r="K560" s="131" t="s">
        <v>136</v>
      </c>
      <c r="L560" s="34"/>
      <c r="M560" s="136" t="s">
        <v>46</v>
      </c>
      <c r="N560" s="137" t="s">
        <v>54</v>
      </c>
      <c r="P560" s="138">
        <f>O560*H560</f>
        <v>0</v>
      </c>
      <c r="Q560" s="138">
        <v>0.0422</v>
      </c>
      <c r="R560" s="138">
        <f>Q560*H560</f>
        <v>0.18568</v>
      </c>
      <c r="S560" s="138">
        <v>0</v>
      </c>
      <c r="T560" s="139">
        <f>S560*H560</f>
        <v>0</v>
      </c>
      <c r="AR560" s="140" t="s">
        <v>137</v>
      </c>
      <c r="AT560" s="140" t="s">
        <v>132</v>
      </c>
      <c r="AU560" s="140" t="s">
        <v>92</v>
      </c>
      <c r="AY560" s="18" t="s">
        <v>130</v>
      </c>
      <c r="BE560" s="141">
        <f>IF(N560="základní",J560,0)</f>
        <v>0</v>
      </c>
      <c r="BF560" s="141">
        <f>IF(N560="snížená",J560,0)</f>
        <v>0</v>
      </c>
      <c r="BG560" s="141">
        <f>IF(N560="zákl. přenesená",J560,0)</f>
        <v>0</v>
      </c>
      <c r="BH560" s="141">
        <f>IF(N560="sníž. přenesená",J560,0)</f>
        <v>0</v>
      </c>
      <c r="BI560" s="141">
        <f>IF(N560="nulová",J560,0)</f>
        <v>0</v>
      </c>
      <c r="BJ560" s="18" t="s">
        <v>88</v>
      </c>
      <c r="BK560" s="141">
        <f>ROUND(I560*H560,2)</f>
        <v>0</v>
      </c>
      <c r="BL560" s="18" t="s">
        <v>137</v>
      </c>
      <c r="BM560" s="140" t="s">
        <v>495</v>
      </c>
    </row>
    <row r="561" spans="2:47" s="1" customFormat="1" ht="12">
      <c r="B561" s="34"/>
      <c r="D561" s="142" t="s">
        <v>139</v>
      </c>
      <c r="F561" s="143" t="s">
        <v>496</v>
      </c>
      <c r="I561" s="144"/>
      <c r="L561" s="34"/>
      <c r="M561" s="145"/>
      <c r="T561" s="55"/>
      <c r="AT561" s="18" t="s">
        <v>139</v>
      </c>
      <c r="AU561" s="18" t="s">
        <v>92</v>
      </c>
    </row>
    <row r="562" spans="2:51" s="12" customFormat="1" ht="12">
      <c r="B562" s="146"/>
      <c r="D562" s="147" t="s">
        <v>141</v>
      </c>
      <c r="E562" s="148" t="s">
        <v>46</v>
      </c>
      <c r="F562" s="149" t="s">
        <v>497</v>
      </c>
      <c r="H562" s="148" t="s">
        <v>46</v>
      </c>
      <c r="I562" s="150"/>
      <c r="L562" s="146"/>
      <c r="M562" s="151"/>
      <c r="T562" s="152"/>
      <c r="AT562" s="148" t="s">
        <v>141</v>
      </c>
      <c r="AU562" s="148" t="s">
        <v>92</v>
      </c>
      <c r="AV562" s="12" t="s">
        <v>88</v>
      </c>
      <c r="AW562" s="12" t="s">
        <v>42</v>
      </c>
      <c r="AX562" s="12" t="s">
        <v>83</v>
      </c>
      <c r="AY562" s="148" t="s">
        <v>130</v>
      </c>
    </row>
    <row r="563" spans="2:51" s="12" customFormat="1" ht="12">
      <c r="B563" s="146"/>
      <c r="D563" s="147" t="s">
        <v>141</v>
      </c>
      <c r="E563" s="148" t="s">
        <v>46</v>
      </c>
      <c r="F563" s="149" t="s">
        <v>498</v>
      </c>
      <c r="H563" s="148" t="s">
        <v>46</v>
      </c>
      <c r="I563" s="150"/>
      <c r="L563" s="146"/>
      <c r="M563" s="151"/>
      <c r="T563" s="152"/>
      <c r="AT563" s="148" t="s">
        <v>141</v>
      </c>
      <c r="AU563" s="148" t="s">
        <v>92</v>
      </c>
      <c r="AV563" s="12" t="s">
        <v>88</v>
      </c>
      <c r="AW563" s="12" t="s">
        <v>42</v>
      </c>
      <c r="AX563" s="12" t="s">
        <v>83</v>
      </c>
      <c r="AY563" s="148" t="s">
        <v>130</v>
      </c>
    </row>
    <row r="564" spans="2:51" s="13" customFormat="1" ht="12">
      <c r="B564" s="153"/>
      <c r="D564" s="147" t="s">
        <v>141</v>
      </c>
      <c r="E564" s="154" t="s">
        <v>46</v>
      </c>
      <c r="F564" s="155" t="s">
        <v>499</v>
      </c>
      <c r="H564" s="156">
        <v>4.4</v>
      </c>
      <c r="I564" s="157"/>
      <c r="L564" s="153"/>
      <c r="M564" s="158"/>
      <c r="T564" s="159"/>
      <c r="AT564" s="154" t="s">
        <v>141</v>
      </c>
      <c r="AU564" s="154" t="s">
        <v>92</v>
      </c>
      <c r="AV564" s="13" t="s">
        <v>92</v>
      </c>
      <c r="AW564" s="13" t="s">
        <v>42</v>
      </c>
      <c r="AX564" s="13" t="s">
        <v>88</v>
      </c>
      <c r="AY564" s="154" t="s">
        <v>130</v>
      </c>
    </row>
    <row r="565" spans="2:65" s="1" customFormat="1" ht="37.9" customHeight="1">
      <c r="B565" s="34"/>
      <c r="C565" s="129" t="s">
        <v>500</v>
      </c>
      <c r="D565" s="129" t="s">
        <v>132</v>
      </c>
      <c r="E565" s="130" t="s">
        <v>501</v>
      </c>
      <c r="F565" s="131" t="s">
        <v>502</v>
      </c>
      <c r="G565" s="132" t="s">
        <v>176</v>
      </c>
      <c r="H565" s="133">
        <v>2.2</v>
      </c>
      <c r="I565" s="134"/>
      <c r="J565" s="135">
        <f>ROUND(I565*H565,2)</f>
        <v>0</v>
      </c>
      <c r="K565" s="131" t="s">
        <v>136</v>
      </c>
      <c r="L565" s="34"/>
      <c r="M565" s="136" t="s">
        <v>46</v>
      </c>
      <c r="N565" s="137" t="s">
        <v>54</v>
      </c>
      <c r="P565" s="138">
        <f>O565*H565</f>
        <v>0</v>
      </c>
      <c r="Q565" s="138">
        <v>0.10551</v>
      </c>
      <c r="R565" s="138">
        <f>Q565*H565</f>
        <v>0.23212200000000002</v>
      </c>
      <c r="S565" s="138">
        <v>0</v>
      </c>
      <c r="T565" s="139">
        <f>S565*H565</f>
        <v>0</v>
      </c>
      <c r="AR565" s="140" t="s">
        <v>137</v>
      </c>
      <c r="AT565" s="140" t="s">
        <v>132</v>
      </c>
      <c r="AU565" s="140" t="s">
        <v>92</v>
      </c>
      <c r="AY565" s="18" t="s">
        <v>130</v>
      </c>
      <c r="BE565" s="141">
        <f>IF(N565="základní",J565,0)</f>
        <v>0</v>
      </c>
      <c r="BF565" s="141">
        <f>IF(N565="snížená",J565,0)</f>
        <v>0</v>
      </c>
      <c r="BG565" s="141">
        <f>IF(N565="zákl. přenesená",J565,0)</f>
        <v>0</v>
      </c>
      <c r="BH565" s="141">
        <f>IF(N565="sníž. přenesená",J565,0)</f>
        <v>0</v>
      </c>
      <c r="BI565" s="141">
        <f>IF(N565="nulová",J565,0)</f>
        <v>0</v>
      </c>
      <c r="BJ565" s="18" t="s">
        <v>88</v>
      </c>
      <c r="BK565" s="141">
        <f>ROUND(I565*H565,2)</f>
        <v>0</v>
      </c>
      <c r="BL565" s="18" t="s">
        <v>137</v>
      </c>
      <c r="BM565" s="140" t="s">
        <v>503</v>
      </c>
    </row>
    <row r="566" spans="2:47" s="1" customFormat="1" ht="12">
      <c r="B566" s="34"/>
      <c r="D566" s="142" t="s">
        <v>139</v>
      </c>
      <c r="F566" s="143" t="s">
        <v>504</v>
      </c>
      <c r="I566" s="144"/>
      <c r="L566" s="34"/>
      <c r="M566" s="145"/>
      <c r="T566" s="55"/>
      <c r="AT566" s="18" t="s">
        <v>139</v>
      </c>
      <c r="AU566" s="18" t="s">
        <v>92</v>
      </c>
    </row>
    <row r="567" spans="2:51" s="12" customFormat="1" ht="12">
      <c r="B567" s="146"/>
      <c r="D567" s="147" t="s">
        <v>141</v>
      </c>
      <c r="E567" s="148" t="s">
        <v>46</v>
      </c>
      <c r="F567" s="149" t="s">
        <v>505</v>
      </c>
      <c r="H567" s="148" t="s">
        <v>46</v>
      </c>
      <c r="I567" s="150"/>
      <c r="L567" s="146"/>
      <c r="M567" s="151"/>
      <c r="T567" s="152"/>
      <c r="AT567" s="148" t="s">
        <v>141</v>
      </c>
      <c r="AU567" s="148" t="s">
        <v>92</v>
      </c>
      <c r="AV567" s="12" t="s">
        <v>88</v>
      </c>
      <c r="AW567" s="12" t="s">
        <v>42</v>
      </c>
      <c r="AX567" s="12" t="s">
        <v>83</v>
      </c>
      <c r="AY567" s="148" t="s">
        <v>130</v>
      </c>
    </row>
    <row r="568" spans="2:51" s="12" customFormat="1" ht="12">
      <c r="B568" s="146"/>
      <c r="D568" s="147" t="s">
        <v>141</v>
      </c>
      <c r="E568" s="148" t="s">
        <v>46</v>
      </c>
      <c r="F568" s="149" t="s">
        <v>498</v>
      </c>
      <c r="H568" s="148" t="s">
        <v>46</v>
      </c>
      <c r="I568" s="150"/>
      <c r="L568" s="146"/>
      <c r="M568" s="151"/>
      <c r="T568" s="152"/>
      <c r="AT568" s="148" t="s">
        <v>141</v>
      </c>
      <c r="AU568" s="148" t="s">
        <v>92</v>
      </c>
      <c r="AV568" s="12" t="s">
        <v>88</v>
      </c>
      <c r="AW568" s="12" t="s">
        <v>42</v>
      </c>
      <c r="AX568" s="12" t="s">
        <v>83</v>
      </c>
      <c r="AY568" s="148" t="s">
        <v>130</v>
      </c>
    </row>
    <row r="569" spans="2:51" s="13" customFormat="1" ht="12">
      <c r="B569" s="153"/>
      <c r="D569" s="147" t="s">
        <v>141</v>
      </c>
      <c r="E569" s="154" t="s">
        <v>46</v>
      </c>
      <c r="F569" s="155" t="s">
        <v>506</v>
      </c>
      <c r="H569" s="156">
        <v>2.2</v>
      </c>
      <c r="I569" s="157"/>
      <c r="L569" s="153"/>
      <c r="M569" s="158"/>
      <c r="T569" s="159"/>
      <c r="AT569" s="154" t="s">
        <v>141</v>
      </c>
      <c r="AU569" s="154" t="s">
        <v>92</v>
      </c>
      <c r="AV569" s="13" t="s">
        <v>92</v>
      </c>
      <c r="AW569" s="13" t="s">
        <v>42</v>
      </c>
      <c r="AX569" s="13" t="s">
        <v>88</v>
      </c>
      <c r="AY569" s="154" t="s">
        <v>130</v>
      </c>
    </row>
    <row r="570" spans="2:65" s="1" customFormat="1" ht="37.9" customHeight="1">
      <c r="B570" s="34"/>
      <c r="C570" s="129" t="s">
        <v>507</v>
      </c>
      <c r="D570" s="129" t="s">
        <v>132</v>
      </c>
      <c r="E570" s="130" t="s">
        <v>508</v>
      </c>
      <c r="F570" s="131" t="s">
        <v>509</v>
      </c>
      <c r="G570" s="132" t="s">
        <v>176</v>
      </c>
      <c r="H570" s="133">
        <v>0.64</v>
      </c>
      <c r="I570" s="134"/>
      <c r="J570" s="135">
        <f>ROUND(I570*H570,2)</f>
        <v>0</v>
      </c>
      <c r="K570" s="131" t="s">
        <v>136</v>
      </c>
      <c r="L570" s="34"/>
      <c r="M570" s="136" t="s">
        <v>46</v>
      </c>
      <c r="N570" s="137" t="s">
        <v>54</v>
      </c>
      <c r="P570" s="138">
        <f>O570*H570</f>
        <v>0</v>
      </c>
      <c r="Q570" s="138">
        <v>0.18992</v>
      </c>
      <c r="R570" s="138">
        <f>Q570*H570</f>
        <v>0.12154880000000001</v>
      </c>
      <c r="S570" s="138">
        <v>0</v>
      </c>
      <c r="T570" s="139">
        <f>S570*H570</f>
        <v>0</v>
      </c>
      <c r="AR570" s="140" t="s">
        <v>137</v>
      </c>
      <c r="AT570" s="140" t="s">
        <v>132</v>
      </c>
      <c r="AU570" s="140" t="s">
        <v>92</v>
      </c>
      <c r="AY570" s="18" t="s">
        <v>130</v>
      </c>
      <c r="BE570" s="141">
        <f>IF(N570="základní",J570,0)</f>
        <v>0</v>
      </c>
      <c r="BF570" s="141">
        <f>IF(N570="snížená",J570,0)</f>
        <v>0</v>
      </c>
      <c r="BG570" s="141">
        <f>IF(N570="zákl. přenesená",J570,0)</f>
        <v>0</v>
      </c>
      <c r="BH570" s="141">
        <f>IF(N570="sníž. přenesená",J570,0)</f>
        <v>0</v>
      </c>
      <c r="BI570" s="141">
        <f>IF(N570="nulová",J570,0)</f>
        <v>0</v>
      </c>
      <c r="BJ570" s="18" t="s">
        <v>88</v>
      </c>
      <c r="BK570" s="141">
        <f>ROUND(I570*H570,2)</f>
        <v>0</v>
      </c>
      <c r="BL570" s="18" t="s">
        <v>137</v>
      </c>
      <c r="BM570" s="140" t="s">
        <v>510</v>
      </c>
    </row>
    <row r="571" spans="2:47" s="1" customFormat="1" ht="12">
      <c r="B571" s="34"/>
      <c r="D571" s="142" t="s">
        <v>139</v>
      </c>
      <c r="F571" s="143" t="s">
        <v>511</v>
      </c>
      <c r="I571" s="144"/>
      <c r="L571" s="34"/>
      <c r="M571" s="145"/>
      <c r="T571" s="55"/>
      <c r="AT571" s="18" t="s">
        <v>139</v>
      </c>
      <c r="AU571" s="18" t="s">
        <v>92</v>
      </c>
    </row>
    <row r="572" spans="2:51" s="12" customFormat="1" ht="12">
      <c r="B572" s="146"/>
      <c r="D572" s="147" t="s">
        <v>141</v>
      </c>
      <c r="E572" s="148" t="s">
        <v>46</v>
      </c>
      <c r="F572" s="149" t="s">
        <v>512</v>
      </c>
      <c r="H572" s="148" t="s">
        <v>46</v>
      </c>
      <c r="I572" s="150"/>
      <c r="L572" s="146"/>
      <c r="M572" s="151"/>
      <c r="T572" s="152"/>
      <c r="AT572" s="148" t="s">
        <v>141</v>
      </c>
      <c r="AU572" s="148" t="s">
        <v>92</v>
      </c>
      <c r="AV572" s="12" t="s">
        <v>88</v>
      </c>
      <c r="AW572" s="12" t="s">
        <v>42</v>
      </c>
      <c r="AX572" s="12" t="s">
        <v>83</v>
      </c>
      <c r="AY572" s="148" t="s">
        <v>130</v>
      </c>
    </row>
    <row r="573" spans="2:51" s="12" customFormat="1" ht="12">
      <c r="B573" s="146"/>
      <c r="D573" s="147" t="s">
        <v>141</v>
      </c>
      <c r="E573" s="148" t="s">
        <v>46</v>
      </c>
      <c r="F573" s="149" t="s">
        <v>513</v>
      </c>
      <c r="H573" s="148" t="s">
        <v>46</v>
      </c>
      <c r="I573" s="150"/>
      <c r="L573" s="146"/>
      <c r="M573" s="151"/>
      <c r="T573" s="152"/>
      <c r="AT573" s="148" t="s">
        <v>141</v>
      </c>
      <c r="AU573" s="148" t="s">
        <v>92</v>
      </c>
      <c r="AV573" s="12" t="s">
        <v>88</v>
      </c>
      <c r="AW573" s="12" t="s">
        <v>42</v>
      </c>
      <c r="AX573" s="12" t="s">
        <v>83</v>
      </c>
      <c r="AY573" s="148" t="s">
        <v>130</v>
      </c>
    </row>
    <row r="574" spans="2:51" s="12" customFormat="1" ht="12">
      <c r="B574" s="146"/>
      <c r="D574" s="147" t="s">
        <v>141</v>
      </c>
      <c r="E574" s="148" t="s">
        <v>46</v>
      </c>
      <c r="F574" s="149" t="s">
        <v>514</v>
      </c>
      <c r="H574" s="148" t="s">
        <v>46</v>
      </c>
      <c r="I574" s="150"/>
      <c r="L574" s="146"/>
      <c r="M574" s="151"/>
      <c r="T574" s="152"/>
      <c r="AT574" s="148" t="s">
        <v>141</v>
      </c>
      <c r="AU574" s="148" t="s">
        <v>92</v>
      </c>
      <c r="AV574" s="12" t="s">
        <v>88</v>
      </c>
      <c r="AW574" s="12" t="s">
        <v>42</v>
      </c>
      <c r="AX574" s="12" t="s">
        <v>83</v>
      </c>
      <c r="AY574" s="148" t="s">
        <v>130</v>
      </c>
    </row>
    <row r="575" spans="2:51" s="13" customFormat="1" ht="12">
      <c r="B575" s="153"/>
      <c r="D575" s="147" t="s">
        <v>141</v>
      </c>
      <c r="E575" s="154" t="s">
        <v>46</v>
      </c>
      <c r="F575" s="155" t="s">
        <v>515</v>
      </c>
      <c r="H575" s="156">
        <v>0.64</v>
      </c>
      <c r="I575" s="157"/>
      <c r="L575" s="153"/>
      <c r="M575" s="158"/>
      <c r="T575" s="159"/>
      <c r="AT575" s="154" t="s">
        <v>141</v>
      </c>
      <c r="AU575" s="154" t="s">
        <v>92</v>
      </c>
      <c r="AV575" s="13" t="s">
        <v>92</v>
      </c>
      <c r="AW575" s="13" t="s">
        <v>42</v>
      </c>
      <c r="AX575" s="13" t="s">
        <v>88</v>
      </c>
      <c r="AY575" s="154" t="s">
        <v>130</v>
      </c>
    </row>
    <row r="576" spans="2:65" s="1" customFormat="1" ht="37.9" customHeight="1">
      <c r="B576" s="34"/>
      <c r="C576" s="129" t="s">
        <v>516</v>
      </c>
      <c r="D576" s="129" t="s">
        <v>132</v>
      </c>
      <c r="E576" s="130" t="s">
        <v>517</v>
      </c>
      <c r="F576" s="131" t="s">
        <v>518</v>
      </c>
      <c r="G576" s="132" t="s">
        <v>176</v>
      </c>
      <c r="H576" s="133">
        <v>4.786</v>
      </c>
      <c r="I576" s="134"/>
      <c r="J576" s="135">
        <f>ROUND(I576*H576,2)</f>
        <v>0</v>
      </c>
      <c r="K576" s="131" t="s">
        <v>136</v>
      </c>
      <c r="L576" s="34"/>
      <c r="M576" s="136" t="s">
        <v>46</v>
      </c>
      <c r="N576" s="137" t="s">
        <v>54</v>
      </c>
      <c r="P576" s="138">
        <f>O576*H576</f>
        <v>0</v>
      </c>
      <c r="Q576" s="138">
        <v>0.04029</v>
      </c>
      <c r="R576" s="138">
        <f>Q576*H576</f>
        <v>0.19282793999999998</v>
      </c>
      <c r="S576" s="138">
        <v>0</v>
      </c>
      <c r="T576" s="139">
        <f>S576*H576</f>
        <v>0</v>
      </c>
      <c r="AR576" s="140" t="s">
        <v>137</v>
      </c>
      <c r="AT576" s="140" t="s">
        <v>132</v>
      </c>
      <c r="AU576" s="140" t="s">
        <v>92</v>
      </c>
      <c r="AY576" s="18" t="s">
        <v>130</v>
      </c>
      <c r="BE576" s="141">
        <f>IF(N576="základní",J576,0)</f>
        <v>0</v>
      </c>
      <c r="BF576" s="141">
        <f>IF(N576="snížená",J576,0)</f>
        <v>0</v>
      </c>
      <c r="BG576" s="141">
        <f>IF(N576="zákl. přenesená",J576,0)</f>
        <v>0</v>
      </c>
      <c r="BH576" s="141">
        <f>IF(N576="sníž. přenesená",J576,0)</f>
        <v>0</v>
      </c>
      <c r="BI576" s="141">
        <f>IF(N576="nulová",J576,0)</f>
        <v>0</v>
      </c>
      <c r="BJ576" s="18" t="s">
        <v>88</v>
      </c>
      <c r="BK576" s="141">
        <f>ROUND(I576*H576,2)</f>
        <v>0</v>
      </c>
      <c r="BL576" s="18" t="s">
        <v>137</v>
      </c>
      <c r="BM576" s="140" t="s">
        <v>519</v>
      </c>
    </row>
    <row r="577" spans="2:47" s="1" customFormat="1" ht="12">
      <c r="B577" s="34"/>
      <c r="D577" s="142" t="s">
        <v>139</v>
      </c>
      <c r="F577" s="143" t="s">
        <v>520</v>
      </c>
      <c r="I577" s="144"/>
      <c r="L577" s="34"/>
      <c r="M577" s="145"/>
      <c r="T577" s="55"/>
      <c r="AT577" s="18" t="s">
        <v>139</v>
      </c>
      <c r="AU577" s="18" t="s">
        <v>92</v>
      </c>
    </row>
    <row r="578" spans="2:51" s="12" customFormat="1" ht="12">
      <c r="B578" s="146"/>
      <c r="D578" s="147" t="s">
        <v>141</v>
      </c>
      <c r="E578" s="148" t="s">
        <v>46</v>
      </c>
      <c r="F578" s="149" t="s">
        <v>521</v>
      </c>
      <c r="H578" s="148" t="s">
        <v>46</v>
      </c>
      <c r="I578" s="150"/>
      <c r="L578" s="146"/>
      <c r="M578" s="151"/>
      <c r="T578" s="152"/>
      <c r="AT578" s="148" t="s">
        <v>141</v>
      </c>
      <c r="AU578" s="148" t="s">
        <v>92</v>
      </c>
      <c r="AV578" s="12" t="s">
        <v>88</v>
      </c>
      <c r="AW578" s="12" t="s">
        <v>42</v>
      </c>
      <c r="AX578" s="12" t="s">
        <v>83</v>
      </c>
      <c r="AY578" s="148" t="s">
        <v>130</v>
      </c>
    </row>
    <row r="579" spans="2:51" s="12" customFormat="1" ht="12">
      <c r="B579" s="146"/>
      <c r="D579" s="147" t="s">
        <v>141</v>
      </c>
      <c r="E579" s="148" t="s">
        <v>46</v>
      </c>
      <c r="F579" s="149" t="s">
        <v>522</v>
      </c>
      <c r="H579" s="148" t="s">
        <v>46</v>
      </c>
      <c r="I579" s="150"/>
      <c r="L579" s="146"/>
      <c r="M579" s="151"/>
      <c r="T579" s="152"/>
      <c r="AT579" s="148" t="s">
        <v>141</v>
      </c>
      <c r="AU579" s="148" t="s">
        <v>92</v>
      </c>
      <c r="AV579" s="12" t="s">
        <v>88</v>
      </c>
      <c r="AW579" s="12" t="s">
        <v>42</v>
      </c>
      <c r="AX579" s="12" t="s">
        <v>83</v>
      </c>
      <c r="AY579" s="148" t="s">
        <v>130</v>
      </c>
    </row>
    <row r="580" spans="2:51" s="13" customFormat="1" ht="12">
      <c r="B580" s="153"/>
      <c r="D580" s="147" t="s">
        <v>141</v>
      </c>
      <c r="E580" s="154" t="s">
        <v>46</v>
      </c>
      <c r="F580" s="155" t="s">
        <v>523</v>
      </c>
      <c r="H580" s="156">
        <v>4.786</v>
      </c>
      <c r="I580" s="157"/>
      <c r="L580" s="153"/>
      <c r="M580" s="158"/>
      <c r="T580" s="159"/>
      <c r="AT580" s="154" t="s">
        <v>141</v>
      </c>
      <c r="AU580" s="154" t="s">
        <v>92</v>
      </c>
      <c r="AV580" s="13" t="s">
        <v>92</v>
      </c>
      <c r="AW580" s="13" t="s">
        <v>42</v>
      </c>
      <c r="AX580" s="13" t="s">
        <v>88</v>
      </c>
      <c r="AY580" s="154" t="s">
        <v>130</v>
      </c>
    </row>
    <row r="581" spans="2:65" s="1" customFormat="1" ht="37.9" customHeight="1">
      <c r="B581" s="34"/>
      <c r="C581" s="129" t="s">
        <v>524</v>
      </c>
      <c r="D581" s="129" t="s">
        <v>132</v>
      </c>
      <c r="E581" s="130" t="s">
        <v>525</v>
      </c>
      <c r="F581" s="131" t="s">
        <v>526</v>
      </c>
      <c r="G581" s="132" t="s">
        <v>176</v>
      </c>
      <c r="H581" s="133">
        <v>2.393</v>
      </c>
      <c r="I581" s="134"/>
      <c r="J581" s="135">
        <f>ROUND(I581*H581,2)</f>
        <v>0</v>
      </c>
      <c r="K581" s="131" t="s">
        <v>136</v>
      </c>
      <c r="L581" s="34"/>
      <c r="M581" s="136" t="s">
        <v>46</v>
      </c>
      <c r="N581" s="137" t="s">
        <v>54</v>
      </c>
      <c r="P581" s="138">
        <f>O581*H581</f>
        <v>0</v>
      </c>
      <c r="Q581" s="138">
        <v>0.09975</v>
      </c>
      <c r="R581" s="138">
        <f>Q581*H581</f>
        <v>0.23870175</v>
      </c>
      <c r="S581" s="138">
        <v>0</v>
      </c>
      <c r="T581" s="139">
        <f>S581*H581</f>
        <v>0</v>
      </c>
      <c r="AR581" s="140" t="s">
        <v>137</v>
      </c>
      <c r="AT581" s="140" t="s">
        <v>132</v>
      </c>
      <c r="AU581" s="140" t="s">
        <v>92</v>
      </c>
      <c r="AY581" s="18" t="s">
        <v>130</v>
      </c>
      <c r="BE581" s="141">
        <f>IF(N581="základní",J581,0)</f>
        <v>0</v>
      </c>
      <c r="BF581" s="141">
        <f>IF(N581="snížená",J581,0)</f>
        <v>0</v>
      </c>
      <c r="BG581" s="141">
        <f>IF(N581="zákl. přenesená",J581,0)</f>
        <v>0</v>
      </c>
      <c r="BH581" s="141">
        <f>IF(N581="sníž. přenesená",J581,0)</f>
        <v>0</v>
      </c>
      <c r="BI581" s="141">
        <f>IF(N581="nulová",J581,0)</f>
        <v>0</v>
      </c>
      <c r="BJ581" s="18" t="s">
        <v>88</v>
      </c>
      <c r="BK581" s="141">
        <f>ROUND(I581*H581,2)</f>
        <v>0</v>
      </c>
      <c r="BL581" s="18" t="s">
        <v>137</v>
      </c>
      <c r="BM581" s="140" t="s">
        <v>527</v>
      </c>
    </row>
    <row r="582" spans="2:47" s="1" customFormat="1" ht="12">
      <c r="B582" s="34"/>
      <c r="D582" s="142" t="s">
        <v>139</v>
      </c>
      <c r="F582" s="143" t="s">
        <v>528</v>
      </c>
      <c r="I582" s="144"/>
      <c r="L582" s="34"/>
      <c r="M582" s="145"/>
      <c r="T582" s="55"/>
      <c r="AT582" s="18" t="s">
        <v>139</v>
      </c>
      <c r="AU582" s="18" t="s">
        <v>92</v>
      </c>
    </row>
    <row r="583" spans="2:51" s="12" customFormat="1" ht="12">
      <c r="B583" s="146"/>
      <c r="D583" s="147" t="s">
        <v>141</v>
      </c>
      <c r="E583" s="148" t="s">
        <v>46</v>
      </c>
      <c r="F583" s="149" t="s">
        <v>529</v>
      </c>
      <c r="H583" s="148" t="s">
        <v>46</v>
      </c>
      <c r="I583" s="150"/>
      <c r="L583" s="146"/>
      <c r="M583" s="151"/>
      <c r="T583" s="152"/>
      <c r="AT583" s="148" t="s">
        <v>141</v>
      </c>
      <c r="AU583" s="148" t="s">
        <v>92</v>
      </c>
      <c r="AV583" s="12" t="s">
        <v>88</v>
      </c>
      <c r="AW583" s="12" t="s">
        <v>42</v>
      </c>
      <c r="AX583" s="12" t="s">
        <v>83</v>
      </c>
      <c r="AY583" s="148" t="s">
        <v>130</v>
      </c>
    </row>
    <row r="584" spans="2:51" s="12" customFormat="1" ht="12">
      <c r="B584" s="146"/>
      <c r="D584" s="147" t="s">
        <v>141</v>
      </c>
      <c r="E584" s="148" t="s">
        <v>46</v>
      </c>
      <c r="F584" s="149" t="s">
        <v>522</v>
      </c>
      <c r="H584" s="148" t="s">
        <v>46</v>
      </c>
      <c r="I584" s="150"/>
      <c r="L584" s="146"/>
      <c r="M584" s="151"/>
      <c r="T584" s="152"/>
      <c r="AT584" s="148" t="s">
        <v>141</v>
      </c>
      <c r="AU584" s="148" t="s">
        <v>92</v>
      </c>
      <c r="AV584" s="12" t="s">
        <v>88</v>
      </c>
      <c r="AW584" s="12" t="s">
        <v>42</v>
      </c>
      <c r="AX584" s="12" t="s">
        <v>83</v>
      </c>
      <c r="AY584" s="148" t="s">
        <v>130</v>
      </c>
    </row>
    <row r="585" spans="2:51" s="13" customFormat="1" ht="12">
      <c r="B585" s="153"/>
      <c r="D585" s="147" t="s">
        <v>141</v>
      </c>
      <c r="E585" s="154" t="s">
        <v>46</v>
      </c>
      <c r="F585" s="155" t="s">
        <v>530</v>
      </c>
      <c r="H585" s="156">
        <v>2.393</v>
      </c>
      <c r="I585" s="157"/>
      <c r="L585" s="153"/>
      <c r="M585" s="158"/>
      <c r="T585" s="159"/>
      <c r="AT585" s="154" t="s">
        <v>141</v>
      </c>
      <c r="AU585" s="154" t="s">
        <v>92</v>
      </c>
      <c r="AV585" s="13" t="s">
        <v>92</v>
      </c>
      <c r="AW585" s="13" t="s">
        <v>42</v>
      </c>
      <c r="AX585" s="13" t="s">
        <v>88</v>
      </c>
      <c r="AY585" s="154" t="s">
        <v>130</v>
      </c>
    </row>
    <row r="586" spans="2:65" s="1" customFormat="1" ht="37.9" customHeight="1">
      <c r="B586" s="34"/>
      <c r="C586" s="129" t="s">
        <v>531</v>
      </c>
      <c r="D586" s="129" t="s">
        <v>132</v>
      </c>
      <c r="E586" s="130" t="s">
        <v>532</v>
      </c>
      <c r="F586" s="131" t="s">
        <v>533</v>
      </c>
      <c r="G586" s="132" t="s">
        <v>176</v>
      </c>
      <c r="H586" s="133">
        <v>36.015</v>
      </c>
      <c r="I586" s="134"/>
      <c r="J586" s="135">
        <f>ROUND(I586*H586,2)</f>
        <v>0</v>
      </c>
      <c r="K586" s="131" t="s">
        <v>136</v>
      </c>
      <c r="L586" s="34"/>
      <c r="M586" s="136" t="s">
        <v>46</v>
      </c>
      <c r="N586" s="137" t="s">
        <v>54</v>
      </c>
      <c r="P586" s="138">
        <f>O586*H586</f>
        <v>0</v>
      </c>
      <c r="Q586" s="138">
        <v>0</v>
      </c>
      <c r="R586" s="138">
        <f>Q586*H586</f>
        <v>0</v>
      </c>
      <c r="S586" s="138">
        <v>0</v>
      </c>
      <c r="T586" s="139">
        <f>S586*H586</f>
        <v>0</v>
      </c>
      <c r="AR586" s="140" t="s">
        <v>137</v>
      </c>
      <c r="AT586" s="140" t="s">
        <v>132</v>
      </c>
      <c r="AU586" s="140" t="s">
        <v>92</v>
      </c>
      <c r="AY586" s="18" t="s">
        <v>130</v>
      </c>
      <c r="BE586" s="141">
        <f>IF(N586="základní",J586,0)</f>
        <v>0</v>
      </c>
      <c r="BF586" s="141">
        <f>IF(N586="snížená",J586,0)</f>
        <v>0</v>
      </c>
      <c r="BG586" s="141">
        <f>IF(N586="zákl. přenesená",J586,0)</f>
        <v>0</v>
      </c>
      <c r="BH586" s="141">
        <f>IF(N586="sníž. přenesená",J586,0)</f>
        <v>0</v>
      </c>
      <c r="BI586" s="141">
        <f>IF(N586="nulová",J586,0)</f>
        <v>0</v>
      </c>
      <c r="BJ586" s="18" t="s">
        <v>88</v>
      </c>
      <c r="BK586" s="141">
        <f>ROUND(I586*H586,2)</f>
        <v>0</v>
      </c>
      <c r="BL586" s="18" t="s">
        <v>137</v>
      </c>
      <c r="BM586" s="140" t="s">
        <v>534</v>
      </c>
    </row>
    <row r="587" spans="2:47" s="1" customFormat="1" ht="12">
      <c r="B587" s="34"/>
      <c r="D587" s="142" t="s">
        <v>139</v>
      </c>
      <c r="F587" s="143" t="s">
        <v>535</v>
      </c>
      <c r="I587" s="144"/>
      <c r="L587" s="34"/>
      <c r="M587" s="145"/>
      <c r="T587" s="55"/>
      <c r="AT587" s="18" t="s">
        <v>139</v>
      </c>
      <c r="AU587" s="18" t="s">
        <v>92</v>
      </c>
    </row>
    <row r="588" spans="2:51" s="12" customFormat="1" ht="12">
      <c r="B588" s="146"/>
      <c r="D588" s="147" t="s">
        <v>141</v>
      </c>
      <c r="E588" s="148" t="s">
        <v>46</v>
      </c>
      <c r="F588" s="149" t="s">
        <v>521</v>
      </c>
      <c r="H588" s="148" t="s">
        <v>46</v>
      </c>
      <c r="I588" s="150"/>
      <c r="L588" s="146"/>
      <c r="M588" s="151"/>
      <c r="T588" s="152"/>
      <c r="AT588" s="148" t="s">
        <v>141</v>
      </c>
      <c r="AU588" s="148" t="s">
        <v>92</v>
      </c>
      <c r="AV588" s="12" t="s">
        <v>88</v>
      </c>
      <c r="AW588" s="12" t="s">
        <v>42</v>
      </c>
      <c r="AX588" s="12" t="s">
        <v>83</v>
      </c>
      <c r="AY588" s="148" t="s">
        <v>130</v>
      </c>
    </row>
    <row r="589" spans="2:51" s="12" customFormat="1" ht="12">
      <c r="B589" s="146"/>
      <c r="D589" s="147" t="s">
        <v>141</v>
      </c>
      <c r="E589" s="148" t="s">
        <v>46</v>
      </c>
      <c r="F589" s="149" t="s">
        <v>522</v>
      </c>
      <c r="H589" s="148" t="s">
        <v>46</v>
      </c>
      <c r="I589" s="150"/>
      <c r="L589" s="146"/>
      <c r="M589" s="151"/>
      <c r="T589" s="152"/>
      <c r="AT589" s="148" t="s">
        <v>141</v>
      </c>
      <c r="AU589" s="148" t="s">
        <v>92</v>
      </c>
      <c r="AV589" s="12" t="s">
        <v>88</v>
      </c>
      <c r="AW589" s="12" t="s">
        <v>42</v>
      </c>
      <c r="AX589" s="12" t="s">
        <v>83</v>
      </c>
      <c r="AY589" s="148" t="s">
        <v>130</v>
      </c>
    </row>
    <row r="590" spans="2:51" s="13" customFormat="1" ht="12">
      <c r="B590" s="153"/>
      <c r="D590" s="147" t="s">
        <v>141</v>
      </c>
      <c r="E590" s="154" t="s">
        <v>46</v>
      </c>
      <c r="F590" s="155" t="s">
        <v>523</v>
      </c>
      <c r="H590" s="156">
        <v>4.786</v>
      </c>
      <c r="I590" s="157"/>
      <c r="L590" s="153"/>
      <c r="M590" s="158"/>
      <c r="T590" s="159"/>
      <c r="AT590" s="154" t="s">
        <v>141</v>
      </c>
      <c r="AU590" s="154" t="s">
        <v>92</v>
      </c>
      <c r="AV590" s="13" t="s">
        <v>92</v>
      </c>
      <c r="AW590" s="13" t="s">
        <v>42</v>
      </c>
      <c r="AX590" s="13" t="s">
        <v>83</v>
      </c>
      <c r="AY590" s="154" t="s">
        <v>130</v>
      </c>
    </row>
    <row r="591" spans="2:51" s="14" customFormat="1" ht="12">
      <c r="B591" s="160"/>
      <c r="D591" s="147" t="s">
        <v>141</v>
      </c>
      <c r="E591" s="161" t="s">
        <v>46</v>
      </c>
      <c r="F591" s="162" t="s">
        <v>152</v>
      </c>
      <c r="H591" s="163">
        <v>4.786</v>
      </c>
      <c r="I591" s="164"/>
      <c r="L591" s="160"/>
      <c r="M591" s="165"/>
      <c r="T591" s="166"/>
      <c r="AT591" s="161" t="s">
        <v>141</v>
      </c>
      <c r="AU591" s="161" t="s">
        <v>92</v>
      </c>
      <c r="AV591" s="14" t="s">
        <v>95</v>
      </c>
      <c r="AW591" s="14" t="s">
        <v>42</v>
      </c>
      <c r="AX591" s="14" t="s">
        <v>83</v>
      </c>
      <c r="AY591" s="161" t="s">
        <v>130</v>
      </c>
    </row>
    <row r="592" spans="2:51" s="12" customFormat="1" ht="12">
      <c r="B592" s="146"/>
      <c r="D592" s="147" t="s">
        <v>141</v>
      </c>
      <c r="E592" s="148" t="s">
        <v>46</v>
      </c>
      <c r="F592" s="149" t="s">
        <v>529</v>
      </c>
      <c r="H592" s="148" t="s">
        <v>46</v>
      </c>
      <c r="I592" s="150"/>
      <c r="L592" s="146"/>
      <c r="M592" s="151"/>
      <c r="T592" s="152"/>
      <c r="AT592" s="148" t="s">
        <v>141</v>
      </c>
      <c r="AU592" s="148" t="s">
        <v>92</v>
      </c>
      <c r="AV592" s="12" t="s">
        <v>88</v>
      </c>
      <c r="AW592" s="12" t="s">
        <v>42</v>
      </c>
      <c r="AX592" s="12" t="s">
        <v>83</v>
      </c>
      <c r="AY592" s="148" t="s">
        <v>130</v>
      </c>
    </row>
    <row r="593" spans="2:51" s="12" customFormat="1" ht="12">
      <c r="B593" s="146"/>
      <c r="D593" s="147" t="s">
        <v>141</v>
      </c>
      <c r="E593" s="148" t="s">
        <v>46</v>
      </c>
      <c r="F593" s="149" t="s">
        <v>522</v>
      </c>
      <c r="H593" s="148" t="s">
        <v>46</v>
      </c>
      <c r="I593" s="150"/>
      <c r="L593" s="146"/>
      <c r="M593" s="151"/>
      <c r="T593" s="152"/>
      <c r="AT593" s="148" t="s">
        <v>141</v>
      </c>
      <c r="AU593" s="148" t="s">
        <v>92</v>
      </c>
      <c r="AV593" s="12" t="s">
        <v>88</v>
      </c>
      <c r="AW593" s="12" t="s">
        <v>42</v>
      </c>
      <c r="AX593" s="12" t="s">
        <v>83</v>
      </c>
      <c r="AY593" s="148" t="s">
        <v>130</v>
      </c>
    </row>
    <row r="594" spans="2:51" s="13" customFormat="1" ht="12">
      <c r="B594" s="153"/>
      <c r="D594" s="147" t="s">
        <v>141</v>
      </c>
      <c r="E594" s="154" t="s">
        <v>46</v>
      </c>
      <c r="F594" s="155" t="s">
        <v>530</v>
      </c>
      <c r="H594" s="156">
        <v>2.393</v>
      </c>
      <c r="I594" s="157"/>
      <c r="L594" s="153"/>
      <c r="M594" s="158"/>
      <c r="T594" s="159"/>
      <c r="AT594" s="154" t="s">
        <v>141</v>
      </c>
      <c r="AU594" s="154" t="s">
        <v>92</v>
      </c>
      <c r="AV594" s="13" t="s">
        <v>92</v>
      </c>
      <c r="AW594" s="13" t="s">
        <v>42</v>
      </c>
      <c r="AX594" s="13" t="s">
        <v>83</v>
      </c>
      <c r="AY594" s="154" t="s">
        <v>130</v>
      </c>
    </row>
    <row r="595" spans="2:51" s="14" customFormat="1" ht="12">
      <c r="B595" s="160"/>
      <c r="D595" s="147" t="s">
        <v>141</v>
      </c>
      <c r="E595" s="161" t="s">
        <v>46</v>
      </c>
      <c r="F595" s="162" t="s">
        <v>152</v>
      </c>
      <c r="H595" s="163">
        <v>2.393</v>
      </c>
      <c r="I595" s="164"/>
      <c r="L595" s="160"/>
      <c r="M595" s="165"/>
      <c r="T595" s="166"/>
      <c r="AT595" s="161" t="s">
        <v>141</v>
      </c>
      <c r="AU595" s="161" t="s">
        <v>92</v>
      </c>
      <c r="AV595" s="14" t="s">
        <v>95</v>
      </c>
      <c r="AW595" s="14" t="s">
        <v>42</v>
      </c>
      <c r="AX595" s="14" t="s">
        <v>83</v>
      </c>
      <c r="AY595" s="161" t="s">
        <v>130</v>
      </c>
    </row>
    <row r="596" spans="2:51" s="12" customFormat="1" ht="12">
      <c r="B596" s="146"/>
      <c r="D596" s="147" t="s">
        <v>141</v>
      </c>
      <c r="E596" s="148" t="s">
        <v>46</v>
      </c>
      <c r="F596" s="149" t="s">
        <v>512</v>
      </c>
      <c r="H596" s="148" t="s">
        <v>46</v>
      </c>
      <c r="I596" s="150"/>
      <c r="L596" s="146"/>
      <c r="M596" s="151"/>
      <c r="T596" s="152"/>
      <c r="AT596" s="148" t="s">
        <v>141</v>
      </c>
      <c r="AU596" s="148" t="s">
        <v>92</v>
      </c>
      <c r="AV596" s="12" t="s">
        <v>88</v>
      </c>
      <c r="AW596" s="12" t="s">
        <v>42</v>
      </c>
      <c r="AX596" s="12" t="s">
        <v>83</v>
      </c>
      <c r="AY596" s="148" t="s">
        <v>130</v>
      </c>
    </row>
    <row r="597" spans="2:51" s="12" customFormat="1" ht="12">
      <c r="B597" s="146"/>
      <c r="D597" s="147" t="s">
        <v>141</v>
      </c>
      <c r="E597" s="148" t="s">
        <v>46</v>
      </c>
      <c r="F597" s="149" t="s">
        <v>513</v>
      </c>
      <c r="H597" s="148" t="s">
        <v>46</v>
      </c>
      <c r="I597" s="150"/>
      <c r="L597" s="146"/>
      <c r="M597" s="151"/>
      <c r="T597" s="152"/>
      <c r="AT597" s="148" t="s">
        <v>141</v>
      </c>
      <c r="AU597" s="148" t="s">
        <v>92</v>
      </c>
      <c r="AV597" s="12" t="s">
        <v>88</v>
      </c>
      <c r="AW597" s="12" t="s">
        <v>42</v>
      </c>
      <c r="AX597" s="12" t="s">
        <v>83</v>
      </c>
      <c r="AY597" s="148" t="s">
        <v>130</v>
      </c>
    </row>
    <row r="598" spans="2:51" s="12" customFormat="1" ht="12">
      <c r="B598" s="146"/>
      <c r="D598" s="147" t="s">
        <v>141</v>
      </c>
      <c r="E598" s="148" t="s">
        <v>46</v>
      </c>
      <c r="F598" s="149" t="s">
        <v>514</v>
      </c>
      <c r="H598" s="148" t="s">
        <v>46</v>
      </c>
      <c r="I598" s="150"/>
      <c r="L598" s="146"/>
      <c r="M598" s="151"/>
      <c r="T598" s="152"/>
      <c r="AT598" s="148" t="s">
        <v>141</v>
      </c>
      <c r="AU598" s="148" t="s">
        <v>92</v>
      </c>
      <c r="AV598" s="12" t="s">
        <v>88</v>
      </c>
      <c r="AW598" s="12" t="s">
        <v>42</v>
      </c>
      <c r="AX598" s="12" t="s">
        <v>83</v>
      </c>
      <c r="AY598" s="148" t="s">
        <v>130</v>
      </c>
    </row>
    <row r="599" spans="2:51" s="13" customFormat="1" ht="12">
      <c r="B599" s="153"/>
      <c r="D599" s="147" t="s">
        <v>141</v>
      </c>
      <c r="E599" s="154" t="s">
        <v>46</v>
      </c>
      <c r="F599" s="155" t="s">
        <v>515</v>
      </c>
      <c r="H599" s="156">
        <v>0.64</v>
      </c>
      <c r="I599" s="157"/>
      <c r="L599" s="153"/>
      <c r="M599" s="158"/>
      <c r="T599" s="159"/>
      <c r="AT599" s="154" t="s">
        <v>141</v>
      </c>
      <c r="AU599" s="154" t="s">
        <v>92</v>
      </c>
      <c r="AV599" s="13" t="s">
        <v>92</v>
      </c>
      <c r="AW599" s="13" t="s">
        <v>42</v>
      </c>
      <c r="AX599" s="13" t="s">
        <v>83</v>
      </c>
      <c r="AY599" s="154" t="s">
        <v>130</v>
      </c>
    </row>
    <row r="600" spans="2:51" s="14" customFormat="1" ht="12">
      <c r="B600" s="160"/>
      <c r="D600" s="147" t="s">
        <v>141</v>
      </c>
      <c r="E600" s="161" t="s">
        <v>46</v>
      </c>
      <c r="F600" s="162" t="s">
        <v>152</v>
      </c>
      <c r="H600" s="163">
        <v>0.64</v>
      </c>
      <c r="I600" s="164"/>
      <c r="L600" s="160"/>
      <c r="M600" s="165"/>
      <c r="T600" s="166"/>
      <c r="AT600" s="161" t="s">
        <v>141</v>
      </c>
      <c r="AU600" s="161" t="s">
        <v>92</v>
      </c>
      <c r="AV600" s="14" t="s">
        <v>95</v>
      </c>
      <c r="AW600" s="14" t="s">
        <v>42</v>
      </c>
      <c r="AX600" s="14" t="s">
        <v>83</v>
      </c>
      <c r="AY600" s="161" t="s">
        <v>130</v>
      </c>
    </row>
    <row r="601" spans="2:51" s="12" customFormat="1" ht="12">
      <c r="B601" s="146"/>
      <c r="D601" s="147" t="s">
        <v>141</v>
      </c>
      <c r="E601" s="148" t="s">
        <v>46</v>
      </c>
      <c r="F601" s="149" t="s">
        <v>536</v>
      </c>
      <c r="H601" s="148" t="s">
        <v>46</v>
      </c>
      <c r="I601" s="150"/>
      <c r="L601" s="146"/>
      <c r="M601" s="151"/>
      <c r="T601" s="152"/>
      <c r="AT601" s="148" t="s">
        <v>141</v>
      </c>
      <c r="AU601" s="148" t="s">
        <v>92</v>
      </c>
      <c r="AV601" s="12" t="s">
        <v>88</v>
      </c>
      <c r="AW601" s="12" t="s">
        <v>42</v>
      </c>
      <c r="AX601" s="12" t="s">
        <v>83</v>
      </c>
      <c r="AY601" s="148" t="s">
        <v>130</v>
      </c>
    </row>
    <row r="602" spans="2:51" s="12" customFormat="1" ht="12">
      <c r="B602" s="146"/>
      <c r="D602" s="147" t="s">
        <v>141</v>
      </c>
      <c r="E602" s="148" t="s">
        <v>46</v>
      </c>
      <c r="F602" s="149" t="s">
        <v>477</v>
      </c>
      <c r="H602" s="148" t="s">
        <v>46</v>
      </c>
      <c r="I602" s="150"/>
      <c r="L602" s="146"/>
      <c r="M602" s="151"/>
      <c r="T602" s="152"/>
      <c r="AT602" s="148" t="s">
        <v>141</v>
      </c>
      <c r="AU602" s="148" t="s">
        <v>92</v>
      </c>
      <c r="AV602" s="12" t="s">
        <v>88</v>
      </c>
      <c r="AW602" s="12" t="s">
        <v>42</v>
      </c>
      <c r="AX602" s="12" t="s">
        <v>83</v>
      </c>
      <c r="AY602" s="148" t="s">
        <v>130</v>
      </c>
    </row>
    <row r="603" spans="2:51" s="13" customFormat="1" ht="12">
      <c r="B603" s="153"/>
      <c r="D603" s="147" t="s">
        <v>141</v>
      </c>
      <c r="E603" s="154" t="s">
        <v>46</v>
      </c>
      <c r="F603" s="155" t="s">
        <v>478</v>
      </c>
      <c r="H603" s="156">
        <v>12.958</v>
      </c>
      <c r="I603" s="157"/>
      <c r="L603" s="153"/>
      <c r="M603" s="158"/>
      <c r="T603" s="159"/>
      <c r="AT603" s="154" t="s">
        <v>141</v>
      </c>
      <c r="AU603" s="154" t="s">
        <v>92</v>
      </c>
      <c r="AV603" s="13" t="s">
        <v>92</v>
      </c>
      <c r="AW603" s="13" t="s">
        <v>42</v>
      </c>
      <c r="AX603" s="13" t="s">
        <v>83</v>
      </c>
      <c r="AY603" s="154" t="s">
        <v>130</v>
      </c>
    </row>
    <row r="604" spans="2:51" s="14" customFormat="1" ht="12">
      <c r="B604" s="160"/>
      <c r="D604" s="147" t="s">
        <v>141</v>
      </c>
      <c r="E604" s="161" t="s">
        <v>46</v>
      </c>
      <c r="F604" s="162" t="s">
        <v>152</v>
      </c>
      <c r="H604" s="163">
        <v>12.958</v>
      </c>
      <c r="I604" s="164"/>
      <c r="L604" s="160"/>
      <c r="M604" s="165"/>
      <c r="T604" s="166"/>
      <c r="AT604" s="161" t="s">
        <v>141</v>
      </c>
      <c r="AU604" s="161" t="s">
        <v>92</v>
      </c>
      <c r="AV604" s="14" t="s">
        <v>95</v>
      </c>
      <c r="AW604" s="14" t="s">
        <v>42</v>
      </c>
      <c r="AX604" s="14" t="s">
        <v>83</v>
      </c>
      <c r="AY604" s="161" t="s">
        <v>130</v>
      </c>
    </row>
    <row r="605" spans="2:51" s="12" customFormat="1" ht="12">
      <c r="B605" s="146"/>
      <c r="D605" s="147" t="s">
        <v>141</v>
      </c>
      <c r="E605" s="148" t="s">
        <v>46</v>
      </c>
      <c r="F605" s="149" t="s">
        <v>484</v>
      </c>
      <c r="H605" s="148" t="s">
        <v>46</v>
      </c>
      <c r="I605" s="150"/>
      <c r="L605" s="146"/>
      <c r="M605" s="151"/>
      <c r="T605" s="152"/>
      <c r="AT605" s="148" t="s">
        <v>141</v>
      </c>
      <c r="AU605" s="148" t="s">
        <v>92</v>
      </c>
      <c r="AV605" s="12" t="s">
        <v>88</v>
      </c>
      <c r="AW605" s="12" t="s">
        <v>42</v>
      </c>
      <c r="AX605" s="12" t="s">
        <v>83</v>
      </c>
      <c r="AY605" s="148" t="s">
        <v>130</v>
      </c>
    </row>
    <row r="606" spans="2:51" s="12" customFormat="1" ht="12">
      <c r="B606" s="146"/>
      <c r="D606" s="147" t="s">
        <v>141</v>
      </c>
      <c r="E606" s="148" t="s">
        <v>46</v>
      </c>
      <c r="F606" s="149" t="s">
        <v>477</v>
      </c>
      <c r="H606" s="148" t="s">
        <v>46</v>
      </c>
      <c r="I606" s="150"/>
      <c r="L606" s="146"/>
      <c r="M606" s="151"/>
      <c r="T606" s="152"/>
      <c r="AT606" s="148" t="s">
        <v>141</v>
      </c>
      <c r="AU606" s="148" t="s">
        <v>92</v>
      </c>
      <c r="AV606" s="12" t="s">
        <v>88</v>
      </c>
      <c r="AW606" s="12" t="s">
        <v>42</v>
      </c>
      <c r="AX606" s="12" t="s">
        <v>83</v>
      </c>
      <c r="AY606" s="148" t="s">
        <v>130</v>
      </c>
    </row>
    <row r="607" spans="2:51" s="13" customFormat="1" ht="12">
      <c r="B607" s="153"/>
      <c r="D607" s="147" t="s">
        <v>141</v>
      </c>
      <c r="E607" s="154" t="s">
        <v>46</v>
      </c>
      <c r="F607" s="155" t="s">
        <v>485</v>
      </c>
      <c r="H607" s="156">
        <v>4.319</v>
      </c>
      <c r="I607" s="157"/>
      <c r="L607" s="153"/>
      <c r="M607" s="158"/>
      <c r="T607" s="159"/>
      <c r="AT607" s="154" t="s">
        <v>141</v>
      </c>
      <c r="AU607" s="154" t="s">
        <v>92</v>
      </c>
      <c r="AV607" s="13" t="s">
        <v>92</v>
      </c>
      <c r="AW607" s="13" t="s">
        <v>42</v>
      </c>
      <c r="AX607" s="13" t="s">
        <v>83</v>
      </c>
      <c r="AY607" s="154" t="s">
        <v>130</v>
      </c>
    </row>
    <row r="608" spans="2:51" s="14" customFormat="1" ht="12">
      <c r="B608" s="160"/>
      <c r="D608" s="147" t="s">
        <v>141</v>
      </c>
      <c r="E608" s="161" t="s">
        <v>46</v>
      </c>
      <c r="F608" s="162" t="s">
        <v>152</v>
      </c>
      <c r="H608" s="163">
        <v>4.319</v>
      </c>
      <c r="I608" s="164"/>
      <c r="L608" s="160"/>
      <c r="M608" s="165"/>
      <c r="T608" s="166"/>
      <c r="AT608" s="161" t="s">
        <v>141</v>
      </c>
      <c r="AU608" s="161" t="s">
        <v>92</v>
      </c>
      <c r="AV608" s="14" t="s">
        <v>95</v>
      </c>
      <c r="AW608" s="14" t="s">
        <v>42</v>
      </c>
      <c r="AX608" s="14" t="s">
        <v>83</v>
      </c>
      <c r="AY608" s="161" t="s">
        <v>130</v>
      </c>
    </row>
    <row r="609" spans="2:51" s="12" customFormat="1" ht="12">
      <c r="B609" s="146"/>
      <c r="D609" s="147" t="s">
        <v>141</v>
      </c>
      <c r="E609" s="148" t="s">
        <v>46</v>
      </c>
      <c r="F609" s="149" t="s">
        <v>491</v>
      </c>
      <c r="H609" s="148" t="s">
        <v>46</v>
      </c>
      <c r="I609" s="150"/>
      <c r="L609" s="146"/>
      <c r="M609" s="151"/>
      <c r="T609" s="152"/>
      <c r="AT609" s="148" t="s">
        <v>141</v>
      </c>
      <c r="AU609" s="148" t="s">
        <v>92</v>
      </c>
      <c r="AV609" s="12" t="s">
        <v>88</v>
      </c>
      <c r="AW609" s="12" t="s">
        <v>42</v>
      </c>
      <c r="AX609" s="12" t="s">
        <v>83</v>
      </c>
      <c r="AY609" s="148" t="s">
        <v>130</v>
      </c>
    </row>
    <row r="610" spans="2:51" s="12" customFormat="1" ht="12">
      <c r="B610" s="146"/>
      <c r="D610" s="147" t="s">
        <v>141</v>
      </c>
      <c r="E610" s="148" t="s">
        <v>46</v>
      </c>
      <c r="F610" s="149" t="s">
        <v>477</v>
      </c>
      <c r="H610" s="148" t="s">
        <v>46</v>
      </c>
      <c r="I610" s="150"/>
      <c r="L610" s="146"/>
      <c r="M610" s="151"/>
      <c r="T610" s="152"/>
      <c r="AT610" s="148" t="s">
        <v>141</v>
      </c>
      <c r="AU610" s="148" t="s">
        <v>92</v>
      </c>
      <c r="AV610" s="12" t="s">
        <v>88</v>
      </c>
      <c r="AW610" s="12" t="s">
        <v>42</v>
      </c>
      <c r="AX610" s="12" t="s">
        <v>83</v>
      </c>
      <c r="AY610" s="148" t="s">
        <v>130</v>
      </c>
    </row>
    <row r="611" spans="2:51" s="13" customFormat="1" ht="12">
      <c r="B611" s="153"/>
      <c r="D611" s="147" t="s">
        <v>141</v>
      </c>
      <c r="E611" s="154" t="s">
        <v>46</v>
      </c>
      <c r="F611" s="155" t="s">
        <v>485</v>
      </c>
      <c r="H611" s="156">
        <v>4.319</v>
      </c>
      <c r="I611" s="157"/>
      <c r="L611" s="153"/>
      <c r="M611" s="158"/>
      <c r="T611" s="159"/>
      <c r="AT611" s="154" t="s">
        <v>141</v>
      </c>
      <c r="AU611" s="154" t="s">
        <v>92</v>
      </c>
      <c r="AV611" s="13" t="s">
        <v>92</v>
      </c>
      <c r="AW611" s="13" t="s">
        <v>42</v>
      </c>
      <c r="AX611" s="13" t="s">
        <v>83</v>
      </c>
      <c r="AY611" s="154" t="s">
        <v>130</v>
      </c>
    </row>
    <row r="612" spans="2:51" s="14" customFormat="1" ht="12">
      <c r="B612" s="160"/>
      <c r="D612" s="147" t="s">
        <v>141</v>
      </c>
      <c r="E612" s="161" t="s">
        <v>46</v>
      </c>
      <c r="F612" s="162" t="s">
        <v>152</v>
      </c>
      <c r="H612" s="163">
        <v>4.319</v>
      </c>
      <c r="I612" s="164"/>
      <c r="L612" s="160"/>
      <c r="M612" s="165"/>
      <c r="T612" s="166"/>
      <c r="AT612" s="161" t="s">
        <v>141</v>
      </c>
      <c r="AU612" s="161" t="s">
        <v>92</v>
      </c>
      <c r="AV612" s="14" t="s">
        <v>95</v>
      </c>
      <c r="AW612" s="14" t="s">
        <v>42</v>
      </c>
      <c r="AX612" s="14" t="s">
        <v>83</v>
      </c>
      <c r="AY612" s="161" t="s">
        <v>130</v>
      </c>
    </row>
    <row r="613" spans="2:51" s="12" customFormat="1" ht="12">
      <c r="B613" s="146"/>
      <c r="D613" s="147" t="s">
        <v>141</v>
      </c>
      <c r="E613" s="148" t="s">
        <v>46</v>
      </c>
      <c r="F613" s="149" t="s">
        <v>497</v>
      </c>
      <c r="H613" s="148" t="s">
        <v>46</v>
      </c>
      <c r="I613" s="150"/>
      <c r="L613" s="146"/>
      <c r="M613" s="151"/>
      <c r="T613" s="152"/>
      <c r="AT613" s="148" t="s">
        <v>141</v>
      </c>
      <c r="AU613" s="148" t="s">
        <v>92</v>
      </c>
      <c r="AV613" s="12" t="s">
        <v>88</v>
      </c>
      <c r="AW613" s="12" t="s">
        <v>42</v>
      </c>
      <c r="AX613" s="12" t="s">
        <v>83</v>
      </c>
      <c r="AY613" s="148" t="s">
        <v>130</v>
      </c>
    </row>
    <row r="614" spans="2:51" s="12" customFormat="1" ht="12">
      <c r="B614" s="146"/>
      <c r="D614" s="147" t="s">
        <v>141</v>
      </c>
      <c r="E614" s="148" t="s">
        <v>46</v>
      </c>
      <c r="F614" s="149" t="s">
        <v>498</v>
      </c>
      <c r="H614" s="148" t="s">
        <v>46</v>
      </c>
      <c r="I614" s="150"/>
      <c r="L614" s="146"/>
      <c r="M614" s="151"/>
      <c r="T614" s="152"/>
      <c r="AT614" s="148" t="s">
        <v>141</v>
      </c>
      <c r="AU614" s="148" t="s">
        <v>92</v>
      </c>
      <c r="AV614" s="12" t="s">
        <v>88</v>
      </c>
      <c r="AW614" s="12" t="s">
        <v>42</v>
      </c>
      <c r="AX614" s="12" t="s">
        <v>83</v>
      </c>
      <c r="AY614" s="148" t="s">
        <v>130</v>
      </c>
    </row>
    <row r="615" spans="2:51" s="13" customFormat="1" ht="12">
      <c r="B615" s="153"/>
      <c r="D615" s="147" t="s">
        <v>141</v>
      </c>
      <c r="E615" s="154" t="s">
        <v>46</v>
      </c>
      <c r="F615" s="155" t="s">
        <v>499</v>
      </c>
      <c r="H615" s="156">
        <v>4.4</v>
      </c>
      <c r="I615" s="157"/>
      <c r="L615" s="153"/>
      <c r="M615" s="158"/>
      <c r="T615" s="159"/>
      <c r="AT615" s="154" t="s">
        <v>141</v>
      </c>
      <c r="AU615" s="154" t="s">
        <v>92</v>
      </c>
      <c r="AV615" s="13" t="s">
        <v>92</v>
      </c>
      <c r="AW615" s="13" t="s">
        <v>42</v>
      </c>
      <c r="AX615" s="13" t="s">
        <v>83</v>
      </c>
      <c r="AY615" s="154" t="s">
        <v>130</v>
      </c>
    </row>
    <row r="616" spans="2:51" s="14" customFormat="1" ht="12">
      <c r="B616" s="160"/>
      <c r="D616" s="147" t="s">
        <v>141</v>
      </c>
      <c r="E616" s="161" t="s">
        <v>46</v>
      </c>
      <c r="F616" s="162" t="s">
        <v>152</v>
      </c>
      <c r="H616" s="163">
        <v>4.4</v>
      </c>
      <c r="I616" s="164"/>
      <c r="L616" s="160"/>
      <c r="M616" s="165"/>
      <c r="T616" s="166"/>
      <c r="AT616" s="161" t="s">
        <v>141</v>
      </c>
      <c r="AU616" s="161" t="s">
        <v>92</v>
      </c>
      <c r="AV616" s="14" t="s">
        <v>95</v>
      </c>
      <c r="AW616" s="14" t="s">
        <v>42</v>
      </c>
      <c r="AX616" s="14" t="s">
        <v>83</v>
      </c>
      <c r="AY616" s="161" t="s">
        <v>130</v>
      </c>
    </row>
    <row r="617" spans="2:51" s="12" customFormat="1" ht="12">
      <c r="B617" s="146"/>
      <c r="D617" s="147" t="s">
        <v>141</v>
      </c>
      <c r="E617" s="148" t="s">
        <v>46</v>
      </c>
      <c r="F617" s="149" t="s">
        <v>505</v>
      </c>
      <c r="H617" s="148" t="s">
        <v>46</v>
      </c>
      <c r="I617" s="150"/>
      <c r="L617" s="146"/>
      <c r="M617" s="151"/>
      <c r="T617" s="152"/>
      <c r="AT617" s="148" t="s">
        <v>141</v>
      </c>
      <c r="AU617" s="148" t="s">
        <v>92</v>
      </c>
      <c r="AV617" s="12" t="s">
        <v>88</v>
      </c>
      <c r="AW617" s="12" t="s">
        <v>42</v>
      </c>
      <c r="AX617" s="12" t="s">
        <v>83</v>
      </c>
      <c r="AY617" s="148" t="s">
        <v>130</v>
      </c>
    </row>
    <row r="618" spans="2:51" s="12" customFormat="1" ht="12">
      <c r="B618" s="146"/>
      <c r="D618" s="147" t="s">
        <v>141</v>
      </c>
      <c r="E618" s="148" t="s">
        <v>46</v>
      </c>
      <c r="F618" s="149" t="s">
        <v>498</v>
      </c>
      <c r="H618" s="148" t="s">
        <v>46</v>
      </c>
      <c r="I618" s="150"/>
      <c r="L618" s="146"/>
      <c r="M618" s="151"/>
      <c r="T618" s="152"/>
      <c r="AT618" s="148" t="s">
        <v>141</v>
      </c>
      <c r="AU618" s="148" t="s">
        <v>92</v>
      </c>
      <c r="AV618" s="12" t="s">
        <v>88</v>
      </c>
      <c r="AW618" s="12" t="s">
        <v>42</v>
      </c>
      <c r="AX618" s="12" t="s">
        <v>83</v>
      </c>
      <c r="AY618" s="148" t="s">
        <v>130</v>
      </c>
    </row>
    <row r="619" spans="2:51" s="13" customFormat="1" ht="12">
      <c r="B619" s="153"/>
      <c r="D619" s="147" t="s">
        <v>141</v>
      </c>
      <c r="E619" s="154" t="s">
        <v>46</v>
      </c>
      <c r="F619" s="155" t="s">
        <v>506</v>
      </c>
      <c r="H619" s="156">
        <v>2.2</v>
      </c>
      <c r="I619" s="157"/>
      <c r="L619" s="153"/>
      <c r="M619" s="158"/>
      <c r="T619" s="159"/>
      <c r="AT619" s="154" t="s">
        <v>141</v>
      </c>
      <c r="AU619" s="154" t="s">
        <v>92</v>
      </c>
      <c r="AV619" s="13" t="s">
        <v>92</v>
      </c>
      <c r="AW619" s="13" t="s">
        <v>42</v>
      </c>
      <c r="AX619" s="13" t="s">
        <v>83</v>
      </c>
      <c r="AY619" s="154" t="s">
        <v>130</v>
      </c>
    </row>
    <row r="620" spans="2:51" s="14" customFormat="1" ht="12">
      <c r="B620" s="160"/>
      <c r="D620" s="147" t="s">
        <v>141</v>
      </c>
      <c r="E620" s="161" t="s">
        <v>46</v>
      </c>
      <c r="F620" s="162" t="s">
        <v>152</v>
      </c>
      <c r="H620" s="163">
        <v>2.2</v>
      </c>
      <c r="I620" s="164"/>
      <c r="L620" s="160"/>
      <c r="M620" s="165"/>
      <c r="T620" s="166"/>
      <c r="AT620" s="161" t="s">
        <v>141</v>
      </c>
      <c r="AU620" s="161" t="s">
        <v>92</v>
      </c>
      <c r="AV620" s="14" t="s">
        <v>95</v>
      </c>
      <c r="AW620" s="14" t="s">
        <v>42</v>
      </c>
      <c r="AX620" s="14" t="s">
        <v>83</v>
      </c>
      <c r="AY620" s="161" t="s">
        <v>130</v>
      </c>
    </row>
    <row r="621" spans="2:51" s="15" customFormat="1" ht="12">
      <c r="B621" s="167"/>
      <c r="D621" s="147" t="s">
        <v>141</v>
      </c>
      <c r="E621" s="168" t="s">
        <v>46</v>
      </c>
      <c r="F621" s="169" t="s">
        <v>163</v>
      </c>
      <c r="H621" s="170">
        <v>36.015</v>
      </c>
      <c r="I621" s="171"/>
      <c r="L621" s="167"/>
      <c r="M621" s="172"/>
      <c r="T621" s="173"/>
      <c r="AT621" s="168" t="s">
        <v>141</v>
      </c>
      <c r="AU621" s="168" t="s">
        <v>92</v>
      </c>
      <c r="AV621" s="15" t="s">
        <v>137</v>
      </c>
      <c r="AW621" s="15" t="s">
        <v>42</v>
      </c>
      <c r="AX621" s="15" t="s">
        <v>88</v>
      </c>
      <c r="AY621" s="168" t="s">
        <v>130</v>
      </c>
    </row>
    <row r="622" spans="2:65" s="1" customFormat="1" ht="24.2" customHeight="1">
      <c r="B622" s="34"/>
      <c r="C622" s="129" t="s">
        <v>537</v>
      </c>
      <c r="D622" s="129" t="s">
        <v>132</v>
      </c>
      <c r="E622" s="130" t="s">
        <v>538</v>
      </c>
      <c r="F622" s="131" t="s">
        <v>539</v>
      </c>
      <c r="G622" s="132" t="s">
        <v>176</v>
      </c>
      <c r="H622" s="133">
        <v>86.388</v>
      </c>
      <c r="I622" s="134"/>
      <c r="J622" s="135">
        <f>ROUND(I622*H622,2)</f>
        <v>0</v>
      </c>
      <c r="K622" s="131" t="s">
        <v>136</v>
      </c>
      <c r="L622" s="34"/>
      <c r="M622" s="136" t="s">
        <v>46</v>
      </c>
      <c r="N622" s="137" t="s">
        <v>54</v>
      </c>
      <c r="P622" s="138">
        <f>O622*H622</f>
        <v>0</v>
      </c>
      <c r="Q622" s="138">
        <v>0.00397</v>
      </c>
      <c r="R622" s="138">
        <f>Q622*H622</f>
        <v>0.34296035999999996</v>
      </c>
      <c r="S622" s="138">
        <v>0</v>
      </c>
      <c r="T622" s="139">
        <f>S622*H622</f>
        <v>0</v>
      </c>
      <c r="AR622" s="140" t="s">
        <v>137</v>
      </c>
      <c r="AT622" s="140" t="s">
        <v>132</v>
      </c>
      <c r="AU622" s="140" t="s">
        <v>92</v>
      </c>
      <c r="AY622" s="18" t="s">
        <v>130</v>
      </c>
      <c r="BE622" s="141">
        <f>IF(N622="základní",J622,0)</f>
        <v>0</v>
      </c>
      <c r="BF622" s="141">
        <f>IF(N622="snížená",J622,0)</f>
        <v>0</v>
      </c>
      <c r="BG622" s="141">
        <f>IF(N622="zákl. přenesená",J622,0)</f>
        <v>0</v>
      </c>
      <c r="BH622" s="141">
        <f>IF(N622="sníž. přenesená",J622,0)</f>
        <v>0</v>
      </c>
      <c r="BI622" s="141">
        <f>IF(N622="nulová",J622,0)</f>
        <v>0</v>
      </c>
      <c r="BJ622" s="18" t="s">
        <v>88</v>
      </c>
      <c r="BK622" s="141">
        <f>ROUND(I622*H622,2)</f>
        <v>0</v>
      </c>
      <c r="BL622" s="18" t="s">
        <v>137</v>
      </c>
      <c r="BM622" s="140" t="s">
        <v>540</v>
      </c>
    </row>
    <row r="623" spans="2:47" s="1" customFormat="1" ht="12">
      <c r="B623" s="34"/>
      <c r="D623" s="142" t="s">
        <v>139</v>
      </c>
      <c r="F623" s="143" t="s">
        <v>541</v>
      </c>
      <c r="I623" s="144"/>
      <c r="L623" s="34"/>
      <c r="M623" s="145"/>
      <c r="T623" s="55"/>
      <c r="AT623" s="18" t="s">
        <v>139</v>
      </c>
      <c r="AU623" s="18" t="s">
        <v>92</v>
      </c>
    </row>
    <row r="624" spans="2:51" s="12" customFormat="1" ht="12">
      <c r="B624" s="146"/>
      <c r="D624" s="147" t="s">
        <v>141</v>
      </c>
      <c r="E624" s="148" t="s">
        <v>46</v>
      </c>
      <c r="F624" s="149" t="s">
        <v>542</v>
      </c>
      <c r="H624" s="148" t="s">
        <v>46</v>
      </c>
      <c r="I624" s="150"/>
      <c r="L624" s="146"/>
      <c r="M624" s="151"/>
      <c r="T624" s="152"/>
      <c r="AT624" s="148" t="s">
        <v>141</v>
      </c>
      <c r="AU624" s="148" t="s">
        <v>92</v>
      </c>
      <c r="AV624" s="12" t="s">
        <v>88</v>
      </c>
      <c r="AW624" s="12" t="s">
        <v>42</v>
      </c>
      <c r="AX624" s="12" t="s">
        <v>83</v>
      </c>
      <c r="AY624" s="148" t="s">
        <v>130</v>
      </c>
    </row>
    <row r="625" spans="2:51" s="13" customFormat="1" ht="12">
      <c r="B625" s="153"/>
      <c r="D625" s="147" t="s">
        <v>141</v>
      </c>
      <c r="E625" s="154" t="s">
        <v>46</v>
      </c>
      <c r="F625" s="155" t="s">
        <v>543</v>
      </c>
      <c r="H625" s="156">
        <v>86.388</v>
      </c>
      <c r="I625" s="157"/>
      <c r="L625" s="153"/>
      <c r="M625" s="158"/>
      <c r="T625" s="159"/>
      <c r="AT625" s="154" t="s">
        <v>141</v>
      </c>
      <c r="AU625" s="154" t="s">
        <v>92</v>
      </c>
      <c r="AV625" s="13" t="s">
        <v>92</v>
      </c>
      <c r="AW625" s="13" t="s">
        <v>42</v>
      </c>
      <c r="AX625" s="13" t="s">
        <v>88</v>
      </c>
      <c r="AY625" s="154" t="s">
        <v>130</v>
      </c>
    </row>
    <row r="626" spans="2:65" s="1" customFormat="1" ht="24.2" customHeight="1">
      <c r="B626" s="34"/>
      <c r="C626" s="129" t="s">
        <v>544</v>
      </c>
      <c r="D626" s="129" t="s">
        <v>132</v>
      </c>
      <c r="E626" s="130" t="s">
        <v>545</v>
      </c>
      <c r="F626" s="131" t="s">
        <v>546</v>
      </c>
      <c r="G626" s="132" t="s">
        <v>176</v>
      </c>
      <c r="H626" s="133">
        <v>44</v>
      </c>
      <c r="I626" s="134"/>
      <c r="J626" s="135">
        <f>ROUND(I626*H626,2)</f>
        <v>0</v>
      </c>
      <c r="K626" s="131" t="s">
        <v>136</v>
      </c>
      <c r="L626" s="34"/>
      <c r="M626" s="136" t="s">
        <v>46</v>
      </c>
      <c r="N626" s="137" t="s">
        <v>54</v>
      </c>
      <c r="P626" s="138">
        <f>O626*H626</f>
        <v>0</v>
      </c>
      <c r="Q626" s="138">
        <v>0.00427</v>
      </c>
      <c r="R626" s="138">
        <f>Q626*H626</f>
        <v>0.18788000000000002</v>
      </c>
      <c r="S626" s="138">
        <v>0</v>
      </c>
      <c r="T626" s="139">
        <f>S626*H626</f>
        <v>0</v>
      </c>
      <c r="AR626" s="140" t="s">
        <v>137</v>
      </c>
      <c r="AT626" s="140" t="s">
        <v>132</v>
      </c>
      <c r="AU626" s="140" t="s">
        <v>92</v>
      </c>
      <c r="AY626" s="18" t="s">
        <v>130</v>
      </c>
      <c r="BE626" s="141">
        <f>IF(N626="základní",J626,0)</f>
        <v>0</v>
      </c>
      <c r="BF626" s="141">
        <f>IF(N626="snížená",J626,0)</f>
        <v>0</v>
      </c>
      <c r="BG626" s="141">
        <f>IF(N626="zákl. přenesená",J626,0)</f>
        <v>0</v>
      </c>
      <c r="BH626" s="141">
        <f>IF(N626="sníž. přenesená",J626,0)</f>
        <v>0</v>
      </c>
      <c r="BI626" s="141">
        <f>IF(N626="nulová",J626,0)</f>
        <v>0</v>
      </c>
      <c r="BJ626" s="18" t="s">
        <v>88</v>
      </c>
      <c r="BK626" s="141">
        <f>ROUND(I626*H626,2)</f>
        <v>0</v>
      </c>
      <c r="BL626" s="18" t="s">
        <v>137</v>
      </c>
      <c r="BM626" s="140" t="s">
        <v>547</v>
      </c>
    </row>
    <row r="627" spans="2:47" s="1" customFormat="1" ht="12">
      <c r="B627" s="34"/>
      <c r="D627" s="142" t="s">
        <v>139</v>
      </c>
      <c r="F627" s="143" t="s">
        <v>548</v>
      </c>
      <c r="I627" s="144"/>
      <c r="L627" s="34"/>
      <c r="M627" s="145"/>
      <c r="T627" s="55"/>
      <c r="AT627" s="18" t="s">
        <v>139</v>
      </c>
      <c r="AU627" s="18" t="s">
        <v>92</v>
      </c>
    </row>
    <row r="628" spans="2:51" s="12" customFormat="1" ht="12">
      <c r="B628" s="146"/>
      <c r="D628" s="147" t="s">
        <v>141</v>
      </c>
      <c r="E628" s="148" t="s">
        <v>46</v>
      </c>
      <c r="F628" s="149" t="s">
        <v>549</v>
      </c>
      <c r="H628" s="148" t="s">
        <v>46</v>
      </c>
      <c r="I628" s="150"/>
      <c r="L628" s="146"/>
      <c r="M628" s="151"/>
      <c r="T628" s="152"/>
      <c r="AT628" s="148" t="s">
        <v>141</v>
      </c>
      <c r="AU628" s="148" t="s">
        <v>92</v>
      </c>
      <c r="AV628" s="12" t="s">
        <v>88</v>
      </c>
      <c r="AW628" s="12" t="s">
        <v>42</v>
      </c>
      <c r="AX628" s="12" t="s">
        <v>83</v>
      </c>
      <c r="AY628" s="148" t="s">
        <v>130</v>
      </c>
    </row>
    <row r="629" spans="2:51" s="12" customFormat="1" ht="12">
      <c r="B629" s="146"/>
      <c r="D629" s="147" t="s">
        <v>141</v>
      </c>
      <c r="E629" s="148" t="s">
        <v>46</v>
      </c>
      <c r="F629" s="149" t="s">
        <v>498</v>
      </c>
      <c r="H629" s="148" t="s">
        <v>46</v>
      </c>
      <c r="I629" s="150"/>
      <c r="L629" s="146"/>
      <c r="M629" s="151"/>
      <c r="T629" s="152"/>
      <c r="AT629" s="148" t="s">
        <v>141</v>
      </c>
      <c r="AU629" s="148" t="s">
        <v>92</v>
      </c>
      <c r="AV629" s="12" t="s">
        <v>88</v>
      </c>
      <c r="AW629" s="12" t="s">
        <v>42</v>
      </c>
      <c r="AX629" s="12" t="s">
        <v>83</v>
      </c>
      <c r="AY629" s="148" t="s">
        <v>130</v>
      </c>
    </row>
    <row r="630" spans="2:51" s="13" customFormat="1" ht="12">
      <c r="B630" s="153"/>
      <c r="D630" s="147" t="s">
        <v>141</v>
      </c>
      <c r="E630" s="154" t="s">
        <v>46</v>
      </c>
      <c r="F630" s="155" t="s">
        <v>550</v>
      </c>
      <c r="H630" s="156">
        <v>44</v>
      </c>
      <c r="I630" s="157"/>
      <c r="L630" s="153"/>
      <c r="M630" s="158"/>
      <c r="T630" s="159"/>
      <c r="AT630" s="154" t="s">
        <v>141</v>
      </c>
      <c r="AU630" s="154" t="s">
        <v>92</v>
      </c>
      <c r="AV630" s="13" t="s">
        <v>92</v>
      </c>
      <c r="AW630" s="13" t="s">
        <v>42</v>
      </c>
      <c r="AX630" s="13" t="s">
        <v>88</v>
      </c>
      <c r="AY630" s="154" t="s">
        <v>130</v>
      </c>
    </row>
    <row r="631" spans="2:65" s="1" customFormat="1" ht="24.2" customHeight="1">
      <c r="B631" s="34"/>
      <c r="C631" s="129" t="s">
        <v>551</v>
      </c>
      <c r="D631" s="129" t="s">
        <v>132</v>
      </c>
      <c r="E631" s="130" t="s">
        <v>552</v>
      </c>
      <c r="F631" s="131" t="s">
        <v>553</v>
      </c>
      <c r="G631" s="132" t="s">
        <v>176</v>
      </c>
      <c r="H631" s="133">
        <v>47.858</v>
      </c>
      <c r="I631" s="134"/>
      <c r="J631" s="135">
        <f>ROUND(I631*H631,2)</f>
        <v>0</v>
      </c>
      <c r="K631" s="131" t="s">
        <v>136</v>
      </c>
      <c r="L631" s="34"/>
      <c r="M631" s="136" t="s">
        <v>46</v>
      </c>
      <c r="N631" s="137" t="s">
        <v>54</v>
      </c>
      <c r="P631" s="138">
        <f>O631*H631</f>
        <v>0</v>
      </c>
      <c r="Q631" s="138">
        <v>0.00359</v>
      </c>
      <c r="R631" s="138">
        <f>Q631*H631</f>
        <v>0.17181021999999999</v>
      </c>
      <c r="S631" s="138">
        <v>0</v>
      </c>
      <c r="T631" s="139">
        <f>S631*H631</f>
        <v>0</v>
      </c>
      <c r="AR631" s="140" t="s">
        <v>137</v>
      </c>
      <c r="AT631" s="140" t="s">
        <v>132</v>
      </c>
      <c r="AU631" s="140" t="s">
        <v>92</v>
      </c>
      <c r="AY631" s="18" t="s">
        <v>130</v>
      </c>
      <c r="BE631" s="141">
        <f>IF(N631="základní",J631,0)</f>
        <v>0</v>
      </c>
      <c r="BF631" s="141">
        <f>IF(N631="snížená",J631,0)</f>
        <v>0</v>
      </c>
      <c r="BG631" s="141">
        <f>IF(N631="zákl. přenesená",J631,0)</f>
        <v>0</v>
      </c>
      <c r="BH631" s="141">
        <f>IF(N631="sníž. přenesená",J631,0)</f>
        <v>0</v>
      </c>
      <c r="BI631" s="141">
        <f>IF(N631="nulová",J631,0)</f>
        <v>0</v>
      </c>
      <c r="BJ631" s="18" t="s">
        <v>88</v>
      </c>
      <c r="BK631" s="141">
        <f>ROUND(I631*H631,2)</f>
        <v>0</v>
      </c>
      <c r="BL631" s="18" t="s">
        <v>137</v>
      </c>
      <c r="BM631" s="140" t="s">
        <v>554</v>
      </c>
    </row>
    <row r="632" spans="2:47" s="1" customFormat="1" ht="12">
      <c r="B632" s="34"/>
      <c r="D632" s="142" t="s">
        <v>139</v>
      </c>
      <c r="F632" s="143" t="s">
        <v>555</v>
      </c>
      <c r="I632" s="144"/>
      <c r="L632" s="34"/>
      <c r="M632" s="145"/>
      <c r="T632" s="55"/>
      <c r="AT632" s="18" t="s">
        <v>139</v>
      </c>
      <c r="AU632" s="18" t="s">
        <v>92</v>
      </c>
    </row>
    <row r="633" spans="2:51" s="12" customFormat="1" ht="12">
      <c r="B633" s="146"/>
      <c r="D633" s="147" t="s">
        <v>141</v>
      </c>
      <c r="E633" s="148" t="s">
        <v>46</v>
      </c>
      <c r="F633" s="149" t="s">
        <v>556</v>
      </c>
      <c r="H633" s="148" t="s">
        <v>46</v>
      </c>
      <c r="I633" s="150"/>
      <c r="L633" s="146"/>
      <c r="M633" s="151"/>
      <c r="T633" s="152"/>
      <c r="AT633" s="148" t="s">
        <v>141</v>
      </c>
      <c r="AU633" s="148" t="s">
        <v>92</v>
      </c>
      <c r="AV633" s="12" t="s">
        <v>88</v>
      </c>
      <c r="AW633" s="12" t="s">
        <v>42</v>
      </c>
      <c r="AX633" s="12" t="s">
        <v>83</v>
      </c>
      <c r="AY633" s="148" t="s">
        <v>130</v>
      </c>
    </row>
    <row r="634" spans="2:51" s="13" customFormat="1" ht="12">
      <c r="B634" s="153"/>
      <c r="D634" s="147" t="s">
        <v>141</v>
      </c>
      <c r="E634" s="154" t="s">
        <v>46</v>
      </c>
      <c r="F634" s="155" t="s">
        <v>557</v>
      </c>
      <c r="H634" s="156">
        <v>47.858</v>
      </c>
      <c r="I634" s="157"/>
      <c r="L634" s="153"/>
      <c r="M634" s="158"/>
      <c r="T634" s="159"/>
      <c r="AT634" s="154" t="s">
        <v>141</v>
      </c>
      <c r="AU634" s="154" t="s">
        <v>92</v>
      </c>
      <c r="AV634" s="13" t="s">
        <v>92</v>
      </c>
      <c r="AW634" s="13" t="s">
        <v>42</v>
      </c>
      <c r="AX634" s="13" t="s">
        <v>88</v>
      </c>
      <c r="AY634" s="154" t="s">
        <v>130</v>
      </c>
    </row>
    <row r="635" spans="2:65" s="1" customFormat="1" ht="33" customHeight="1">
      <c r="B635" s="34"/>
      <c r="C635" s="129" t="s">
        <v>558</v>
      </c>
      <c r="D635" s="129" t="s">
        <v>132</v>
      </c>
      <c r="E635" s="130" t="s">
        <v>559</v>
      </c>
      <c r="F635" s="131" t="s">
        <v>560</v>
      </c>
      <c r="G635" s="132" t="s">
        <v>176</v>
      </c>
      <c r="H635" s="133">
        <v>28.196</v>
      </c>
      <c r="I635" s="134"/>
      <c r="J635" s="135">
        <f>ROUND(I635*H635,2)</f>
        <v>0</v>
      </c>
      <c r="K635" s="131" t="s">
        <v>136</v>
      </c>
      <c r="L635" s="34"/>
      <c r="M635" s="136" t="s">
        <v>46</v>
      </c>
      <c r="N635" s="137" t="s">
        <v>54</v>
      </c>
      <c r="P635" s="138">
        <f>O635*H635</f>
        <v>0</v>
      </c>
      <c r="Q635" s="138">
        <v>0.00153</v>
      </c>
      <c r="R635" s="138">
        <f>Q635*H635</f>
        <v>0.04313988</v>
      </c>
      <c r="S635" s="138">
        <v>0</v>
      </c>
      <c r="T635" s="139">
        <f>S635*H635</f>
        <v>0</v>
      </c>
      <c r="AR635" s="140" t="s">
        <v>137</v>
      </c>
      <c r="AT635" s="140" t="s">
        <v>132</v>
      </c>
      <c r="AU635" s="140" t="s">
        <v>92</v>
      </c>
      <c r="AY635" s="18" t="s">
        <v>130</v>
      </c>
      <c r="BE635" s="141">
        <f>IF(N635="základní",J635,0)</f>
        <v>0</v>
      </c>
      <c r="BF635" s="141">
        <f>IF(N635="snížená",J635,0)</f>
        <v>0</v>
      </c>
      <c r="BG635" s="141">
        <f>IF(N635="zákl. přenesená",J635,0)</f>
        <v>0</v>
      </c>
      <c r="BH635" s="141">
        <f>IF(N635="sníž. přenesená",J635,0)</f>
        <v>0</v>
      </c>
      <c r="BI635" s="141">
        <f>IF(N635="nulová",J635,0)</f>
        <v>0</v>
      </c>
      <c r="BJ635" s="18" t="s">
        <v>88</v>
      </c>
      <c r="BK635" s="141">
        <f>ROUND(I635*H635,2)</f>
        <v>0</v>
      </c>
      <c r="BL635" s="18" t="s">
        <v>137</v>
      </c>
      <c r="BM635" s="140" t="s">
        <v>561</v>
      </c>
    </row>
    <row r="636" spans="2:47" s="1" customFormat="1" ht="12">
      <c r="B636" s="34"/>
      <c r="D636" s="142" t="s">
        <v>139</v>
      </c>
      <c r="F636" s="143" t="s">
        <v>562</v>
      </c>
      <c r="I636" s="144"/>
      <c r="L636" s="34"/>
      <c r="M636" s="145"/>
      <c r="T636" s="55"/>
      <c r="AT636" s="18" t="s">
        <v>139</v>
      </c>
      <c r="AU636" s="18" t="s">
        <v>92</v>
      </c>
    </row>
    <row r="637" spans="2:51" s="12" customFormat="1" ht="12">
      <c r="B637" s="146"/>
      <c r="D637" s="147" t="s">
        <v>141</v>
      </c>
      <c r="E637" s="148" t="s">
        <v>46</v>
      </c>
      <c r="F637" s="149" t="s">
        <v>563</v>
      </c>
      <c r="H637" s="148" t="s">
        <v>46</v>
      </c>
      <c r="I637" s="150"/>
      <c r="L637" s="146"/>
      <c r="M637" s="151"/>
      <c r="T637" s="152"/>
      <c r="AT637" s="148" t="s">
        <v>141</v>
      </c>
      <c r="AU637" s="148" t="s">
        <v>92</v>
      </c>
      <c r="AV637" s="12" t="s">
        <v>88</v>
      </c>
      <c r="AW637" s="12" t="s">
        <v>42</v>
      </c>
      <c r="AX637" s="12" t="s">
        <v>83</v>
      </c>
      <c r="AY637" s="148" t="s">
        <v>130</v>
      </c>
    </row>
    <row r="638" spans="2:51" s="13" customFormat="1" ht="12">
      <c r="B638" s="153"/>
      <c r="D638" s="147" t="s">
        <v>141</v>
      </c>
      <c r="E638" s="154" t="s">
        <v>46</v>
      </c>
      <c r="F638" s="155" t="s">
        <v>564</v>
      </c>
      <c r="H638" s="156">
        <v>21.596</v>
      </c>
      <c r="I638" s="157"/>
      <c r="L638" s="153"/>
      <c r="M638" s="158"/>
      <c r="T638" s="159"/>
      <c r="AT638" s="154" t="s">
        <v>141</v>
      </c>
      <c r="AU638" s="154" t="s">
        <v>92</v>
      </c>
      <c r="AV638" s="13" t="s">
        <v>92</v>
      </c>
      <c r="AW638" s="13" t="s">
        <v>42</v>
      </c>
      <c r="AX638" s="13" t="s">
        <v>83</v>
      </c>
      <c r="AY638" s="154" t="s">
        <v>130</v>
      </c>
    </row>
    <row r="639" spans="2:51" s="14" customFormat="1" ht="12">
      <c r="B639" s="160"/>
      <c r="D639" s="147" t="s">
        <v>141</v>
      </c>
      <c r="E639" s="161" t="s">
        <v>46</v>
      </c>
      <c r="F639" s="162" t="s">
        <v>152</v>
      </c>
      <c r="H639" s="163">
        <v>21.596</v>
      </c>
      <c r="I639" s="164"/>
      <c r="L639" s="160"/>
      <c r="M639" s="165"/>
      <c r="T639" s="166"/>
      <c r="AT639" s="161" t="s">
        <v>141</v>
      </c>
      <c r="AU639" s="161" t="s">
        <v>92</v>
      </c>
      <c r="AV639" s="14" t="s">
        <v>95</v>
      </c>
      <c r="AW639" s="14" t="s">
        <v>42</v>
      </c>
      <c r="AX639" s="14" t="s">
        <v>83</v>
      </c>
      <c r="AY639" s="161" t="s">
        <v>130</v>
      </c>
    </row>
    <row r="640" spans="2:51" s="12" customFormat="1" ht="12">
      <c r="B640" s="146"/>
      <c r="D640" s="147" t="s">
        <v>141</v>
      </c>
      <c r="E640" s="148" t="s">
        <v>46</v>
      </c>
      <c r="F640" s="149" t="s">
        <v>565</v>
      </c>
      <c r="H640" s="148" t="s">
        <v>46</v>
      </c>
      <c r="I640" s="150"/>
      <c r="L640" s="146"/>
      <c r="M640" s="151"/>
      <c r="T640" s="152"/>
      <c r="AT640" s="148" t="s">
        <v>141</v>
      </c>
      <c r="AU640" s="148" t="s">
        <v>92</v>
      </c>
      <c r="AV640" s="12" t="s">
        <v>88</v>
      </c>
      <c r="AW640" s="12" t="s">
        <v>42</v>
      </c>
      <c r="AX640" s="12" t="s">
        <v>83</v>
      </c>
      <c r="AY640" s="148" t="s">
        <v>130</v>
      </c>
    </row>
    <row r="641" spans="2:51" s="12" customFormat="1" ht="12">
      <c r="B641" s="146"/>
      <c r="D641" s="147" t="s">
        <v>141</v>
      </c>
      <c r="E641" s="148" t="s">
        <v>46</v>
      </c>
      <c r="F641" s="149" t="s">
        <v>566</v>
      </c>
      <c r="H641" s="148" t="s">
        <v>46</v>
      </c>
      <c r="I641" s="150"/>
      <c r="L641" s="146"/>
      <c r="M641" s="151"/>
      <c r="T641" s="152"/>
      <c r="AT641" s="148" t="s">
        <v>141</v>
      </c>
      <c r="AU641" s="148" t="s">
        <v>92</v>
      </c>
      <c r="AV641" s="12" t="s">
        <v>88</v>
      </c>
      <c r="AW641" s="12" t="s">
        <v>42</v>
      </c>
      <c r="AX641" s="12" t="s">
        <v>83</v>
      </c>
      <c r="AY641" s="148" t="s">
        <v>130</v>
      </c>
    </row>
    <row r="642" spans="2:51" s="13" customFormat="1" ht="12">
      <c r="B642" s="153"/>
      <c r="D642" s="147" t="s">
        <v>141</v>
      </c>
      <c r="E642" s="154" t="s">
        <v>46</v>
      </c>
      <c r="F642" s="155" t="s">
        <v>567</v>
      </c>
      <c r="H642" s="156">
        <v>6.6</v>
      </c>
      <c r="I642" s="157"/>
      <c r="L642" s="153"/>
      <c r="M642" s="158"/>
      <c r="T642" s="159"/>
      <c r="AT642" s="154" t="s">
        <v>141</v>
      </c>
      <c r="AU642" s="154" t="s">
        <v>92</v>
      </c>
      <c r="AV642" s="13" t="s">
        <v>92</v>
      </c>
      <c r="AW642" s="13" t="s">
        <v>42</v>
      </c>
      <c r="AX642" s="13" t="s">
        <v>83</v>
      </c>
      <c r="AY642" s="154" t="s">
        <v>130</v>
      </c>
    </row>
    <row r="643" spans="2:51" s="14" customFormat="1" ht="12">
      <c r="B643" s="160"/>
      <c r="D643" s="147" t="s">
        <v>141</v>
      </c>
      <c r="E643" s="161" t="s">
        <v>46</v>
      </c>
      <c r="F643" s="162" t="s">
        <v>152</v>
      </c>
      <c r="H643" s="163">
        <v>6.6</v>
      </c>
      <c r="I643" s="164"/>
      <c r="L643" s="160"/>
      <c r="M643" s="165"/>
      <c r="T643" s="166"/>
      <c r="AT643" s="161" t="s">
        <v>141</v>
      </c>
      <c r="AU643" s="161" t="s">
        <v>92</v>
      </c>
      <c r="AV643" s="14" t="s">
        <v>95</v>
      </c>
      <c r="AW643" s="14" t="s">
        <v>42</v>
      </c>
      <c r="AX643" s="14" t="s">
        <v>83</v>
      </c>
      <c r="AY643" s="161" t="s">
        <v>130</v>
      </c>
    </row>
    <row r="644" spans="2:51" s="15" customFormat="1" ht="12">
      <c r="B644" s="167"/>
      <c r="D644" s="147" t="s">
        <v>141</v>
      </c>
      <c r="E644" s="168" t="s">
        <v>46</v>
      </c>
      <c r="F644" s="169" t="s">
        <v>163</v>
      </c>
      <c r="H644" s="170">
        <v>28.195999999999998</v>
      </c>
      <c r="I644" s="171"/>
      <c r="L644" s="167"/>
      <c r="M644" s="172"/>
      <c r="T644" s="173"/>
      <c r="AT644" s="168" t="s">
        <v>141</v>
      </c>
      <c r="AU644" s="168" t="s">
        <v>92</v>
      </c>
      <c r="AV644" s="15" t="s">
        <v>137</v>
      </c>
      <c r="AW644" s="15" t="s">
        <v>42</v>
      </c>
      <c r="AX644" s="15" t="s">
        <v>88</v>
      </c>
      <c r="AY644" s="168" t="s">
        <v>130</v>
      </c>
    </row>
    <row r="645" spans="2:65" s="1" customFormat="1" ht="33" customHeight="1">
      <c r="B645" s="34"/>
      <c r="C645" s="129" t="s">
        <v>568</v>
      </c>
      <c r="D645" s="129" t="s">
        <v>132</v>
      </c>
      <c r="E645" s="130" t="s">
        <v>569</v>
      </c>
      <c r="F645" s="131" t="s">
        <v>570</v>
      </c>
      <c r="G645" s="132" t="s">
        <v>176</v>
      </c>
      <c r="H645" s="133">
        <v>7.819</v>
      </c>
      <c r="I645" s="134"/>
      <c r="J645" s="135">
        <f>ROUND(I645*H645,2)</f>
        <v>0</v>
      </c>
      <c r="K645" s="131" t="s">
        <v>136</v>
      </c>
      <c r="L645" s="34"/>
      <c r="M645" s="136" t="s">
        <v>46</v>
      </c>
      <c r="N645" s="137" t="s">
        <v>54</v>
      </c>
      <c r="P645" s="138">
        <f>O645*H645</f>
        <v>0</v>
      </c>
      <c r="Q645" s="138">
        <v>0.00134</v>
      </c>
      <c r="R645" s="138">
        <f>Q645*H645</f>
        <v>0.010477460000000001</v>
      </c>
      <c r="S645" s="138">
        <v>0</v>
      </c>
      <c r="T645" s="139">
        <f>S645*H645</f>
        <v>0</v>
      </c>
      <c r="AR645" s="140" t="s">
        <v>137</v>
      </c>
      <c r="AT645" s="140" t="s">
        <v>132</v>
      </c>
      <c r="AU645" s="140" t="s">
        <v>92</v>
      </c>
      <c r="AY645" s="18" t="s">
        <v>130</v>
      </c>
      <c r="BE645" s="141">
        <f>IF(N645="základní",J645,0)</f>
        <v>0</v>
      </c>
      <c r="BF645" s="141">
        <f>IF(N645="snížená",J645,0)</f>
        <v>0</v>
      </c>
      <c r="BG645" s="141">
        <f>IF(N645="zákl. přenesená",J645,0)</f>
        <v>0</v>
      </c>
      <c r="BH645" s="141">
        <f>IF(N645="sníž. přenesená",J645,0)</f>
        <v>0</v>
      </c>
      <c r="BI645" s="141">
        <f>IF(N645="nulová",J645,0)</f>
        <v>0</v>
      </c>
      <c r="BJ645" s="18" t="s">
        <v>88</v>
      </c>
      <c r="BK645" s="141">
        <f>ROUND(I645*H645,2)</f>
        <v>0</v>
      </c>
      <c r="BL645" s="18" t="s">
        <v>137</v>
      </c>
      <c r="BM645" s="140" t="s">
        <v>571</v>
      </c>
    </row>
    <row r="646" spans="2:47" s="1" customFormat="1" ht="12">
      <c r="B646" s="34"/>
      <c r="D646" s="142" t="s">
        <v>139</v>
      </c>
      <c r="F646" s="143" t="s">
        <v>572</v>
      </c>
      <c r="I646" s="144"/>
      <c r="L646" s="34"/>
      <c r="M646" s="145"/>
      <c r="T646" s="55"/>
      <c r="AT646" s="18" t="s">
        <v>139</v>
      </c>
      <c r="AU646" s="18" t="s">
        <v>92</v>
      </c>
    </row>
    <row r="647" spans="2:51" s="12" customFormat="1" ht="12">
      <c r="B647" s="146"/>
      <c r="D647" s="147" t="s">
        <v>141</v>
      </c>
      <c r="E647" s="148" t="s">
        <v>46</v>
      </c>
      <c r="F647" s="149" t="s">
        <v>573</v>
      </c>
      <c r="H647" s="148" t="s">
        <v>46</v>
      </c>
      <c r="I647" s="150"/>
      <c r="L647" s="146"/>
      <c r="M647" s="151"/>
      <c r="T647" s="152"/>
      <c r="AT647" s="148" t="s">
        <v>141</v>
      </c>
      <c r="AU647" s="148" t="s">
        <v>92</v>
      </c>
      <c r="AV647" s="12" t="s">
        <v>88</v>
      </c>
      <c r="AW647" s="12" t="s">
        <v>42</v>
      </c>
      <c r="AX647" s="12" t="s">
        <v>83</v>
      </c>
      <c r="AY647" s="148" t="s">
        <v>130</v>
      </c>
    </row>
    <row r="648" spans="2:51" s="13" customFormat="1" ht="12">
      <c r="B648" s="153"/>
      <c r="D648" s="147" t="s">
        <v>141</v>
      </c>
      <c r="E648" s="154" t="s">
        <v>46</v>
      </c>
      <c r="F648" s="155" t="s">
        <v>574</v>
      </c>
      <c r="H648" s="156">
        <v>7.819</v>
      </c>
      <c r="I648" s="157"/>
      <c r="L648" s="153"/>
      <c r="M648" s="158"/>
      <c r="T648" s="159"/>
      <c r="AT648" s="154" t="s">
        <v>141</v>
      </c>
      <c r="AU648" s="154" t="s">
        <v>92</v>
      </c>
      <c r="AV648" s="13" t="s">
        <v>92</v>
      </c>
      <c r="AW648" s="13" t="s">
        <v>42</v>
      </c>
      <c r="AX648" s="13" t="s">
        <v>88</v>
      </c>
      <c r="AY648" s="154" t="s">
        <v>130</v>
      </c>
    </row>
    <row r="649" spans="2:65" s="1" customFormat="1" ht="24.2" customHeight="1">
      <c r="B649" s="34"/>
      <c r="C649" s="129" t="s">
        <v>575</v>
      </c>
      <c r="D649" s="129" t="s">
        <v>132</v>
      </c>
      <c r="E649" s="130" t="s">
        <v>576</v>
      </c>
      <c r="F649" s="131" t="s">
        <v>577</v>
      </c>
      <c r="G649" s="132" t="s">
        <v>176</v>
      </c>
      <c r="H649" s="133">
        <v>14.419</v>
      </c>
      <c r="I649" s="134"/>
      <c r="J649" s="135">
        <f>ROUND(I649*H649,2)</f>
        <v>0</v>
      </c>
      <c r="K649" s="131" t="s">
        <v>136</v>
      </c>
      <c r="L649" s="34"/>
      <c r="M649" s="136" t="s">
        <v>46</v>
      </c>
      <c r="N649" s="137" t="s">
        <v>54</v>
      </c>
      <c r="P649" s="138">
        <f>O649*H649</f>
        <v>0</v>
      </c>
      <c r="Q649" s="138">
        <v>0</v>
      </c>
      <c r="R649" s="138">
        <f>Q649*H649</f>
        <v>0</v>
      </c>
      <c r="S649" s="138">
        <v>0</v>
      </c>
      <c r="T649" s="139">
        <f>S649*H649</f>
        <v>0</v>
      </c>
      <c r="AR649" s="140" t="s">
        <v>137</v>
      </c>
      <c r="AT649" s="140" t="s">
        <v>132</v>
      </c>
      <c r="AU649" s="140" t="s">
        <v>92</v>
      </c>
      <c r="AY649" s="18" t="s">
        <v>130</v>
      </c>
      <c r="BE649" s="141">
        <f>IF(N649="základní",J649,0)</f>
        <v>0</v>
      </c>
      <c r="BF649" s="141">
        <f>IF(N649="snížená",J649,0)</f>
        <v>0</v>
      </c>
      <c r="BG649" s="141">
        <f>IF(N649="zákl. přenesená",J649,0)</f>
        <v>0</v>
      </c>
      <c r="BH649" s="141">
        <f>IF(N649="sníž. přenesená",J649,0)</f>
        <v>0</v>
      </c>
      <c r="BI649" s="141">
        <f>IF(N649="nulová",J649,0)</f>
        <v>0</v>
      </c>
      <c r="BJ649" s="18" t="s">
        <v>88</v>
      </c>
      <c r="BK649" s="141">
        <f>ROUND(I649*H649,2)</f>
        <v>0</v>
      </c>
      <c r="BL649" s="18" t="s">
        <v>137</v>
      </c>
      <c r="BM649" s="140" t="s">
        <v>578</v>
      </c>
    </row>
    <row r="650" spans="2:47" s="1" customFormat="1" ht="12">
      <c r="B650" s="34"/>
      <c r="D650" s="142" t="s">
        <v>139</v>
      </c>
      <c r="F650" s="143" t="s">
        <v>579</v>
      </c>
      <c r="I650" s="144"/>
      <c r="L650" s="34"/>
      <c r="M650" s="145"/>
      <c r="T650" s="55"/>
      <c r="AT650" s="18" t="s">
        <v>139</v>
      </c>
      <c r="AU650" s="18" t="s">
        <v>92</v>
      </c>
    </row>
    <row r="651" spans="2:51" s="12" customFormat="1" ht="12">
      <c r="B651" s="146"/>
      <c r="D651" s="147" t="s">
        <v>141</v>
      </c>
      <c r="E651" s="148" t="s">
        <v>46</v>
      </c>
      <c r="F651" s="149" t="s">
        <v>573</v>
      </c>
      <c r="H651" s="148" t="s">
        <v>46</v>
      </c>
      <c r="I651" s="150"/>
      <c r="L651" s="146"/>
      <c r="M651" s="151"/>
      <c r="T651" s="152"/>
      <c r="AT651" s="148" t="s">
        <v>141</v>
      </c>
      <c r="AU651" s="148" t="s">
        <v>92</v>
      </c>
      <c r="AV651" s="12" t="s">
        <v>88</v>
      </c>
      <c r="AW651" s="12" t="s">
        <v>42</v>
      </c>
      <c r="AX651" s="12" t="s">
        <v>83</v>
      </c>
      <c r="AY651" s="148" t="s">
        <v>130</v>
      </c>
    </row>
    <row r="652" spans="2:51" s="13" customFormat="1" ht="12">
      <c r="B652" s="153"/>
      <c r="D652" s="147" t="s">
        <v>141</v>
      </c>
      <c r="E652" s="154" t="s">
        <v>46</v>
      </c>
      <c r="F652" s="155" t="s">
        <v>574</v>
      </c>
      <c r="H652" s="156">
        <v>7.819</v>
      </c>
      <c r="I652" s="157"/>
      <c r="L652" s="153"/>
      <c r="M652" s="158"/>
      <c r="T652" s="159"/>
      <c r="AT652" s="154" t="s">
        <v>141</v>
      </c>
      <c r="AU652" s="154" t="s">
        <v>92</v>
      </c>
      <c r="AV652" s="13" t="s">
        <v>92</v>
      </c>
      <c r="AW652" s="13" t="s">
        <v>42</v>
      </c>
      <c r="AX652" s="13" t="s">
        <v>83</v>
      </c>
      <c r="AY652" s="154" t="s">
        <v>130</v>
      </c>
    </row>
    <row r="653" spans="2:51" s="14" customFormat="1" ht="12">
      <c r="B653" s="160"/>
      <c r="D653" s="147" t="s">
        <v>141</v>
      </c>
      <c r="E653" s="161" t="s">
        <v>46</v>
      </c>
      <c r="F653" s="162" t="s">
        <v>152</v>
      </c>
      <c r="H653" s="163">
        <v>7.819</v>
      </c>
      <c r="I653" s="164"/>
      <c r="L653" s="160"/>
      <c r="M653" s="165"/>
      <c r="T653" s="166"/>
      <c r="AT653" s="161" t="s">
        <v>141</v>
      </c>
      <c r="AU653" s="161" t="s">
        <v>92</v>
      </c>
      <c r="AV653" s="14" t="s">
        <v>95</v>
      </c>
      <c r="AW653" s="14" t="s">
        <v>42</v>
      </c>
      <c r="AX653" s="14" t="s">
        <v>83</v>
      </c>
      <c r="AY653" s="161" t="s">
        <v>130</v>
      </c>
    </row>
    <row r="654" spans="2:51" s="12" customFormat="1" ht="12">
      <c r="B654" s="146"/>
      <c r="D654" s="147" t="s">
        <v>141</v>
      </c>
      <c r="E654" s="148" t="s">
        <v>46</v>
      </c>
      <c r="F654" s="149" t="s">
        <v>565</v>
      </c>
      <c r="H654" s="148" t="s">
        <v>46</v>
      </c>
      <c r="I654" s="150"/>
      <c r="L654" s="146"/>
      <c r="M654" s="151"/>
      <c r="T654" s="152"/>
      <c r="AT654" s="148" t="s">
        <v>141</v>
      </c>
      <c r="AU654" s="148" t="s">
        <v>92</v>
      </c>
      <c r="AV654" s="12" t="s">
        <v>88</v>
      </c>
      <c r="AW654" s="12" t="s">
        <v>42</v>
      </c>
      <c r="AX654" s="12" t="s">
        <v>83</v>
      </c>
      <c r="AY654" s="148" t="s">
        <v>130</v>
      </c>
    </row>
    <row r="655" spans="2:51" s="12" customFormat="1" ht="12">
      <c r="B655" s="146"/>
      <c r="D655" s="147" t="s">
        <v>141</v>
      </c>
      <c r="E655" s="148" t="s">
        <v>46</v>
      </c>
      <c r="F655" s="149" t="s">
        <v>566</v>
      </c>
      <c r="H655" s="148" t="s">
        <v>46</v>
      </c>
      <c r="I655" s="150"/>
      <c r="L655" s="146"/>
      <c r="M655" s="151"/>
      <c r="T655" s="152"/>
      <c r="AT655" s="148" t="s">
        <v>141</v>
      </c>
      <c r="AU655" s="148" t="s">
        <v>92</v>
      </c>
      <c r="AV655" s="12" t="s">
        <v>88</v>
      </c>
      <c r="AW655" s="12" t="s">
        <v>42</v>
      </c>
      <c r="AX655" s="12" t="s">
        <v>83</v>
      </c>
      <c r="AY655" s="148" t="s">
        <v>130</v>
      </c>
    </row>
    <row r="656" spans="2:51" s="13" customFormat="1" ht="12">
      <c r="B656" s="153"/>
      <c r="D656" s="147" t="s">
        <v>141</v>
      </c>
      <c r="E656" s="154" t="s">
        <v>46</v>
      </c>
      <c r="F656" s="155" t="s">
        <v>567</v>
      </c>
      <c r="H656" s="156">
        <v>6.6</v>
      </c>
      <c r="I656" s="157"/>
      <c r="L656" s="153"/>
      <c r="M656" s="158"/>
      <c r="T656" s="159"/>
      <c r="AT656" s="154" t="s">
        <v>141</v>
      </c>
      <c r="AU656" s="154" t="s">
        <v>92</v>
      </c>
      <c r="AV656" s="13" t="s">
        <v>92</v>
      </c>
      <c r="AW656" s="13" t="s">
        <v>42</v>
      </c>
      <c r="AX656" s="13" t="s">
        <v>83</v>
      </c>
      <c r="AY656" s="154" t="s">
        <v>130</v>
      </c>
    </row>
    <row r="657" spans="2:51" s="14" customFormat="1" ht="12">
      <c r="B657" s="160"/>
      <c r="D657" s="147" t="s">
        <v>141</v>
      </c>
      <c r="E657" s="161" t="s">
        <v>46</v>
      </c>
      <c r="F657" s="162" t="s">
        <v>152</v>
      </c>
      <c r="H657" s="163">
        <v>6.6</v>
      </c>
      <c r="I657" s="164"/>
      <c r="L657" s="160"/>
      <c r="M657" s="165"/>
      <c r="T657" s="166"/>
      <c r="AT657" s="161" t="s">
        <v>141</v>
      </c>
      <c r="AU657" s="161" t="s">
        <v>92</v>
      </c>
      <c r="AV657" s="14" t="s">
        <v>95</v>
      </c>
      <c r="AW657" s="14" t="s">
        <v>42</v>
      </c>
      <c r="AX657" s="14" t="s">
        <v>83</v>
      </c>
      <c r="AY657" s="161" t="s">
        <v>130</v>
      </c>
    </row>
    <row r="658" spans="2:51" s="15" customFormat="1" ht="12">
      <c r="B658" s="167"/>
      <c r="D658" s="147" t="s">
        <v>141</v>
      </c>
      <c r="E658" s="168" t="s">
        <v>46</v>
      </c>
      <c r="F658" s="169" t="s">
        <v>163</v>
      </c>
      <c r="H658" s="170">
        <v>14.419</v>
      </c>
      <c r="I658" s="171"/>
      <c r="L658" s="167"/>
      <c r="M658" s="172"/>
      <c r="T658" s="173"/>
      <c r="AT658" s="168" t="s">
        <v>141</v>
      </c>
      <c r="AU658" s="168" t="s">
        <v>92</v>
      </c>
      <c r="AV658" s="15" t="s">
        <v>137</v>
      </c>
      <c r="AW658" s="15" t="s">
        <v>42</v>
      </c>
      <c r="AX658" s="15" t="s">
        <v>88</v>
      </c>
      <c r="AY658" s="168" t="s">
        <v>130</v>
      </c>
    </row>
    <row r="659" spans="2:65" s="1" customFormat="1" ht="24.2" customHeight="1">
      <c r="B659" s="34"/>
      <c r="C659" s="129" t="s">
        <v>580</v>
      </c>
      <c r="D659" s="129" t="s">
        <v>132</v>
      </c>
      <c r="E659" s="130" t="s">
        <v>581</v>
      </c>
      <c r="F659" s="131" t="s">
        <v>582</v>
      </c>
      <c r="G659" s="132" t="s">
        <v>176</v>
      </c>
      <c r="H659" s="133">
        <v>36.015</v>
      </c>
      <c r="I659" s="134"/>
      <c r="J659" s="135">
        <f>ROUND(I659*H659,2)</f>
        <v>0</v>
      </c>
      <c r="K659" s="131" t="s">
        <v>136</v>
      </c>
      <c r="L659" s="34"/>
      <c r="M659" s="136" t="s">
        <v>46</v>
      </c>
      <c r="N659" s="137" t="s">
        <v>54</v>
      </c>
      <c r="P659" s="138">
        <f>O659*H659</f>
        <v>0</v>
      </c>
      <c r="Q659" s="138">
        <v>0.0021</v>
      </c>
      <c r="R659" s="138">
        <f>Q659*H659</f>
        <v>0.07563149999999999</v>
      </c>
      <c r="S659" s="138">
        <v>0</v>
      </c>
      <c r="T659" s="139">
        <f>S659*H659</f>
        <v>0</v>
      </c>
      <c r="AR659" s="140" t="s">
        <v>137</v>
      </c>
      <c r="AT659" s="140" t="s">
        <v>132</v>
      </c>
      <c r="AU659" s="140" t="s">
        <v>92</v>
      </c>
      <c r="AY659" s="18" t="s">
        <v>130</v>
      </c>
      <c r="BE659" s="141">
        <f>IF(N659="základní",J659,0)</f>
        <v>0</v>
      </c>
      <c r="BF659" s="141">
        <f>IF(N659="snížená",J659,0)</f>
        <v>0</v>
      </c>
      <c r="BG659" s="141">
        <f>IF(N659="zákl. přenesená",J659,0)</f>
        <v>0</v>
      </c>
      <c r="BH659" s="141">
        <f>IF(N659="sníž. přenesená",J659,0)</f>
        <v>0</v>
      </c>
      <c r="BI659" s="141">
        <f>IF(N659="nulová",J659,0)</f>
        <v>0</v>
      </c>
      <c r="BJ659" s="18" t="s">
        <v>88</v>
      </c>
      <c r="BK659" s="141">
        <f>ROUND(I659*H659,2)</f>
        <v>0</v>
      </c>
      <c r="BL659" s="18" t="s">
        <v>137</v>
      </c>
      <c r="BM659" s="140" t="s">
        <v>583</v>
      </c>
    </row>
    <row r="660" spans="2:47" s="1" customFormat="1" ht="12">
      <c r="B660" s="34"/>
      <c r="D660" s="142" t="s">
        <v>139</v>
      </c>
      <c r="F660" s="143" t="s">
        <v>584</v>
      </c>
      <c r="I660" s="144"/>
      <c r="L660" s="34"/>
      <c r="M660" s="145"/>
      <c r="T660" s="55"/>
      <c r="AT660" s="18" t="s">
        <v>139</v>
      </c>
      <c r="AU660" s="18" t="s">
        <v>92</v>
      </c>
    </row>
    <row r="661" spans="2:51" s="12" customFormat="1" ht="12">
      <c r="B661" s="146"/>
      <c r="D661" s="147" t="s">
        <v>141</v>
      </c>
      <c r="E661" s="148" t="s">
        <v>46</v>
      </c>
      <c r="F661" s="149" t="s">
        <v>585</v>
      </c>
      <c r="H661" s="148" t="s">
        <v>46</v>
      </c>
      <c r="I661" s="150"/>
      <c r="L661" s="146"/>
      <c r="M661" s="151"/>
      <c r="T661" s="152"/>
      <c r="AT661" s="148" t="s">
        <v>141</v>
      </c>
      <c r="AU661" s="148" t="s">
        <v>92</v>
      </c>
      <c r="AV661" s="12" t="s">
        <v>88</v>
      </c>
      <c r="AW661" s="12" t="s">
        <v>42</v>
      </c>
      <c r="AX661" s="12" t="s">
        <v>83</v>
      </c>
      <c r="AY661" s="148" t="s">
        <v>130</v>
      </c>
    </row>
    <row r="662" spans="2:51" s="12" customFormat="1" ht="12">
      <c r="B662" s="146"/>
      <c r="D662" s="147" t="s">
        <v>141</v>
      </c>
      <c r="E662" s="148" t="s">
        <v>46</v>
      </c>
      <c r="F662" s="149" t="s">
        <v>586</v>
      </c>
      <c r="H662" s="148" t="s">
        <v>46</v>
      </c>
      <c r="I662" s="150"/>
      <c r="L662" s="146"/>
      <c r="M662" s="151"/>
      <c r="T662" s="152"/>
      <c r="AT662" s="148" t="s">
        <v>141</v>
      </c>
      <c r="AU662" s="148" t="s">
        <v>92</v>
      </c>
      <c r="AV662" s="12" t="s">
        <v>88</v>
      </c>
      <c r="AW662" s="12" t="s">
        <v>42</v>
      </c>
      <c r="AX662" s="12" t="s">
        <v>83</v>
      </c>
      <c r="AY662" s="148" t="s">
        <v>130</v>
      </c>
    </row>
    <row r="663" spans="2:51" s="12" customFormat="1" ht="12">
      <c r="B663" s="146"/>
      <c r="D663" s="147" t="s">
        <v>141</v>
      </c>
      <c r="E663" s="148" t="s">
        <v>46</v>
      </c>
      <c r="F663" s="149" t="s">
        <v>587</v>
      </c>
      <c r="H663" s="148" t="s">
        <v>46</v>
      </c>
      <c r="I663" s="150"/>
      <c r="L663" s="146"/>
      <c r="M663" s="151"/>
      <c r="T663" s="152"/>
      <c r="AT663" s="148" t="s">
        <v>141</v>
      </c>
      <c r="AU663" s="148" t="s">
        <v>92</v>
      </c>
      <c r="AV663" s="12" t="s">
        <v>88</v>
      </c>
      <c r="AW663" s="12" t="s">
        <v>42</v>
      </c>
      <c r="AX663" s="12" t="s">
        <v>83</v>
      </c>
      <c r="AY663" s="148" t="s">
        <v>130</v>
      </c>
    </row>
    <row r="664" spans="2:51" s="12" customFormat="1" ht="12">
      <c r="B664" s="146"/>
      <c r="D664" s="147" t="s">
        <v>141</v>
      </c>
      <c r="E664" s="148" t="s">
        <v>46</v>
      </c>
      <c r="F664" s="149" t="s">
        <v>588</v>
      </c>
      <c r="H664" s="148" t="s">
        <v>46</v>
      </c>
      <c r="I664" s="150"/>
      <c r="L664" s="146"/>
      <c r="M664" s="151"/>
      <c r="T664" s="152"/>
      <c r="AT664" s="148" t="s">
        <v>141</v>
      </c>
      <c r="AU664" s="148" t="s">
        <v>92</v>
      </c>
      <c r="AV664" s="12" t="s">
        <v>88</v>
      </c>
      <c r="AW664" s="12" t="s">
        <v>42</v>
      </c>
      <c r="AX664" s="12" t="s">
        <v>83</v>
      </c>
      <c r="AY664" s="148" t="s">
        <v>130</v>
      </c>
    </row>
    <row r="665" spans="2:51" s="13" customFormat="1" ht="12">
      <c r="B665" s="153"/>
      <c r="D665" s="147" t="s">
        <v>141</v>
      </c>
      <c r="E665" s="154" t="s">
        <v>46</v>
      </c>
      <c r="F665" s="155" t="s">
        <v>589</v>
      </c>
      <c r="H665" s="156">
        <v>7.819</v>
      </c>
      <c r="I665" s="157"/>
      <c r="L665" s="153"/>
      <c r="M665" s="158"/>
      <c r="T665" s="159"/>
      <c r="AT665" s="154" t="s">
        <v>141</v>
      </c>
      <c r="AU665" s="154" t="s">
        <v>92</v>
      </c>
      <c r="AV665" s="13" t="s">
        <v>92</v>
      </c>
      <c r="AW665" s="13" t="s">
        <v>42</v>
      </c>
      <c r="AX665" s="13" t="s">
        <v>83</v>
      </c>
      <c r="AY665" s="154" t="s">
        <v>130</v>
      </c>
    </row>
    <row r="666" spans="2:51" s="14" customFormat="1" ht="12">
      <c r="B666" s="160"/>
      <c r="D666" s="147" t="s">
        <v>141</v>
      </c>
      <c r="E666" s="161" t="s">
        <v>46</v>
      </c>
      <c r="F666" s="162" t="s">
        <v>152</v>
      </c>
      <c r="H666" s="163">
        <v>7.819</v>
      </c>
      <c r="I666" s="164"/>
      <c r="L666" s="160"/>
      <c r="M666" s="165"/>
      <c r="T666" s="166"/>
      <c r="AT666" s="161" t="s">
        <v>141</v>
      </c>
      <c r="AU666" s="161" t="s">
        <v>92</v>
      </c>
      <c r="AV666" s="14" t="s">
        <v>95</v>
      </c>
      <c r="AW666" s="14" t="s">
        <v>42</v>
      </c>
      <c r="AX666" s="14" t="s">
        <v>83</v>
      </c>
      <c r="AY666" s="161" t="s">
        <v>130</v>
      </c>
    </row>
    <row r="667" spans="2:51" s="12" customFormat="1" ht="12">
      <c r="B667" s="146"/>
      <c r="D667" s="147" t="s">
        <v>141</v>
      </c>
      <c r="E667" s="148" t="s">
        <v>46</v>
      </c>
      <c r="F667" s="149" t="s">
        <v>590</v>
      </c>
      <c r="H667" s="148" t="s">
        <v>46</v>
      </c>
      <c r="I667" s="150"/>
      <c r="L667" s="146"/>
      <c r="M667" s="151"/>
      <c r="T667" s="152"/>
      <c r="AT667" s="148" t="s">
        <v>141</v>
      </c>
      <c r="AU667" s="148" t="s">
        <v>92</v>
      </c>
      <c r="AV667" s="12" t="s">
        <v>88</v>
      </c>
      <c r="AW667" s="12" t="s">
        <v>42</v>
      </c>
      <c r="AX667" s="12" t="s">
        <v>83</v>
      </c>
      <c r="AY667" s="148" t="s">
        <v>130</v>
      </c>
    </row>
    <row r="668" spans="2:51" s="12" customFormat="1" ht="12">
      <c r="B668" s="146"/>
      <c r="D668" s="147" t="s">
        <v>141</v>
      </c>
      <c r="E668" s="148" t="s">
        <v>46</v>
      </c>
      <c r="F668" s="149" t="s">
        <v>591</v>
      </c>
      <c r="H668" s="148" t="s">
        <v>46</v>
      </c>
      <c r="I668" s="150"/>
      <c r="L668" s="146"/>
      <c r="M668" s="151"/>
      <c r="T668" s="152"/>
      <c r="AT668" s="148" t="s">
        <v>141</v>
      </c>
      <c r="AU668" s="148" t="s">
        <v>92</v>
      </c>
      <c r="AV668" s="12" t="s">
        <v>88</v>
      </c>
      <c r="AW668" s="12" t="s">
        <v>42</v>
      </c>
      <c r="AX668" s="12" t="s">
        <v>83</v>
      </c>
      <c r="AY668" s="148" t="s">
        <v>130</v>
      </c>
    </row>
    <row r="669" spans="2:51" s="12" customFormat="1" ht="12">
      <c r="B669" s="146"/>
      <c r="D669" s="147" t="s">
        <v>141</v>
      </c>
      <c r="E669" s="148" t="s">
        <v>46</v>
      </c>
      <c r="F669" s="149" t="s">
        <v>592</v>
      </c>
      <c r="H669" s="148" t="s">
        <v>46</v>
      </c>
      <c r="I669" s="150"/>
      <c r="L669" s="146"/>
      <c r="M669" s="151"/>
      <c r="T669" s="152"/>
      <c r="AT669" s="148" t="s">
        <v>141</v>
      </c>
      <c r="AU669" s="148" t="s">
        <v>92</v>
      </c>
      <c r="AV669" s="12" t="s">
        <v>88</v>
      </c>
      <c r="AW669" s="12" t="s">
        <v>42</v>
      </c>
      <c r="AX669" s="12" t="s">
        <v>83</v>
      </c>
      <c r="AY669" s="148" t="s">
        <v>130</v>
      </c>
    </row>
    <row r="670" spans="2:51" s="12" customFormat="1" ht="12">
      <c r="B670" s="146"/>
      <c r="D670" s="147" t="s">
        <v>141</v>
      </c>
      <c r="E670" s="148" t="s">
        <v>46</v>
      </c>
      <c r="F670" s="149" t="s">
        <v>593</v>
      </c>
      <c r="H670" s="148" t="s">
        <v>46</v>
      </c>
      <c r="I670" s="150"/>
      <c r="L670" s="146"/>
      <c r="M670" s="151"/>
      <c r="T670" s="152"/>
      <c r="AT670" s="148" t="s">
        <v>141</v>
      </c>
      <c r="AU670" s="148" t="s">
        <v>92</v>
      </c>
      <c r="AV670" s="12" t="s">
        <v>88</v>
      </c>
      <c r="AW670" s="12" t="s">
        <v>42</v>
      </c>
      <c r="AX670" s="12" t="s">
        <v>83</v>
      </c>
      <c r="AY670" s="148" t="s">
        <v>130</v>
      </c>
    </row>
    <row r="671" spans="2:51" s="13" customFormat="1" ht="12">
      <c r="B671" s="153"/>
      <c r="D671" s="147" t="s">
        <v>141</v>
      </c>
      <c r="E671" s="154" t="s">
        <v>46</v>
      </c>
      <c r="F671" s="155" t="s">
        <v>594</v>
      </c>
      <c r="H671" s="156">
        <v>21.596</v>
      </c>
      <c r="I671" s="157"/>
      <c r="L671" s="153"/>
      <c r="M671" s="158"/>
      <c r="T671" s="159"/>
      <c r="AT671" s="154" t="s">
        <v>141</v>
      </c>
      <c r="AU671" s="154" t="s">
        <v>92</v>
      </c>
      <c r="AV671" s="13" t="s">
        <v>92</v>
      </c>
      <c r="AW671" s="13" t="s">
        <v>42</v>
      </c>
      <c r="AX671" s="13" t="s">
        <v>83</v>
      </c>
      <c r="AY671" s="154" t="s">
        <v>130</v>
      </c>
    </row>
    <row r="672" spans="2:51" s="14" customFormat="1" ht="12">
      <c r="B672" s="160"/>
      <c r="D672" s="147" t="s">
        <v>141</v>
      </c>
      <c r="E672" s="161" t="s">
        <v>46</v>
      </c>
      <c r="F672" s="162" t="s">
        <v>152</v>
      </c>
      <c r="H672" s="163">
        <v>21.596</v>
      </c>
      <c r="I672" s="164"/>
      <c r="L672" s="160"/>
      <c r="M672" s="165"/>
      <c r="T672" s="166"/>
      <c r="AT672" s="161" t="s">
        <v>141</v>
      </c>
      <c r="AU672" s="161" t="s">
        <v>92</v>
      </c>
      <c r="AV672" s="14" t="s">
        <v>95</v>
      </c>
      <c r="AW672" s="14" t="s">
        <v>42</v>
      </c>
      <c r="AX672" s="14" t="s">
        <v>83</v>
      </c>
      <c r="AY672" s="161" t="s">
        <v>130</v>
      </c>
    </row>
    <row r="673" spans="2:51" s="12" customFormat="1" ht="12">
      <c r="B673" s="146"/>
      <c r="D673" s="147" t="s">
        <v>141</v>
      </c>
      <c r="E673" s="148" t="s">
        <v>46</v>
      </c>
      <c r="F673" s="149" t="s">
        <v>595</v>
      </c>
      <c r="H673" s="148" t="s">
        <v>46</v>
      </c>
      <c r="I673" s="150"/>
      <c r="L673" s="146"/>
      <c r="M673" s="151"/>
      <c r="T673" s="152"/>
      <c r="AT673" s="148" t="s">
        <v>141</v>
      </c>
      <c r="AU673" s="148" t="s">
        <v>92</v>
      </c>
      <c r="AV673" s="12" t="s">
        <v>88</v>
      </c>
      <c r="AW673" s="12" t="s">
        <v>42</v>
      </c>
      <c r="AX673" s="12" t="s">
        <v>83</v>
      </c>
      <c r="AY673" s="148" t="s">
        <v>130</v>
      </c>
    </row>
    <row r="674" spans="2:51" s="12" customFormat="1" ht="12">
      <c r="B674" s="146"/>
      <c r="D674" s="147" t="s">
        <v>141</v>
      </c>
      <c r="E674" s="148" t="s">
        <v>46</v>
      </c>
      <c r="F674" s="149" t="s">
        <v>596</v>
      </c>
      <c r="H674" s="148" t="s">
        <v>46</v>
      </c>
      <c r="I674" s="150"/>
      <c r="L674" s="146"/>
      <c r="M674" s="151"/>
      <c r="T674" s="152"/>
      <c r="AT674" s="148" t="s">
        <v>141</v>
      </c>
      <c r="AU674" s="148" t="s">
        <v>92</v>
      </c>
      <c r="AV674" s="12" t="s">
        <v>88</v>
      </c>
      <c r="AW674" s="12" t="s">
        <v>42</v>
      </c>
      <c r="AX674" s="12" t="s">
        <v>83</v>
      </c>
      <c r="AY674" s="148" t="s">
        <v>130</v>
      </c>
    </row>
    <row r="675" spans="2:51" s="12" customFormat="1" ht="12">
      <c r="B675" s="146"/>
      <c r="D675" s="147" t="s">
        <v>141</v>
      </c>
      <c r="E675" s="148" t="s">
        <v>46</v>
      </c>
      <c r="F675" s="149" t="s">
        <v>597</v>
      </c>
      <c r="H675" s="148" t="s">
        <v>46</v>
      </c>
      <c r="I675" s="150"/>
      <c r="L675" s="146"/>
      <c r="M675" s="151"/>
      <c r="T675" s="152"/>
      <c r="AT675" s="148" t="s">
        <v>141</v>
      </c>
      <c r="AU675" s="148" t="s">
        <v>92</v>
      </c>
      <c r="AV675" s="12" t="s">
        <v>88</v>
      </c>
      <c r="AW675" s="12" t="s">
        <v>42</v>
      </c>
      <c r="AX675" s="12" t="s">
        <v>83</v>
      </c>
      <c r="AY675" s="148" t="s">
        <v>130</v>
      </c>
    </row>
    <row r="676" spans="2:51" s="13" customFormat="1" ht="12">
      <c r="B676" s="153"/>
      <c r="D676" s="147" t="s">
        <v>141</v>
      </c>
      <c r="E676" s="154" t="s">
        <v>46</v>
      </c>
      <c r="F676" s="155" t="s">
        <v>598</v>
      </c>
      <c r="H676" s="156">
        <v>6.6</v>
      </c>
      <c r="I676" s="157"/>
      <c r="L676" s="153"/>
      <c r="M676" s="158"/>
      <c r="T676" s="159"/>
      <c r="AT676" s="154" t="s">
        <v>141</v>
      </c>
      <c r="AU676" s="154" t="s">
        <v>92</v>
      </c>
      <c r="AV676" s="13" t="s">
        <v>92</v>
      </c>
      <c r="AW676" s="13" t="s">
        <v>42</v>
      </c>
      <c r="AX676" s="13" t="s">
        <v>83</v>
      </c>
      <c r="AY676" s="154" t="s">
        <v>130</v>
      </c>
    </row>
    <row r="677" spans="2:51" s="14" customFormat="1" ht="12">
      <c r="B677" s="160"/>
      <c r="D677" s="147" t="s">
        <v>141</v>
      </c>
      <c r="E677" s="161" t="s">
        <v>46</v>
      </c>
      <c r="F677" s="162" t="s">
        <v>152</v>
      </c>
      <c r="H677" s="163">
        <v>6.6</v>
      </c>
      <c r="I677" s="164"/>
      <c r="L677" s="160"/>
      <c r="M677" s="165"/>
      <c r="T677" s="166"/>
      <c r="AT677" s="161" t="s">
        <v>141</v>
      </c>
      <c r="AU677" s="161" t="s">
        <v>92</v>
      </c>
      <c r="AV677" s="14" t="s">
        <v>95</v>
      </c>
      <c r="AW677" s="14" t="s">
        <v>42</v>
      </c>
      <c r="AX677" s="14" t="s">
        <v>83</v>
      </c>
      <c r="AY677" s="161" t="s">
        <v>130</v>
      </c>
    </row>
    <row r="678" spans="2:51" s="15" customFormat="1" ht="12">
      <c r="B678" s="167"/>
      <c r="D678" s="147" t="s">
        <v>141</v>
      </c>
      <c r="E678" s="168" t="s">
        <v>46</v>
      </c>
      <c r="F678" s="169" t="s">
        <v>163</v>
      </c>
      <c r="H678" s="170">
        <v>36.015</v>
      </c>
      <c r="I678" s="171"/>
      <c r="L678" s="167"/>
      <c r="M678" s="172"/>
      <c r="T678" s="173"/>
      <c r="AT678" s="168" t="s">
        <v>141</v>
      </c>
      <c r="AU678" s="168" t="s">
        <v>92</v>
      </c>
      <c r="AV678" s="15" t="s">
        <v>137</v>
      </c>
      <c r="AW678" s="15" t="s">
        <v>42</v>
      </c>
      <c r="AX678" s="15" t="s">
        <v>88</v>
      </c>
      <c r="AY678" s="168" t="s">
        <v>130</v>
      </c>
    </row>
    <row r="679" spans="2:65" s="1" customFormat="1" ht="33" customHeight="1">
      <c r="B679" s="34"/>
      <c r="C679" s="129" t="s">
        <v>599</v>
      </c>
      <c r="D679" s="129" t="s">
        <v>132</v>
      </c>
      <c r="E679" s="130" t="s">
        <v>600</v>
      </c>
      <c r="F679" s="131" t="s">
        <v>601</v>
      </c>
      <c r="G679" s="132" t="s">
        <v>176</v>
      </c>
      <c r="H679" s="133">
        <v>7.819</v>
      </c>
      <c r="I679" s="134"/>
      <c r="J679" s="135">
        <f>ROUND(I679*H679,2)</f>
        <v>0</v>
      </c>
      <c r="K679" s="131" t="s">
        <v>136</v>
      </c>
      <c r="L679" s="34"/>
      <c r="M679" s="136" t="s">
        <v>46</v>
      </c>
      <c r="N679" s="137" t="s">
        <v>54</v>
      </c>
      <c r="P679" s="138">
        <f>O679*H679</f>
        <v>0</v>
      </c>
      <c r="Q679" s="138">
        <v>0</v>
      </c>
      <c r="R679" s="138">
        <f>Q679*H679</f>
        <v>0</v>
      </c>
      <c r="S679" s="138">
        <v>0</v>
      </c>
      <c r="T679" s="139">
        <f>S679*H679</f>
        <v>0</v>
      </c>
      <c r="AR679" s="140" t="s">
        <v>137</v>
      </c>
      <c r="AT679" s="140" t="s">
        <v>132</v>
      </c>
      <c r="AU679" s="140" t="s">
        <v>92</v>
      </c>
      <c r="AY679" s="18" t="s">
        <v>130</v>
      </c>
      <c r="BE679" s="141">
        <f>IF(N679="základní",J679,0)</f>
        <v>0</v>
      </c>
      <c r="BF679" s="141">
        <f>IF(N679="snížená",J679,0)</f>
        <v>0</v>
      </c>
      <c r="BG679" s="141">
        <f>IF(N679="zákl. přenesená",J679,0)</f>
        <v>0</v>
      </c>
      <c r="BH679" s="141">
        <f>IF(N679="sníž. přenesená",J679,0)</f>
        <v>0</v>
      </c>
      <c r="BI679" s="141">
        <f>IF(N679="nulová",J679,0)</f>
        <v>0</v>
      </c>
      <c r="BJ679" s="18" t="s">
        <v>88</v>
      </c>
      <c r="BK679" s="141">
        <f>ROUND(I679*H679,2)</f>
        <v>0</v>
      </c>
      <c r="BL679" s="18" t="s">
        <v>137</v>
      </c>
      <c r="BM679" s="140" t="s">
        <v>602</v>
      </c>
    </row>
    <row r="680" spans="2:47" s="1" customFormat="1" ht="12">
      <c r="B680" s="34"/>
      <c r="D680" s="142" t="s">
        <v>139</v>
      </c>
      <c r="F680" s="143" t="s">
        <v>603</v>
      </c>
      <c r="I680" s="144"/>
      <c r="L680" s="34"/>
      <c r="M680" s="145"/>
      <c r="T680" s="55"/>
      <c r="AT680" s="18" t="s">
        <v>139</v>
      </c>
      <c r="AU680" s="18" t="s">
        <v>92</v>
      </c>
    </row>
    <row r="681" spans="2:51" s="12" customFormat="1" ht="12">
      <c r="B681" s="146"/>
      <c r="D681" s="147" t="s">
        <v>141</v>
      </c>
      <c r="E681" s="148" t="s">
        <v>46</v>
      </c>
      <c r="F681" s="149" t="s">
        <v>585</v>
      </c>
      <c r="H681" s="148" t="s">
        <v>46</v>
      </c>
      <c r="I681" s="150"/>
      <c r="L681" s="146"/>
      <c r="M681" s="151"/>
      <c r="T681" s="152"/>
      <c r="AT681" s="148" t="s">
        <v>141</v>
      </c>
      <c r="AU681" s="148" t="s">
        <v>92</v>
      </c>
      <c r="AV681" s="12" t="s">
        <v>88</v>
      </c>
      <c r="AW681" s="12" t="s">
        <v>42</v>
      </c>
      <c r="AX681" s="12" t="s">
        <v>83</v>
      </c>
      <c r="AY681" s="148" t="s">
        <v>130</v>
      </c>
    </row>
    <row r="682" spans="2:51" s="12" customFormat="1" ht="12">
      <c r="B682" s="146"/>
      <c r="D682" s="147" t="s">
        <v>141</v>
      </c>
      <c r="E682" s="148" t="s">
        <v>46</v>
      </c>
      <c r="F682" s="149" t="s">
        <v>586</v>
      </c>
      <c r="H682" s="148" t="s">
        <v>46</v>
      </c>
      <c r="I682" s="150"/>
      <c r="L682" s="146"/>
      <c r="M682" s="151"/>
      <c r="T682" s="152"/>
      <c r="AT682" s="148" t="s">
        <v>141</v>
      </c>
      <c r="AU682" s="148" t="s">
        <v>92</v>
      </c>
      <c r="AV682" s="12" t="s">
        <v>88</v>
      </c>
      <c r="AW682" s="12" t="s">
        <v>42</v>
      </c>
      <c r="AX682" s="12" t="s">
        <v>83</v>
      </c>
      <c r="AY682" s="148" t="s">
        <v>130</v>
      </c>
    </row>
    <row r="683" spans="2:51" s="12" customFormat="1" ht="12">
      <c r="B683" s="146"/>
      <c r="D683" s="147" t="s">
        <v>141</v>
      </c>
      <c r="E683" s="148" t="s">
        <v>46</v>
      </c>
      <c r="F683" s="149" t="s">
        <v>587</v>
      </c>
      <c r="H683" s="148" t="s">
        <v>46</v>
      </c>
      <c r="I683" s="150"/>
      <c r="L683" s="146"/>
      <c r="M683" s="151"/>
      <c r="T683" s="152"/>
      <c r="AT683" s="148" t="s">
        <v>141</v>
      </c>
      <c r="AU683" s="148" t="s">
        <v>92</v>
      </c>
      <c r="AV683" s="12" t="s">
        <v>88</v>
      </c>
      <c r="AW683" s="12" t="s">
        <v>42</v>
      </c>
      <c r="AX683" s="12" t="s">
        <v>83</v>
      </c>
      <c r="AY683" s="148" t="s">
        <v>130</v>
      </c>
    </row>
    <row r="684" spans="2:51" s="12" customFormat="1" ht="12">
      <c r="B684" s="146"/>
      <c r="D684" s="147" t="s">
        <v>141</v>
      </c>
      <c r="E684" s="148" t="s">
        <v>46</v>
      </c>
      <c r="F684" s="149" t="s">
        <v>588</v>
      </c>
      <c r="H684" s="148" t="s">
        <v>46</v>
      </c>
      <c r="I684" s="150"/>
      <c r="L684" s="146"/>
      <c r="M684" s="151"/>
      <c r="T684" s="152"/>
      <c r="AT684" s="148" t="s">
        <v>141</v>
      </c>
      <c r="AU684" s="148" t="s">
        <v>92</v>
      </c>
      <c r="AV684" s="12" t="s">
        <v>88</v>
      </c>
      <c r="AW684" s="12" t="s">
        <v>42</v>
      </c>
      <c r="AX684" s="12" t="s">
        <v>83</v>
      </c>
      <c r="AY684" s="148" t="s">
        <v>130</v>
      </c>
    </row>
    <row r="685" spans="2:51" s="13" customFormat="1" ht="12">
      <c r="B685" s="153"/>
      <c r="D685" s="147" t="s">
        <v>141</v>
      </c>
      <c r="E685" s="154" t="s">
        <v>46</v>
      </c>
      <c r="F685" s="155" t="s">
        <v>589</v>
      </c>
      <c r="H685" s="156">
        <v>7.819</v>
      </c>
      <c r="I685" s="157"/>
      <c r="L685" s="153"/>
      <c r="M685" s="158"/>
      <c r="T685" s="159"/>
      <c r="AT685" s="154" t="s">
        <v>141</v>
      </c>
      <c r="AU685" s="154" t="s">
        <v>92</v>
      </c>
      <c r="AV685" s="13" t="s">
        <v>92</v>
      </c>
      <c r="AW685" s="13" t="s">
        <v>42</v>
      </c>
      <c r="AX685" s="13" t="s">
        <v>88</v>
      </c>
      <c r="AY685" s="154" t="s">
        <v>130</v>
      </c>
    </row>
    <row r="686" spans="2:65" s="1" customFormat="1" ht="37.9" customHeight="1">
      <c r="B686" s="34"/>
      <c r="C686" s="129" t="s">
        <v>604</v>
      </c>
      <c r="D686" s="129" t="s">
        <v>132</v>
      </c>
      <c r="E686" s="130" t="s">
        <v>605</v>
      </c>
      <c r="F686" s="131" t="s">
        <v>606</v>
      </c>
      <c r="G686" s="132" t="s">
        <v>216</v>
      </c>
      <c r="H686" s="133">
        <v>4.6</v>
      </c>
      <c r="I686" s="134"/>
      <c r="J686" s="135">
        <f>ROUND(I686*H686,2)</f>
        <v>0</v>
      </c>
      <c r="K686" s="131" t="s">
        <v>136</v>
      </c>
      <c r="L686" s="34"/>
      <c r="M686" s="136" t="s">
        <v>46</v>
      </c>
      <c r="N686" s="137" t="s">
        <v>54</v>
      </c>
      <c r="P686" s="138">
        <f>O686*H686</f>
        <v>0</v>
      </c>
      <c r="Q686" s="138">
        <v>0.00033</v>
      </c>
      <c r="R686" s="138">
        <f>Q686*H686</f>
        <v>0.0015179999999999998</v>
      </c>
      <c r="S686" s="138">
        <v>0</v>
      </c>
      <c r="T686" s="139">
        <f>S686*H686</f>
        <v>0</v>
      </c>
      <c r="AR686" s="140" t="s">
        <v>137</v>
      </c>
      <c r="AT686" s="140" t="s">
        <v>132</v>
      </c>
      <c r="AU686" s="140" t="s">
        <v>92</v>
      </c>
      <c r="AY686" s="18" t="s">
        <v>130</v>
      </c>
      <c r="BE686" s="141">
        <f>IF(N686="základní",J686,0)</f>
        <v>0</v>
      </c>
      <c r="BF686" s="141">
        <f>IF(N686="snížená",J686,0)</f>
        <v>0</v>
      </c>
      <c r="BG686" s="141">
        <f>IF(N686="zákl. přenesená",J686,0)</f>
        <v>0</v>
      </c>
      <c r="BH686" s="141">
        <f>IF(N686="sníž. přenesená",J686,0)</f>
        <v>0</v>
      </c>
      <c r="BI686" s="141">
        <f>IF(N686="nulová",J686,0)</f>
        <v>0</v>
      </c>
      <c r="BJ686" s="18" t="s">
        <v>88</v>
      </c>
      <c r="BK686" s="141">
        <f>ROUND(I686*H686,2)</f>
        <v>0</v>
      </c>
      <c r="BL686" s="18" t="s">
        <v>137</v>
      </c>
      <c r="BM686" s="140" t="s">
        <v>607</v>
      </c>
    </row>
    <row r="687" spans="2:47" s="1" customFormat="1" ht="12">
      <c r="B687" s="34"/>
      <c r="D687" s="142" t="s">
        <v>139</v>
      </c>
      <c r="F687" s="143" t="s">
        <v>608</v>
      </c>
      <c r="I687" s="144"/>
      <c r="L687" s="34"/>
      <c r="M687" s="145"/>
      <c r="T687" s="55"/>
      <c r="AT687" s="18" t="s">
        <v>139</v>
      </c>
      <c r="AU687" s="18" t="s">
        <v>92</v>
      </c>
    </row>
    <row r="688" spans="2:51" s="12" customFormat="1" ht="12">
      <c r="B688" s="146"/>
      <c r="D688" s="147" t="s">
        <v>141</v>
      </c>
      <c r="E688" s="148" t="s">
        <v>46</v>
      </c>
      <c r="F688" s="149" t="s">
        <v>609</v>
      </c>
      <c r="H688" s="148" t="s">
        <v>46</v>
      </c>
      <c r="I688" s="150"/>
      <c r="L688" s="146"/>
      <c r="M688" s="151"/>
      <c r="T688" s="152"/>
      <c r="AT688" s="148" t="s">
        <v>141</v>
      </c>
      <c r="AU688" s="148" t="s">
        <v>92</v>
      </c>
      <c r="AV688" s="12" t="s">
        <v>88</v>
      </c>
      <c r="AW688" s="12" t="s">
        <v>42</v>
      </c>
      <c r="AX688" s="12" t="s">
        <v>83</v>
      </c>
      <c r="AY688" s="148" t="s">
        <v>130</v>
      </c>
    </row>
    <row r="689" spans="2:51" s="13" customFormat="1" ht="12">
      <c r="B689" s="153"/>
      <c r="D689" s="147" t="s">
        <v>141</v>
      </c>
      <c r="E689" s="154" t="s">
        <v>46</v>
      </c>
      <c r="F689" s="155" t="s">
        <v>610</v>
      </c>
      <c r="H689" s="156">
        <v>4.6</v>
      </c>
      <c r="I689" s="157"/>
      <c r="L689" s="153"/>
      <c r="M689" s="158"/>
      <c r="T689" s="159"/>
      <c r="AT689" s="154" t="s">
        <v>141</v>
      </c>
      <c r="AU689" s="154" t="s">
        <v>92</v>
      </c>
      <c r="AV689" s="13" t="s">
        <v>92</v>
      </c>
      <c r="AW689" s="13" t="s">
        <v>42</v>
      </c>
      <c r="AX689" s="13" t="s">
        <v>88</v>
      </c>
      <c r="AY689" s="154" t="s">
        <v>130</v>
      </c>
    </row>
    <row r="690" spans="2:65" s="1" customFormat="1" ht="24.2" customHeight="1">
      <c r="B690" s="34"/>
      <c r="C690" s="174" t="s">
        <v>611</v>
      </c>
      <c r="D690" s="174" t="s">
        <v>192</v>
      </c>
      <c r="E690" s="175" t="s">
        <v>612</v>
      </c>
      <c r="F690" s="176" t="s">
        <v>613</v>
      </c>
      <c r="G690" s="177" t="s">
        <v>208</v>
      </c>
      <c r="H690" s="178">
        <v>0.006</v>
      </c>
      <c r="I690" s="179"/>
      <c r="J690" s="180">
        <f>ROUND(I690*H690,2)</f>
        <v>0</v>
      </c>
      <c r="K690" s="176" t="s">
        <v>136</v>
      </c>
      <c r="L690" s="181"/>
      <c r="M690" s="182" t="s">
        <v>46</v>
      </c>
      <c r="N690" s="183" t="s">
        <v>54</v>
      </c>
      <c r="P690" s="138">
        <f>O690*H690</f>
        <v>0</v>
      </c>
      <c r="Q690" s="138">
        <v>1</v>
      </c>
      <c r="R690" s="138">
        <f>Q690*H690</f>
        <v>0.006</v>
      </c>
      <c r="S690" s="138">
        <v>0</v>
      </c>
      <c r="T690" s="139">
        <f>S690*H690</f>
        <v>0</v>
      </c>
      <c r="AR690" s="140" t="s">
        <v>196</v>
      </c>
      <c r="AT690" s="140" t="s">
        <v>192</v>
      </c>
      <c r="AU690" s="140" t="s">
        <v>92</v>
      </c>
      <c r="AY690" s="18" t="s">
        <v>130</v>
      </c>
      <c r="BE690" s="141">
        <f>IF(N690="základní",J690,0)</f>
        <v>0</v>
      </c>
      <c r="BF690" s="141">
        <f>IF(N690="snížená",J690,0)</f>
        <v>0</v>
      </c>
      <c r="BG690" s="141">
        <f>IF(N690="zákl. přenesená",J690,0)</f>
        <v>0</v>
      </c>
      <c r="BH690" s="141">
        <f>IF(N690="sníž. přenesená",J690,0)</f>
        <v>0</v>
      </c>
      <c r="BI690" s="141">
        <f>IF(N690="nulová",J690,0)</f>
        <v>0</v>
      </c>
      <c r="BJ690" s="18" t="s">
        <v>88</v>
      </c>
      <c r="BK690" s="141">
        <f>ROUND(I690*H690,2)</f>
        <v>0</v>
      </c>
      <c r="BL690" s="18" t="s">
        <v>137</v>
      </c>
      <c r="BM690" s="140" t="s">
        <v>614</v>
      </c>
    </row>
    <row r="691" spans="2:51" s="12" customFormat="1" ht="12">
      <c r="B691" s="146"/>
      <c r="D691" s="147" t="s">
        <v>141</v>
      </c>
      <c r="E691" s="148" t="s">
        <v>46</v>
      </c>
      <c r="F691" s="149" t="s">
        <v>609</v>
      </c>
      <c r="H691" s="148" t="s">
        <v>46</v>
      </c>
      <c r="I691" s="150"/>
      <c r="L691" s="146"/>
      <c r="M691" s="151"/>
      <c r="T691" s="152"/>
      <c r="AT691" s="148" t="s">
        <v>141</v>
      </c>
      <c r="AU691" s="148" t="s">
        <v>92</v>
      </c>
      <c r="AV691" s="12" t="s">
        <v>88</v>
      </c>
      <c r="AW691" s="12" t="s">
        <v>42</v>
      </c>
      <c r="AX691" s="12" t="s">
        <v>83</v>
      </c>
      <c r="AY691" s="148" t="s">
        <v>130</v>
      </c>
    </row>
    <row r="692" spans="2:51" s="13" customFormat="1" ht="12">
      <c r="B692" s="153"/>
      <c r="D692" s="147" t="s">
        <v>141</v>
      </c>
      <c r="E692" s="154" t="s">
        <v>46</v>
      </c>
      <c r="F692" s="155" t="s">
        <v>615</v>
      </c>
      <c r="H692" s="156">
        <v>0.006</v>
      </c>
      <c r="I692" s="157"/>
      <c r="L692" s="153"/>
      <c r="M692" s="158"/>
      <c r="T692" s="159"/>
      <c r="AT692" s="154" t="s">
        <v>141</v>
      </c>
      <c r="AU692" s="154" t="s">
        <v>92</v>
      </c>
      <c r="AV692" s="13" t="s">
        <v>92</v>
      </c>
      <c r="AW692" s="13" t="s">
        <v>42</v>
      </c>
      <c r="AX692" s="13" t="s">
        <v>88</v>
      </c>
      <c r="AY692" s="154" t="s">
        <v>130</v>
      </c>
    </row>
    <row r="693" spans="2:65" s="1" customFormat="1" ht="24.2" customHeight="1">
      <c r="B693" s="34"/>
      <c r="C693" s="129" t="s">
        <v>616</v>
      </c>
      <c r="D693" s="129" t="s">
        <v>132</v>
      </c>
      <c r="E693" s="130" t="s">
        <v>617</v>
      </c>
      <c r="F693" s="131" t="s">
        <v>618</v>
      </c>
      <c r="G693" s="132" t="s">
        <v>216</v>
      </c>
      <c r="H693" s="133">
        <v>4.6</v>
      </c>
      <c r="I693" s="134"/>
      <c r="J693" s="135">
        <f>ROUND(I693*H693,2)</f>
        <v>0</v>
      </c>
      <c r="K693" s="131" t="s">
        <v>136</v>
      </c>
      <c r="L693" s="34"/>
      <c r="M693" s="136" t="s">
        <v>46</v>
      </c>
      <c r="N693" s="137" t="s">
        <v>54</v>
      </c>
      <c r="P693" s="138">
        <f>O693*H693</f>
        <v>0</v>
      </c>
      <c r="Q693" s="138">
        <v>0</v>
      </c>
      <c r="R693" s="138">
        <f>Q693*H693</f>
        <v>0</v>
      </c>
      <c r="S693" s="138">
        <v>0</v>
      </c>
      <c r="T693" s="139">
        <f>S693*H693</f>
        <v>0</v>
      </c>
      <c r="AR693" s="140" t="s">
        <v>137</v>
      </c>
      <c r="AT693" s="140" t="s">
        <v>132</v>
      </c>
      <c r="AU693" s="140" t="s">
        <v>92</v>
      </c>
      <c r="AY693" s="18" t="s">
        <v>130</v>
      </c>
      <c r="BE693" s="141">
        <f>IF(N693="základní",J693,0)</f>
        <v>0</v>
      </c>
      <c r="BF693" s="141">
        <f>IF(N693="snížená",J693,0)</f>
        <v>0</v>
      </c>
      <c r="BG693" s="141">
        <f>IF(N693="zákl. přenesená",J693,0)</f>
        <v>0</v>
      </c>
      <c r="BH693" s="141">
        <f>IF(N693="sníž. přenesená",J693,0)</f>
        <v>0</v>
      </c>
      <c r="BI693" s="141">
        <f>IF(N693="nulová",J693,0)</f>
        <v>0</v>
      </c>
      <c r="BJ693" s="18" t="s">
        <v>88</v>
      </c>
      <c r="BK693" s="141">
        <f>ROUND(I693*H693,2)</f>
        <v>0</v>
      </c>
      <c r="BL693" s="18" t="s">
        <v>137</v>
      </c>
      <c r="BM693" s="140" t="s">
        <v>619</v>
      </c>
    </row>
    <row r="694" spans="2:47" s="1" customFormat="1" ht="12">
      <c r="B694" s="34"/>
      <c r="D694" s="142" t="s">
        <v>139</v>
      </c>
      <c r="F694" s="143" t="s">
        <v>620</v>
      </c>
      <c r="I694" s="144"/>
      <c r="L694" s="34"/>
      <c r="M694" s="145"/>
      <c r="T694" s="55"/>
      <c r="AT694" s="18" t="s">
        <v>139</v>
      </c>
      <c r="AU694" s="18" t="s">
        <v>92</v>
      </c>
    </row>
    <row r="695" spans="2:51" s="12" customFormat="1" ht="12">
      <c r="B695" s="146"/>
      <c r="D695" s="147" t="s">
        <v>141</v>
      </c>
      <c r="E695" s="148" t="s">
        <v>46</v>
      </c>
      <c r="F695" s="149" t="s">
        <v>609</v>
      </c>
      <c r="H695" s="148" t="s">
        <v>46</v>
      </c>
      <c r="I695" s="150"/>
      <c r="L695" s="146"/>
      <c r="M695" s="151"/>
      <c r="T695" s="152"/>
      <c r="AT695" s="148" t="s">
        <v>141</v>
      </c>
      <c r="AU695" s="148" t="s">
        <v>92</v>
      </c>
      <c r="AV695" s="12" t="s">
        <v>88</v>
      </c>
      <c r="AW695" s="12" t="s">
        <v>42</v>
      </c>
      <c r="AX695" s="12" t="s">
        <v>83</v>
      </c>
      <c r="AY695" s="148" t="s">
        <v>130</v>
      </c>
    </row>
    <row r="696" spans="2:51" s="13" customFormat="1" ht="12">
      <c r="B696" s="153"/>
      <c r="D696" s="147" t="s">
        <v>141</v>
      </c>
      <c r="E696" s="154" t="s">
        <v>46</v>
      </c>
      <c r="F696" s="155" t="s">
        <v>610</v>
      </c>
      <c r="H696" s="156">
        <v>4.6</v>
      </c>
      <c r="I696" s="157"/>
      <c r="L696" s="153"/>
      <c r="M696" s="158"/>
      <c r="T696" s="159"/>
      <c r="AT696" s="154" t="s">
        <v>141</v>
      </c>
      <c r="AU696" s="154" t="s">
        <v>92</v>
      </c>
      <c r="AV696" s="13" t="s">
        <v>92</v>
      </c>
      <c r="AW696" s="13" t="s">
        <v>42</v>
      </c>
      <c r="AX696" s="13" t="s">
        <v>88</v>
      </c>
      <c r="AY696" s="154" t="s">
        <v>130</v>
      </c>
    </row>
    <row r="697" spans="2:63" s="11" customFormat="1" ht="22.9" customHeight="1">
      <c r="B697" s="117"/>
      <c r="D697" s="118" t="s">
        <v>82</v>
      </c>
      <c r="E697" s="127" t="s">
        <v>621</v>
      </c>
      <c r="F697" s="127" t="s">
        <v>622</v>
      </c>
      <c r="I697" s="120"/>
      <c r="J697" s="128">
        <f>BK697</f>
        <v>0</v>
      </c>
      <c r="L697" s="117"/>
      <c r="M697" s="122"/>
      <c r="P697" s="123">
        <f>SUM(P698:P709)</f>
        <v>0</v>
      </c>
      <c r="R697" s="123">
        <f>SUM(R698:R709)</f>
        <v>0</v>
      </c>
      <c r="T697" s="124">
        <f>SUM(T698:T709)</f>
        <v>0</v>
      </c>
      <c r="AR697" s="118" t="s">
        <v>88</v>
      </c>
      <c r="AT697" s="125" t="s">
        <v>82</v>
      </c>
      <c r="AU697" s="125" t="s">
        <v>88</v>
      </c>
      <c r="AY697" s="118" t="s">
        <v>130</v>
      </c>
      <c r="BK697" s="126">
        <f>SUM(BK698:BK709)</f>
        <v>0</v>
      </c>
    </row>
    <row r="698" spans="2:65" s="1" customFormat="1" ht="37.9" customHeight="1">
      <c r="B698" s="34"/>
      <c r="C698" s="129" t="s">
        <v>623</v>
      </c>
      <c r="D698" s="129" t="s">
        <v>132</v>
      </c>
      <c r="E698" s="130" t="s">
        <v>624</v>
      </c>
      <c r="F698" s="131" t="s">
        <v>625</v>
      </c>
      <c r="G698" s="132" t="s">
        <v>208</v>
      </c>
      <c r="H698" s="133">
        <v>1.931</v>
      </c>
      <c r="I698" s="134"/>
      <c r="J698" s="135">
        <f>ROUND(I698*H698,2)</f>
        <v>0</v>
      </c>
      <c r="K698" s="131" t="s">
        <v>136</v>
      </c>
      <c r="L698" s="34"/>
      <c r="M698" s="136" t="s">
        <v>46</v>
      </c>
      <c r="N698" s="137" t="s">
        <v>54</v>
      </c>
      <c r="P698" s="138">
        <f>O698*H698</f>
        <v>0</v>
      </c>
      <c r="Q698" s="138">
        <v>0</v>
      </c>
      <c r="R698" s="138">
        <f>Q698*H698</f>
        <v>0</v>
      </c>
      <c r="S698" s="138">
        <v>0</v>
      </c>
      <c r="T698" s="139">
        <f>S698*H698</f>
        <v>0</v>
      </c>
      <c r="AR698" s="140" t="s">
        <v>137</v>
      </c>
      <c r="AT698" s="140" t="s">
        <v>132</v>
      </c>
      <c r="AU698" s="140" t="s">
        <v>92</v>
      </c>
      <c r="AY698" s="18" t="s">
        <v>130</v>
      </c>
      <c r="BE698" s="141">
        <f>IF(N698="základní",J698,0)</f>
        <v>0</v>
      </c>
      <c r="BF698" s="141">
        <f>IF(N698="snížená",J698,0)</f>
        <v>0</v>
      </c>
      <c r="BG698" s="141">
        <f>IF(N698="zákl. přenesená",J698,0)</f>
        <v>0</v>
      </c>
      <c r="BH698" s="141">
        <f>IF(N698="sníž. přenesená",J698,0)</f>
        <v>0</v>
      </c>
      <c r="BI698" s="141">
        <f>IF(N698="nulová",J698,0)</f>
        <v>0</v>
      </c>
      <c r="BJ698" s="18" t="s">
        <v>88</v>
      </c>
      <c r="BK698" s="141">
        <f>ROUND(I698*H698,2)</f>
        <v>0</v>
      </c>
      <c r="BL698" s="18" t="s">
        <v>137</v>
      </c>
      <c r="BM698" s="140" t="s">
        <v>626</v>
      </c>
    </row>
    <row r="699" spans="2:47" s="1" customFormat="1" ht="12">
      <c r="B699" s="34"/>
      <c r="D699" s="142" t="s">
        <v>139</v>
      </c>
      <c r="F699" s="143" t="s">
        <v>627</v>
      </c>
      <c r="I699" s="144"/>
      <c r="L699" s="34"/>
      <c r="M699" s="145"/>
      <c r="T699" s="55"/>
      <c r="AT699" s="18" t="s">
        <v>139</v>
      </c>
      <c r="AU699" s="18" t="s">
        <v>92</v>
      </c>
    </row>
    <row r="700" spans="2:51" s="12" customFormat="1" ht="12">
      <c r="B700" s="146"/>
      <c r="D700" s="147" t="s">
        <v>141</v>
      </c>
      <c r="E700" s="148" t="s">
        <v>46</v>
      </c>
      <c r="F700" s="149" t="s">
        <v>628</v>
      </c>
      <c r="H700" s="148" t="s">
        <v>46</v>
      </c>
      <c r="I700" s="150"/>
      <c r="L700" s="146"/>
      <c r="M700" s="151"/>
      <c r="T700" s="152"/>
      <c r="AT700" s="148" t="s">
        <v>141</v>
      </c>
      <c r="AU700" s="148" t="s">
        <v>92</v>
      </c>
      <c r="AV700" s="12" t="s">
        <v>88</v>
      </c>
      <c r="AW700" s="12" t="s">
        <v>42</v>
      </c>
      <c r="AX700" s="12" t="s">
        <v>83</v>
      </c>
      <c r="AY700" s="148" t="s">
        <v>130</v>
      </c>
    </row>
    <row r="701" spans="2:51" s="13" customFormat="1" ht="12">
      <c r="B701" s="153"/>
      <c r="D701" s="147" t="s">
        <v>141</v>
      </c>
      <c r="E701" s="154" t="s">
        <v>46</v>
      </c>
      <c r="F701" s="155" t="s">
        <v>629</v>
      </c>
      <c r="H701" s="156">
        <v>1.931</v>
      </c>
      <c r="I701" s="157"/>
      <c r="L701" s="153"/>
      <c r="M701" s="158"/>
      <c r="T701" s="159"/>
      <c r="AT701" s="154" t="s">
        <v>141</v>
      </c>
      <c r="AU701" s="154" t="s">
        <v>92</v>
      </c>
      <c r="AV701" s="13" t="s">
        <v>92</v>
      </c>
      <c r="AW701" s="13" t="s">
        <v>42</v>
      </c>
      <c r="AX701" s="13" t="s">
        <v>88</v>
      </c>
      <c r="AY701" s="154" t="s">
        <v>130</v>
      </c>
    </row>
    <row r="702" spans="2:65" s="1" customFormat="1" ht="37.9" customHeight="1">
      <c r="B702" s="34"/>
      <c r="C702" s="129" t="s">
        <v>630</v>
      </c>
      <c r="D702" s="129" t="s">
        <v>132</v>
      </c>
      <c r="E702" s="130" t="s">
        <v>631</v>
      </c>
      <c r="F702" s="131" t="s">
        <v>632</v>
      </c>
      <c r="G702" s="132" t="s">
        <v>208</v>
      </c>
      <c r="H702" s="133">
        <v>36.691</v>
      </c>
      <c r="I702" s="134"/>
      <c r="J702" s="135">
        <f>ROUND(I702*H702,2)</f>
        <v>0</v>
      </c>
      <c r="K702" s="131" t="s">
        <v>136</v>
      </c>
      <c r="L702" s="34"/>
      <c r="M702" s="136" t="s">
        <v>46</v>
      </c>
      <c r="N702" s="137" t="s">
        <v>54</v>
      </c>
      <c r="P702" s="138">
        <f>O702*H702</f>
        <v>0</v>
      </c>
      <c r="Q702" s="138">
        <v>0</v>
      </c>
      <c r="R702" s="138">
        <f>Q702*H702</f>
        <v>0</v>
      </c>
      <c r="S702" s="138">
        <v>0</v>
      </c>
      <c r="T702" s="139">
        <f>S702*H702</f>
        <v>0</v>
      </c>
      <c r="AR702" s="140" t="s">
        <v>137</v>
      </c>
      <c r="AT702" s="140" t="s">
        <v>132</v>
      </c>
      <c r="AU702" s="140" t="s">
        <v>92</v>
      </c>
      <c r="AY702" s="18" t="s">
        <v>130</v>
      </c>
      <c r="BE702" s="141">
        <f>IF(N702="základní",J702,0)</f>
        <v>0</v>
      </c>
      <c r="BF702" s="141">
        <f>IF(N702="snížená",J702,0)</f>
        <v>0</v>
      </c>
      <c r="BG702" s="141">
        <f>IF(N702="zákl. přenesená",J702,0)</f>
        <v>0</v>
      </c>
      <c r="BH702" s="141">
        <f>IF(N702="sníž. přenesená",J702,0)</f>
        <v>0</v>
      </c>
      <c r="BI702" s="141">
        <f>IF(N702="nulová",J702,0)</f>
        <v>0</v>
      </c>
      <c r="BJ702" s="18" t="s">
        <v>88</v>
      </c>
      <c r="BK702" s="141">
        <f>ROUND(I702*H702,2)</f>
        <v>0</v>
      </c>
      <c r="BL702" s="18" t="s">
        <v>137</v>
      </c>
      <c r="BM702" s="140" t="s">
        <v>633</v>
      </c>
    </row>
    <row r="703" spans="2:47" s="1" customFormat="1" ht="12">
      <c r="B703" s="34"/>
      <c r="D703" s="142" t="s">
        <v>139</v>
      </c>
      <c r="F703" s="143" t="s">
        <v>634</v>
      </c>
      <c r="I703" s="144"/>
      <c r="L703" s="34"/>
      <c r="M703" s="145"/>
      <c r="T703" s="55"/>
      <c r="AT703" s="18" t="s">
        <v>139</v>
      </c>
      <c r="AU703" s="18" t="s">
        <v>92</v>
      </c>
    </row>
    <row r="704" spans="2:51" s="12" customFormat="1" ht="12">
      <c r="B704" s="146"/>
      <c r="D704" s="147" t="s">
        <v>141</v>
      </c>
      <c r="E704" s="148" t="s">
        <v>46</v>
      </c>
      <c r="F704" s="149" t="s">
        <v>628</v>
      </c>
      <c r="H704" s="148" t="s">
        <v>46</v>
      </c>
      <c r="I704" s="150"/>
      <c r="L704" s="146"/>
      <c r="M704" s="151"/>
      <c r="T704" s="152"/>
      <c r="AT704" s="148" t="s">
        <v>141</v>
      </c>
      <c r="AU704" s="148" t="s">
        <v>92</v>
      </c>
      <c r="AV704" s="12" t="s">
        <v>88</v>
      </c>
      <c r="AW704" s="12" t="s">
        <v>42</v>
      </c>
      <c r="AX704" s="12" t="s">
        <v>83</v>
      </c>
      <c r="AY704" s="148" t="s">
        <v>130</v>
      </c>
    </row>
    <row r="705" spans="2:51" s="13" customFormat="1" ht="12">
      <c r="B705" s="153"/>
      <c r="D705" s="147" t="s">
        <v>141</v>
      </c>
      <c r="E705" s="154" t="s">
        <v>46</v>
      </c>
      <c r="F705" s="155" t="s">
        <v>635</v>
      </c>
      <c r="H705" s="156">
        <v>36.691</v>
      </c>
      <c r="I705" s="157"/>
      <c r="L705" s="153"/>
      <c r="M705" s="158"/>
      <c r="T705" s="159"/>
      <c r="AT705" s="154" t="s">
        <v>141</v>
      </c>
      <c r="AU705" s="154" t="s">
        <v>92</v>
      </c>
      <c r="AV705" s="13" t="s">
        <v>92</v>
      </c>
      <c r="AW705" s="13" t="s">
        <v>42</v>
      </c>
      <c r="AX705" s="13" t="s">
        <v>88</v>
      </c>
      <c r="AY705" s="154" t="s">
        <v>130</v>
      </c>
    </row>
    <row r="706" spans="2:65" s="1" customFormat="1" ht="44.25" customHeight="1">
      <c r="B706" s="34"/>
      <c r="C706" s="129" t="s">
        <v>636</v>
      </c>
      <c r="D706" s="129" t="s">
        <v>132</v>
      </c>
      <c r="E706" s="130" t="s">
        <v>637</v>
      </c>
      <c r="F706" s="131" t="s">
        <v>638</v>
      </c>
      <c r="G706" s="132" t="s">
        <v>208</v>
      </c>
      <c r="H706" s="133">
        <v>1.931</v>
      </c>
      <c r="I706" s="134"/>
      <c r="J706" s="135">
        <f>ROUND(I706*H706,2)</f>
        <v>0</v>
      </c>
      <c r="K706" s="131" t="s">
        <v>136</v>
      </c>
      <c r="L706" s="34"/>
      <c r="M706" s="136" t="s">
        <v>46</v>
      </c>
      <c r="N706" s="137" t="s">
        <v>54</v>
      </c>
      <c r="P706" s="138">
        <f>O706*H706</f>
        <v>0</v>
      </c>
      <c r="Q706" s="138">
        <v>0</v>
      </c>
      <c r="R706" s="138">
        <f>Q706*H706</f>
        <v>0</v>
      </c>
      <c r="S706" s="138">
        <v>0</v>
      </c>
      <c r="T706" s="139">
        <f>S706*H706</f>
        <v>0</v>
      </c>
      <c r="AR706" s="140" t="s">
        <v>137</v>
      </c>
      <c r="AT706" s="140" t="s">
        <v>132</v>
      </c>
      <c r="AU706" s="140" t="s">
        <v>92</v>
      </c>
      <c r="AY706" s="18" t="s">
        <v>130</v>
      </c>
      <c r="BE706" s="141">
        <f>IF(N706="základní",J706,0)</f>
        <v>0</v>
      </c>
      <c r="BF706" s="141">
        <f>IF(N706="snížená",J706,0)</f>
        <v>0</v>
      </c>
      <c r="BG706" s="141">
        <f>IF(N706="zákl. přenesená",J706,0)</f>
        <v>0</v>
      </c>
      <c r="BH706" s="141">
        <f>IF(N706="sníž. přenesená",J706,0)</f>
        <v>0</v>
      </c>
      <c r="BI706" s="141">
        <f>IF(N706="nulová",J706,0)</f>
        <v>0</v>
      </c>
      <c r="BJ706" s="18" t="s">
        <v>88</v>
      </c>
      <c r="BK706" s="141">
        <f>ROUND(I706*H706,2)</f>
        <v>0</v>
      </c>
      <c r="BL706" s="18" t="s">
        <v>137</v>
      </c>
      <c r="BM706" s="140" t="s">
        <v>639</v>
      </c>
    </row>
    <row r="707" spans="2:47" s="1" customFormat="1" ht="12">
      <c r="B707" s="34"/>
      <c r="D707" s="142" t="s">
        <v>139</v>
      </c>
      <c r="F707" s="143" t="s">
        <v>640</v>
      </c>
      <c r="I707" s="144"/>
      <c r="L707" s="34"/>
      <c r="M707" s="145"/>
      <c r="T707" s="55"/>
      <c r="AT707" s="18" t="s">
        <v>139</v>
      </c>
      <c r="AU707" s="18" t="s">
        <v>92</v>
      </c>
    </row>
    <row r="708" spans="2:51" s="12" customFormat="1" ht="12">
      <c r="B708" s="146"/>
      <c r="D708" s="147" t="s">
        <v>141</v>
      </c>
      <c r="E708" s="148" t="s">
        <v>46</v>
      </c>
      <c r="F708" s="149" t="s">
        <v>628</v>
      </c>
      <c r="H708" s="148" t="s">
        <v>46</v>
      </c>
      <c r="I708" s="150"/>
      <c r="L708" s="146"/>
      <c r="M708" s="151"/>
      <c r="T708" s="152"/>
      <c r="AT708" s="148" t="s">
        <v>141</v>
      </c>
      <c r="AU708" s="148" t="s">
        <v>92</v>
      </c>
      <c r="AV708" s="12" t="s">
        <v>88</v>
      </c>
      <c r="AW708" s="12" t="s">
        <v>42</v>
      </c>
      <c r="AX708" s="12" t="s">
        <v>83</v>
      </c>
      <c r="AY708" s="148" t="s">
        <v>130</v>
      </c>
    </row>
    <row r="709" spans="2:51" s="13" customFormat="1" ht="12">
      <c r="B709" s="153"/>
      <c r="D709" s="147" t="s">
        <v>141</v>
      </c>
      <c r="E709" s="154" t="s">
        <v>46</v>
      </c>
      <c r="F709" s="155" t="s">
        <v>629</v>
      </c>
      <c r="H709" s="156">
        <v>1.931</v>
      </c>
      <c r="I709" s="157"/>
      <c r="L709" s="153"/>
      <c r="M709" s="158"/>
      <c r="T709" s="159"/>
      <c r="AT709" s="154" t="s">
        <v>141</v>
      </c>
      <c r="AU709" s="154" t="s">
        <v>92</v>
      </c>
      <c r="AV709" s="13" t="s">
        <v>92</v>
      </c>
      <c r="AW709" s="13" t="s">
        <v>42</v>
      </c>
      <c r="AX709" s="13" t="s">
        <v>88</v>
      </c>
      <c r="AY709" s="154" t="s">
        <v>130</v>
      </c>
    </row>
    <row r="710" spans="2:63" s="11" customFormat="1" ht="22.9" customHeight="1">
      <c r="B710" s="117"/>
      <c r="D710" s="118" t="s">
        <v>82</v>
      </c>
      <c r="E710" s="127" t="s">
        <v>641</v>
      </c>
      <c r="F710" s="127" t="s">
        <v>642</v>
      </c>
      <c r="I710" s="120"/>
      <c r="J710" s="128">
        <f>BK710</f>
        <v>0</v>
      </c>
      <c r="L710" s="117"/>
      <c r="M710" s="122"/>
      <c r="P710" s="123">
        <f>SUM(P711:P712)</f>
        <v>0</v>
      </c>
      <c r="R710" s="123">
        <f>SUM(R711:R712)</f>
        <v>0</v>
      </c>
      <c r="T710" s="124">
        <f>SUM(T711:T712)</f>
        <v>0</v>
      </c>
      <c r="AR710" s="118" t="s">
        <v>88</v>
      </c>
      <c r="AT710" s="125" t="s">
        <v>82</v>
      </c>
      <c r="AU710" s="125" t="s">
        <v>88</v>
      </c>
      <c r="AY710" s="118" t="s">
        <v>130</v>
      </c>
      <c r="BK710" s="126">
        <f>SUM(BK711:BK712)</f>
        <v>0</v>
      </c>
    </row>
    <row r="711" spans="2:65" s="1" customFormat="1" ht="44.25" customHeight="1">
      <c r="B711" s="34"/>
      <c r="C711" s="129" t="s">
        <v>643</v>
      </c>
      <c r="D711" s="129" t="s">
        <v>132</v>
      </c>
      <c r="E711" s="130" t="s">
        <v>644</v>
      </c>
      <c r="F711" s="131" t="s">
        <v>645</v>
      </c>
      <c r="G711" s="132" t="s">
        <v>208</v>
      </c>
      <c r="H711" s="133">
        <v>8.519</v>
      </c>
      <c r="I711" s="134"/>
      <c r="J711" s="135">
        <f>ROUND(I711*H711,2)</f>
        <v>0</v>
      </c>
      <c r="K711" s="131" t="s">
        <v>136</v>
      </c>
      <c r="L711" s="34"/>
      <c r="M711" s="136" t="s">
        <v>46</v>
      </c>
      <c r="N711" s="137" t="s">
        <v>54</v>
      </c>
      <c r="P711" s="138">
        <f>O711*H711</f>
        <v>0</v>
      </c>
      <c r="Q711" s="138">
        <v>0</v>
      </c>
      <c r="R711" s="138">
        <f>Q711*H711</f>
        <v>0</v>
      </c>
      <c r="S711" s="138">
        <v>0</v>
      </c>
      <c r="T711" s="139">
        <f>S711*H711</f>
        <v>0</v>
      </c>
      <c r="AR711" s="140" t="s">
        <v>137</v>
      </c>
      <c r="AT711" s="140" t="s">
        <v>132</v>
      </c>
      <c r="AU711" s="140" t="s">
        <v>92</v>
      </c>
      <c r="AY711" s="18" t="s">
        <v>130</v>
      </c>
      <c r="BE711" s="141">
        <f>IF(N711="základní",J711,0)</f>
        <v>0</v>
      </c>
      <c r="BF711" s="141">
        <f>IF(N711="snížená",J711,0)</f>
        <v>0</v>
      </c>
      <c r="BG711" s="141">
        <f>IF(N711="zákl. přenesená",J711,0)</f>
        <v>0</v>
      </c>
      <c r="BH711" s="141">
        <f>IF(N711="sníž. přenesená",J711,0)</f>
        <v>0</v>
      </c>
      <c r="BI711" s="141">
        <f>IF(N711="nulová",J711,0)</f>
        <v>0</v>
      </c>
      <c r="BJ711" s="18" t="s">
        <v>88</v>
      </c>
      <c r="BK711" s="141">
        <f>ROUND(I711*H711,2)</f>
        <v>0</v>
      </c>
      <c r="BL711" s="18" t="s">
        <v>137</v>
      </c>
      <c r="BM711" s="140" t="s">
        <v>646</v>
      </c>
    </row>
    <row r="712" spans="2:47" s="1" customFormat="1" ht="12">
      <c r="B712" s="34"/>
      <c r="D712" s="142" t="s">
        <v>139</v>
      </c>
      <c r="F712" s="143" t="s">
        <v>647</v>
      </c>
      <c r="I712" s="144"/>
      <c r="L712" s="34"/>
      <c r="M712" s="145"/>
      <c r="T712" s="55"/>
      <c r="AT712" s="18" t="s">
        <v>139</v>
      </c>
      <c r="AU712" s="18" t="s">
        <v>92</v>
      </c>
    </row>
    <row r="713" spans="2:63" s="11" customFormat="1" ht="25.9" customHeight="1">
      <c r="B713" s="117"/>
      <c r="D713" s="118" t="s">
        <v>82</v>
      </c>
      <c r="E713" s="119" t="s">
        <v>648</v>
      </c>
      <c r="F713" s="119" t="s">
        <v>649</v>
      </c>
      <c r="I713" s="120"/>
      <c r="J713" s="121">
        <f>BK713</f>
        <v>0</v>
      </c>
      <c r="L713" s="117"/>
      <c r="M713" s="122"/>
      <c r="P713" s="123">
        <f>P714+P742</f>
        <v>0</v>
      </c>
      <c r="R713" s="123">
        <f>R714+R742</f>
        <v>2.2749726</v>
      </c>
      <c r="T713" s="124">
        <f>T714+T742</f>
        <v>0</v>
      </c>
      <c r="AR713" s="118" t="s">
        <v>92</v>
      </c>
      <c r="AT713" s="125" t="s">
        <v>82</v>
      </c>
      <c r="AU713" s="125" t="s">
        <v>83</v>
      </c>
      <c r="AY713" s="118" t="s">
        <v>130</v>
      </c>
      <c r="BK713" s="126">
        <f>BK714+BK742</f>
        <v>0</v>
      </c>
    </row>
    <row r="714" spans="2:63" s="11" customFormat="1" ht="22.9" customHeight="1">
      <c r="B714" s="117"/>
      <c r="D714" s="118" t="s">
        <v>82</v>
      </c>
      <c r="E714" s="127" t="s">
        <v>650</v>
      </c>
      <c r="F714" s="127" t="s">
        <v>651</v>
      </c>
      <c r="I714" s="120"/>
      <c r="J714" s="128">
        <f>BK714</f>
        <v>0</v>
      </c>
      <c r="L714" s="117"/>
      <c r="M714" s="122"/>
      <c r="P714" s="123">
        <f>SUM(P715:P741)</f>
        <v>0</v>
      </c>
      <c r="R714" s="123">
        <f>SUM(R715:R741)</f>
        <v>0.010152000000000001</v>
      </c>
      <c r="T714" s="124">
        <f>SUM(T715:T741)</f>
        <v>0</v>
      </c>
      <c r="AR714" s="118" t="s">
        <v>92</v>
      </c>
      <c r="AT714" s="125" t="s">
        <v>82</v>
      </c>
      <c r="AU714" s="125" t="s">
        <v>88</v>
      </c>
      <c r="AY714" s="118" t="s">
        <v>130</v>
      </c>
      <c r="BK714" s="126">
        <f>SUM(BK715:BK741)</f>
        <v>0</v>
      </c>
    </row>
    <row r="715" spans="2:65" s="1" customFormat="1" ht="37.9" customHeight="1">
      <c r="B715" s="34"/>
      <c r="C715" s="129" t="s">
        <v>652</v>
      </c>
      <c r="D715" s="129" t="s">
        <v>132</v>
      </c>
      <c r="E715" s="130" t="s">
        <v>653</v>
      </c>
      <c r="F715" s="131" t="s">
        <v>654</v>
      </c>
      <c r="G715" s="132" t="s">
        <v>216</v>
      </c>
      <c r="H715" s="133">
        <v>16</v>
      </c>
      <c r="I715" s="134"/>
      <c r="J715" s="135">
        <f>ROUND(I715*H715,2)</f>
        <v>0</v>
      </c>
      <c r="K715" s="131" t="s">
        <v>136</v>
      </c>
      <c r="L715" s="34"/>
      <c r="M715" s="136" t="s">
        <v>46</v>
      </c>
      <c r="N715" s="137" t="s">
        <v>54</v>
      </c>
      <c r="P715" s="138">
        <f>O715*H715</f>
        <v>0</v>
      </c>
      <c r="Q715" s="138">
        <v>0</v>
      </c>
      <c r="R715" s="138">
        <f>Q715*H715</f>
        <v>0</v>
      </c>
      <c r="S715" s="138">
        <v>0</v>
      </c>
      <c r="T715" s="139">
        <f>S715*H715</f>
        <v>0</v>
      </c>
      <c r="AR715" s="140" t="s">
        <v>262</v>
      </c>
      <c r="AT715" s="140" t="s">
        <v>132</v>
      </c>
      <c r="AU715" s="140" t="s">
        <v>92</v>
      </c>
      <c r="AY715" s="18" t="s">
        <v>130</v>
      </c>
      <c r="BE715" s="141">
        <f>IF(N715="základní",J715,0)</f>
        <v>0</v>
      </c>
      <c r="BF715" s="141">
        <f>IF(N715="snížená",J715,0)</f>
        <v>0</v>
      </c>
      <c r="BG715" s="141">
        <f>IF(N715="zákl. přenesená",J715,0)</f>
        <v>0</v>
      </c>
      <c r="BH715" s="141">
        <f>IF(N715="sníž. přenesená",J715,0)</f>
        <v>0</v>
      </c>
      <c r="BI715" s="141">
        <f>IF(N715="nulová",J715,0)</f>
        <v>0</v>
      </c>
      <c r="BJ715" s="18" t="s">
        <v>88</v>
      </c>
      <c r="BK715" s="141">
        <f>ROUND(I715*H715,2)</f>
        <v>0</v>
      </c>
      <c r="BL715" s="18" t="s">
        <v>262</v>
      </c>
      <c r="BM715" s="140" t="s">
        <v>655</v>
      </c>
    </row>
    <row r="716" spans="2:47" s="1" customFormat="1" ht="12">
      <c r="B716" s="34"/>
      <c r="D716" s="142" t="s">
        <v>139</v>
      </c>
      <c r="F716" s="143" t="s">
        <v>656</v>
      </c>
      <c r="I716" s="144"/>
      <c r="L716" s="34"/>
      <c r="M716" s="145"/>
      <c r="T716" s="55"/>
      <c r="AT716" s="18" t="s">
        <v>139</v>
      </c>
      <c r="AU716" s="18" t="s">
        <v>92</v>
      </c>
    </row>
    <row r="717" spans="2:51" s="12" customFormat="1" ht="12">
      <c r="B717" s="146"/>
      <c r="D717" s="147" t="s">
        <v>141</v>
      </c>
      <c r="E717" s="148" t="s">
        <v>46</v>
      </c>
      <c r="F717" s="149" t="s">
        <v>657</v>
      </c>
      <c r="H717" s="148" t="s">
        <v>46</v>
      </c>
      <c r="I717" s="150"/>
      <c r="L717" s="146"/>
      <c r="M717" s="151"/>
      <c r="T717" s="152"/>
      <c r="AT717" s="148" t="s">
        <v>141</v>
      </c>
      <c r="AU717" s="148" t="s">
        <v>92</v>
      </c>
      <c r="AV717" s="12" t="s">
        <v>88</v>
      </c>
      <c r="AW717" s="12" t="s">
        <v>42</v>
      </c>
      <c r="AX717" s="12" t="s">
        <v>83</v>
      </c>
      <c r="AY717" s="148" t="s">
        <v>130</v>
      </c>
    </row>
    <row r="718" spans="2:51" s="13" customFormat="1" ht="12">
      <c r="B718" s="153"/>
      <c r="D718" s="147" t="s">
        <v>141</v>
      </c>
      <c r="E718" s="154" t="s">
        <v>46</v>
      </c>
      <c r="F718" s="155" t="s">
        <v>658</v>
      </c>
      <c r="H718" s="156">
        <v>16</v>
      </c>
      <c r="I718" s="157"/>
      <c r="L718" s="153"/>
      <c r="M718" s="158"/>
      <c r="T718" s="159"/>
      <c r="AT718" s="154" t="s">
        <v>141</v>
      </c>
      <c r="AU718" s="154" t="s">
        <v>92</v>
      </c>
      <c r="AV718" s="13" t="s">
        <v>92</v>
      </c>
      <c r="AW718" s="13" t="s">
        <v>42</v>
      </c>
      <c r="AX718" s="13" t="s">
        <v>88</v>
      </c>
      <c r="AY718" s="154" t="s">
        <v>130</v>
      </c>
    </row>
    <row r="719" spans="2:65" s="1" customFormat="1" ht="24.2" customHeight="1">
      <c r="B719" s="34"/>
      <c r="C719" s="174" t="s">
        <v>659</v>
      </c>
      <c r="D719" s="174" t="s">
        <v>192</v>
      </c>
      <c r="E719" s="175" t="s">
        <v>660</v>
      </c>
      <c r="F719" s="176" t="s">
        <v>661</v>
      </c>
      <c r="G719" s="177" t="s">
        <v>216</v>
      </c>
      <c r="H719" s="178">
        <v>16.8</v>
      </c>
      <c r="I719" s="179"/>
      <c r="J719" s="180">
        <f>ROUND(I719*H719,2)</f>
        <v>0</v>
      </c>
      <c r="K719" s="176" t="s">
        <v>136</v>
      </c>
      <c r="L719" s="181"/>
      <c r="M719" s="182" t="s">
        <v>46</v>
      </c>
      <c r="N719" s="183" t="s">
        <v>54</v>
      </c>
      <c r="P719" s="138">
        <f>O719*H719</f>
        <v>0</v>
      </c>
      <c r="Q719" s="138">
        <v>0.00018</v>
      </c>
      <c r="R719" s="138">
        <f>Q719*H719</f>
        <v>0.003024</v>
      </c>
      <c r="S719" s="138">
        <v>0</v>
      </c>
      <c r="T719" s="139">
        <f>S719*H719</f>
        <v>0</v>
      </c>
      <c r="AR719" s="140" t="s">
        <v>429</v>
      </c>
      <c r="AT719" s="140" t="s">
        <v>192</v>
      </c>
      <c r="AU719" s="140" t="s">
        <v>92</v>
      </c>
      <c r="AY719" s="18" t="s">
        <v>130</v>
      </c>
      <c r="BE719" s="141">
        <f>IF(N719="základní",J719,0)</f>
        <v>0</v>
      </c>
      <c r="BF719" s="141">
        <f>IF(N719="snížená",J719,0)</f>
        <v>0</v>
      </c>
      <c r="BG719" s="141">
        <f>IF(N719="zákl. přenesená",J719,0)</f>
        <v>0</v>
      </c>
      <c r="BH719" s="141">
        <f>IF(N719="sníž. přenesená",J719,0)</f>
        <v>0</v>
      </c>
      <c r="BI719" s="141">
        <f>IF(N719="nulová",J719,0)</f>
        <v>0</v>
      </c>
      <c r="BJ719" s="18" t="s">
        <v>88</v>
      </c>
      <c r="BK719" s="141">
        <f>ROUND(I719*H719,2)</f>
        <v>0</v>
      </c>
      <c r="BL719" s="18" t="s">
        <v>262</v>
      </c>
      <c r="BM719" s="140" t="s">
        <v>662</v>
      </c>
    </row>
    <row r="720" spans="2:51" s="12" customFormat="1" ht="12">
      <c r="B720" s="146"/>
      <c r="D720" s="147" t="s">
        <v>141</v>
      </c>
      <c r="E720" s="148" t="s">
        <v>46</v>
      </c>
      <c r="F720" s="149" t="s">
        <v>657</v>
      </c>
      <c r="H720" s="148" t="s">
        <v>46</v>
      </c>
      <c r="I720" s="150"/>
      <c r="L720" s="146"/>
      <c r="M720" s="151"/>
      <c r="T720" s="152"/>
      <c r="AT720" s="148" t="s">
        <v>141</v>
      </c>
      <c r="AU720" s="148" t="s">
        <v>92</v>
      </c>
      <c r="AV720" s="12" t="s">
        <v>88</v>
      </c>
      <c r="AW720" s="12" t="s">
        <v>42</v>
      </c>
      <c r="AX720" s="12" t="s">
        <v>83</v>
      </c>
      <c r="AY720" s="148" t="s">
        <v>130</v>
      </c>
    </row>
    <row r="721" spans="2:51" s="13" customFormat="1" ht="12">
      <c r="B721" s="153"/>
      <c r="D721" s="147" t="s">
        <v>141</v>
      </c>
      <c r="E721" s="154" t="s">
        <v>46</v>
      </c>
      <c r="F721" s="155" t="s">
        <v>663</v>
      </c>
      <c r="H721" s="156">
        <v>16.8</v>
      </c>
      <c r="I721" s="157"/>
      <c r="L721" s="153"/>
      <c r="M721" s="158"/>
      <c r="T721" s="159"/>
      <c r="AT721" s="154" t="s">
        <v>141</v>
      </c>
      <c r="AU721" s="154" t="s">
        <v>92</v>
      </c>
      <c r="AV721" s="13" t="s">
        <v>92</v>
      </c>
      <c r="AW721" s="13" t="s">
        <v>42</v>
      </c>
      <c r="AX721" s="13" t="s">
        <v>88</v>
      </c>
      <c r="AY721" s="154" t="s">
        <v>130</v>
      </c>
    </row>
    <row r="722" spans="2:65" s="1" customFormat="1" ht="49.15" customHeight="1">
      <c r="B722" s="34"/>
      <c r="C722" s="129" t="s">
        <v>664</v>
      </c>
      <c r="D722" s="129" t="s">
        <v>132</v>
      </c>
      <c r="E722" s="130" t="s">
        <v>665</v>
      </c>
      <c r="F722" s="131" t="s">
        <v>666</v>
      </c>
      <c r="G722" s="132" t="s">
        <v>216</v>
      </c>
      <c r="H722" s="133">
        <v>16</v>
      </c>
      <c r="I722" s="134"/>
      <c r="J722" s="135">
        <f>ROUND(I722*H722,2)</f>
        <v>0</v>
      </c>
      <c r="K722" s="131" t="s">
        <v>136</v>
      </c>
      <c r="L722" s="34"/>
      <c r="M722" s="136" t="s">
        <v>46</v>
      </c>
      <c r="N722" s="137" t="s">
        <v>54</v>
      </c>
      <c r="P722" s="138">
        <f>O722*H722</f>
        <v>0</v>
      </c>
      <c r="Q722" s="138">
        <v>0</v>
      </c>
      <c r="R722" s="138">
        <f>Q722*H722</f>
        <v>0</v>
      </c>
      <c r="S722" s="138">
        <v>0</v>
      </c>
      <c r="T722" s="139">
        <f>S722*H722</f>
        <v>0</v>
      </c>
      <c r="AR722" s="140" t="s">
        <v>262</v>
      </c>
      <c r="AT722" s="140" t="s">
        <v>132</v>
      </c>
      <c r="AU722" s="140" t="s">
        <v>92</v>
      </c>
      <c r="AY722" s="18" t="s">
        <v>130</v>
      </c>
      <c r="BE722" s="141">
        <f>IF(N722="základní",J722,0)</f>
        <v>0</v>
      </c>
      <c r="BF722" s="141">
        <f>IF(N722="snížená",J722,0)</f>
        <v>0</v>
      </c>
      <c r="BG722" s="141">
        <f>IF(N722="zákl. přenesená",J722,0)</f>
        <v>0</v>
      </c>
      <c r="BH722" s="141">
        <f>IF(N722="sníž. přenesená",J722,0)</f>
        <v>0</v>
      </c>
      <c r="BI722" s="141">
        <f>IF(N722="nulová",J722,0)</f>
        <v>0</v>
      </c>
      <c r="BJ722" s="18" t="s">
        <v>88</v>
      </c>
      <c r="BK722" s="141">
        <f>ROUND(I722*H722,2)</f>
        <v>0</v>
      </c>
      <c r="BL722" s="18" t="s">
        <v>262</v>
      </c>
      <c r="BM722" s="140" t="s">
        <v>667</v>
      </c>
    </row>
    <row r="723" spans="2:47" s="1" customFormat="1" ht="12">
      <c r="B723" s="34"/>
      <c r="D723" s="142" t="s">
        <v>139</v>
      </c>
      <c r="F723" s="143" t="s">
        <v>668</v>
      </c>
      <c r="I723" s="144"/>
      <c r="L723" s="34"/>
      <c r="M723" s="145"/>
      <c r="T723" s="55"/>
      <c r="AT723" s="18" t="s">
        <v>139</v>
      </c>
      <c r="AU723" s="18" t="s">
        <v>92</v>
      </c>
    </row>
    <row r="724" spans="2:51" s="12" customFormat="1" ht="12">
      <c r="B724" s="146"/>
      <c r="D724" s="147" t="s">
        <v>141</v>
      </c>
      <c r="E724" s="148" t="s">
        <v>46</v>
      </c>
      <c r="F724" s="149" t="s">
        <v>657</v>
      </c>
      <c r="H724" s="148" t="s">
        <v>46</v>
      </c>
      <c r="I724" s="150"/>
      <c r="L724" s="146"/>
      <c r="M724" s="151"/>
      <c r="T724" s="152"/>
      <c r="AT724" s="148" t="s">
        <v>141</v>
      </c>
      <c r="AU724" s="148" t="s">
        <v>92</v>
      </c>
      <c r="AV724" s="12" t="s">
        <v>88</v>
      </c>
      <c r="AW724" s="12" t="s">
        <v>42</v>
      </c>
      <c r="AX724" s="12" t="s">
        <v>83</v>
      </c>
      <c r="AY724" s="148" t="s">
        <v>130</v>
      </c>
    </row>
    <row r="725" spans="2:51" s="13" customFormat="1" ht="12">
      <c r="B725" s="153"/>
      <c r="D725" s="147" t="s">
        <v>141</v>
      </c>
      <c r="E725" s="154" t="s">
        <v>46</v>
      </c>
      <c r="F725" s="155" t="s">
        <v>658</v>
      </c>
      <c r="H725" s="156">
        <v>16</v>
      </c>
      <c r="I725" s="157"/>
      <c r="L725" s="153"/>
      <c r="M725" s="158"/>
      <c r="T725" s="159"/>
      <c r="AT725" s="154" t="s">
        <v>141</v>
      </c>
      <c r="AU725" s="154" t="s">
        <v>92</v>
      </c>
      <c r="AV725" s="13" t="s">
        <v>92</v>
      </c>
      <c r="AW725" s="13" t="s">
        <v>42</v>
      </c>
      <c r="AX725" s="13" t="s">
        <v>88</v>
      </c>
      <c r="AY725" s="154" t="s">
        <v>130</v>
      </c>
    </row>
    <row r="726" spans="2:65" s="1" customFormat="1" ht="24.2" customHeight="1">
      <c r="B726" s="34"/>
      <c r="C726" s="174" t="s">
        <v>669</v>
      </c>
      <c r="D726" s="174" t="s">
        <v>192</v>
      </c>
      <c r="E726" s="175" t="s">
        <v>670</v>
      </c>
      <c r="F726" s="176" t="s">
        <v>671</v>
      </c>
      <c r="G726" s="177" t="s">
        <v>216</v>
      </c>
      <c r="H726" s="178">
        <v>18.4</v>
      </c>
      <c r="I726" s="179"/>
      <c r="J726" s="180">
        <f>ROUND(I726*H726,2)</f>
        <v>0</v>
      </c>
      <c r="K726" s="176" t="s">
        <v>136</v>
      </c>
      <c r="L726" s="181"/>
      <c r="M726" s="182" t="s">
        <v>46</v>
      </c>
      <c r="N726" s="183" t="s">
        <v>54</v>
      </c>
      <c r="P726" s="138">
        <f>O726*H726</f>
        <v>0</v>
      </c>
      <c r="Q726" s="138">
        <v>0.00017</v>
      </c>
      <c r="R726" s="138">
        <f>Q726*H726</f>
        <v>0.003128</v>
      </c>
      <c r="S726" s="138">
        <v>0</v>
      </c>
      <c r="T726" s="139">
        <f>S726*H726</f>
        <v>0</v>
      </c>
      <c r="AR726" s="140" t="s">
        <v>429</v>
      </c>
      <c r="AT726" s="140" t="s">
        <v>192</v>
      </c>
      <c r="AU726" s="140" t="s">
        <v>92</v>
      </c>
      <c r="AY726" s="18" t="s">
        <v>130</v>
      </c>
      <c r="BE726" s="141">
        <f>IF(N726="základní",J726,0)</f>
        <v>0</v>
      </c>
      <c r="BF726" s="141">
        <f>IF(N726="snížená",J726,0)</f>
        <v>0</v>
      </c>
      <c r="BG726" s="141">
        <f>IF(N726="zákl. přenesená",J726,0)</f>
        <v>0</v>
      </c>
      <c r="BH726" s="141">
        <f>IF(N726="sníž. přenesená",J726,0)</f>
        <v>0</v>
      </c>
      <c r="BI726" s="141">
        <f>IF(N726="nulová",J726,0)</f>
        <v>0</v>
      </c>
      <c r="BJ726" s="18" t="s">
        <v>88</v>
      </c>
      <c r="BK726" s="141">
        <f>ROUND(I726*H726,2)</f>
        <v>0</v>
      </c>
      <c r="BL726" s="18" t="s">
        <v>262</v>
      </c>
      <c r="BM726" s="140" t="s">
        <v>672</v>
      </c>
    </row>
    <row r="727" spans="2:51" s="12" customFormat="1" ht="12">
      <c r="B727" s="146"/>
      <c r="D727" s="147" t="s">
        <v>141</v>
      </c>
      <c r="E727" s="148" t="s">
        <v>46</v>
      </c>
      <c r="F727" s="149" t="s">
        <v>657</v>
      </c>
      <c r="H727" s="148" t="s">
        <v>46</v>
      </c>
      <c r="I727" s="150"/>
      <c r="L727" s="146"/>
      <c r="M727" s="151"/>
      <c r="T727" s="152"/>
      <c r="AT727" s="148" t="s">
        <v>141</v>
      </c>
      <c r="AU727" s="148" t="s">
        <v>92</v>
      </c>
      <c r="AV727" s="12" t="s">
        <v>88</v>
      </c>
      <c r="AW727" s="12" t="s">
        <v>42</v>
      </c>
      <c r="AX727" s="12" t="s">
        <v>83</v>
      </c>
      <c r="AY727" s="148" t="s">
        <v>130</v>
      </c>
    </row>
    <row r="728" spans="2:51" s="13" customFormat="1" ht="12">
      <c r="B728" s="153"/>
      <c r="D728" s="147" t="s">
        <v>141</v>
      </c>
      <c r="E728" s="154" t="s">
        <v>46</v>
      </c>
      <c r="F728" s="155" t="s">
        <v>673</v>
      </c>
      <c r="H728" s="156">
        <v>18.4</v>
      </c>
      <c r="I728" s="157"/>
      <c r="L728" s="153"/>
      <c r="M728" s="158"/>
      <c r="T728" s="159"/>
      <c r="AT728" s="154" t="s">
        <v>141</v>
      </c>
      <c r="AU728" s="154" t="s">
        <v>92</v>
      </c>
      <c r="AV728" s="13" t="s">
        <v>92</v>
      </c>
      <c r="AW728" s="13" t="s">
        <v>42</v>
      </c>
      <c r="AX728" s="13" t="s">
        <v>88</v>
      </c>
      <c r="AY728" s="154" t="s">
        <v>130</v>
      </c>
    </row>
    <row r="729" spans="2:65" s="1" customFormat="1" ht="33" customHeight="1">
      <c r="B729" s="34"/>
      <c r="C729" s="129" t="s">
        <v>674</v>
      </c>
      <c r="D729" s="129" t="s">
        <v>132</v>
      </c>
      <c r="E729" s="130" t="s">
        <v>675</v>
      </c>
      <c r="F729" s="131" t="s">
        <v>676</v>
      </c>
      <c r="G729" s="132" t="s">
        <v>296</v>
      </c>
      <c r="H729" s="133">
        <v>1</v>
      </c>
      <c r="I729" s="134"/>
      <c r="J729" s="135">
        <f>ROUND(I729*H729,2)</f>
        <v>0</v>
      </c>
      <c r="K729" s="131" t="s">
        <v>136</v>
      </c>
      <c r="L729" s="34"/>
      <c r="M729" s="136" t="s">
        <v>46</v>
      </c>
      <c r="N729" s="137" t="s">
        <v>54</v>
      </c>
      <c r="P729" s="138">
        <f>O729*H729</f>
        <v>0</v>
      </c>
      <c r="Q729" s="138">
        <v>0</v>
      </c>
      <c r="R729" s="138">
        <f>Q729*H729</f>
        <v>0</v>
      </c>
      <c r="S729" s="138">
        <v>0</v>
      </c>
      <c r="T729" s="139">
        <f>S729*H729</f>
        <v>0</v>
      </c>
      <c r="AR729" s="140" t="s">
        <v>262</v>
      </c>
      <c r="AT729" s="140" t="s">
        <v>132</v>
      </c>
      <c r="AU729" s="140" t="s">
        <v>92</v>
      </c>
      <c r="AY729" s="18" t="s">
        <v>130</v>
      </c>
      <c r="BE729" s="141">
        <f>IF(N729="základní",J729,0)</f>
        <v>0</v>
      </c>
      <c r="BF729" s="141">
        <f>IF(N729="snížená",J729,0)</f>
        <v>0</v>
      </c>
      <c r="BG729" s="141">
        <f>IF(N729="zákl. přenesená",J729,0)</f>
        <v>0</v>
      </c>
      <c r="BH729" s="141">
        <f>IF(N729="sníž. přenesená",J729,0)</f>
        <v>0</v>
      </c>
      <c r="BI729" s="141">
        <f>IF(N729="nulová",J729,0)</f>
        <v>0</v>
      </c>
      <c r="BJ729" s="18" t="s">
        <v>88</v>
      </c>
      <c r="BK729" s="141">
        <f>ROUND(I729*H729,2)</f>
        <v>0</v>
      </c>
      <c r="BL729" s="18" t="s">
        <v>262</v>
      </c>
      <c r="BM729" s="140" t="s">
        <v>677</v>
      </c>
    </row>
    <row r="730" spans="2:47" s="1" customFormat="1" ht="12">
      <c r="B730" s="34"/>
      <c r="D730" s="142" t="s">
        <v>139</v>
      </c>
      <c r="F730" s="143" t="s">
        <v>678</v>
      </c>
      <c r="I730" s="144"/>
      <c r="L730" s="34"/>
      <c r="M730" s="145"/>
      <c r="T730" s="55"/>
      <c r="AT730" s="18" t="s">
        <v>139</v>
      </c>
      <c r="AU730" s="18" t="s">
        <v>92</v>
      </c>
    </row>
    <row r="731" spans="2:51" s="12" customFormat="1" ht="12">
      <c r="B731" s="146"/>
      <c r="D731" s="147" t="s">
        <v>141</v>
      </c>
      <c r="E731" s="148" t="s">
        <v>46</v>
      </c>
      <c r="F731" s="149" t="s">
        <v>679</v>
      </c>
      <c r="H731" s="148" t="s">
        <v>46</v>
      </c>
      <c r="I731" s="150"/>
      <c r="L731" s="146"/>
      <c r="M731" s="151"/>
      <c r="T731" s="152"/>
      <c r="AT731" s="148" t="s">
        <v>141</v>
      </c>
      <c r="AU731" s="148" t="s">
        <v>92</v>
      </c>
      <c r="AV731" s="12" t="s">
        <v>88</v>
      </c>
      <c r="AW731" s="12" t="s">
        <v>42</v>
      </c>
      <c r="AX731" s="12" t="s">
        <v>83</v>
      </c>
      <c r="AY731" s="148" t="s">
        <v>130</v>
      </c>
    </row>
    <row r="732" spans="2:51" s="13" customFormat="1" ht="12">
      <c r="B732" s="153"/>
      <c r="D732" s="147" t="s">
        <v>141</v>
      </c>
      <c r="E732" s="154" t="s">
        <v>46</v>
      </c>
      <c r="F732" s="155" t="s">
        <v>680</v>
      </c>
      <c r="H732" s="156">
        <v>1</v>
      </c>
      <c r="I732" s="157"/>
      <c r="L732" s="153"/>
      <c r="M732" s="158"/>
      <c r="T732" s="159"/>
      <c r="AT732" s="154" t="s">
        <v>141</v>
      </c>
      <c r="AU732" s="154" t="s">
        <v>92</v>
      </c>
      <c r="AV732" s="13" t="s">
        <v>92</v>
      </c>
      <c r="AW732" s="13" t="s">
        <v>42</v>
      </c>
      <c r="AX732" s="13" t="s">
        <v>88</v>
      </c>
      <c r="AY732" s="154" t="s">
        <v>130</v>
      </c>
    </row>
    <row r="733" spans="2:65" s="1" customFormat="1" ht="33" customHeight="1">
      <c r="B733" s="34"/>
      <c r="C733" s="174" t="s">
        <v>681</v>
      </c>
      <c r="D733" s="174" t="s">
        <v>192</v>
      </c>
      <c r="E733" s="175" t="s">
        <v>682</v>
      </c>
      <c r="F733" s="176" t="s">
        <v>683</v>
      </c>
      <c r="G733" s="177" t="s">
        <v>296</v>
      </c>
      <c r="H733" s="178">
        <v>1</v>
      </c>
      <c r="I733" s="179"/>
      <c r="J733" s="180">
        <f>ROUND(I733*H733,2)</f>
        <v>0</v>
      </c>
      <c r="K733" s="176" t="s">
        <v>136</v>
      </c>
      <c r="L733" s="181"/>
      <c r="M733" s="182" t="s">
        <v>46</v>
      </c>
      <c r="N733" s="183" t="s">
        <v>54</v>
      </c>
      <c r="P733" s="138">
        <f>O733*H733</f>
        <v>0</v>
      </c>
      <c r="Q733" s="138">
        <v>0.004</v>
      </c>
      <c r="R733" s="138">
        <f>Q733*H733</f>
        <v>0.004</v>
      </c>
      <c r="S733" s="138">
        <v>0</v>
      </c>
      <c r="T733" s="139">
        <f>S733*H733</f>
        <v>0</v>
      </c>
      <c r="AR733" s="140" t="s">
        <v>429</v>
      </c>
      <c r="AT733" s="140" t="s">
        <v>192</v>
      </c>
      <c r="AU733" s="140" t="s">
        <v>92</v>
      </c>
      <c r="AY733" s="18" t="s">
        <v>130</v>
      </c>
      <c r="BE733" s="141">
        <f>IF(N733="základní",J733,0)</f>
        <v>0</v>
      </c>
      <c r="BF733" s="141">
        <f>IF(N733="snížená",J733,0)</f>
        <v>0</v>
      </c>
      <c r="BG733" s="141">
        <f>IF(N733="zákl. přenesená",J733,0)</f>
        <v>0</v>
      </c>
      <c r="BH733" s="141">
        <f>IF(N733="sníž. přenesená",J733,0)</f>
        <v>0</v>
      </c>
      <c r="BI733" s="141">
        <f>IF(N733="nulová",J733,0)</f>
        <v>0</v>
      </c>
      <c r="BJ733" s="18" t="s">
        <v>88</v>
      </c>
      <c r="BK733" s="141">
        <f>ROUND(I733*H733,2)</f>
        <v>0</v>
      </c>
      <c r="BL733" s="18" t="s">
        <v>262</v>
      </c>
      <c r="BM733" s="140" t="s">
        <v>684</v>
      </c>
    </row>
    <row r="734" spans="2:51" s="12" customFormat="1" ht="12">
      <c r="B734" s="146"/>
      <c r="D734" s="147" t="s">
        <v>141</v>
      </c>
      <c r="E734" s="148" t="s">
        <v>46</v>
      </c>
      <c r="F734" s="149" t="s">
        <v>679</v>
      </c>
      <c r="H734" s="148" t="s">
        <v>46</v>
      </c>
      <c r="I734" s="150"/>
      <c r="L734" s="146"/>
      <c r="M734" s="151"/>
      <c r="T734" s="152"/>
      <c r="AT734" s="148" t="s">
        <v>141</v>
      </c>
      <c r="AU734" s="148" t="s">
        <v>92</v>
      </c>
      <c r="AV734" s="12" t="s">
        <v>88</v>
      </c>
      <c r="AW734" s="12" t="s">
        <v>42</v>
      </c>
      <c r="AX734" s="12" t="s">
        <v>83</v>
      </c>
      <c r="AY734" s="148" t="s">
        <v>130</v>
      </c>
    </row>
    <row r="735" spans="2:51" s="13" customFormat="1" ht="12">
      <c r="B735" s="153"/>
      <c r="D735" s="147" t="s">
        <v>141</v>
      </c>
      <c r="E735" s="154" t="s">
        <v>46</v>
      </c>
      <c r="F735" s="155" t="s">
        <v>685</v>
      </c>
      <c r="H735" s="156">
        <v>1</v>
      </c>
      <c r="I735" s="157"/>
      <c r="L735" s="153"/>
      <c r="M735" s="158"/>
      <c r="T735" s="159"/>
      <c r="AT735" s="154" t="s">
        <v>141</v>
      </c>
      <c r="AU735" s="154" t="s">
        <v>92</v>
      </c>
      <c r="AV735" s="13" t="s">
        <v>92</v>
      </c>
      <c r="AW735" s="13" t="s">
        <v>42</v>
      </c>
      <c r="AX735" s="13" t="s">
        <v>88</v>
      </c>
      <c r="AY735" s="154" t="s">
        <v>130</v>
      </c>
    </row>
    <row r="736" spans="2:65" s="1" customFormat="1" ht="37.9" customHeight="1">
      <c r="B736" s="34"/>
      <c r="C736" s="129" t="s">
        <v>686</v>
      </c>
      <c r="D736" s="129" t="s">
        <v>132</v>
      </c>
      <c r="E736" s="130" t="s">
        <v>687</v>
      </c>
      <c r="F736" s="131" t="s">
        <v>688</v>
      </c>
      <c r="G736" s="132" t="s">
        <v>296</v>
      </c>
      <c r="H736" s="133">
        <v>1</v>
      </c>
      <c r="I736" s="134"/>
      <c r="J736" s="135">
        <f>ROUND(I736*H736,2)</f>
        <v>0</v>
      </c>
      <c r="K736" s="131" t="s">
        <v>136</v>
      </c>
      <c r="L736" s="34"/>
      <c r="M736" s="136" t="s">
        <v>46</v>
      </c>
      <c r="N736" s="137" t="s">
        <v>54</v>
      </c>
      <c r="P736" s="138">
        <f>O736*H736</f>
        <v>0</v>
      </c>
      <c r="Q736" s="138">
        <v>0</v>
      </c>
      <c r="R736" s="138">
        <f>Q736*H736</f>
        <v>0</v>
      </c>
      <c r="S736" s="138">
        <v>0</v>
      </c>
      <c r="T736" s="139">
        <f>S736*H736</f>
        <v>0</v>
      </c>
      <c r="AR736" s="140" t="s">
        <v>262</v>
      </c>
      <c r="AT736" s="140" t="s">
        <v>132</v>
      </c>
      <c r="AU736" s="140" t="s">
        <v>92</v>
      </c>
      <c r="AY736" s="18" t="s">
        <v>130</v>
      </c>
      <c r="BE736" s="141">
        <f>IF(N736="základní",J736,0)</f>
        <v>0</v>
      </c>
      <c r="BF736" s="141">
        <f>IF(N736="snížená",J736,0)</f>
        <v>0</v>
      </c>
      <c r="BG736" s="141">
        <f>IF(N736="zákl. přenesená",J736,0)</f>
        <v>0</v>
      </c>
      <c r="BH736" s="141">
        <f>IF(N736="sníž. přenesená",J736,0)</f>
        <v>0</v>
      </c>
      <c r="BI736" s="141">
        <f>IF(N736="nulová",J736,0)</f>
        <v>0</v>
      </c>
      <c r="BJ736" s="18" t="s">
        <v>88</v>
      </c>
      <c r="BK736" s="141">
        <f>ROUND(I736*H736,2)</f>
        <v>0</v>
      </c>
      <c r="BL736" s="18" t="s">
        <v>262</v>
      </c>
      <c r="BM736" s="140" t="s">
        <v>689</v>
      </c>
    </row>
    <row r="737" spans="2:47" s="1" customFormat="1" ht="12">
      <c r="B737" s="34"/>
      <c r="D737" s="142" t="s">
        <v>139</v>
      </c>
      <c r="F737" s="143" t="s">
        <v>690</v>
      </c>
      <c r="I737" s="144"/>
      <c r="L737" s="34"/>
      <c r="M737" s="145"/>
      <c r="T737" s="55"/>
      <c r="AT737" s="18" t="s">
        <v>139</v>
      </c>
      <c r="AU737" s="18" t="s">
        <v>92</v>
      </c>
    </row>
    <row r="738" spans="2:51" s="12" customFormat="1" ht="12">
      <c r="B738" s="146"/>
      <c r="D738" s="147" t="s">
        <v>141</v>
      </c>
      <c r="E738" s="148" t="s">
        <v>46</v>
      </c>
      <c r="F738" s="149" t="s">
        <v>691</v>
      </c>
      <c r="H738" s="148" t="s">
        <v>46</v>
      </c>
      <c r="I738" s="150"/>
      <c r="L738" s="146"/>
      <c r="M738" s="151"/>
      <c r="T738" s="152"/>
      <c r="AT738" s="148" t="s">
        <v>141</v>
      </c>
      <c r="AU738" s="148" t="s">
        <v>92</v>
      </c>
      <c r="AV738" s="12" t="s">
        <v>88</v>
      </c>
      <c r="AW738" s="12" t="s">
        <v>42</v>
      </c>
      <c r="AX738" s="12" t="s">
        <v>83</v>
      </c>
      <c r="AY738" s="148" t="s">
        <v>130</v>
      </c>
    </row>
    <row r="739" spans="2:51" s="13" customFormat="1" ht="12">
      <c r="B739" s="153"/>
      <c r="D739" s="147" t="s">
        <v>141</v>
      </c>
      <c r="E739" s="154" t="s">
        <v>46</v>
      </c>
      <c r="F739" s="155" t="s">
        <v>680</v>
      </c>
      <c r="H739" s="156">
        <v>1</v>
      </c>
      <c r="I739" s="157"/>
      <c r="L739" s="153"/>
      <c r="M739" s="158"/>
      <c r="T739" s="159"/>
      <c r="AT739" s="154" t="s">
        <v>141</v>
      </c>
      <c r="AU739" s="154" t="s">
        <v>92</v>
      </c>
      <c r="AV739" s="13" t="s">
        <v>92</v>
      </c>
      <c r="AW739" s="13" t="s">
        <v>42</v>
      </c>
      <c r="AX739" s="13" t="s">
        <v>88</v>
      </c>
      <c r="AY739" s="154" t="s">
        <v>130</v>
      </c>
    </row>
    <row r="740" spans="2:65" s="1" customFormat="1" ht="44.25" customHeight="1">
      <c r="B740" s="34"/>
      <c r="C740" s="129" t="s">
        <v>692</v>
      </c>
      <c r="D740" s="129" t="s">
        <v>132</v>
      </c>
      <c r="E740" s="130" t="s">
        <v>693</v>
      </c>
      <c r="F740" s="131" t="s">
        <v>694</v>
      </c>
      <c r="G740" s="132" t="s">
        <v>208</v>
      </c>
      <c r="H740" s="133">
        <v>0.01</v>
      </c>
      <c r="I740" s="134"/>
      <c r="J740" s="135">
        <f>ROUND(I740*H740,2)</f>
        <v>0</v>
      </c>
      <c r="K740" s="131" t="s">
        <v>136</v>
      </c>
      <c r="L740" s="34"/>
      <c r="M740" s="136" t="s">
        <v>46</v>
      </c>
      <c r="N740" s="137" t="s">
        <v>54</v>
      </c>
      <c r="P740" s="138">
        <f>O740*H740</f>
        <v>0</v>
      </c>
      <c r="Q740" s="138">
        <v>0</v>
      </c>
      <c r="R740" s="138">
        <f>Q740*H740</f>
        <v>0</v>
      </c>
      <c r="S740" s="138">
        <v>0</v>
      </c>
      <c r="T740" s="139">
        <f>S740*H740</f>
        <v>0</v>
      </c>
      <c r="AR740" s="140" t="s">
        <v>262</v>
      </c>
      <c r="AT740" s="140" t="s">
        <v>132</v>
      </c>
      <c r="AU740" s="140" t="s">
        <v>92</v>
      </c>
      <c r="AY740" s="18" t="s">
        <v>130</v>
      </c>
      <c r="BE740" s="141">
        <f>IF(N740="základní",J740,0)</f>
        <v>0</v>
      </c>
      <c r="BF740" s="141">
        <f>IF(N740="snížená",J740,0)</f>
        <v>0</v>
      </c>
      <c r="BG740" s="141">
        <f>IF(N740="zákl. přenesená",J740,0)</f>
        <v>0</v>
      </c>
      <c r="BH740" s="141">
        <f>IF(N740="sníž. přenesená",J740,0)</f>
        <v>0</v>
      </c>
      <c r="BI740" s="141">
        <f>IF(N740="nulová",J740,0)</f>
        <v>0</v>
      </c>
      <c r="BJ740" s="18" t="s">
        <v>88</v>
      </c>
      <c r="BK740" s="141">
        <f>ROUND(I740*H740,2)</f>
        <v>0</v>
      </c>
      <c r="BL740" s="18" t="s">
        <v>262</v>
      </c>
      <c r="BM740" s="140" t="s">
        <v>695</v>
      </c>
    </row>
    <row r="741" spans="2:47" s="1" customFormat="1" ht="12">
      <c r="B741" s="34"/>
      <c r="D741" s="142" t="s">
        <v>139</v>
      </c>
      <c r="F741" s="143" t="s">
        <v>696</v>
      </c>
      <c r="I741" s="144"/>
      <c r="L741" s="34"/>
      <c r="M741" s="145"/>
      <c r="T741" s="55"/>
      <c r="AT741" s="18" t="s">
        <v>139</v>
      </c>
      <c r="AU741" s="18" t="s">
        <v>92</v>
      </c>
    </row>
    <row r="742" spans="2:63" s="11" customFormat="1" ht="22.9" customHeight="1">
      <c r="B742" s="117"/>
      <c r="D742" s="118" t="s">
        <v>82</v>
      </c>
      <c r="E742" s="127" t="s">
        <v>697</v>
      </c>
      <c r="F742" s="127" t="s">
        <v>698</v>
      </c>
      <c r="I742" s="120"/>
      <c r="J742" s="128">
        <f>BK742</f>
        <v>0</v>
      </c>
      <c r="L742" s="117"/>
      <c r="M742" s="122"/>
      <c r="P742" s="123">
        <f>SUM(P743:P820)</f>
        <v>0</v>
      </c>
      <c r="R742" s="123">
        <f>SUM(R743:R820)</f>
        <v>2.2648205999999997</v>
      </c>
      <c r="T742" s="124">
        <f>SUM(T743:T820)</f>
        <v>0</v>
      </c>
      <c r="AR742" s="118" t="s">
        <v>92</v>
      </c>
      <c r="AT742" s="125" t="s">
        <v>82</v>
      </c>
      <c r="AU742" s="125" t="s">
        <v>88</v>
      </c>
      <c r="AY742" s="118" t="s">
        <v>130</v>
      </c>
      <c r="BK742" s="126">
        <f>SUM(BK743:BK820)</f>
        <v>0</v>
      </c>
    </row>
    <row r="743" spans="2:65" s="1" customFormat="1" ht="24.2" customHeight="1">
      <c r="B743" s="34"/>
      <c r="C743" s="129" t="s">
        <v>699</v>
      </c>
      <c r="D743" s="129" t="s">
        <v>132</v>
      </c>
      <c r="E743" s="130" t="s">
        <v>700</v>
      </c>
      <c r="F743" s="131" t="s">
        <v>701</v>
      </c>
      <c r="G743" s="132" t="s">
        <v>176</v>
      </c>
      <c r="H743" s="133">
        <v>19.586</v>
      </c>
      <c r="I743" s="134"/>
      <c r="J743" s="135">
        <f>ROUND(I743*H743,2)</f>
        <v>0</v>
      </c>
      <c r="K743" s="131" t="s">
        <v>46</v>
      </c>
      <c r="L743" s="34"/>
      <c r="M743" s="136" t="s">
        <v>46</v>
      </c>
      <c r="N743" s="137" t="s">
        <v>54</v>
      </c>
      <c r="P743" s="138">
        <f>O743*H743</f>
        <v>0</v>
      </c>
      <c r="Q743" s="138">
        <v>6E-05</v>
      </c>
      <c r="R743" s="138">
        <f>Q743*H743</f>
        <v>0.00117516</v>
      </c>
      <c r="S743" s="138">
        <v>0</v>
      </c>
      <c r="T743" s="139">
        <f>S743*H743</f>
        <v>0</v>
      </c>
      <c r="AR743" s="140" t="s">
        <v>262</v>
      </c>
      <c r="AT743" s="140" t="s">
        <v>132</v>
      </c>
      <c r="AU743" s="140" t="s">
        <v>92</v>
      </c>
      <c r="AY743" s="18" t="s">
        <v>130</v>
      </c>
      <c r="BE743" s="141">
        <f>IF(N743="základní",J743,0)</f>
        <v>0</v>
      </c>
      <c r="BF743" s="141">
        <f>IF(N743="snížená",J743,0)</f>
        <v>0</v>
      </c>
      <c r="BG743" s="141">
        <f>IF(N743="zákl. přenesená",J743,0)</f>
        <v>0</v>
      </c>
      <c r="BH743" s="141">
        <f>IF(N743="sníž. přenesená",J743,0)</f>
        <v>0</v>
      </c>
      <c r="BI743" s="141">
        <f>IF(N743="nulová",J743,0)</f>
        <v>0</v>
      </c>
      <c r="BJ743" s="18" t="s">
        <v>88</v>
      </c>
      <c r="BK743" s="141">
        <f>ROUND(I743*H743,2)</f>
        <v>0</v>
      </c>
      <c r="BL743" s="18" t="s">
        <v>262</v>
      </c>
      <c r="BM743" s="140" t="s">
        <v>702</v>
      </c>
    </row>
    <row r="744" spans="2:51" s="12" customFormat="1" ht="12">
      <c r="B744" s="146"/>
      <c r="D744" s="147" t="s">
        <v>141</v>
      </c>
      <c r="E744" s="148" t="s">
        <v>46</v>
      </c>
      <c r="F744" s="149" t="s">
        <v>703</v>
      </c>
      <c r="H744" s="148" t="s">
        <v>46</v>
      </c>
      <c r="I744" s="150"/>
      <c r="L744" s="146"/>
      <c r="M744" s="151"/>
      <c r="T744" s="152"/>
      <c r="AT744" s="148" t="s">
        <v>141</v>
      </c>
      <c r="AU744" s="148" t="s">
        <v>92</v>
      </c>
      <c r="AV744" s="12" t="s">
        <v>88</v>
      </c>
      <c r="AW744" s="12" t="s">
        <v>42</v>
      </c>
      <c r="AX744" s="12" t="s">
        <v>83</v>
      </c>
      <c r="AY744" s="148" t="s">
        <v>130</v>
      </c>
    </row>
    <row r="745" spans="2:51" s="12" customFormat="1" ht="12">
      <c r="B745" s="146"/>
      <c r="D745" s="147" t="s">
        <v>141</v>
      </c>
      <c r="E745" s="148" t="s">
        <v>46</v>
      </c>
      <c r="F745" s="149" t="s">
        <v>704</v>
      </c>
      <c r="H745" s="148" t="s">
        <v>46</v>
      </c>
      <c r="I745" s="150"/>
      <c r="L745" s="146"/>
      <c r="M745" s="151"/>
      <c r="T745" s="152"/>
      <c r="AT745" s="148" t="s">
        <v>141</v>
      </c>
      <c r="AU745" s="148" t="s">
        <v>92</v>
      </c>
      <c r="AV745" s="12" t="s">
        <v>88</v>
      </c>
      <c r="AW745" s="12" t="s">
        <v>42</v>
      </c>
      <c r="AX745" s="12" t="s">
        <v>83</v>
      </c>
      <c r="AY745" s="148" t="s">
        <v>130</v>
      </c>
    </row>
    <row r="746" spans="2:51" s="12" customFormat="1" ht="12">
      <c r="B746" s="146"/>
      <c r="D746" s="147" t="s">
        <v>141</v>
      </c>
      <c r="E746" s="148" t="s">
        <v>46</v>
      </c>
      <c r="F746" s="149" t="s">
        <v>705</v>
      </c>
      <c r="H746" s="148" t="s">
        <v>46</v>
      </c>
      <c r="I746" s="150"/>
      <c r="L746" s="146"/>
      <c r="M746" s="151"/>
      <c r="T746" s="152"/>
      <c r="AT746" s="148" t="s">
        <v>141</v>
      </c>
      <c r="AU746" s="148" t="s">
        <v>92</v>
      </c>
      <c r="AV746" s="12" t="s">
        <v>88</v>
      </c>
      <c r="AW746" s="12" t="s">
        <v>42</v>
      </c>
      <c r="AX746" s="12" t="s">
        <v>83</v>
      </c>
      <c r="AY746" s="148" t="s">
        <v>130</v>
      </c>
    </row>
    <row r="747" spans="2:51" s="12" customFormat="1" ht="12">
      <c r="B747" s="146"/>
      <c r="D747" s="147" t="s">
        <v>141</v>
      </c>
      <c r="E747" s="148" t="s">
        <v>46</v>
      </c>
      <c r="F747" s="149" t="s">
        <v>289</v>
      </c>
      <c r="H747" s="148" t="s">
        <v>46</v>
      </c>
      <c r="I747" s="150"/>
      <c r="L747" s="146"/>
      <c r="M747" s="151"/>
      <c r="T747" s="152"/>
      <c r="AT747" s="148" t="s">
        <v>141</v>
      </c>
      <c r="AU747" s="148" t="s">
        <v>92</v>
      </c>
      <c r="AV747" s="12" t="s">
        <v>88</v>
      </c>
      <c r="AW747" s="12" t="s">
        <v>42</v>
      </c>
      <c r="AX747" s="12" t="s">
        <v>83</v>
      </c>
      <c r="AY747" s="148" t="s">
        <v>130</v>
      </c>
    </row>
    <row r="748" spans="2:51" s="12" customFormat="1" ht="12">
      <c r="B748" s="146"/>
      <c r="D748" s="147" t="s">
        <v>141</v>
      </c>
      <c r="E748" s="148" t="s">
        <v>46</v>
      </c>
      <c r="F748" s="149" t="s">
        <v>706</v>
      </c>
      <c r="H748" s="148" t="s">
        <v>46</v>
      </c>
      <c r="I748" s="150"/>
      <c r="L748" s="146"/>
      <c r="M748" s="151"/>
      <c r="T748" s="152"/>
      <c r="AT748" s="148" t="s">
        <v>141</v>
      </c>
      <c r="AU748" s="148" t="s">
        <v>92</v>
      </c>
      <c r="AV748" s="12" t="s">
        <v>88</v>
      </c>
      <c r="AW748" s="12" t="s">
        <v>42</v>
      </c>
      <c r="AX748" s="12" t="s">
        <v>83</v>
      </c>
      <c r="AY748" s="148" t="s">
        <v>130</v>
      </c>
    </row>
    <row r="749" spans="2:51" s="12" customFormat="1" ht="12">
      <c r="B749" s="146"/>
      <c r="D749" s="147" t="s">
        <v>141</v>
      </c>
      <c r="E749" s="148" t="s">
        <v>46</v>
      </c>
      <c r="F749" s="149" t="s">
        <v>707</v>
      </c>
      <c r="H749" s="148" t="s">
        <v>46</v>
      </c>
      <c r="I749" s="150"/>
      <c r="L749" s="146"/>
      <c r="M749" s="151"/>
      <c r="T749" s="152"/>
      <c r="AT749" s="148" t="s">
        <v>141</v>
      </c>
      <c r="AU749" s="148" t="s">
        <v>92</v>
      </c>
      <c r="AV749" s="12" t="s">
        <v>88</v>
      </c>
      <c r="AW749" s="12" t="s">
        <v>42</v>
      </c>
      <c r="AX749" s="12" t="s">
        <v>83</v>
      </c>
      <c r="AY749" s="148" t="s">
        <v>130</v>
      </c>
    </row>
    <row r="750" spans="2:51" s="12" customFormat="1" ht="12">
      <c r="B750" s="146"/>
      <c r="D750" s="147" t="s">
        <v>141</v>
      </c>
      <c r="E750" s="148" t="s">
        <v>46</v>
      </c>
      <c r="F750" s="149" t="s">
        <v>289</v>
      </c>
      <c r="H750" s="148" t="s">
        <v>46</v>
      </c>
      <c r="I750" s="150"/>
      <c r="L750" s="146"/>
      <c r="M750" s="151"/>
      <c r="T750" s="152"/>
      <c r="AT750" s="148" t="s">
        <v>141</v>
      </c>
      <c r="AU750" s="148" t="s">
        <v>92</v>
      </c>
      <c r="AV750" s="12" t="s">
        <v>88</v>
      </c>
      <c r="AW750" s="12" t="s">
        <v>42</v>
      </c>
      <c r="AX750" s="12" t="s">
        <v>83</v>
      </c>
      <c r="AY750" s="148" t="s">
        <v>130</v>
      </c>
    </row>
    <row r="751" spans="2:51" s="12" customFormat="1" ht="12">
      <c r="B751" s="146"/>
      <c r="D751" s="147" t="s">
        <v>141</v>
      </c>
      <c r="E751" s="148" t="s">
        <v>46</v>
      </c>
      <c r="F751" s="149" t="s">
        <v>706</v>
      </c>
      <c r="H751" s="148" t="s">
        <v>46</v>
      </c>
      <c r="I751" s="150"/>
      <c r="L751" s="146"/>
      <c r="M751" s="151"/>
      <c r="T751" s="152"/>
      <c r="AT751" s="148" t="s">
        <v>141</v>
      </c>
      <c r="AU751" s="148" t="s">
        <v>92</v>
      </c>
      <c r="AV751" s="12" t="s">
        <v>88</v>
      </c>
      <c r="AW751" s="12" t="s">
        <v>42</v>
      </c>
      <c r="AX751" s="12" t="s">
        <v>83</v>
      </c>
      <c r="AY751" s="148" t="s">
        <v>130</v>
      </c>
    </row>
    <row r="752" spans="2:51" s="12" customFormat="1" ht="12">
      <c r="B752" s="146"/>
      <c r="D752" s="147" t="s">
        <v>141</v>
      </c>
      <c r="E752" s="148" t="s">
        <v>46</v>
      </c>
      <c r="F752" s="149" t="s">
        <v>708</v>
      </c>
      <c r="H752" s="148" t="s">
        <v>46</v>
      </c>
      <c r="I752" s="150"/>
      <c r="L752" s="146"/>
      <c r="M752" s="151"/>
      <c r="T752" s="152"/>
      <c r="AT752" s="148" t="s">
        <v>141</v>
      </c>
      <c r="AU752" s="148" t="s">
        <v>92</v>
      </c>
      <c r="AV752" s="12" t="s">
        <v>88</v>
      </c>
      <c r="AW752" s="12" t="s">
        <v>42</v>
      </c>
      <c r="AX752" s="12" t="s">
        <v>83</v>
      </c>
      <c r="AY752" s="148" t="s">
        <v>130</v>
      </c>
    </row>
    <row r="753" spans="2:51" s="12" customFormat="1" ht="12">
      <c r="B753" s="146"/>
      <c r="D753" s="147" t="s">
        <v>141</v>
      </c>
      <c r="E753" s="148" t="s">
        <v>46</v>
      </c>
      <c r="F753" s="149" t="s">
        <v>290</v>
      </c>
      <c r="H753" s="148" t="s">
        <v>46</v>
      </c>
      <c r="I753" s="150"/>
      <c r="L753" s="146"/>
      <c r="M753" s="151"/>
      <c r="T753" s="152"/>
      <c r="AT753" s="148" t="s">
        <v>141</v>
      </c>
      <c r="AU753" s="148" t="s">
        <v>92</v>
      </c>
      <c r="AV753" s="12" t="s">
        <v>88</v>
      </c>
      <c r="AW753" s="12" t="s">
        <v>42</v>
      </c>
      <c r="AX753" s="12" t="s">
        <v>83</v>
      </c>
      <c r="AY753" s="148" t="s">
        <v>130</v>
      </c>
    </row>
    <row r="754" spans="2:51" s="12" customFormat="1" ht="12">
      <c r="B754" s="146"/>
      <c r="D754" s="147" t="s">
        <v>141</v>
      </c>
      <c r="E754" s="148" t="s">
        <v>46</v>
      </c>
      <c r="F754" s="149" t="s">
        <v>276</v>
      </c>
      <c r="H754" s="148" t="s">
        <v>46</v>
      </c>
      <c r="I754" s="150"/>
      <c r="L754" s="146"/>
      <c r="M754" s="151"/>
      <c r="T754" s="152"/>
      <c r="AT754" s="148" t="s">
        <v>141</v>
      </c>
      <c r="AU754" s="148" t="s">
        <v>92</v>
      </c>
      <c r="AV754" s="12" t="s">
        <v>88</v>
      </c>
      <c r="AW754" s="12" t="s">
        <v>42</v>
      </c>
      <c r="AX754" s="12" t="s">
        <v>83</v>
      </c>
      <c r="AY754" s="148" t="s">
        <v>130</v>
      </c>
    </row>
    <row r="755" spans="2:51" s="12" customFormat="1" ht="12">
      <c r="B755" s="146"/>
      <c r="D755" s="147" t="s">
        <v>141</v>
      </c>
      <c r="E755" s="148" t="s">
        <v>46</v>
      </c>
      <c r="F755" s="149" t="s">
        <v>709</v>
      </c>
      <c r="H755" s="148" t="s">
        <v>46</v>
      </c>
      <c r="I755" s="150"/>
      <c r="L755" s="146"/>
      <c r="M755" s="151"/>
      <c r="T755" s="152"/>
      <c r="AT755" s="148" t="s">
        <v>141</v>
      </c>
      <c r="AU755" s="148" t="s">
        <v>92</v>
      </c>
      <c r="AV755" s="12" t="s">
        <v>88</v>
      </c>
      <c r="AW755" s="12" t="s">
        <v>42</v>
      </c>
      <c r="AX755" s="12" t="s">
        <v>83</v>
      </c>
      <c r="AY755" s="148" t="s">
        <v>130</v>
      </c>
    </row>
    <row r="756" spans="2:51" s="12" customFormat="1" ht="12">
      <c r="B756" s="146"/>
      <c r="D756" s="147" t="s">
        <v>141</v>
      </c>
      <c r="E756" s="148" t="s">
        <v>46</v>
      </c>
      <c r="F756" s="149" t="s">
        <v>223</v>
      </c>
      <c r="H756" s="148" t="s">
        <v>46</v>
      </c>
      <c r="I756" s="150"/>
      <c r="L756" s="146"/>
      <c r="M756" s="151"/>
      <c r="T756" s="152"/>
      <c r="AT756" s="148" t="s">
        <v>141</v>
      </c>
      <c r="AU756" s="148" t="s">
        <v>92</v>
      </c>
      <c r="AV756" s="12" t="s">
        <v>88</v>
      </c>
      <c r="AW756" s="12" t="s">
        <v>42</v>
      </c>
      <c r="AX756" s="12" t="s">
        <v>83</v>
      </c>
      <c r="AY756" s="148" t="s">
        <v>130</v>
      </c>
    </row>
    <row r="757" spans="2:51" s="13" customFormat="1" ht="12">
      <c r="B757" s="153"/>
      <c r="D757" s="147" t="s">
        <v>141</v>
      </c>
      <c r="E757" s="154" t="s">
        <v>46</v>
      </c>
      <c r="F757" s="155" t="s">
        <v>710</v>
      </c>
      <c r="H757" s="156">
        <v>15.816</v>
      </c>
      <c r="I757" s="157"/>
      <c r="L757" s="153"/>
      <c r="M757" s="158"/>
      <c r="T757" s="159"/>
      <c r="AT757" s="154" t="s">
        <v>141</v>
      </c>
      <c r="AU757" s="154" t="s">
        <v>92</v>
      </c>
      <c r="AV757" s="13" t="s">
        <v>92</v>
      </c>
      <c r="AW757" s="13" t="s">
        <v>42</v>
      </c>
      <c r="AX757" s="13" t="s">
        <v>83</v>
      </c>
      <c r="AY757" s="154" t="s">
        <v>130</v>
      </c>
    </row>
    <row r="758" spans="2:51" s="14" customFormat="1" ht="12">
      <c r="B758" s="160"/>
      <c r="D758" s="147" t="s">
        <v>141</v>
      </c>
      <c r="E758" s="161" t="s">
        <v>46</v>
      </c>
      <c r="F758" s="162" t="s">
        <v>152</v>
      </c>
      <c r="H758" s="163">
        <v>15.816</v>
      </c>
      <c r="I758" s="164"/>
      <c r="L758" s="160"/>
      <c r="M758" s="165"/>
      <c r="T758" s="166"/>
      <c r="AT758" s="161" t="s">
        <v>141</v>
      </c>
      <c r="AU758" s="161" t="s">
        <v>92</v>
      </c>
      <c r="AV758" s="14" t="s">
        <v>95</v>
      </c>
      <c r="AW758" s="14" t="s">
        <v>42</v>
      </c>
      <c r="AX758" s="14" t="s">
        <v>83</v>
      </c>
      <c r="AY758" s="161" t="s">
        <v>130</v>
      </c>
    </row>
    <row r="759" spans="2:51" s="12" customFormat="1" ht="12">
      <c r="B759" s="146"/>
      <c r="D759" s="147" t="s">
        <v>141</v>
      </c>
      <c r="E759" s="148" t="s">
        <v>46</v>
      </c>
      <c r="F759" s="149" t="s">
        <v>711</v>
      </c>
      <c r="H759" s="148" t="s">
        <v>46</v>
      </c>
      <c r="I759" s="150"/>
      <c r="L759" s="146"/>
      <c r="M759" s="151"/>
      <c r="T759" s="152"/>
      <c r="AT759" s="148" t="s">
        <v>141</v>
      </c>
      <c r="AU759" s="148" t="s">
        <v>92</v>
      </c>
      <c r="AV759" s="12" t="s">
        <v>88</v>
      </c>
      <c r="AW759" s="12" t="s">
        <v>42</v>
      </c>
      <c r="AX759" s="12" t="s">
        <v>83</v>
      </c>
      <c r="AY759" s="148" t="s">
        <v>130</v>
      </c>
    </row>
    <row r="760" spans="2:51" s="13" customFormat="1" ht="12">
      <c r="B760" s="153"/>
      <c r="D760" s="147" t="s">
        <v>141</v>
      </c>
      <c r="E760" s="154" t="s">
        <v>46</v>
      </c>
      <c r="F760" s="155" t="s">
        <v>712</v>
      </c>
      <c r="H760" s="156">
        <v>3.77</v>
      </c>
      <c r="I760" s="157"/>
      <c r="L760" s="153"/>
      <c r="M760" s="158"/>
      <c r="T760" s="159"/>
      <c r="AT760" s="154" t="s">
        <v>141</v>
      </c>
      <c r="AU760" s="154" t="s">
        <v>92</v>
      </c>
      <c r="AV760" s="13" t="s">
        <v>92</v>
      </c>
      <c r="AW760" s="13" t="s">
        <v>42</v>
      </c>
      <c r="AX760" s="13" t="s">
        <v>83</v>
      </c>
      <c r="AY760" s="154" t="s">
        <v>130</v>
      </c>
    </row>
    <row r="761" spans="2:51" s="14" customFormat="1" ht="12">
      <c r="B761" s="160"/>
      <c r="D761" s="147" t="s">
        <v>141</v>
      </c>
      <c r="E761" s="161" t="s">
        <v>46</v>
      </c>
      <c r="F761" s="162" t="s">
        <v>152</v>
      </c>
      <c r="H761" s="163">
        <v>3.77</v>
      </c>
      <c r="I761" s="164"/>
      <c r="L761" s="160"/>
      <c r="M761" s="165"/>
      <c r="T761" s="166"/>
      <c r="AT761" s="161" t="s">
        <v>141</v>
      </c>
      <c r="AU761" s="161" t="s">
        <v>92</v>
      </c>
      <c r="AV761" s="14" t="s">
        <v>95</v>
      </c>
      <c r="AW761" s="14" t="s">
        <v>42</v>
      </c>
      <c r="AX761" s="14" t="s">
        <v>83</v>
      </c>
      <c r="AY761" s="161" t="s">
        <v>130</v>
      </c>
    </row>
    <row r="762" spans="2:51" s="15" customFormat="1" ht="12">
      <c r="B762" s="167"/>
      <c r="D762" s="147" t="s">
        <v>141</v>
      </c>
      <c r="E762" s="168" t="s">
        <v>46</v>
      </c>
      <c r="F762" s="169" t="s">
        <v>163</v>
      </c>
      <c r="H762" s="170">
        <v>19.586000000000002</v>
      </c>
      <c r="I762" s="171"/>
      <c r="L762" s="167"/>
      <c r="M762" s="172"/>
      <c r="T762" s="173"/>
      <c r="AT762" s="168" t="s">
        <v>141</v>
      </c>
      <c r="AU762" s="168" t="s">
        <v>92</v>
      </c>
      <c r="AV762" s="15" t="s">
        <v>137</v>
      </c>
      <c r="AW762" s="15" t="s">
        <v>42</v>
      </c>
      <c r="AX762" s="15" t="s">
        <v>88</v>
      </c>
      <c r="AY762" s="168" t="s">
        <v>130</v>
      </c>
    </row>
    <row r="763" spans="2:65" s="1" customFormat="1" ht="33" customHeight="1">
      <c r="B763" s="34"/>
      <c r="C763" s="129" t="s">
        <v>713</v>
      </c>
      <c r="D763" s="129" t="s">
        <v>132</v>
      </c>
      <c r="E763" s="130" t="s">
        <v>714</v>
      </c>
      <c r="F763" s="131" t="s">
        <v>715</v>
      </c>
      <c r="G763" s="132" t="s">
        <v>176</v>
      </c>
      <c r="H763" s="133">
        <v>19.586</v>
      </c>
      <c r="I763" s="134"/>
      <c r="J763" s="135">
        <f>ROUND(I763*H763,2)</f>
        <v>0</v>
      </c>
      <c r="K763" s="131" t="s">
        <v>46</v>
      </c>
      <c r="L763" s="34"/>
      <c r="M763" s="136" t="s">
        <v>46</v>
      </c>
      <c r="N763" s="137" t="s">
        <v>54</v>
      </c>
      <c r="P763" s="138">
        <f>O763*H763</f>
        <v>0</v>
      </c>
      <c r="Q763" s="138">
        <v>0.00017</v>
      </c>
      <c r="R763" s="138">
        <f>Q763*H763</f>
        <v>0.00332962</v>
      </c>
      <c r="S763" s="138">
        <v>0</v>
      </c>
      <c r="T763" s="139">
        <f>S763*H763</f>
        <v>0</v>
      </c>
      <c r="AR763" s="140" t="s">
        <v>262</v>
      </c>
      <c r="AT763" s="140" t="s">
        <v>132</v>
      </c>
      <c r="AU763" s="140" t="s">
        <v>92</v>
      </c>
      <c r="AY763" s="18" t="s">
        <v>130</v>
      </c>
      <c r="BE763" s="141">
        <f>IF(N763="základní",J763,0)</f>
        <v>0</v>
      </c>
      <c r="BF763" s="141">
        <f>IF(N763="snížená",J763,0)</f>
        <v>0</v>
      </c>
      <c r="BG763" s="141">
        <f>IF(N763="zákl. přenesená",J763,0)</f>
        <v>0</v>
      </c>
      <c r="BH763" s="141">
        <f>IF(N763="sníž. přenesená",J763,0)</f>
        <v>0</v>
      </c>
      <c r="BI763" s="141">
        <f>IF(N763="nulová",J763,0)</f>
        <v>0</v>
      </c>
      <c r="BJ763" s="18" t="s">
        <v>88</v>
      </c>
      <c r="BK763" s="141">
        <f>ROUND(I763*H763,2)</f>
        <v>0</v>
      </c>
      <c r="BL763" s="18" t="s">
        <v>262</v>
      </c>
      <c r="BM763" s="140" t="s">
        <v>716</v>
      </c>
    </row>
    <row r="764" spans="2:47" s="1" customFormat="1" ht="12">
      <c r="B764" s="34"/>
      <c r="D764" s="147" t="s">
        <v>240</v>
      </c>
      <c r="F764" s="184" t="s">
        <v>717</v>
      </c>
      <c r="I764" s="144"/>
      <c r="L764" s="34"/>
      <c r="M764" s="145"/>
      <c r="T764" s="55"/>
      <c r="AT764" s="18" t="s">
        <v>240</v>
      </c>
      <c r="AU764" s="18" t="s">
        <v>92</v>
      </c>
    </row>
    <row r="765" spans="2:51" s="12" customFormat="1" ht="12">
      <c r="B765" s="146"/>
      <c r="D765" s="147" t="s">
        <v>141</v>
      </c>
      <c r="E765" s="148" t="s">
        <v>46</v>
      </c>
      <c r="F765" s="149" t="s">
        <v>718</v>
      </c>
      <c r="H765" s="148" t="s">
        <v>46</v>
      </c>
      <c r="I765" s="150"/>
      <c r="L765" s="146"/>
      <c r="M765" s="151"/>
      <c r="T765" s="152"/>
      <c r="AT765" s="148" t="s">
        <v>141</v>
      </c>
      <c r="AU765" s="148" t="s">
        <v>92</v>
      </c>
      <c r="AV765" s="12" t="s">
        <v>88</v>
      </c>
      <c r="AW765" s="12" t="s">
        <v>42</v>
      </c>
      <c r="AX765" s="12" t="s">
        <v>83</v>
      </c>
      <c r="AY765" s="148" t="s">
        <v>130</v>
      </c>
    </row>
    <row r="766" spans="2:51" s="12" customFormat="1" ht="12">
      <c r="B766" s="146"/>
      <c r="D766" s="147" t="s">
        <v>141</v>
      </c>
      <c r="E766" s="148" t="s">
        <v>46</v>
      </c>
      <c r="F766" s="149" t="s">
        <v>719</v>
      </c>
      <c r="H766" s="148" t="s">
        <v>46</v>
      </c>
      <c r="I766" s="150"/>
      <c r="L766" s="146"/>
      <c r="M766" s="151"/>
      <c r="T766" s="152"/>
      <c r="AT766" s="148" t="s">
        <v>141</v>
      </c>
      <c r="AU766" s="148" t="s">
        <v>92</v>
      </c>
      <c r="AV766" s="12" t="s">
        <v>88</v>
      </c>
      <c r="AW766" s="12" t="s">
        <v>42</v>
      </c>
      <c r="AX766" s="12" t="s">
        <v>83</v>
      </c>
      <c r="AY766" s="148" t="s">
        <v>130</v>
      </c>
    </row>
    <row r="767" spans="2:51" s="13" customFormat="1" ht="12">
      <c r="B767" s="153"/>
      <c r="D767" s="147" t="s">
        <v>141</v>
      </c>
      <c r="E767" s="154" t="s">
        <v>46</v>
      </c>
      <c r="F767" s="155" t="s">
        <v>720</v>
      </c>
      <c r="H767" s="156">
        <v>15.816</v>
      </c>
      <c r="I767" s="157"/>
      <c r="L767" s="153"/>
      <c r="M767" s="158"/>
      <c r="T767" s="159"/>
      <c r="AT767" s="154" t="s">
        <v>141</v>
      </c>
      <c r="AU767" s="154" t="s">
        <v>92</v>
      </c>
      <c r="AV767" s="13" t="s">
        <v>92</v>
      </c>
      <c r="AW767" s="13" t="s">
        <v>42</v>
      </c>
      <c r="AX767" s="13" t="s">
        <v>83</v>
      </c>
      <c r="AY767" s="154" t="s">
        <v>130</v>
      </c>
    </row>
    <row r="768" spans="2:51" s="14" customFormat="1" ht="12">
      <c r="B768" s="160"/>
      <c r="D768" s="147" t="s">
        <v>141</v>
      </c>
      <c r="E768" s="161" t="s">
        <v>46</v>
      </c>
      <c r="F768" s="162" t="s">
        <v>152</v>
      </c>
      <c r="H768" s="163">
        <v>15.816</v>
      </c>
      <c r="I768" s="164"/>
      <c r="L768" s="160"/>
      <c r="M768" s="165"/>
      <c r="T768" s="166"/>
      <c r="AT768" s="161" t="s">
        <v>141</v>
      </c>
      <c r="AU768" s="161" t="s">
        <v>92</v>
      </c>
      <c r="AV768" s="14" t="s">
        <v>95</v>
      </c>
      <c r="AW768" s="14" t="s">
        <v>42</v>
      </c>
      <c r="AX768" s="14" t="s">
        <v>83</v>
      </c>
      <c r="AY768" s="161" t="s">
        <v>130</v>
      </c>
    </row>
    <row r="769" spans="2:51" s="12" customFormat="1" ht="12">
      <c r="B769" s="146"/>
      <c r="D769" s="147" t="s">
        <v>141</v>
      </c>
      <c r="E769" s="148" t="s">
        <v>46</v>
      </c>
      <c r="F769" s="149" t="s">
        <v>721</v>
      </c>
      <c r="H769" s="148" t="s">
        <v>46</v>
      </c>
      <c r="I769" s="150"/>
      <c r="L769" s="146"/>
      <c r="M769" s="151"/>
      <c r="T769" s="152"/>
      <c r="AT769" s="148" t="s">
        <v>141</v>
      </c>
      <c r="AU769" s="148" t="s">
        <v>92</v>
      </c>
      <c r="AV769" s="12" t="s">
        <v>88</v>
      </c>
      <c r="AW769" s="12" t="s">
        <v>42</v>
      </c>
      <c r="AX769" s="12" t="s">
        <v>83</v>
      </c>
      <c r="AY769" s="148" t="s">
        <v>130</v>
      </c>
    </row>
    <row r="770" spans="2:51" s="13" customFormat="1" ht="12">
      <c r="B770" s="153"/>
      <c r="D770" s="147" t="s">
        <v>141</v>
      </c>
      <c r="E770" s="154" t="s">
        <v>46</v>
      </c>
      <c r="F770" s="155" t="s">
        <v>712</v>
      </c>
      <c r="H770" s="156">
        <v>3.77</v>
      </c>
      <c r="I770" s="157"/>
      <c r="L770" s="153"/>
      <c r="M770" s="158"/>
      <c r="T770" s="159"/>
      <c r="AT770" s="154" t="s">
        <v>141</v>
      </c>
      <c r="AU770" s="154" t="s">
        <v>92</v>
      </c>
      <c r="AV770" s="13" t="s">
        <v>92</v>
      </c>
      <c r="AW770" s="13" t="s">
        <v>42</v>
      </c>
      <c r="AX770" s="13" t="s">
        <v>83</v>
      </c>
      <c r="AY770" s="154" t="s">
        <v>130</v>
      </c>
    </row>
    <row r="771" spans="2:51" s="14" customFormat="1" ht="12">
      <c r="B771" s="160"/>
      <c r="D771" s="147" t="s">
        <v>141</v>
      </c>
      <c r="E771" s="161" t="s">
        <v>46</v>
      </c>
      <c r="F771" s="162" t="s">
        <v>152</v>
      </c>
      <c r="H771" s="163">
        <v>3.77</v>
      </c>
      <c r="I771" s="164"/>
      <c r="L771" s="160"/>
      <c r="M771" s="165"/>
      <c r="T771" s="166"/>
      <c r="AT771" s="161" t="s">
        <v>141</v>
      </c>
      <c r="AU771" s="161" t="s">
        <v>92</v>
      </c>
      <c r="AV771" s="14" t="s">
        <v>95</v>
      </c>
      <c r="AW771" s="14" t="s">
        <v>42</v>
      </c>
      <c r="AX771" s="14" t="s">
        <v>83</v>
      </c>
      <c r="AY771" s="161" t="s">
        <v>130</v>
      </c>
    </row>
    <row r="772" spans="2:51" s="15" customFormat="1" ht="12">
      <c r="B772" s="167"/>
      <c r="D772" s="147" t="s">
        <v>141</v>
      </c>
      <c r="E772" s="168" t="s">
        <v>46</v>
      </c>
      <c r="F772" s="169" t="s">
        <v>163</v>
      </c>
      <c r="H772" s="170">
        <v>19.586000000000002</v>
      </c>
      <c r="I772" s="171"/>
      <c r="L772" s="167"/>
      <c r="M772" s="172"/>
      <c r="T772" s="173"/>
      <c r="AT772" s="168" t="s">
        <v>141</v>
      </c>
      <c r="AU772" s="168" t="s">
        <v>92</v>
      </c>
      <c r="AV772" s="15" t="s">
        <v>137</v>
      </c>
      <c r="AW772" s="15" t="s">
        <v>42</v>
      </c>
      <c r="AX772" s="15" t="s">
        <v>88</v>
      </c>
      <c r="AY772" s="168" t="s">
        <v>130</v>
      </c>
    </row>
    <row r="773" spans="2:65" s="1" customFormat="1" ht="24.2" customHeight="1">
      <c r="B773" s="34"/>
      <c r="C773" s="129" t="s">
        <v>722</v>
      </c>
      <c r="D773" s="129" t="s">
        <v>132</v>
      </c>
      <c r="E773" s="130" t="s">
        <v>723</v>
      </c>
      <c r="F773" s="131" t="s">
        <v>724</v>
      </c>
      <c r="G773" s="132" t="s">
        <v>176</v>
      </c>
      <c r="H773" s="133">
        <v>19.586</v>
      </c>
      <c r="I773" s="134"/>
      <c r="J773" s="135">
        <f>ROUND(I773*H773,2)</f>
        <v>0</v>
      </c>
      <c r="K773" s="131" t="s">
        <v>136</v>
      </c>
      <c r="L773" s="34"/>
      <c r="M773" s="136" t="s">
        <v>46</v>
      </c>
      <c r="N773" s="137" t="s">
        <v>54</v>
      </c>
      <c r="P773" s="138">
        <f>O773*H773</f>
        <v>0</v>
      </c>
      <c r="Q773" s="138">
        <v>0.00023</v>
      </c>
      <c r="R773" s="138">
        <f>Q773*H773</f>
        <v>0.00450478</v>
      </c>
      <c r="S773" s="138">
        <v>0</v>
      </c>
      <c r="T773" s="139">
        <f>S773*H773</f>
        <v>0</v>
      </c>
      <c r="AR773" s="140" t="s">
        <v>262</v>
      </c>
      <c r="AT773" s="140" t="s">
        <v>132</v>
      </c>
      <c r="AU773" s="140" t="s">
        <v>92</v>
      </c>
      <c r="AY773" s="18" t="s">
        <v>130</v>
      </c>
      <c r="BE773" s="141">
        <f>IF(N773="základní",J773,0)</f>
        <v>0</v>
      </c>
      <c r="BF773" s="141">
        <f>IF(N773="snížená",J773,0)</f>
        <v>0</v>
      </c>
      <c r="BG773" s="141">
        <f>IF(N773="zákl. přenesená",J773,0)</f>
        <v>0</v>
      </c>
      <c r="BH773" s="141">
        <f>IF(N773="sníž. přenesená",J773,0)</f>
        <v>0</v>
      </c>
      <c r="BI773" s="141">
        <f>IF(N773="nulová",J773,0)</f>
        <v>0</v>
      </c>
      <c r="BJ773" s="18" t="s">
        <v>88</v>
      </c>
      <c r="BK773" s="141">
        <f>ROUND(I773*H773,2)</f>
        <v>0</v>
      </c>
      <c r="BL773" s="18" t="s">
        <v>262</v>
      </c>
      <c r="BM773" s="140" t="s">
        <v>725</v>
      </c>
    </row>
    <row r="774" spans="2:47" s="1" customFormat="1" ht="12">
      <c r="B774" s="34"/>
      <c r="D774" s="142" t="s">
        <v>139</v>
      </c>
      <c r="F774" s="143" t="s">
        <v>726</v>
      </c>
      <c r="I774" s="144"/>
      <c r="L774" s="34"/>
      <c r="M774" s="145"/>
      <c r="T774" s="55"/>
      <c r="AT774" s="18" t="s">
        <v>139</v>
      </c>
      <c r="AU774" s="18" t="s">
        <v>92</v>
      </c>
    </row>
    <row r="775" spans="2:47" s="1" customFormat="1" ht="12">
      <c r="B775" s="34"/>
      <c r="D775" s="147" t="s">
        <v>240</v>
      </c>
      <c r="F775" s="184" t="s">
        <v>727</v>
      </c>
      <c r="I775" s="144"/>
      <c r="L775" s="34"/>
      <c r="M775" s="145"/>
      <c r="T775" s="55"/>
      <c r="AT775" s="18" t="s">
        <v>240</v>
      </c>
      <c r="AU775" s="18" t="s">
        <v>92</v>
      </c>
    </row>
    <row r="776" spans="2:51" s="12" customFormat="1" ht="12">
      <c r="B776" s="146"/>
      <c r="D776" s="147" t="s">
        <v>141</v>
      </c>
      <c r="E776" s="148" t="s">
        <v>46</v>
      </c>
      <c r="F776" s="149" t="s">
        <v>728</v>
      </c>
      <c r="H776" s="148" t="s">
        <v>46</v>
      </c>
      <c r="I776" s="150"/>
      <c r="L776" s="146"/>
      <c r="M776" s="151"/>
      <c r="T776" s="152"/>
      <c r="AT776" s="148" t="s">
        <v>141</v>
      </c>
      <c r="AU776" s="148" t="s">
        <v>92</v>
      </c>
      <c r="AV776" s="12" t="s">
        <v>88</v>
      </c>
      <c r="AW776" s="12" t="s">
        <v>42</v>
      </c>
      <c r="AX776" s="12" t="s">
        <v>83</v>
      </c>
      <c r="AY776" s="148" t="s">
        <v>130</v>
      </c>
    </row>
    <row r="777" spans="2:51" s="12" customFormat="1" ht="12">
      <c r="B777" s="146"/>
      <c r="D777" s="147" t="s">
        <v>141</v>
      </c>
      <c r="E777" s="148" t="s">
        <v>46</v>
      </c>
      <c r="F777" s="149" t="s">
        <v>719</v>
      </c>
      <c r="H777" s="148" t="s">
        <v>46</v>
      </c>
      <c r="I777" s="150"/>
      <c r="L777" s="146"/>
      <c r="M777" s="151"/>
      <c r="T777" s="152"/>
      <c r="AT777" s="148" t="s">
        <v>141</v>
      </c>
      <c r="AU777" s="148" t="s">
        <v>92</v>
      </c>
      <c r="AV777" s="12" t="s">
        <v>88</v>
      </c>
      <c r="AW777" s="12" t="s">
        <v>42</v>
      </c>
      <c r="AX777" s="12" t="s">
        <v>83</v>
      </c>
      <c r="AY777" s="148" t="s">
        <v>130</v>
      </c>
    </row>
    <row r="778" spans="2:51" s="13" customFormat="1" ht="12">
      <c r="B778" s="153"/>
      <c r="D778" s="147" t="s">
        <v>141</v>
      </c>
      <c r="E778" s="154" t="s">
        <v>46</v>
      </c>
      <c r="F778" s="155" t="s">
        <v>720</v>
      </c>
      <c r="H778" s="156">
        <v>15.816</v>
      </c>
      <c r="I778" s="157"/>
      <c r="L778" s="153"/>
      <c r="M778" s="158"/>
      <c r="T778" s="159"/>
      <c r="AT778" s="154" t="s">
        <v>141</v>
      </c>
      <c r="AU778" s="154" t="s">
        <v>92</v>
      </c>
      <c r="AV778" s="13" t="s">
        <v>92</v>
      </c>
      <c r="AW778" s="13" t="s">
        <v>42</v>
      </c>
      <c r="AX778" s="13" t="s">
        <v>83</v>
      </c>
      <c r="AY778" s="154" t="s">
        <v>130</v>
      </c>
    </row>
    <row r="779" spans="2:51" s="14" customFormat="1" ht="12">
      <c r="B779" s="160"/>
      <c r="D779" s="147" t="s">
        <v>141</v>
      </c>
      <c r="E779" s="161" t="s">
        <v>46</v>
      </c>
      <c r="F779" s="162" t="s">
        <v>152</v>
      </c>
      <c r="H779" s="163">
        <v>15.816</v>
      </c>
      <c r="I779" s="164"/>
      <c r="L779" s="160"/>
      <c r="M779" s="165"/>
      <c r="T779" s="166"/>
      <c r="AT779" s="161" t="s">
        <v>141</v>
      </c>
      <c r="AU779" s="161" t="s">
        <v>92</v>
      </c>
      <c r="AV779" s="14" t="s">
        <v>95</v>
      </c>
      <c r="AW779" s="14" t="s">
        <v>42</v>
      </c>
      <c r="AX779" s="14" t="s">
        <v>83</v>
      </c>
      <c r="AY779" s="161" t="s">
        <v>130</v>
      </c>
    </row>
    <row r="780" spans="2:51" s="12" customFormat="1" ht="12">
      <c r="B780" s="146"/>
      <c r="D780" s="147" t="s">
        <v>141</v>
      </c>
      <c r="E780" s="148" t="s">
        <v>46</v>
      </c>
      <c r="F780" s="149" t="s">
        <v>729</v>
      </c>
      <c r="H780" s="148" t="s">
        <v>46</v>
      </c>
      <c r="I780" s="150"/>
      <c r="L780" s="146"/>
      <c r="M780" s="151"/>
      <c r="T780" s="152"/>
      <c r="AT780" s="148" t="s">
        <v>141</v>
      </c>
      <c r="AU780" s="148" t="s">
        <v>92</v>
      </c>
      <c r="AV780" s="12" t="s">
        <v>88</v>
      </c>
      <c r="AW780" s="12" t="s">
        <v>42</v>
      </c>
      <c r="AX780" s="12" t="s">
        <v>83</v>
      </c>
      <c r="AY780" s="148" t="s">
        <v>130</v>
      </c>
    </row>
    <row r="781" spans="2:51" s="13" customFormat="1" ht="12">
      <c r="B781" s="153"/>
      <c r="D781" s="147" t="s">
        <v>141</v>
      </c>
      <c r="E781" s="154" t="s">
        <v>46</v>
      </c>
      <c r="F781" s="155" t="s">
        <v>712</v>
      </c>
      <c r="H781" s="156">
        <v>3.77</v>
      </c>
      <c r="I781" s="157"/>
      <c r="L781" s="153"/>
      <c r="M781" s="158"/>
      <c r="T781" s="159"/>
      <c r="AT781" s="154" t="s">
        <v>141</v>
      </c>
      <c r="AU781" s="154" t="s">
        <v>92</v>
      </c>
      <c r="AV781" s="13" t="s">
        <v>92</v>
      </c>
      <c r="AW781" s="13" t="s">
        <v>42</v>
      </c>
      <c r="AX781" s="13" t="s">
        <v>83</v>
      </c>
      <c r="AY781" s="154" t="s">
        <v>130</v>
      </c>
    </row>
    <row r="782" spans="2:51" s="14" customFormat="1" ht="12">
      <c r="B782" s="160"/>
      <c r="D782" s="147" t="s">
        <v>141</v>
      </c>
      <c r="E782" s="161" t="s">
        <v>46</v>
      </c>
      <c r="F782" s="162" t="s">
        <v>152</v>
      </c>
      <c r="H782" s="163">
        <v>3.77</v>
      </c>
      <c r="I782" s="164"/>
      <c r="L782" s="160"/>
      <c r="M782" s="165"/>
      <c r="T782" s="166"/>
      <c r="AT782" s="161" t="s">
        <v>141</v>
      </c>
      <c r="AU782" s="161" t="s">
        <v>92</v>
      </c>
      <c r="AV782" s="14" t="s">
        <v>95</v>
      </c>
      <c r="AW782" s="14" t="s">
        <v>42</v>
      </c>
      <c r="AX782" s="14" t="s">
        <v>83</v>
      </c>
      <c r="AY782" s="161" t="s">
        <v>130</v>
      </c>
    </row>
    <row r="783" spans="2:51" s="15" customFormat="1" ht="12">
      <c r="B783" s="167"/>
      <c r="D783" s="147" t="s">
        <v>141</v>
      </c>
      <c r="E783" s="168" t="s">
        <v>46</v>
      </c>
      <c r="F783" s="169" t="s">
        <v>163</v>
      </c>
      <c r="H783" s="170">
        <v>19.586000000000002</v>
      </c>
      <c r="I783" s="171"/>
      <c r="L783" s="167"/>
      <c r="M783" s="172"/>
      <c r="T783" s="173"/>
      <c r="AT783" s="168" t="s">
        <v>141</v>
      </c>
      <c r="AU783" s="168" t="s">
        <v>92</v>
      </c>
      <c r="AV783" s="15" t="s">
        <v>137</v>
      </c>
      <c r="AW783" s="15" t="s">
        <v>42</v>
      </c>
      <c r="AX783" s="15" t="s">
        <v>88</v>
      </c>
      <c r="AY783" s="168" t="s">
        <v>130</v>
      </c>
    </row>
    <row r="784" spans="2:65" s="1" customFormat="1" ht="24.2" customHeight="1">
      <c r="B784" s="34"/>
      <c r="C784" s="129" t="s">
        <v>730</v>
      </c>
      <c r="D784" s="129" t="s">
        <v>132</v>
      </c>
      <c r="E784" s="130" t="s">
        <v>731</v>
      </c>
      <c r="F784" s="131" t="s">
        <v>724</v>
      </c>
      <c r="G784" s="132" t="s">
        <v>176</v>
      </c>
      <c r="H784" s="133">
        <v>19.586</v>
      </c>
      <c r="I784" s="134"/>
      <c r="J784" s="135">
        <f>ROUND(I784*H784,2)</f>
        <v>0</v>
      </c>
      <c r="K784" s="131" t="s">
        <v>46</v>
      </c>
      <c r="L784" s="34"/>
      <c r="M784" s="136" t="s">
        <v>46</v>
      </c>
      <c r="N784" s="137" t="s">
        <v>54</v>
      </c>
      <c r="P784" s="138">
        <f>O784*H784</f>
        <v>0</v>
      </c>
      <c r="Q784" s="138">
        <v>0.00023</v>
      </c>
      <c r="R784" s="138">
        <f>Q784*H784</f>
        <v>0.00450478</v>
      </c>
      <c r="S784" s="138">
        <v>0</v>
      </c>
      <c r="T784" s="139">
        <f>S784*H784</f>
        <v>0</v>
      </c>
      <c r="AR784" s="140" t="s">
        <v>262</v>
      </c>
      <c r="AT784" s="140" t="s">
        <v>132</v>
      </c>
      <c r="AU784" s="140" t="s">
        <v>92</v>
      </c>
      <c r="AY784" s="18" t="s">
        <v>130</v>
      </c>
      <c r="BE784" s="141">
        <f>IF(N784="základní",J784,0)</f>
        <v>0</v>
      </c>
      <c r="BF784" s="141">
        <f>IF(N784="snížená",J784,0)</f>
        <v>0</v>
      </c>
      <c r="BG784" s="141">
        <f>IF(N784="zákl. přenesená",J784,0)</f>
        <v>0</v>
      </c>
      <c r="BH784" s="141">
        <f>IF(N784="sníž. přenesená",J784,0)</f>
        <v>0</v>
      </c>
      <c r="BI784" s="141">
        <f>IF(N784="nulová",J784,0)</f>
        <v>0</v>
      </c>
      <c r="BJ784" s="18" t="s">
        <v>88</v>
      </c>
      <c r="BK784" s="141">
        <f>ROUND(I784*H784,2)</f>
        <v>0</v>
      </c>
      <c r="BL784" s="18" t="s">
        <v>262</v>
      </c>
      <c r="BM784" s="140" t="s">
        <v>732</v>
      </c>
    </row>
    <row r="785" spans="2:47" s="1" customFormat="1" ht="12">
      <c r="B785" s="34"/>
      <c r="D785" s="147" t="s">
        <v>240</v>
      </c>
      <c r="F785" s="184" t="s">
        <v>733</v>
      </c>
      <c r="I785" s="144"/>
      <c r="L785" s="34"/>
      <c r="M785" s="145"/>
      <c r="T785" s="55"/>
      <c r="AT785" s="18" t="s">
        <v>240</v>
      </c>
      <c r="AU785" s="18" t="s">
        <v>92</v>
      </c>
    </row>
    <row r="786" spans="2:51" s="12" customFormat="1" ht="12">
      <c r="B786" s="146"/>
      <c r="D786" s="147" t="s">
        <v>141</v>
      </c>
      <c r="E786" s="148" t="s">
        <v>46</v>
      </c>
      <c r="F786" s="149" t="s">
        <v>734</v>
      </c>
      <c r="H786" s="148" t="s">
        <v>46</v>
      </c>
      <c r="I786" s="150"/>
      <c r="L786" s="146"/>
      <c r="M786" s="151"/>
      <c r="T786" s="152"/>
      <c r="AT786" s="148" t="s">
        <v>141</v>
      </c>
      <c r="AU786" s="148" t="s">
        <v>92</v>
      </c>
      <c r="AV786" s="12" t="s">
        <v>88</v>
      </c>
      <c r="AW786" s="12" t="s">
        <v>42</v>
      </c>
      <c r="AX786" s="12" t="s">
        <v>83</v>
      </c>
      <c r="AY786" s="148" t="s">
        <v>130</v>
      </c>
    </row>
    <row r="787" spans="2:51" s="12" customFormat="1" ht="12">
      <c r="B787" s="146"/>
      <c r="D787" s="147" t="s">
        <v>141</v>
      </c>
      <c r="E787" s="148" t="s">
        <v>46</v>
      </c>
      <c r="F787" s="149" t="s">
        <v>735</v>
      </c>
      <c r="H787" s="148" t="s">
        <v>46</v>
      </c>
      <c r="I787" s="150"/>
      <c r="L787" s="146"/>
      <c r="M787" s="151"/>
      <c r="T787" s="152"/>
      <c r="AT787" s="148" t="s">
        <v>141</v>
      </c>
      <c r="AU787" s="148" t="s">
        <v>92</v>
      </c>
      <c r="AV787" s="12" t="s">
        <v>88</v>
      </c>
      <c r="AW787" s="12" t="s">
        <v>42</v>
      </c>
      <c r="AX787" s="12" t="s">
        <v>83</v>
      </c>
      <c r="AY787" s="148" t="s">
        <v>130</v>
      </c>
    </row>
    <row r="788" spans="2:51" s="13" customFormat="1" ht="12">
      <c r="B788" s="153"/>
      <c r="D788" s="147" t="s">
        <v>141</v>
      </c>
      <c r="E788" s="154" t="s">
        <v>46</v>
      </c>
      <c r="F788" s="155" t="s">
        <v>720</v>
      </c>
      <c r="H788" s="156">
        <v>15.816</v>
      </c>
      <c r="I788" s="157"/>
      <c r="L788" s="153"/>
      <c r="M788" s="158"/>
      <c r="T788" s="159"/>
      <c r="AT788" s="154" t="s">
        <v>141</v>
      </c>
      <c r="AU788" s="154" t="s">
        <v>92</v>
      </c>
      <c r="AV788" s="13" t="s">
        <v>92</v>
      </c>
      <c r="AW788" s="13" t="s">
        <v>42</v>
      </c>
      <c r="AX788" s="13" t="s">
        <v>83</v>
      </c>
      <c r="AY788" s="154" t="s">
        <v>130</v>
      </c>
    </row>
    <row r="789" spans="2:51" s="14" customFormat="1" ht="12">
      <c r="B789" s="160"/>
      <c r="D789" s="147" t="s">
        <v>141</v>
      </c>
      <c r="E789" s="161" t="s">
        <v>46</v>
      </c>
      <c r="F789" s="162" t="s">
        <v>152</v>
      </c>
      <c r="H789" s="163">
        <v>15.816</v>
      </c>
      <c r="I789" s="164"/>
      <c r="L789" s="160"/>
      <c r="M789" s="165"/>
      <c r="T789" s="166"/>
      <c r="AT789" s="161" t="s">
        <v>141</v>
      </c>
      <c r="AU789" s="161" t="s">
        <v>92</v>
      </c>
      <c r="AV789" s="14" t="s">
        <v>95</v>
      </c>
      <c r="AW789" s="14" t="s">
        <v>42</v>
      </c>
      <c r="AX789" s="14" t="s">
        <v>83</v>
      </c>
      <c r="AY789" s="161" t="s">
        <v>130</v>
      </c>
    </row>
    <row r="790" spans="2:51" s="12" customFormat="1" ht="12">
      <c r="B790" s="146"/>
      <c r="D790" s="147" t="s">
        <v>141</v>
      </c>
      <c r="E790" s="148" t="s">
        <v>46</v>
      </c>
      <c r="F790" s="149" t="s">
        <v>736</v>
      </c>
      <c r="H790" s="148" t="s">
        <v>46</v>
      </c>
      <c r="I790" s="150"/>
      <c r="L790" s="146"/>
      <c r="M790" s="151"/>
      <c r="T790" s="152"/>
      <c r="AT790" s="148" t="s">
        <v>141</v>
      </c>
      <c r="AU790" s="148" t="s">
        <v>92</v>
      </c>
      <c r="AV790" s="12" t="s">
        <v>88</v>
      </c>
      <c r="AW790" s="12" t="s">
        <v>42</v>
      </c>
      <c r="AX790" s="12" t="s">
        <v>83</v>
      </c>
      <c r="AY790" s="148" t="s">
        <v>130</v>
      </c>
    </row>
    <row r="791" spans="2:51" s="13" customFormat="1" ht="12">
      <c r="B791" s="153"/>
      <c r="D791" s="147" t="s">
        <v>141</v>
      </c>
      <c r="E791" s="154" t="s">
        <v>46</v>
      </c>
      <c r="F791" s="155" t="s">
        <v>712</v>
      </c>
      <c r="H791" s="156">
        <v>3.77</v>
      </c>
      <c r="I791" s="157"/>
      <c r="L791" s="153"/>
      <c r="M791" s="158"/>
      <c r="T791" s="159"/>
      <c r="AT791" s="154" t="s">
        <v>141</v>
      </c>
      <c r="AU791" s="154" t="s">
        <v>92</v>
      </c>
      <c r="AV791" s="13" t="s">
        <v>92</v>
      </c>
      <c r="AW791" s="13" t="s">
        <v>42</v>
      </c>
      <c r="AX791" s="13" t="s">
        <v>83</v>
      </c>
      <c r="AY791" s="154" t="s">
        <v>130</v>
      </c>
    </row>
    <row r="792" spans="2:51" s="14" customFormat="1" ht="12">
      <c r="B792" s="160"/>
      <c r="D792" s="147" t="s">
        <v>141</v>
      </c>
      <c r="E792" s="161" t="s">
        <v>46</v>
      </c>
      <c r="F792" s="162" t="s">
        <v>152</v>
      </c>
      <c r="H792" s="163">
        <v>3.77</v>
      </c>
      <c r="I792" s="164"/>
      <c r="L792" s="160"/>
      <c r="M792" s="165"/>
      <c r="T792" s="166"/>
      <c r="AT792" s="161" t="s">
        <v>141</v>
      </c>
      <c r="AU792" s="161" t="s">
        <v>92</v>
      </c>
      <c r="AV792" s="14" t="s">
        <v>95</v>
      </c>
      <c r="AW792" s="14" t="s">
        <v>42</v>
      </c>
      <c r="AX792" s="14" t="s">
        <v>83</v>
      </c>
      <c r="AY792" s="161" t="s">
        <v>130</v>
      </c>
    </row>
    <row r="793" spans="2:51" s="15" customFormat="1" ht="12">
      <c r="B793" s="167"/>
      <c r="D793" s="147" t="s">
        <v>141</v>
      </c>
      <c r="E793" s="168" t="s">
        <v>46</v>
      </c>
      <c r="F793" s="169" t="s">
        <v>163</v>
      </c>
      <c r="H793" s="170">
        <v>19.586000000000002</v>
      </c>
      <c r="I793" s="171"/>
      <c r="L793" s="167"/>
      <c r="M793" s="172"/>
      <c r="T793" s="173"/>
      <c r="AT793" s="168" t="s">
        <v>141</v>
      </c>
      <c r="AU793" s="168" t="s">
        <v>92</v>
      </c>
      <c r="AV793" s="15" t="s">
        <v>137</v>
      </c>
      <c r="AW793" s="15" t="s">
        <v>42</v>
      </c>
      <c r="AX793" s="15" t="s">
        <v>88</v>
      </c>
      <c r="AY793" s="168" t="s">
        <v>130</v>
      </c>
    </row>
    <row r="794" spans="2:65" s="1" customFormat="1" ht="24.2" customHeight="1">
      <c r="B794" s="34"/>
      <c r="C794" s="129" t="s">
        <v>737</v>
      </c>
      <c r="D794" s="129" t="s">
        <v>132</v>
      </c>
      <c r="E794" s="130" t="s">
        <v>738</v>
      </c>
      <c r="F794" s="131" t="s">
        <v>739</v>
      </c>
      <c r="G794" s="132" t="s">
        <v>176</v>
      </c>
      <c r="H794" s="133">
        <v>19.586</v>
      </c>
      <c r="I794" s="134"/>
      <c r="J794" s="135">
        <f>ROUND(I794*H794,2)</f>
        <v>0</v>
      </c>
      <c r="K794" s="131" t="s">
        <v>136</v>
      </c>
      <c r="L794" s="34"/>
      <c r="M794" s="136" t="s">
        <v>46</v>
      </c>
      <c r="N794" s="137" t="s">
        <v>54</v>
      </c>
      <c r="P794" s="138">
        <f>O794*H794</f>
        <v>0</v>
      </c>
      <c r="Q794" s="138">
        <v>9E-05</v>
      </c>
      <c r="R794" s="138">
        <f>Q794*H794</f>
        <v>0.00176274</v>
      </c>
      <c r="S794" s="138">
        <v>0</v>
      </c>
      <c r="T794" s="139">
        <f>S794*H794</f>
        <v>0</v>
      </c>
      <c r="AR794" s="140" t="s">
        <v>262</v>
      </c>
      <c r="AT794" s="140" t="s">
        <v>132</v>
      </c>
      <c r="AU794" s="140" t="s">
        <v>92</v>
      </c>
      <c r="AY794" s="18" t="s">
        <v>130</v>
      </c>
      <c r="BE794" s="141">
        <f>IF(N794="základní",J794,0)</f>
        <v>0</v>
      </c>
      <c r="BF794" s="141">
        <f>IF(N794="snížená",J794,0)</f>
        <v>0</v>
      </c>
      <c r="BG794" s="141">
        <f>IF(N794="zákl. přenesená",J794,0)</f>
        <v>0</v>
      </c>
      <c r="BH794" s="141">
        <f>IF(N794="sníž. přenesená",J794,0)</f>
        <v>0</v>
      </c>
      <c r="BI794" s="141">
        <f>IF(N794="nulová",J794,0)</f>
        <v>0</v>
      </c>
      <c r="BJ794" s="18" t="s">
        <v>88</v>
      </c>
      <c r="BK794" s="141">
        <f>ROUND(I794*H794,2)</f>
        <v>0</v>
      </c>
      <c r="BL794" s="18" t="s">
        <v>262</v>
      </c>
      <c r="BM794" s="140" t="s">
        <v>740</v>
      </c>
    </row>
    <row r="795" spans="2:47" s="1" customFormat="1" ht="12">
      <c r="B795" s="34"/>
      <c r="D795" s="142" t="s">
        <v>139</v>
      </c>
      <c r="F795" s="143" t="s">
        <v>741</v>
      </c>
      <c r="I795" s="144"/>
      <c r="L795" s="34"/>
      <c r="M795" s="145"/>
      <c r="T795" s="55"/>
      <c r="AT795" s="18" t="s">
        <v>139</v>
      </c>
      <c r="AU795" s="18" t="s">
        <v>92</v>
      </c>
    </row>
    <row r="796" spans="2:47" s="1" customFormat="1" ht="12">
      <c r="B796" s="34"/>
      <c r="D796" s="147" t="s">
        <v>240</v>
      </c>
      <c r="F796" s="184" t="s">
        <v>717</v>
      </c>
      <c r="I796" s="144"/>
      <c r="L796" s="34"/>
      <c r="M796" s="145"/>
      <c r="T796" s="55"/>
      <c r="AT796" s="18" t="s">
        <v>240</v>
      </c>
      <c r="AU796" s="18" t="s">
        <v>92</v>
      </c>
    </row>
    <row r="797" spans="2:51" s="12" customFormat="1" ht="12">
      <c r="B797" s="146"/>
      <c r="D797" s="147" t="s">
        <v>141</v>
      </c>
      <c r="E797" s="148" t="s">
        <v>46</v>
      </c>
      <c r="F797" s="149" t="s">
        <v>742</v>
      </c>
      <c r="H797" s="148" t="s">
        <v>46</v>
      </c>
      <c r="I797" s="150"/>
      <c r="L797" s="146"/>
      <c r="M797" s="151"/>
      <c r="T797" s="152"/>
      <c r="AT797" s="148" t="s">
        <v>141</v>
      </c>
      <c r="AU797" s="148" t="s">
        <v>92</v>
      </c>
      <c r="AV797" s="12" t="s">
        <v>88</v>
      </c>
      <c r="AW797" s="12" t="s">
        <v>42</v>
      </c>
      <c r="AX797" s="12" t="s">
        <v>83</v>
      </c>
      <c r="AY797" s="148" t="s">
        <v>130</v>
      </c>
    </row>
    <row r="798" spans="2:51" s="12" customFormat="1" ht="12">
      <c r="B798" s="146"/>
      <c r="D798" s="147" t="s">
        <v>141</v>
      </c>
      <c r="E798" s="148" t="s">
        <v>46</v>
      </c>
      <c r="F798" s="149" t="s">
        <v>735</v>
      </c>
      <c r="H798" s="148" t="s">
        <v>46</v>
      </c>
      <c r="I798" s="150"/>
      <c r="L798" s="146"/>
      <c r="M798" s="151"/>
      <c r="T798" s="152"/>
      <c r="AT798" s="148" t="s">
        <v>141</v>
      </c>
      <c r="AU798" s="148" t="s">
        <v>92</v>
      </c>
      <c r="AV798" s="12" t="s">
        <v>88</v>
      </c>
      <c r="AW798" s="12" t="s">
        <v>42</v>
      </c>
      <c r="AX798" s="12" t="s">
        <v>83</v>
      </c>
      <c r="AY798" s="148" t="s">
        <v>130</v>
      </c>
    </row>
    <row r="799" spans="2:51" s="13" customFormat="1" ht="12">
      <c r="B799" s="153"/>
      <c r="D799" s="147" t="s">
        <v>141</v>
      </c>
      <c r="E799" s="154" t="s">
        <v>46</v>
      </c>
      <c r="F799" s="155" t="s">
        <v>720</v>
      </c>
      <c r="H799" s="156">
        <v>15.816</v>
      </c>
      <c r="I799" s="157"/>
      <c r="L799" s="153"/>
      <c r="M799" s="158"/>
      <c r="T799" s="159"/>
      <c r="AT799" s="154" t="s">
        <v>141</v>
      </c>
      <c r="AU799" s="154" t="s">
        <v>92</v>
      </c>
      <c r="AV799" s="13" t="s">
        <v>92</v>
      </c>
      <c r="AW799" s="13" t="s">
        <v>42</v>
      </c>
      <c r="AX799" s="13" t="s">
        <v>83</v>
      </c>
      <c r="AY799" s="154" t="s">
        <v>130</v>
      </c>
    </row>
    <row r="800" spans="2:51" s="14" customFormat="1" ht="12">
      <c r="B800" s="160"/>
      <c r="D800" s="147" t="s">
        <v>141</v>
      </c>
      <c r="E800" s="161" t="s">
        <v>46</v>
      </c>
      <c r="F800" s="162" t="s">
        <v>152</v>
      </c>
      <c r="H800" s="163">
        <v>15.816</v>
      </c>
      <c r="I800" s="164"/>
      <c r="L800" s="160"/>
      <c r="M800" s="165"/>
      <c r="T800" s="166"/>
      <c r="AT800" s="161" t="s">
        <v>141</v>
      </c>
      <c r="AU800" s="161" t="s">
        <v>92</v>
      </c>
      <c r="AV800" s="14" t="s">
        <v>95</v>
      </c>
      <c r="AW800" s="14" t="s">
        <v>42</v>
      </c>
      <c r="AX800" s="14" t="s">
        <v>83</v>
      </c>
      <c r="AY800" s="161" t="s">
        <v>130</v>
      </c>
    </row>
    <row r="801" spans="2:51" s="12" customFormat="1" ht="12">
      <c r="B801" s="146"/>
      <c r="D801" s="147" t="s">
        <v>141</v>
      </c>
      <c r="E801" s="148" t="s">
        <v>46</v>
      </c>
      <c r="F801" s="149" t="s">
        <v>743</v>
      </c>
      <c r="H801" s="148" t="s">
        <v>46</v>
      </c>
      <c r="I801" s="150"/>
      <c r="L801" s="146"/>
      <c r="M801" s="151"/>
      <c r="T801" s="152"/>
      <c r="AT801" s="148" t="s">
        <v>141</v>
      </c>
      <c r="AU801" s="148" t="s">
        <v>92</v>
      </c>
      <c r="AV801" s="12" t="s">
        <v>88</v>
      </c>
      <c r="AW801" s="12" t="s">
        <v>42</v>
      </c>
      <c r="AX801" s="12" t="s">
        <v>83</v>
      </c>
      <c r="AY801" s="148" t="s">
        <v>130</v>
      </c>
    </row>
    <row r="802" spans="2:51" s="13" customFormat="1" ht="12">
      <c r="B802" s="153"/>
      <c r="D802" s="147" t="s">
        <v>141</v>
      </c>
      <c r="E802" s="154" t="s">
        <v>46</v>
      </c>
      <c r="F802" s="155" t="s">
        <v>712</v>
      </c>
      <c r="H802" s="156">
        <v>3.77</v>
      </c>
      <c r="I802" s="157"/>
      <c r="L802" s="153"/>
      <c r="M802" s="158"/>
      <c r="T802" s="159"/>
      <c r="AT802" s="154" t="s">
        <v>141</v>
      </c>
      <c r="AU802" s="154" t="s">
        <v>92</v>
      </c>
      <c r="AV802" s="13" t="s">
        <v>92</v>
      </c>
      <c r="AW802" s="13" t="s">
        <v>42</v>
      </c>
      <c r="AX802" s="13" t="s">
        <v>83</v>
      </c>
      <c r="AY802" s="154" t="s">
        <v>130</v>
      </c>
    </row>
    <row r="803" spans="2:51" s="14" customFormat="1" ht="12">
      <c r="B803" s="160"/>
      <c r="D803" s="147" t="s">
        <v>141</v>
      </c>
      <c r="E803" s="161" t="s">
        <v>46</v>
      </c>
      <c r="F803" s="162" t="s">
        <v>152</v>
      </c>
      <c r="H803" s="163">
        <v>3.77</v>
      </c>
      <c r="I803" s="164"/>
      <c r="L803" s="160"/>
      <c r="M803" s="165"/>
      <c r="T803" s="166"/>
      <c r="AT803" s="161" t="s">
        <v>141</v>
      </c>
      <c r="AU803" s="161" t="s">
        <v>92</v>
      </c>
      <c r="AV803" s="14" t="s">
        <v>95</v>
      </c>
      <c r="AW803" s="14" t="s">
        <v>42</v>
      </c>
      <c r="AX803" s="14" t="s">
        <v>83</v>
      </c>
      <c r="AY803" s="161" t="s">
        <v>130</v>
      </c>
    </row>
    <row r="804" spans="2:51" s="15" customFormat="1" ht="12">
      <c r="B804" s="167"/>
      <c r="D804" s="147" t="s">
        <v>141</v>
      </c>
      <c r="E804" s="168" t="s">
        <v>46</v>
      </c>
      <c r="F804" s="169" t="s">
        <v>163</v>
      </c>
      <c r="H804" s="170">
        <v>19.586000000000002</v>
      </c>
      <c r="I804" s="171"/>
      <c r="L804" s="167"/>
      <c r="M804" s="172"/>
      <c r="T804" s="173"/>
      <c r="AT804" s="168" t="s">
        <v>141</v>
      </c>
      <c r="AU804" s="168" t="s">
        <v>92</v>
      </c>
      <c r="AV804" s="15" t="s">
        <v>137</v>
      </c>
      <c r="AW804" s="15" t="s">
        <v>42</v>
      </c>
      <c r="AX804" s="15" t="s">
        <v>88</v>
      </c>
      <c r="AY804" s="168" t="s">
        <v>130</v>
      </c>
    </row>
    <row r="805" spans="2:65" s="1" customFormat="1" ht="55.5" customHeight="1">
      <c r="B805" s="34"/>
      <c r="C805" s="129" t="s">
        <v>744</v>
      </c>
      <c r="D805" s="129" t="s">
        <v>132</v>
      </c>
      <c r="E805" s="130" t="s">
        <v>745</v>
      </c>
      <c r="F805" s="131" t="s">
        <v>746</v>
      </c>
      <c r="G805" s="132" t="s">
        <v>176</v>
      </c>
      <c r="H805" s="133">
        <v>86.388</v>
      </c>
      <c r="I805" s="134"/>
      <c r="J805" s="135">
        <f>ROUND(I805*H805,2)</f>
        <v>0</v>
      </c>
      <c r="K805" s="131" t="s">
        <v>136</v>
      </c>
      <c r="L805" s="34"/>
      <c r="M805" s="136" t="s">
        <v>46</v>
      </c>
      <c r="N805" s="137" t="s">
        <v>54</v>
      </c>
      <c r="P805" s="138">
        <f>O805*H805</f>
        <v>0</v>
      </c>
      <c r="Q805" s="138">
        <v>0.02604</v>
      </c>
      <c r="R805" s="138">
        <f>Q805*H805</f>
        <v>2.24954352</v>
      </c>
      <c r="S805" s="138">
        <v>0</v>
      </c>
      <c r="T805" s="139">
        <f>S805*H805</f>
        <v>0</v>
      </c>
      <c r="AR805" s="140" t="s">
        <v>262</v>
      </c>
      <c r="AT805" s="140" t="s">
        <v>132</v>
      </c>
      <c r="AU805" s="140" t="s">
        <v>92</v>
      </c>
      <c r="AY805" s="18" t="s">
        <v>130</v>
      </c>
      <c r="BE805" s="141">
        <f>IF(N805="základní",J805,0)</f>
        <v>0</v>
      </c>
      <c r="BF805" s="141">
        <f>IF(N805="snížená",J805,0)</f>
        <v>0</v>
      </c>
      <c r="BG805" s="141">
        <f>IF(N805="zákl. přenesená",J805,0)</f>
        <v>0</v>
      </c>
      <c r="BH805" s="141">
        <f>IF(N805="sníž. přenesená",J805,0)</f>
        <v>0</v>
      </c>
      <c r="BI805" s="141">
        <f>IF(N805="nulová",J805,0)</f>
        <v>0</v>
      </c>
      <c r="BJ805" s="18" t="s">
        <v>88</v>
      </c>
      <c r="BK805" s="141">
        <f>ROUND(I805*H805,2)</f>
        <v>0</v>
      </c>
      <c r="BL805" s="18" t="s">
        <v>262</v>
      </c>
      <c r="BM805" s="140" t="s">
        <v>747</v>
      </c>
    </row>
    <row r="806" spans="2:47" s="1" customFormat="1" ht="12">
      <c r="B806" s="34"/>
      <c r="D806" s="142" t="s">
        <v>139</v>
      </c>
      <c r="F806" s="143" t="s">
        <v>748</v>
      </c>
      <c r="I806" s="144"/>
      <c r="L806" s="34"/>
      <c r="M806" s="145"/>
      <c r="T806" s="55"/>
      <c r="AT806" s="18" t="s">
        <v>139</v>
      </c>
      <c r="AU806" s="18" t="s">
        <v>92</v>
      </c>
    </row>
    <row r="807" spans="2:51" s="12" customFormat="1" ht="12">
      <c r="B807" s="146"/>
      <c r="D807" s="147" t="s">
        <v>141</v>
      </c>
      <c r="E807" s="148" t="s">
        <v>46</v>
      </c>
      <c r="F807" s="149" t="s">
        <v>749</v>
      </c>
      <c r="H807" s="148" t="s">
        <v>46</v>
      </c>
      <c r="I807" s="150"/>
      <c r="L807" s="146"/>
      <c r="M807" s="151"/>
      <c r="T807" s="152"/>
      <c r="AT807" s="148" t="s">
        <v>141</v>
      </c>
      <c r="AU807" s="148" t="s">
        <v>92</v>
      </c>
      <c r="AV807" s="12" t="s">
        <v>88</v>
      </c>
      <c r="AW807" s="12" t="s">
        <v>42</v>
      </c>
      <c r="AX807" s="12" t="s">
        <v>83</v>
      </c>
      <c r="AY807" s="148" t="s">
        <v>130</v>
      </c>
    </row>
    <row r="808" spans="2:51" s="12" customFormat="1" ht="12">
      <c r="B808" s="146"/>
      <c r="D808" s="147" t="s">
        <v>141</v>
      </c>
      <c r="E808" s="148" t="s">
        <v>46</v>
      </c>
      <c r="F808" s="149" t="s">
        <v>157</v>
      </c>
      <c r="H808" s="148" t="s">
        <v>46</v>
      </c>
      <c r="I808" s="150"/>
      <c r="L808" s="146"/>
      <c r="M808" s="151"/>
      <c r="T808" s="152"/>
      <c r="AT808" s="148" t="s">
        <v>141</v>
      </c>
      <c r="AU808" s="148" t="s">
        <v>92</v>
      </c>
      <c r="AV808" s="12" t="s">
        <v>88</v>
      </c>
      <c r="AW808" s="12" t="s">
        <v>42</v>
      </c>
      <c r="AX808" s="12" t="s">
        <v>83</v>
      </c>
      <c r="AY808" s="148" t="s">
        <v>130</v>
      </c>
    </row>
    <row r="809" spans="2:51" s="12" customFormat="1" ht="12">
      <c r="B809" s="146"/>
      <c r="D809" s="147" t="s">
        <v>141</v>
      </c>
      <c r="E809" s="148" t="s">
        <v>46</v>
      </c>
      <c r="F809" s="149" t="s">
        <v>451</v>
      </c>
      <c r="H809" s="148" t="s">
        <v>46</v>
      </c>
      <c r="I809" s="150"/>
      <c r="L809" s="146"/>
      <c r="M809" s="151"/>
      <c r="T809" s="152"/>
      <c r="AT809" s="148" t="s">
        <v>141</v>
      </c>
      <c r="AU809" s="148" t="s">
        <v>92</v>
      </c>
      <c r="AV809" s="12" t="s">
        <v>88</v>
      </c>
      <c r="AW809" s="12" t="s">
        <v>42</v>
      </c>
      <c r="AX809" s="12" t="s">
        <v>83</v>
      </c>
      <c r="AY809" s="148" t="s">
        <v>130</v>
      </c>
    </row>
    <row r="810" spans="2:51" s="12" customFormat="1" ht="12">
      <c r="B810" s="146"/>
      <c r="D810" s="147" t="s">
        <v>141</v>
      </c>
      <c r="E810" s="148" t="s">
        <v>46</v>
      </c>
      <c r="F810" s="149" t="s">
        <v>452</v>
      </c>
      <c r="H810" s="148" t="s">
        <v>46</v>
      </c>
      <c r="I810" s="150"/>
      <c r="L810" s="146"/>
      <c r="M810" s="151"/>
      <c r="T810" s="152"/>
      <c r="AT810" s="148" t="s">
        <v>141</v>
      </c>
      <c r="AU810" s="148" t="s">
        <v>92</v>
      </c>
      <c r="AV810" s="12" t="s">
        <v>88</v>
      </c>
      <c r="AW810" s="12" t="s">
        <v>42</v>
      </c>
      <c r="AX810" s="12" t="s">
        <v>83</v>
      </c>
      <c r="AY810" s="148" t="s">
        <v>130</v>
      </c>
    </row>
    <row r="811" spans="2:51" s="12" customFormat="1" ht="12">
      <c r="B811" s="146"/>
      <c r="D811" s="147" t="s">
        <v>141</v>
      </c>
      <c r="E811" s="148" t="s">
        <v>46</v>
      </c>
      <c r="F811" s="149" t="s">
        <v>453</v>
      </c>
      <c r="H811" s="148" t="s">
        <v>46</v>
      </c>
      <c r="I811" s="150"/>
      <c r="L811" s="146"/>
      <c r="M811" s="151"/>
      <c r="T811" s="152"/>
      <c r="AT811" s="148" t="s">
        <v>141</v>
      </c>
      <c r="AU811" s="148" t="s">
        <v>92</v>
      </c>
      <c r="AV811" s="12" t="s">
        <v>88</v>
      </c>
      <c r="AW811" s="12" t="s">
        <v>42</v>
      </c>
      <c r="AX811" s="12" t="s">
        <v>83</v>
      </c>
      <c r="AY811" s="148" t="s">
        <v>130</v>
      </c>
    </row>
    <row r="812" spans="2:51" s="12" customFormat="1" ht="12">
      <c r="B812" s="146"/>
      <c r="D812" s="147" t="s">
        <v>141</v>
      </c>
      <c r="E812" s="148" t="s">
        <v>46</v>
      </c>
      <c r="F812" s="149" t="s">
        <v>750</v>
      </c>
      <c r="H812" s="148" t="s">
        <v>46</v>
      </c>
      <c r="I812" s="150"/>
      <c r="L812" s="146"/>
      <c r="M812" s="151"/>
      <c r="T812" s="152"/>
      <c r="AT812" s="148" t="s">
        <v>141</v>
      </c>
      <c r="AU812" s="148" t="s">
        <v>92</v>
      </c>
      <c r="AV812" s="12" t="s">
        <v>88</v>
      </c>
      <c r="AW812" s="12" t="s">
        <v>42</v>
      </c>
      <c r="AX812" s="12" t="s">
        <v>83</v>
      </c>
      <c r="AY812" s="148" t="s">
        <v>130</v>
      </c>
    </row>
    <row r="813" spans="2:51" s="13" customFormat="1" ht="12">
      <c r="B813" s="153"/>
      <c r="D813" s="147" t="s">
        <v>141</v>
      </c>
      <c r="E813" s="154" t="s">
        <v>46</v>
      </c>
      <c r="F813" s="155" t="s">
        <v>751</v>
      </c>
      <c r="H813" s="156">
        <v>44.208</v>
      </c>
      <c r="I813" s="157"/>
      <c r="L813" s="153"/>
      <c r="M813" s="158"/>
      <c r="T813" s="159"/>
      <c r="AT813" s="154" t="s">
        <v>141</v>
      </c>
      <c r="AU813" s="154" t="s">
        <v>92</v>
      </c>
      <c r="AV813" s="13" t="s">
        <v>92</v>
      </c>
      <c r="AW813" s="13" t="s">
        <v>42</v>
      </c>
      <c r="AX813" s="13" t="s">
        <v>83</v>
      </c>
      <c r="AY813" s="154" t="s">
        <v>130</v>
      </c>
    </row>
    <row r="814" spans="2:51" s="12" customFormat="1" ht="12">
      <c r="B814" s="146"/>
      <c r="D814" s="147" t="s">
        <v>141</v>
      </c>
      <c r="E814" s="148" t="s">
        <v>46</v>
      </c>
      <c r="F814" s="149" t="s">
        <v>160</v>
      </c>
      <c r="H814" s="148" t="s">
        <v>46</v>
      </c>
      <c r="I814" s="150"/>
      <c r="L814" s="146"/>
      <c r="M814" s="151"/>
      <c r="T814" s="152"/>
      <c r="AT814" s="148" t="s">
        <v>141</v>
      </c>
      <c r="AU814" s="148" t="s">
        <v>92</v>
      </c>
      <c r="AV814" s="12" t="s">
        <v>88</v>
      </c>
      <c r="AW814" s="12" t="s">
        <v>42</v>
      </c>
      <c r="AX814" s="12" t="s">
        <v>83</v>
      </c>
      <c r="AY814" s="148" t="s">
        <v>130</v>
      </c>
    </row>
    <row r="815" spans="2:51" s="12" customFormat="1" ht="12">
      <c r="B815" s="146"/>
      <c r="D815" s="147" t="s">
        <v>141</v>
      </c>
      <c r="E815" s="148" t="s">
        <v>46</v>
      </c>
      <c r="F815" s="149" t="s">
        <v>455</v>
      </c>
      <c r="H815" s="148" t="s">
        <v>46</v>
      </c>
      <c r="I815" s="150"/>
      <c r="L815" s="146"/>
      <c r="M815" s="151"/>
      <c r="T815" s="152"/>
      <c r="AT815" s="148" t="s">
        <v>141</v>
      </c>
      <c r="AU815" s="148" t="s">
        <v>92</v>
      </c>
      <c r="AV815" s="12" t="s">
        <v>88</v>
      </c>
      <c r="AW815" s="12" t="s">
        <v>42</v>
      </c>
      <c r="AX815" s="12" t="s">
        <v>83</v>
      </c>
      <c r="AY815" s="148" t="s">
        <v>130</v>
      </c>
    </row>
    <row r="816" spans="2:51" s="12" customFormat="1" ht="12">
      <c r="B816" s="146"/>
      <c r="D816" s="147" t="s">
        <v>141</v>
      </c>
      <c r="E816" s="148" t="s">
        <v>46</v>
      </c>
      <c r="F816" s="149" t="s">
        <v>452</v>
      </c>
      <c r="H816" s="148" t="s">
        <v>46</v>
      </c>
      <c r="I816" s="150"/>
      <c r="L816" s="146"/>
      <c r="M816" s="151"/>
      <c r="T816" s="152"/>
      <c r="AT816" s="148" t="s">
        <v>141</v>
      </c>
      <c r="AU816" s="148" t="s">
        <v>92</v>
      </c>
      <c r="AV816" s="12" t="s">
        <v>88</v>
      </c>
      <c r="AW816" s="12" t="s">
        <v>42</v>
      </c>
      <c r="AX816" s="12" t="s">
        <v>83</v>
      </c>
      <c r="AY816" s="148" t="s">
        <v>130</v>
      </c>
    </row>
    <row r="817" spans="2:51" s="12" customFormat="1" ht="12">
      <c r="B817" s="146"/>
      <c r="D817" s="147" t="s">
        <v>141</v>
      </c>
      <c r="E817" s="148" t="s">
        <v>46</v>
      </c>
      <c r="F817" s="149" t="s">
        <v>456</v>
      </c>
      <c r="H817" s="148" t="s">
        <v>46</v>
      </c>
      <c r="I817" s="150"/>
      <c r="L817" s="146"/>
      <c r="M817" s="151"/>
      <c r="T817" s="152"/>
      <c r="AT817" s="148" t="s">
        <v>141</v>
      </c>
      <c r="AU817" s="148" t="s">
        <v>92</v>
      </c>
      <c r="AV817" s="12" t="s">
        <v>88</v>
      </c>
      <c r="AW817" s="12" t="s">
        <v>42</v>
      </c>
      <c r="AX817" s="12" t="s">
        <v>83</v>
      </c>
      <c r="AY817" s="148" t="s">
        <v>130</v>
      </c>
    </row>
    <row r="818" spans="2:51" s="12" customFormat="1" ht="12">
      <c r="B818" s="146"/>
      <c r="D818" s="147" t="s">
        <v>141</v>
      </c>
      <c r="E818" s="148" t="s">
        <v>46</v>
      </c>
      <c r="F818" s="149" t="s">
        <v>752</v>
      </c>
      <c r="H818" s="148" t="s">
        <v>46</v>
      </c>
      <c r="I818" s="150"/>
      <c r="L818" s="146"/>
      <c r="M818" s="151"/>
      <c r="T818" s="152"/>
      <c r="AT818" s="148" t="s">
        <v>141</v>
      </c>
      <c r="AU818" s="148" t="s">
        <v>92</v>
      </c>
      <c r="AV818" s="12" t="s">
        <v>88</v>
      </c>
      <c r="AW818" s="12" t="s">
        <v>42</v>
      </c>
      <c r="AX818" s="12" t="s">
        <v>83</v>
      </c>
      <c r="AY818" s="148" t="s">
        <v>130</v>
      </c>
    </row>
    <row r="819" spans="2:51" s="13" customFormat="1" ht="12">
      <c r="B819" s="153"/>
      <c r="D819" s="147" t="s">
        <v>141</v>
      </c>
      <c r="E819" s="154" t="s">
        <v>46</v>
      </c>
      <c r="F819" s="155" t="s">
        <v>753</v>
      </c>
      <c r="H819" s="156">
        <v>42.18</v>
      </c>
      <c r="I819" s="157"/>
      <c r="L819" s="153"/>
      <c r="M819" s="158"/>
      <c r="T819" s="159"/>
      <c r="AT819" s="154" t="s">
        <v>141</v>
      </c>
      <c r="AU819" s="154" t="s">
        <v>92</v>
      </c>
      <c r="AV819" s="13" t="s">
        <v>92</v>
      </c>
      <c r="AW819" s="13" t="s">
        <v>42</v>
      </c>
      <c r="AX819" s="13" t="s">
        <v>83</v>
      </c>
      <c r="AY819" s="154" t="s">
        <v>130</v>
      </c>
    </row>
    <row r="820" spans="2:51" s="15" customFormat="1" ht="12">
      <c r="B820" s="167"/>
      <c r="D820" s="147" t="s">
        <v>141</v>
      </c>
      <c r="E820" s="168" t="s">
        <v>46</v>
      </c>
      <c r="F820" s="169" t="s">
        <v>163</v>
      </c>
      <c r="H820" s="170">
        <v>86.388</v>
      </c>
      <c r="I820" s="171"/>
      <c r="L820" s="167"/>
      <c r="M820" s="185"/>
      <c r="N820" s="186"/>
      <c r="O820" s="186"/>
      <c r="P820" s="186"/>
      <c r="Q820" s="186"/>
      <c r="R820" s="186"/>
      <c r="S820" s="186"/>
      <c r="T820" s="187"/>
      <c r="AT820" s="168" t="s">
        <v>141</v>
      </c>
      <c r="AU820" s="168" t="s">
        <v>92</v>
      </c>
      <c r="AV820" s="15" t="s">
        <v>137</v>
      </c>
      <c r="AW820" s="15" t="s">
        <v>42</v>
      </c>
      <c r="AX820" s="15" t="s">
        <v>88</v>
      </c>
      <c r="AY820" s="168" t="s">
        <v>130</v>
      </c>
    </row>
    <row r="821" spans="2:12" s="1" customFormat="1" ht="6.95" customHeight="1">
      <c r="B821" s="43"/>
      <c r="C821" s="44"/>
      <c r="D821" s="44"/>
      <c r="E821" s="44"/>
      <c r="F821" s="44"/>
      <c r="G821" s="44"/>
      <c r="H821" s="44"/>
      <c r="I821" s="44"/>
      <c r="J821" s="44"/>
      <c r="K821" s="44"/>
      <c r="L821" s="34"/>
    </row>
  </sheetData>
  <sheetProtection algorithmName="SHA-512" hashValue="jjyj1kBrRUvTJsx6CcESJNZH1v2A73BqzoS17hcJxzEhGLRrDIAiJrZItZPrHR8WOqqsBoP5VvfNELC8m7Gj0g==" saltValue="cvtVDAXMWtg5wr04srdo9DubyUjyrvMeu+YwW7pDk9BZ2sFzEq2sSqnKCZooHrI92FGZbmF451tC1mTweKL/Bg==" spinCount="100000" sheet="1" objects="1" scenarios="1" formatColumns="0" formatRows="0" autoFilter="0"/>
  <autoFilter ref="C88:K820"/>
  <mergeCells count="9">
    <mergeCell ref="E50:H50"/>
    <mergeCell ref="E79:H79"/>
    <mergeCell ref="E81:H81"/>
    <mergeCell ref="L2:V2"/>
    <mergeCell ref="E7:H7"/>
    <mergeCell ref="E9:H9"/>
    <mergeCell ref="E18:H18"/>
    <mergeCell ref="E27:H27"/>
    <mergeCell ref="E48:H48"/>
  </mergeCells>
  <hyperlinks>
    <hyperlink ref="F93" r:id="rId1" display="https://podminky.urs.cz/item/CS_URS_2023_02/131113701"/>
    <hyperlink ref="F100" r:id="rId2" display="https://podminky.urs.cz/item/CS_URS_2023_02/162351104"/>
    <hyperlink ref="F123" r:id="rId3" display="https://podminky.urs.cz/item/CS_URS_2023_02/167151101"/>
    <hyperlink ref="F140" r:id="rId4" display="https://podminky.urs.cz/item/CS_URS_2023_02/174111101"/>
    <hyperlink ref="F147" r:id="rId5" display="https://podminky.urs.cz/item/CS_URS_2023_02/181111111"/>
    <hyperlink ref="F164" r:id="rId6" display="https://podminky.urs.cz/item/CS_URS_2023_02/181411133"/>
    <hyperlink ref="F197" r:id="rId7" display="https://podminky.urs.cz/item/CS_URS_2023_02/182311123"/>
    <hyperlink ref="F221" r:id="rId8" display="https://podminky.urs.cz/item/CS_URS_2023_02/348185121"/>
    <hyperlink ref="F229" r:id="rId9" display="https://podminky.urs.cz/item/CS_URS_2023_02/348185131"/>
    <hyperlink ref="F237" r:id="rId10" display="https://podminky.urs.cz/item/CS_URS_2023_02/348185211"/>
    <hyperlink ref="F245" r:id="rId11" display="https://podminky.urs.cz/item/CS_URS_2023_02/911121111"/>
    <hyperlink ref="F269" r:id="rId12" display="https://podminky.urs.cz/item/CS_URS_2023_02/628611102"/>
    <hyperlink ref="F275" r:id="rId13" display="https://podminky.urs.cz/item/CS_URS_2023_02/911122111"/>
    <hyperlink ref="F291" r:id="rId14" display="https://podminky.urs.cz/item/CS_URS_2023_02/911122211"/>
    <hyperlink ref="F318" r:id="rId15" display="https://podminky.urs.cz/item/CS_URS_2023_02/913121111"/>
    <hyperlink ref="F326" r:id="rId16" display="https://podminky.urs.cz/item/CS_URS_2023_02/913121211"/>
    <hyperlink ref="F331" r:id="rId17" display="https://podminky.urs.cz/item/CS_URS_2023_02/919122132"/>
    <hyperlink ref="F342" r:id="rId18" display="https://podminky.urs.cz/item/CS_URS_2023_02/919735112"/>
    <hyperlink ref="F356" r:id="rId19" display="https://podminky.urs.cz/item/CS_URS_2023_02/931994142"/>
    <hyperlink ref="F401" r:id="rId20" display="https://podminky.urs.cz/item/CS_URS_2023_02/938909331"/>
    <hyperlink ref="F428" r:id="rId21" display="https://podminky.urs.cz/item/CS_URS_2023_02/941111121"/>
    <hyperlink ref="F444" r:id="rId22" display="https://podminky.urs.cz/item/CS_URS_2023_02/941111221"/>
    <hyperlink ref="F453" r:id="rId23" display="https://podminky.urs.cz/item/CS_URS_2023_02/941111821"/>
    <hyperlink ref="F469" r:id="rId24" display="https://podminky.urs.cz/item/CS_URS_2023_02/944511111"/>
    <hyperlink ref="F477" r:id="rId25" display="https://podminky.urs.cz/item/CS_URS_2023_02/944511211"/>
    <hyperlink ref="F485" r:id="rId26" display="https://podminky.urs.cz/item/CS_URS_2023_02/944511811"/>
    <hyperlink ref="F497" r:id="rId27" display="https://podminky.urs.cz/item/CS_URS_2023_02/966075211"/>
    <hyperlink ref="F512" r:id="rId28" display="https://podminky.urs.cz/item/CS_URS_2023_02/985121121"/>
    <hyperlink ref="F535" r:id="rId29" display="https://podminky.urs.cz/item/CS_URS_2023_02/985121221"/>
    <hyperlink ref="F546" r:id="rId30" display="https://podminky.urs.cz/item/CS_URS_2023_02/985311112"/>
    <hyperlink ref="F551" r:id="rId31" display="https://podminky.urs.cz/item/CS_URS_2023_02/985311115"/>
    <hyperlink ref="F556" r:id="rId32" display="https://podminky.urs.cz/item/CS_URS_2023_02/985311119"/>
    <hyperlink ref="F561" r:id="rId33" display="https://podminky.urs.cz/item/CS_URS_2023_02/985311212"/>
    <hyperlink ref="F566" r:id="rId34" display="https://podminky.urs.cz/item/CS_URS_2023_02/985311215"/>
    <hyperlink ref="F571" r:id="rId35" display="https://podminky.urs.cz/item/CS_URS_2023_02/985311219"/>
    <hyperlink ref="F577" r:id="rId36" display="https://podminky.urs.cz/item/CS_URS_2023_02/985311312"/>
    <hyperlink ref="F582" r:id="rId37" display="https://podminky.urs.cz/item/CS_URS_2023_02/985311315"/>
    <hyperlink ref="F587" r:id="rId38" display="https://podminky.urs.cz/item/CS_URS_2023_02/985311912"/>
    <hyperlink ref="F623" r:id="rId39" display="https://podminky.urs.cz/item/CS_URS_2023_02/985312111"/>
    <hyperlink ref="F627" r:id="rId40" display="https://podminky.urs.cz/item/CS_URS_2023_02/985312121"/>
    <hyperlink ref="F632" r:id="rId41" display="https://podminky.urs.cz/item/CS_URS_2023_02/985312131"/>
    <hyperlink ref="F636" r:id="rId42" display="https://podminky.urs.cz/item/CS_URS_2023_02/985321111"/>
    <hyperlink ref="F646" r:id="rId43" display="https://podminky.urs.cz/item/CS_URS_2023_02/985321112"/>
    <hyperlink ref="F650" r:id="rId44" display="https://podminky.urs.cz/item/CS_URS_2023_02/985321912"/>
    <hyperlink ref="F660" r:id="rId45" display="https://podminky.urs.cz/item/CS_URS_2023_02/985323111"/>
    <hyperlink ref="F680" r:id="rId46" display="https://podminky.urs.cz/item/CS_URS_2023_02/985323912"/>
    <hyperlink ref="F687" r:id="rId47" display="https://podminky.urs.cz/item/CS_URS_2023_02/985331212"/>
    <hyperlink ref="F694" r:id="rId48" display="https://podminky.urs.cz/item/CS_URS_2023_02/985331912"/>
    <hyperlink ref="F699" r:id="rId49" display="https://podminky.urs.cz/item/CS_URS_2023_02/997221551"/>
    <hyperlink ref="F703" r:id="rId50" display="https://podminky.urs.cz/item/CS_URS_2023_02/997221559"/>
    <hyperlink ref="F707" r:id="rId51" display="https://podminky.urs.cz/item/CS_URS_2023_02/997221873"/>
    <hyperlink ref="F712" r:id="rId52" display="https://podminky.urs.cz/item/CS_URS_2023_02/998212111"/>
    <hyperlink ref="F716" r:id="rId53" display="https://podminky.urs.cz/item/CS_URS_2023_02/741110002"/>
    <hyperlink ref="F723" r:id="rId54" display="https://podminky.urs.cz/item/CS_URS_2023_02/741122122"/>
    <hyperlink ref="F730" r:id="rId55" display="https://podminky.urs.cz/item/CS_URS_2023_02/741372154"/>
    <hyperlink ref="F737" r:id="rId56" display="https://podminky.urs.cz/item/CS_URS_2023_02/741374901"/>
    <hyperlink ref="F741" r:id="rId57" display="https://podminky.urs.cz/item/CS_URS_2023_02/998741101"/>
    <hyperlink ref="F774" r:id="rId58" display="https://podminky.urs.cz/item/CS_URS_2023_02/783335101"/>
    <hyperlink ref="F795" r:id="rId59" display="https://podminky.urs.cz/item/CS_URS_2023_02/783347101"/>
    <hyperlink ref="F806" r:id="rId60" display="https://podminky.urs.cz/item/CS_URS_2023_02/78380169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6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BM177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88"/>
      <c r="M2" s="288"/>
      <c r="N2" s="288"/>
      <c r="O2" s="288"/>
      <c r="P2" s="288"/>
      <c r="Q2" s="288"/>
      <c r="R2" s="288"/>
      <c r="S2" s="288"/>
      <c r="T2" s="288"/>
      <c r="U2" s="288"/>
      <c r="V2" s="288"/>
      <c r="AT2" s="18" t="s">
        <v>94</v>
      </c>
    </row>
    <row r="3" spans="2:46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92</v>
      </c>
    </row>
    <row r="4" spans="2:46" ht="24.95" customHeight="1">
      <c r="B4" s="21"/>
      <c r="D4" s="22" t="s">
        <v>98</v>
      </c>
      <c r="L4" s="21"/>
      <c r="M4" s="87" t="s">
        <v>10</v>
      </c>
      <c r="AT4" s="18" t="s">
        <v>4</v>
      </c>
    </row>
    <row r="5" spans="2:12" ht="6.95" customHeight="1">
      <c r="B5" s="21"/>
      <c r="L5" s="21"/>
    </row>
    <row r="6" spans="2:12" ht="12" customHeight="1">
      <c r="B6" s="21"/>
      <c r="D6" s="28" t="s">
        <v>16</v>
      </c>
      <c r="L6" s="21"/>
    </row>
    <row r="7" spans="2:12" ht="16.5" customHeight="1">
      <c r="B7" s="21"/>
      <c r="E7" s="276" t="str">
        <f>'Rekapitulace stavby'!K6</f>
        <v>Údržbové práce na mostě ev. č. ZR-011</v>
      </c>
      <c r="F7" s="277"/>
      <c r="G7" s="277"/>
      <c r="H7" s="277"/>
      <c r="L7" s="21"/>
    </row>
    <row r="8" spans="2:12" s="1" customFormat="1" ht="12" customHeight="1">
      <c r="B8" s="34"/>
      <c r="D8" s="28" t="s">
        <v>99</v>
      </c>
      <c r="L8" s="34"/>
    </row>
    <row r="9" spans="2:12" s="1" customFormat="1" ht="16.5" customHeight="1">
      <c r="B9" s="34"/>
      <c r="E9" s="258" t="s">
        <v>754</v>
      </c>
      <c r="F9" s="278"/>
      <c r="G9" s="278"/>
      <c r="H9" s="278"/>
      <c r="L9" s="34"/>
    </row>
    <row r="10" spans="2:12" s="1" customFormat="1" ht="12">
      <c r="B10" s="34"/>
      <c r="L10" s="34"/>
    </row>
    <row r="11" spans="2:12" s="1" customFormat="1" ht="12" customHeight="1">
      <c r="B11" s="34"/>
      <c r="D11" s="28" t="s">
        <v>18</v>
      </c>
      <c r="F11" s="26" t="s">
        <v>19</v>
      </c>
      <c r="I11" s="28" t="s">
        <v>20</v>
      </c>
      <c r="J11" s="26" t="s">
        <v>46</v>
      </c>
      <c r="L11" s="34"/>
    </row>
    <row r="12" spans="2:12" s="1" customFormat="1" ht="12" customHeight="1">
      <c r="B12" s="34"/>
      <c r="D12" s="28" t="s">
        <v>22</v>
      </c>
      <c r="F12" s="26" t="s">
        <v>23</v>
      </c>
      <c r="I12" s="28" t="s">
        <v>24</v>
      </c>
      <c r="J12" s="51" t="str">
        <f>'Rekapitulace stavby'!AN8</f>
        <v>13. 12. 2023</v>
      </c>
      <c r="L12" s="34"/>
    </row>
    <row r="13" spans="2:12" s="1" customFormat="1" ht="10.9" customHeight="1">
      <c r="B13" s="34"/>
      <c r="L13" s="34"/>
    </row>
    <row r="14" spans="2:12" s="1" customFormat="1" ht="12" customHeight="1">
      <c r="B14" s="34"/>
      <c r="D14" s="28" t="s">
        <v>30</v>
      </c>
      <c r="I14" s="28" t="s">
        <v>31</v>
      </c>
      <c r="J14" s="26" t="s">
        <v>32</v>
      </c>
      <c r="L14" s="34"/>
    </row>
    <row r="15" spans="2:12" s="1" customFormat="1" ht="18" customHeight="1">
      <c r="B15" s="34"/>
      <c r="E15" s="26" t="s">
        <v>33</v>
      </c>
      <c r="I15" s="28" t="s">
        <v>34</v>
      </c>
      <c r="J15" s="26" t="s">
        <v>35</v>
      </c>
      <c r="L15" s="34"/>
    </row>
    <row r="16" spans="2:12" s="1" customFormat="1" ht="6.95" customHeight="1">
      <c r="B16" s="34"/>
      <c r="L16" s="34"/>
    </row>
    <row r="17" spans="2:12" s="1" customFormat="1" ht="12" customHeight="1">
      <c r="B17" s="34"/>
      <c r="D17" s="28" t="s">
        <v>36</v>
      </c>
      <c r="I17" s="28" t="s">
        <v>31</v>
      </c>
      <c r="J17" s="29" t="str">
        <f>'Rekapitulace stavby'!AN13</f>
        <v>Vyplň údaj</v>
      </c>
      <c r="L17" s="34"/>
    </row>
    <row r="18" spans="2:12" s="1" customFormat="1" ht="18" customHeight="1">
      <c r="B18" s="34"/>
      <c r="E18" s="279" t="str">
        <f>'Rekapitulace stavby'!E14</f>
        <v>Vyplň údaj</v>
      </c>
      <c r="F18" s="243"/>
      <c r="G18" s="243"/>
      <c r="H18" s="243"/>
      <c r="I18" s="28" t="s">
        <v>34</v>
      </c>
      <c r="J18" s="29" t="str">
        <f>'Rekapitulace stavby'!AN14</f>
        <v>Vyplň údaj</v>
      </c>
      <c r="L18" s="34"/>
    </row>
    <row r="19" spans="2:12" s="1" customFormat="1" ht="6.95" customHeight="1">
      <c r="B19" s="34"/>
      <c r="L19" s="34"/>
    </row>
    <row r="20" spans="2:12" s="1" customFormat="1" ht="12" customHeight="1">
      <c r="B20" s="34"/>
      <c r="D20" s="28" t="s">
        <v>38</v>
      </c>
      <c r="I20" s="28" t="s">
        <v>31</v>
      </c>
      <c r="J20" s="26" t="s">
        <v>39</v>
      </c>
      <c r="L20" s="34"/>
    </row>
    <row r="21" spans="2:12" s="1" customFormat="1" ht="18" customHeight="1">
      <c r="B21" s="34"/>
      <c r="E21" s="26" t="s">
        <v>40</v>
      </c>
      <c r="I21" s="28" t="s">
        <v>34</v>
      </c>
      <c r="J21" s="26" t="s">
        <v>41</v>
      </c>
      <c r="L21" s="34"/>
    </row>
    <row r="22" spans="2:12" s="1" customFormat="1" ht="6.95" customHeight="1">
      <c r="B22" s="34"/>
      <c r="L22" s="34"/>
    </row>
    <row r="23" spans="2:12" s="1" customFormat="1" ht="12" customHeight="1">
      <c r="B23" s="34"/>
      <c r="D23" s="28" t="s">
        <v>43</v>
      </c>
      <c r="I23" s="28" t="s">
        <v>31</v>
      </c>
      <c r="J23" s="26" t="s">
        <v>44</v>
      </c>
      <c r="L23" s="34"/>
    </row>
    <row r="24" spans="2:12" s="1" customFormat="1" ht="18" customHeight="1">
      <c r="B24" s="34"/>
      <c r="E24" s="26" t="s">
        <v>45</v>
      </c>
      <c r="I24" s="28" t="s">
        <v>34</v>
      </c>
      <c r="J24" s="26" t="s">
        <v>46</v>
      </c>
      <c r="L24" s="34"/>
    </row>
    <row r="25" spans="2:12" s="1" customFormat="1" ht="6.95" customHeight="1">
      <c r="B25" s="34"/>
      <c r="L25" s="34"/>
    </row>
    <row r="26" spans="2:12" s="1" customFormat="1" ht="12" customHeight="1">
      <c r="B26" s="34"/>
      <c r="D26" s="28" t="s">
        <v>47</v>
      </c>
      <c r="L26" s="34"/>
    </row>
    <row r="27" spans="2:12" s="7" customFormat="1" ht="16.5" customHeight="1">
      <c r="B27" s="88"/>
      <c r="E27" s="247" t="s">
        <v>46</v>
      </c>
      <c r="F27" s="247"/>
      <c r="G27" s="247"/>
      <c r="H27" s="247"/>
      <c r="L27" s="88"/>
    </row>
    <row r="28" spans="2:12" s="1" customFormat="1" ht="6.95" customHeight="1">
      <c r="B28" s="34"/>
      <c r="L28" s="34"/>
    </row>
    <row r="29" spans="2:12" s="1" customFormat="1" ht="6.95" customHeight="1">
      <c r="B29" s="34"/>
      <c r="D29" s="52"/>
      <c r="E29" s="52"/>
      <c r="F29" s="52"/>
      <c r="G29" s="52"/>
      <c r="H29" s="52"/>
      <c r="I29" s="52"/>
      <c r="J29" s="52"/>
      <c r="K29" s="52"/>
      <c r="L29" s="34"/>
    </row>
    <row r="30" spans="2:12" s="1" customFormat="1" ht="25.35" customHeight="1">
      <c r="B30" s="34"/>
      <c r="D30" s="89" t="s">
        <v>49</v>
      </c>
      <c r="J30" s="65">
        <f>ROUND(J83,2)</f>
        <v>0</v>
      </c>
      <c r="L30" s="34"/>
    </row>
    <row r="31" spans="2:12" s="1" customFormat="1" ht="6.95" customHeight="1">
      <c r="B31" s="34"/>
      <c r="D31" s="52"/>
      <c r="E31" s="52"/>
      <c r="F31" s="52"/>
      <c r="G31" s="52"/>
      <c r="H31" s="52"/>
      <c r="I31" s="52"/>
      <c r="J31" s="52"/>
      <c r="K31" s="52"/>
      <c r="L31" s="34"/>
    </row>
    <row r="32" spans="2:12" s="1" customFormat="1" ht="14.45" customHeight="1">
      <c r="B32" s="34"/>
      <c r="F32" s="37" t="s">
        <v>51</v>
      </c>
      <c r="I32" s="37" t="s">
        <v>50</v>
      </c>
      <c r="J32" s="37" t="s">
        <v>52</v>
      </c>
      <c r="L32" s="34"/>
    </row>
    <row r="33" spans="2:12" s="1" customFormat="1" ht="14.45" customHeight="1">
      <c r="B33" s="34"/>
      <c r="D33" s="54" t="s">
        <v>53</v>
      </c>
      <c r="E33" s="28" t="s">
        <v>54</v>
      </c>
      <c r="F33" s="90">
        <f>ROUND((SUM(BE83:BE176)),2)</f>
        <v>0</v>
      </c>
      <c r="I33" s="91">
        <v>0.21</v>
      </c>
      <c r="J33" s="90">
        <f>ROUND(((SUM(BE83:BE176))*I33),2)</f>
        <v>0</v>
      </c>
      <c r="L33" s="34"/>
    </row>
    <row r="34" spans="2:12" s="1" customFormat="1" ht="14.45" customHeight="1">
      <c r="B34" s="34"/>
      <c r="E34" s="28" t="s">
        <v>55</v>
      </c>
      <c r="F34" s="90">
        <f>ROUND((SUM(BF83:BF176)),2)</f>
        <v>0</v>
      </c>
      <c r="I34" s="91">
        <v>0.15</v>
      </c>
      <c r="J34" s="90">
        <f>ROUND(((SUM(BF83:BF176))*I34),2)</f>
        <v>0</v>
      </c>
      <c r="L34" s="34"/>
    </row>
    <row r="35" spans="2:12" s="1" customFormat="1" ht="14.45" customHeight="1" hidden="1">
      <c r="B35" s="34"/>
      <c r="E35" s="28" t="s">
        <v>56</v>
      </c>
      <c r="F35" s="90">
        <f>ROUND((SUM(BG83:BG176)),2)</f>
        <v>0</v>
      </c>
      <c r="I35" s="91">
        <v>0.21</v>
      </c>
      <c r="J35" s="90">
        <f>0</f>
        <v>0</v>
      </c>
      <c r="L35" s="34"/>
    </row>
    <row r="36" spans="2:12" s="1" customFormat="1" ht="14.45" customHeight="1" hidden="1">
      <c r="B36" s="34"/>
      <c r="E36" s="28" t="s">
        <v>57</v>
      </c>
      <c r="F36" s="90">
        <f>ROUND((SUM(BH83:BH176)),2)</f>
        <v>0</v>
      </c>
      <c r="I36" s="91">
        <v>0.15</v>
      </c>
      <c r="J36" s="90">
        <f>0</f>
        <v>0</v>
      </c>
      <c r="L36" s="34"/>
    </row>
    <row r="37" spans="2:12" s="1" customFormat="1" ht="14.45" customHeight="1" hidden="1">
      <c r="B37" s="34"/>
      <c r="E37" s="28" t="s">
        <v>58</v>
      </c>
      <c r="F37" s="90">
        <f>ROUND((SUM(BI83:BI176)),2)</f>
        <v>0</v>
      </c>
      <c r="I37" s="91">
        <v>0</v>
      </c>
      <c r="J37" s="90">
        <f>0</f>
        <v>0</v>
      </c>
      <c r="L37" s="34"/>
    </row>
    <row r="38" spans="2:12" s="1" customFormat="1" ht="6.95" customHeight="1">
      <c r="B38" s="34"/>
      <c r="L38" s="34"/>
    </row>
    <row r="39" spans="2:12" s="1" customFormat="1" ht="25.35" customHeight="1">
      <c r="B39" s="34"/>
      <c r="C39" s="92"/>
      <c r="D39" s="93" t="s">
        <v>59</v>
      </c>
      <c r="E39" s="56"/>
      <c r="F39" s="56"/>
      <c r="G39" s="94" t="s">
        <v>60</v>
      </c>
      <c r="H39" s="95" t="s">
        <v>61</v>
      </c>
      <c r="I39" s="56"/>
      <c r="J39" s="96">
        <f>SUM(J30:J37)</f>
        <v>0</v>
      </c>
      <c r="K39" s="97"/>
      <c r="L39" s="34"/>
    </row>
    <row r="40" spans="2:12" s="1" customFormat="1" ht="14.45" customHeight="1">
      <c r="B40" s="43"/>
      <c r="C40" s="44"/>
      <c r="D40" s="44"/>
      <c r="E40" s="44"/>
      <c r="F40" s="44"/>
      <c r="G40" s="44"/>
      <c r="H40" s="44"/>
      <c r="I40" s="44"/>
      <c r="J40" s="44"/>
      <c r="K40" s="44"/>
      <c r="L40" s="34"/>
    </row>
    <row r="44" spans="2:12" s="1" customFormat="1" ht="6.95" customHeight="1">
      <c r="B44" s="45"/>
      <c r="C44" s="46"/>
      <c r="D44" s="46"/>
      <c r="E44" s="46"/>
      <c r="F44" s="46"/>
      <c r="G44" s="46"/>
      <c r="H44" s="46"/>
      <c r="I44" s="46"/>
      <c r="J44" s="46"/>
      <c r="K44" s="46"/>
      <c r="L44" s="34"/>
    </row>
    <row r="45" spans="2:12" s="1" customFormat="1" ht="24.95" customHeight="1">
      <c r="B45" s="34"/>
      <c r="C45" s="22" t="s">
        <v>101</v>
      </c>
      <c r="L45" s="34"/>
    </row>
    <row r="46" spans="2:12" s="1" customFormat="1" ht="6.95" customHeight="1">
      <c r="B46" s="34"/>
      <c r="L46" s="34"/>
    </row>
    <row r="47" spans="2:12" s="1" customFormat="1" ht="12" customHeight="1">
      <c r="B47" s="34"/>
      <c r="C47" s="28" t="s">
        <v>16</v>
      </c>
      <c r="L47" s="34"/>
    </row>
    <row r="48" spans="2:12" s="1" customFormat="1" ht="16.5" customHeight="1">
      <c r="B48" s="34"/>
      <c r="E48" s="276" t="str">
        <f>E7</f>
        <v>Údržbové práce na mostě ev. č. ZR-011</v>
      </c>
      <c r="F48" s="277"/>
      <c r="G48" s="277"/>
      <c r="H48" s="277"/>
      <c r="L48" s="34"/>
    </row>
    <row r="49" spans="2:12" s="1" customFormat="1" ht="12" customHeight="1">
      <c r="B49" s="34"/>
      <c r="C49" s="28" t="s">
        <v>99</v>
      </c>
      <c r="L49" s="34"/>
    </row>
    <row r="50" spans="2:12" s="1" customFormat="1" ht="16.5" customHeight="1">
      <c r="B50" s="34"/>
      <c r="E50" s="258" t="str">
        <f>E9</f>
        <v>2 - Údržbové práce na mostě ev. č. ZR-011 - Demolice</v>
      </c>
      <c r="F50" s="278"/>
      <c r="G50" s="278"/>
      <c r="H50" s="278"/>
      <c r="L50" s="34"/>
    </row>
    <row r="51" spans="2:12" s="1" customFormat="1" ht="6.95" customHeight="1">
      <c r="B51" s="34"/>
      <c r="L51" s="34"/>
    </row>
    <row r="52" spans="2:12" s="1" customFormat="1" ht="12" customHeight="1">
      <c r="B52" s="34"/>
      <c r="C52" s="28" t="s">
        <v>22</v>
      </c>
      <c r="F52" s="26" t="str">
        <f>F12</f>
        <v>Žďár nad Sázavou</v>
      </c>
      <c r="I52" s="28" t="s">
        <v>24</v>
      </c>
      <c r="J52" s="51" t="str">
        <f>IF(J12="","",J12)</f>
        <v>13. 12. 2023</v>
      </c>
      <c r="L52" s="34"/>
    </row>
    <row r="53" spans="2:12" s="1" customFormat="1" ht="6.95" customHeight="1">
      <c r="B53" s="34"/>
      <c r="L53" s="34"/>
    </row>
    <row r="54" spans="2:12" s="1" customFormat="1" ht="15.2" customHeight="1">
      <c r="B54" s="34"/>
      <c r="C54" s="28" t="s">
        <v>30</v>
      </c>
      <c r="F54" s="26" t="str">
        <f>E15</f>
        <v>Město Žďár nad Sázavou</v>
      </c>
      <c r="I54" s="28" t="s">
        <v>38</v>
      </c>
      <c r="J54" s="32" t="str">
        <f>E21</f>
        <v>Designtec s.r.o.</v>
      </c>
      <c r="L54" s="34"/>
    </row>
    <row r="55" spans="2:12" s="1" customFormat="1" ht="15.2" customHeight="1">
      <c r="B55" s="34"/>
      <c r="C55" s="28" t="s">
        <v>36</v>
      </c>
      <c r="F55" s="26" t="str">
        <f>IF(E18="","",E18)</f>
        <v>Vyplň údaj</v>
      </c>
      <c r="I55" s="28" t="s">
        <v>43</v>
      </c>
      <c r="J55" s="32" t="str">
        <f>E24</f>
        <v>Ing. Michal Pospíšil</v>
      </c>
      <c r="L55" s="34"/>
    </row>
    <row r="56" spans="2:12" s="1" customFormat="1" ht="10.35" customHeight="1">
      <c r="B56" s="34"/>
      <c r="L56" s="34"/>
    </row>
    <row r="57" spans="2:12" s="1" customFormat="1" ht="29.25" customHeight="1">
      <c r="B57" s="34"/>
      <c r="C57" s="98" t="s">
        <v>102</v>
      </c>
      <c r="D57" s="92"/>
      <c r="E57" s="92"/>
      <c r="F57" s="92"/>
      <c r="G57" s="92"/>
      <c r="H57" s="92"/>
      <c r="I57" s="92"/>
      <c r="J57" s="99" t="s">
        <v>103</v>
      </c>
      <c r="K57" s="92"/>
      <c r="L57" s="34"/>
    </row>
    <row r="58" spans="2:12" s="1" customFormat="1" ht="10.35" customHeight="1">
      <c r="B58" s="34"/>
      <c r="L58" s="34"/>
    </row>
    <row r="59" spans="2:47" s="1" customFormat="1" ht="22.9" customHeight="1">
      <c r="B59" s="34"/>
      <c r="C59" s="100" t="s">
        <v>81</v>
      </c>
      <c r="J59" s="65">
        <f>J83</f>
        <v>0</v>
      </c>
      <c r="L59" s="34"/>
      <c r="AU59" s="18" t="s">
        <v>104</v>
      </c>
    </row>
    <row r="60" spans="2:12" s="8" customFormat="1" ht="24.95" customHeight="1">
      <c r="B60" s="101"/>
      <c r="D60" s="102" t="s">
        <v>105</v>
      </c>
      <c r="E60" s="103"/>
      <c r="F60" s="103"/>
      <c r="G60" s="103"/>
      <c r="H60" s="103"/>
      <c r="I60" s="103"/>
      <c r="J60" s="104">
        <f>J84</f>
        <v>0</v>
      </c>
      <c r="L60" s="101"/>
    </row>
    <row r="61" spans="2:12" s="9" customFormat="1" ht="19.9" customHeight="1">
      <c r="B61" s="105"/>
      <c r="D61" s="106" t="s">
        <v>106</v>
      </c>
      <c r="E61" s="107"/>
      <c r="F61" s="107"/>
      <c r="G61" s="107"/>
      <c r="H61" s="107"/>
      <c r="I61" s="107"/>
      <c r="J61" s="108">
        <f>J85</f>
        <v>0</v>
      </c>
      <c r="L61" s="105"/>
    </row>
    <row r="62" spans="2:12" s="9" customFormat="1" ht="19.9" customHeight="1">
      <c r="B62" s="105"/>
      <c r="D62" s="106" t="s">
        <v>109</v>
      </c>
      <c r="E62" s="107"/>
      <c r="F62" s="107"/>
      <c r="G62" s="107"/>
      <c r="H62" s="107"/>
      <c r="I62" s="107"/>
      <c r="J62" s="108">
        <f>J126</f>
        <v>0</v>
      </c>
      <c r="L62" s="105"/>
    </row>
    <row r="63" spans="2:12" s="9" customFormat="1" ht="19.9" customHeight="1">
      <c r="B63" s="105"/>
      <c r="D63" s="106" t="s">
        <v>110</v>
      </c>
      <c r="E63" s="107"/>
      <c r="F63" s="107"/>
      <c r="G63" s="107"/>
      <c r="H63" s="107"/>
      <c r="I63" s="107"/>
      <c r="J63" s="108">
        <f>J141</f>
        <v>0</v>
      </c>
      <c r="L63" s="105"/>
    </row>
    <row r="64" spans="2:12" s="1" customFormat="1" ht="21.75" customHeight="1">
      <c r="B64" s="34"/>
      <c r="L64" s="34"/>
    </row>
    <row r="65" spans="2:12" s="1" customFormat="1" ht="6.95" customHeight="1">
      <c r="B65" s="43"/>
      <c r="C65" s="44"/>
      <c r="D65" s="44"/>
      <c r="E65" s="44"/>
      <c r="F65" s="44"/>
      <c r="G65" s="44"/>
      <c r="H65" s="44"/>
      <c r="I65" s="44"/>
      <c r="J65" s="44"/>
      <c r="K65" s="44"/>
      <c r="L65" s="34"/>
    </row>
    <row r="69" spans="2:12" s="1" customFormat="1" ht="6.95" customHeight="1">
      <c r="B69" s="45"/>
      <c r="C69" s="46"/>
      <c r="D69" s="46"/>
      <c r="E69" s="46"/>
      <c r="F69" s="46"/>
      <c r="G69" s="46"/>
      <c r="H69" s="46"/>
      <c r="I69" s="46"/>
      <c r="J69" s="46"/>
      <c r="K69" s="46"/>
      <c r="L69" s="34"/>
    </row>
    <row r="70" spans="2:12" s="1" customFormat="1" ht="24.95" customHeight="1">
      <c r="B70" s="34"/>
      <c r="C70" s="22" t="s">
        <v>115</v>
      </c>
      <c r="L70" s="34"/>
    </row>
    <row r="71" spans="2:12" s="1" customFormat="1" ht="6.95" customHeight="1">
      <c r="B71" s="34"/>
      <c r="L71" s="34"/>
    </row>
    <row r="72" spans="2:12" s="1" customFormat="1" ht="12" customHeight="1">
      <c r="B72" s="34"/>
      <c r="C72" s="28" t="s">
        <v>16</v>
      </c>
      <c r="L72" s="34"/>
    </row>
    <row r="73" spans="2:12" s="1" customFormat="1" ht="16.5" customHeight="1">
      <c r="B73" s="34"/>
      <c r="E73" s="276" t="str">
        <f>E7</f>
        <v>Údržbové práce na mostě ev. č. ZR-011</v>
      </c>
      <c r="F73" s="277"/>
      <c r="G73" s="277"/>
      <c r="H73" s="277"/>
      <c r="L73" s="34"/>
    </row>
    <row r="74" spans="2:12" s="1" customFormat="1" ht="12" customHeight="1">
      <c r="B74" s="34"/>
      <c r="C74" s="28" t="s">
        <v>99</v>
      </c>
      <c r="L74" s="34"/>
    </row>
    <row r="75" spans="2:12" s="1" customFormat="1" ht="16.5" customHeight="1">
      <c r="B75" s="34"/>
      <c r="E75" s="258" t="str">
        <f>E9</f>
        <v>2 - Údržbové práce na mostě ev. č. ZR-011 - Demolice</v>
      </c>
      <c r="F75" s="278"/>
      <c r="G75" s="278"/>
      <c r="H75" s="278"/>
      <c r="L75" s="34"/>
    </row>
    <row r="76" spans="2:12" s="1" customFormat="1" ht="6.95" customHeight="1">
      <c r="B76" s="34"/>
      <c r="L76" s="34"/>
    </row>
    <row r="77" spans="2:12" s="1" customFormat="1" ht="12" customHeight="1">
      <c r="B77" s="34"/>
      <c r="C77" s="28" t="s">
        <v>22</v>
      </c>
      <c r="F77" s="26" t="str">
        <f>F12</f>
        <v>Žďár nad Sázavou</v>
      </c>
      <c r="I77" s="28" t="s">
        <v>24</v>
      </c>
      <c r="J77" s="51" t="str">
        <f>IF(J12="","",J12)</f>
        <v>13. 12. 2023</v>
      </c>
      <c r="L77" s="34"/>
    </row>
    <row r="78" spans="2:12" s="1" customFormat="1" ht="6.95" customHeight="1">
      <c r="B78" s="34"/>
      <c r="L78" s="34"/>
    </row>
    <row r="79" spans="2:12" s="1" customFormat="1" ht="15.2" customHeight="1">
      <c r="B79" s="34"/>
      <c r="C79" s="28" t="s">
        <v>30</v>
      </c>
      <c r="F79" s="26" t="str">
        <f>E15</f>
        <v>Město Žďár nad Sázavou</v>
      </c>
      <c r="I79" s="28" t="s">
        <v>38</v>
      </c>
      <c r="J79" s="32" t="str">
        <f>E21</f>
        <v>Designtec s.r.o.</v>
      </c>
      <c r="L79" s="34"/>
    </row>
    <row r="80" spans="2:12" s="1" customFormat="1" ht="15.2" customHeight="1">
      <c r="B80" s="34"/>
      <c r="C80" s="28" t="s">
        <v>36</v>
      </c>
      <c r="F80" s="26" t="str">
        <f>IF(E18="","",E18)</f>
        <v>Vyplň údaj</v>
      </c>
      <c r="I80" s="28" t="s">
        <v>43</v>
      </c>
      <c r="J80" s="32" t="str">
        <f>E24</f>
        <v>Ing. Michal Pospíšil</v>
      </c>
      <c r="L80" s="34"/>
    </row>
    <row r="81" spans="2:12" s="1" customFormat="1" ht="10.35" customHeight="1">
      <c r="B81" s="34"/>
      <c r="L81" s="34"/>
    </row>
    <row r="82" spans="2:20" s="10" customFormat="1" ht="29.25" customHeight="1">
      <c r="B82" s="109"/>
      <c r="C82" s="110" t="s">
        <v>116</v>
      </c>
      <c r="D82" s="111" t="s">
        <v>68</v>
      </c>
      <c r="E82" s="111" t="s">
        <v>64</v>
      </c>
      <c r="F82" s="111" t="s">
        <v>65</v>
      </c>
      <c r="G82" s="111" t="s">
        <v>117</v>
      </c>
      <c r="H82" s="111" t="s">
        <v>118</v>
      </c>
      <c r="I82" s="111" t="s">
        <v>119</v>
      </c>
      <c r="J82" s="111" t="s">
        <v>103</v>
      </c>
      <c r="K82" s="112" t="s">
        <v>120</v>
      </c>
      <c r="L82" s="109"/>
      <c r="M82" s="58" t="s">
        <v>46</v>
      </c>
      <c r="N82" s="59" t="s">
        <v>53</v>
      </c>
      <c r="O82" s="59" t="s">
        <v>121</v>
      </c>
      <c r="P82" s="59" t="s">
        <v>122</v>
      </c>
      <c r="Q82" s="59" t="s">
        <v>123</v>
      </c>
      <c r="R82" s="59" t="s">
        <v>124</v>
      </c>
      <c r="S82" s="59" t="s">
        <v>125</v>
      </c>
      <c r="T82" s="60" t="s">
        <v>126</v>
      </c>
    </row>
    <row r="83" spans="2:63" s="1" customFormat="1" ht="22.9" customHeight="1">
      <c r="B83" s="34"/>
      <c r="C83" s="63" t="s">
        <v>127</v>
      </c>
      <c r="J83" s="113">
        <f>BK83</f>
        <v>0</v>
      </c>
      <c r="L83" s="34"/>
      <c r="M83" s="61"/>
      <c r="N83" s="52"/>
      <c r="O83" s="52"/>
      <c r="P83" s="114">
        <f>P84</f>
        <v>0</v>
      </c>
      <c r="Q83" s="52"/>
      <c r="R83" s="114">
        <f>R84</f>
        <v>0.017532</v>
      </c>
      <c r="S83" s="52"/>
      <c r="T83" s="115">
        <f>T84</f>
        <v>1.5639</v>
      </c>
      <c r="AT83" s="18" t="s">
        <v>82</v>
      </c>
      <c r="AU83" s="18" t="s">
        <v>104</v>
      </c>
      <c r="BK83" s="116">
        <f>BK84</f>
        <v>0</v>
      </c>
    </row>
    <row r="84" spans="2:63" s="11" customFormat="1" ht="25.9" customHeight="1">
      <c r="B84" s="117"/>
      <c r="D84" s="118" t="s">
        <v>82</v>
      </c>
      <c r="E84" s="119" t="s">
        <v>128</v>
      </c>
      <c r="F84" s="119" t="s">
        <v>129</v>
      </c>
      <c r="I84" s="120"/>
      <c r="J84" s="121">
        <f>BK84</f>
        <v>0</v>
      </c>
      <c r="L84" s="117"/>
      <c r="M84" s="122"/>
      <c r="P84" s="123">
        <f>P85+P126+P141</f>
        <v>0</v>
      </c>
      <c r="R84" s="123">
        <f>R85+R126+R141</f>
        <v>0.017532</v>
      </c>
      <c r="T84" s="124">
        <f>T85+T126+T141</f>
        <v>1.5639</v>
      </c>
      <c r="AR84" s="118" t="s">
        <v>88</v>
      </c>
      <c r="AT84" s="125" t="s">
        <v>82</v>
      </c>
      <c r="AU84" s="125" t="s">
        <v>83</v>
      </c>
      <c r="AY84" s="118" t="s">
        <v>130</v>
      </c>
      <c r="BK84" s="126">
        <f>BK85+BK126+BK141</f>
        <v>0</v>
      </c>
    </row>
    <row r="85" spans="2:63" s="11" customFormat="1" ht="22.9" customHeight="1">
      <c r="B85" s="117"/>
      <c r="D85" s="118" t="s">
        <v>82</v>
      </c>
      <c r="E85" s="127" t="s">
        <v>88</v>
      </c>
      <c r="F85" s="127" t="s">
        <v>131</v>
      </c>
      <c r="I85" s="120"/>
      <c r="J85" s="128">
        <f>BK85</f>
        <v>0</v>
      </c>
      <c r="L85" s="117"/>
      <c r="M85" s="122"/>
      <c r="P85" s="123">
        <f>SUM(P86:P125)</f>
        <v>0</v>
      </c>
      <c r="R85" s="123">
        <f>SUM(R86:R125)</f>
        <v>0</v>
      </c>
      <c r="T85" s="124">
        <f>SUM(T86:T125)</f>
        <v>0</v>
      </c>
      <c r="AR85" s="118" t="s">
        <v>88</v>
      </c>
      <c r="AT85" s="125" t="s">
        <v>82</v>
      </c>
      <c r="AU85" s="125" t="s">
        <v>88</v>
      </c>
      <c r="AY85" s="118" t="s">
        <v>130</v>
      </c>
      <c r="BK85" s="126">
        <f>SUM(BK86:BK125)</f>
        <v>0</v>
      </c>
    </row>
    <row r="86" spans="2:65" s="1" customFormat="1" ht="24.2" customHeight="1">
      <c r="B86" s="34"/>
      <c r="C86" s="129" t="s">
        <v>88</v>
      </c>
      <c r="D86" s="129" t="s">
        <v>132</v>
      </c>
      <c r="E86" s="130" t="s">
        <v>755</v>
      </c>
      <c r="F86" s="131" t="s">
        <v>756</v>
      </c>
      <c r="G86" s="132" t="s">
        <v>176</v>
      </c>
      <c r="H86" s="133">
        <v>50</v>
      </c>
      <c r="I86" s="134"/>
      <c r="J86" s="135">
        <f>ROUND(I86*H86,2)</f>
        <v>0</v>
      </c>
      <c r="K86" s="131" t="s">
        <v>46</v>
      </c>
      <c r="L86" s="34"/>
      <c r="M86" s="136" t="s">
        <v>46</v>
      </c>
      <c r="N86" s="137" t="s">
        <v>54</v>
      </c>
      <c r="P86" s="138">
        <f>O86*H86</f>
        <v>0</v>
      </c>
      <c r="Q86" s="138">
        <v>0</v>
      </c>
      <c r="R86" s="138">
        <f>Q86*H86</f>
        <v>0</v>
      </c>
      <c r="S86" s="138">
        <v>0</v>
      </c>
      <c r="T86" s="139">
        <f>S86*H86</f>
        <v>0</v>
      </c>
      <c r="AR86" s="140" t="s">
        <v>137</v>
      </c>
      <c r="AT86" s="140" t="s">
        <v>132</v>
      </c>
      <c r="AU86" s="140" t="s">
        <v>92</v>
      </c>
      <c r="AY86" s="18" t="s">
        <v>130</v>
      </c>
      <c r="BE86" s="141">
        <f>IF(N86="základní",J86,0)</f>
        <v>0</v>
      </c>
      <c r="BF86" s="141">
        <f>IF(N86="snížená",J86,0)</f>
        <v>0</v>
      </c>
      <c r="BG86" s="141">
        <f>IF(N86="zákl. přenesená",J86,0)</f>
        <v>0</v>
      </c>
      <c r="BH86" s="141">
        <f>IF(N86="sníž. přenesená",J86,0)</f>
        <v>0</v>
      </c>
      <c r="BI86" s="141">
        <f>IF(N86="nulová",J86,0)</f>
        <v>0</v>
      </c>
      <c r="BJ86" s="18" t="s">
        <v>88</v>
      </c>
      <c r="BK86" s="141">
        <f>ROUND(I86*H86,2)</f>
        <v>0</v>
      </c>
      <c r="BL86" s="18" t="s">
        <v>137</v>
      </c>
      <c r="BM86" s="140" t="s">
        <v>757</v>
      </c>
    </row>
    <row r="87" spans="2:47" s="1" customFormat="1" ht="12">
      <c r="B87" s="34"/>
      <c r="D87" s="147" t="s">
        <v>240</v>
      </c>
      <c r="F87" s="184" t="s">
        <v>758</v>
      </c>
      <c r="I87" s="144"/>
      <c r="L87" s="34"/>
      <c r="M87" s="145"/>
      <c r="T87" s="55"/>
      <c r="AT87" s="18" t="s">
        <v>240</v>
      </c>
      <c r="AU87" s="18" t="s">
        <v>92</v>
      </c>
    </row>
    <row r="88" spans="2:51" s="12" customFormat="1" ht="12">
      <c r="B88" s="146"/>
      <c r="D88" s="147" t="s">
        <v>141</v>
      </c>
      <c r="E88" s="148" t="s">
        <v>46</v>
      </c>
      <c r="F88" s="149" t="s">
        <v>759</v>
      </c>
      <c r="H88" s="148" t="s">
        <v>46</v>
      </c>
      <c r="I88" s="150"/>
      <c r="L88" s="146"/>
      <c r="M88" s="151"/>
      <c r="T88" s="152"/>
      <c r="AT88" s="148" t="s">
        <v>141</v>
      </c>
      <c r="AU88" s="148" t="s">
        <v>92</v>
      </c>
      <c r="AV88" s="12" t="s">
        <v>88</v>
      </c>
      <c r="AW88" s="12" t="s">
        <v>42</v>
      </c>
      <c r="AX88" s="12" t="s">
        <v>83</v>
      </c>
      <c r="AY88" s="148" t="s">
        <v>130</v>
      </c>
    </row>
    <row r="89" spans="2:51" s="13" customFormat="1" ht="12">
      <c r="B89" s="153"/>
      <c r="D89" s="147" t="s">
        <v>141</v>
      </c>
      <c r="E89" s="154" t="s">
        <v>46</v>
      </c>
      <c r="F89" s="155" t="s">
        <v>575</v>
      </c>
      <c r="H89" s="156">
        <v>50</v>
      </c>
      <c r="I89" s="157"/>
      <c r="L89" s="153"/>
      <c r="M89" s="158"/>
      <c r="T89" s="159"/>
      <c r="AT89" s="154" t="s">
        <v>141</v>
      </c>
      <c r="AU89" s="154" t="s">
        <v>92</v>
      </c>
      <c r="AV89" s="13" t="s">
        <v>92</v>
      </c>
      <c r="AW89" s="13" t="s">
        <v>42</v>
      </c>
      <c r="AX89" s="13" t="s">
        <v>88</v>
      </c>
      <c r="AY89" s="154" t="s">
        <v>130</v>
      </c>
    </row>
    <row r="90" spans="2:65" s="1" customFormat="1" ht="44.25" customHeight="1">
      <c r="B90" s="34"/>
      <c r="C90" s="129" t="s">
        <v>92</v>
      </c>
      <c r="D90" s="129" t="s">
        <v>132</v>
      </c>
      <c r="E90" s="130" t="s">
        <v>760</v>
      </c>
      <c r="F90" s="131" t="s">
        <v>761</v>
      </c>
      <c r="G90" s="132" t="s">
        <v>176</v>
      </c>
      <c r="H90" s="133">
        <v>20</v>
      </c>
      <c r="I90" s="134"/>
      <c r="J90" s="135">
        <f>ROUND(I90*H90,2)</f>
        <v>0</v>
      </c>
      <c r="K90" s="131" t="s">
        <v>136</v>
      </c>
      <c r="L90" s="34"/>
      <c r="M90" s="136" t="s">
        <v>46</v>
      </c>
      <c r="N90" s="137" t="s">
        <v>54</v>
      </c>
      <c r="P90" s="138">
        <f>O90*H90</f>
        <v>0</v>
      </c>
      <c r="Q90" s="138">
        <v>0</v>
      </c>
      <c r="R90" s="138">
        <f>Q90*H90</f>
        <v>0</v>
      </c>
      <c r="S90" s="138">
        <v>0</v>
      </c>
      <c r="T90" s="139">
        <f>S90*H90</f>
        <v>0</v>
      </c>
      <c r="AR90" s="140" t="s">
        <v>137</v>
      </c>
      <c r="AT90" s="140" t="s">
        <v>132</v>
      </c>
      <c r="AU90" s="140" t="s">
        <v>92</v>
      </c>
      <c r="AY90" s="18" t="s">
        <v>130</v>
      </c>
      <c r="BE90" s="141">
        <f>IF(N90="základní",J90,0)</f>
        <v>0</v>
      </c>
      <c r="BF90" s="141">
        <f>IF(N90="snížená",J90,0)</f>
        <v>0</v>
      </c>
      <c r="BG90" s="141">
        <f>IF(N90="zákl. přenesená",J90,0)</f>
        <v>0</v>
      </c>
      <c r="BH90" s="141">
        <f>IF(N90="sníž. přenesená",J90,0)</f>
        <v>0</v>
      </c>
      <c r="BI90" s="141">
        <f>IF(N90="nulová",J90,0)</f>
        <v>0</v>
      </c>
      <c r="BJ90" s="18" t="s">
        <v>88</v>
      </c>
      <c r="BK90" s="141">
        <f>ROUND(I90*H90,2)</f>
        <v>0</v>
      </c>
      <c r="BL90" s="18" t="s">
        <v>137</v>
      </c>
      <c r="BM90" s="140" t="s">
        <v>762</v>
      </c>
    </row>
    <row r="91" spans="2:47" s="1" customFormat="1" ht="12">
      <c r="B91" s="34"/>
      <c r="D91" s="142" t="s">
        <v>139</v>
      </c>
      <c r="F91" s="143" t="s">
        <v>763</v>
      </c>
      <c r="I91" s="144"/>
      <c r="L91" s="34"/>
      <c r="M91" s="145"/>
      <c r="T91" s="55"/>
      <c r="AT91" s="18" t="s">
        <v>139</v>
      </c>
      <c r="AU91" s="18" t="s">
        <v>92</v>
      </c>
    </row>
    <row r="92" spans="2:47" s="1" customFormat="1" ht="12">
      <c r="B92" s="34"/>
      <c r="D92" s="147" t="s">
        <v>240</v>
      </c>
      <c r="F92" s="184" t="s">
        <v>764</v>
      </c>
      <c r="I92" s="144"/>
      <c r="L92" s="34"/>
      <c r="M92" s="145"/>
      <c r="T92" s="55"/>
      <c r="AT92" s="18" t="s">
        <v>240</v>
      </c>
      <c r="AU92" s="18" t="s">
        <v>92</v>
      </c>
    </row>
    <row r="93" spans="2:51" s="12" customFormat="1" ht="12">
      <c r="B93" s="146"/>
      <c r="D93" s="147" t="s">
        <v>141</v>
      </c>
      <c r="E93" s="148" t="s">
        <v>46</v>
      </c>
      <c r="F93" s="149" t="s">
        <v>765</v>
      </c>
      <c r="H93" s="148" t="s">
        <v>46</v>
      </c>
      <c r="I93" s="150"/>
      <c r="L93" s="146"/>
      <c r="M93" s="151"/>
      <c r="T93" s="152"/>
      <c r="AT93" s="148" t="s">
        <v>141</v>
      </c>
      <c r="AU93" s="148" t="s">
        <v>92</v>
      </c>
      <c r="AV93" s="12" t="s">
        <v>88</v>
      </c>
      <c r="AW93" s="12" t="s">
        <v>42</v>
      </c>
      <c r="AX93" s="12" t="s">
        <v>83</v>
      </c>
      <c r="AY93" s="148" t="s">
        <v>130</v>
      </c>
    </row>
    <row r="94" spans="2:51" s="13" customFormat="1" ht="12">
      <c r="B94" s="153"/>
      <c r="D94" s="147" t="s">
        <v>141</v>
      </c>
      <c r="E94" s="154" t="s">
        <v>46</v>
      </c>
      <c r="F94" s="155" t="s">
        <v>303</v>
      </c>
      <c r="H94" s="156">
        <v>20</v>
      </c>
      <c r="I94" s="157"/>
      <c r="L94" s="153"/>
      <c r="M94" s="158"/>
      <c r="T94" s="159"/>
      <c r="AT94" s="154" t="s">
        <v>141</v>
      </c>
      <c r="AU94" s="154" t="s">
        <v>92</v>
      </c>
      <c r="AV94" s="13" t="s">
        <v>92</v>
      </c>
      <c r="AW94" s="13" t="s">
        <v>42</v>
      </c>
      <c r="AX94" s="13" t="s">
        <v>88</v>
      </c>
      <c r="AY94" s="154" t="s">
        <v>130</v>
      </c>
    </row>
    <row r="95" spans="2:65" s="1" customFormat="1" ht="24.2" customHeight="1">
      <c r="B95" s="34"/>
      <c r="C95" s="129" t="s">
        <v>95</v>
      </c>
      <c r="D95" s="129" t="s">
        <v>132</v>
      </c>
      <c r="E95" s="130" t="s">
        <v>766</v>
      </c>
      <c r="F95" s="131" t="s">
        <v>767</v>
      </c>
      <c r="G95" s="132" t="s">
        <v>176</v>
      </c>
      <c r="H95" s="133">
        <v>16.72</v>
      </c>
      <c r="I95" s="134"/>
      <c r="J95" s="135">
        <f>ROUND(I95*H95,2)</f>
        <v>0</v>
      </c>
      <c r="K95" s="131" t="s">
        <v>136</v>
      </c>
      <c r="L95" s="34"/>
      <c r="M95" s="136" t="s">
        <v>46</v>
      </c>
      <c r="N95" s="137" t="s">
        <v>54</v>
      </c>
      <c r="P95" s="138">
        <f>O95*H95</f>
        <v>0</v>
      </c>
      <c r="Q95" s="138">
        <v>0</v>
      </c>
      <c r="R95" s="138">
        <f>Q95*H95</f>
        <v>0</v>
      </c>
      <c r="S95" s="138">
        <v>0</v>
      </c>
      <c r="T95" s="139">
        <f>S95*H95</f>
        <v>0</v>
      </c>
      <c r="AR95" s="140" t="s">
        <v>137</v>
      </c>
      <c r="AT95" s="140" t="s">
        <v>132</v>
      </c>
      <c r="AU95" s="140" t="s">
        <v>92</v>
      </c>
      <c r="AY95" s="18" t="s">
        <v>130</v>
      </c>
      <c r="BE95" s="141">
        <f>IF(N95="základní",J95,0)</f>
        <v>0</v>
      </c>
      <c r="BF95" s="141">
        <f>IF(N95="snížená",J95,0)</f>
        <v>0</v>
      </c>
      <c r="BG95" s="141">
        <f>IF(N95="zákl. přenesená",J95,0)</f>
        <v>0</v>
      </c>
      <c r="BH95" s="141">
        <f>IF(N95="sníž. přenesená",J95,0)</f>
        <v>0</v>
      </c>
      <c r="BI95" s="141">
        <f>IF(N95="nulová",J95,0)</f>
        <v>0</v>
      </c>
      <c r="BJ95" s="18" t="s">
        <v>88</v>
      </c>
      <c r="BK95" s="141">
        <f>ROUND(I95*H95,2)</f>
        <v>0</v>
      </c>
      <c r="BL95" s="18" t="s">
        <v>137</v>
      </c>
      <c r="BM95" s="140" t="s">
        <v>768</v>
      </c>
    </row>
    <row r="96" spans="2:47" s="1" customFormat="1" ht="12">
      <c r="B96" s="34"/>
      <c r="D96" s="142" t="s">
        <v>139</v>
      </c>
      <c r="F96" s="143" t="s">
        <v>769</v>
      </c>
      <c r="I96" s="144"/>
      <c r="L96" s="34"/>
      <c r="M96" s="145"/>
      <c r="T96" s="55"/>
      <c r="AT96" s="18" t="s">
        <v>139</v>
      </c>
      <c r="AU96" s="18" t="s">
        <v>92</v>
      </c>
    </row>
    <row r="97" spans="2:47" s="1" customFormat="1" ht="12">
      <c r="B97" s="34"/>
      <c r="D97" s="147" t="s">
        <v>240</v>
      </c>
      <c r="F97" s="184" t="s">
        <v>770</v>
      </c>
      <c r="I97" s="144"/>
      <c r="L97" s="34"/>
      <c r="M97" s="145"/>
      <c r="T97" s="55"/>
      <c r="AT97" s="18" t="s">
        <v>240</v>
      </c>
      <c r="AU97" s="18" t="s">
        <v>92</v>
      </c>
    </row>
    <row r="98" spans="2:51" s="12" customFormat="1" ht="12">
      <c r="B98" s="146"/>
      <c r="D98" s="147" t="s">
        <v>141</v>
      </c>
      <c r="E98" s="148" t="s">
        <v>46</v>
      </c>
      <c r="F98" s="149" t="s">
        <v>771</v>
      </c>
      <c r="H98" s="148" t="s">
        <v>46</v>
      </c>
      <c r="I98" s="150"/>
      <c r="L98" s="146"/>
      <c r="M98" s="151"/>
      <c r="T98" s="152"/>
      <c r="AT98" s="148" t="s">
        <v>141</v>
      </c>
      <c r="AU98" s="148" t="s">
        <v>92</v>
      </c>
      <c r="AV98" s="12" t="s">
        <v>88</v>
      </c>
      <c r="AW98" s="12" t="s">
        <v>42</v>
      </c>
      <c r="AX98" s="12" t="s">
        <v>83</v>
      </c>
      <c r="AY98" s="148" t="s">
        <v>130</v>
      </c>
    </row>
    <row r="99" spans="2:51" s="12" customFormat="1" ht="12">
      <c r="B99" s="146"/>
      <c r="D99" s="147" t="s">
        <v>141</v>
      </c>
      <c r="E99" s="148" t="s">
        <v>46</v>
      </c>
      <c r="F99" s="149" t="s">
        <v>154</v>
      </c>
      <c r="H99" s="148" t="s">
        <v>46</v>
      </c>
      <c r="I99" s="150"/>
      <c r="L99" s="146"/>
      <c r="M99" s="151"/>
      <c r="T99" s="152"/>
      <c r="AT99" s="148" t="s">
        <v>141</v>
      </c>
      <c r="AU99" s="148" t="s">
        <v>92</v>
      </c>
      <c r="AV99" s="12" t="s">
        <v>88</v>
      </c>
      <c r="AW99" s="12" t="s">
        <v>42</v>
      </c>
      <c r="AX99" s="12" t="s">
        <v>83</v>
      </c>
      <c r="AY99" s="148" t="s">
        <v>130</v>
      </c>
    </row>
    <row r="100" spans="2:51" s="12" customFormat="1" ht="12">
      <c r="B100" s="146"/>
      <c r="D100" s="147" t="s">
        <v>141</v>
      </c>
      <c r="E100" s="148" t="s">
        <v>46</v>
      </c>
      <c r="F100" s="149" t="s">
        <v>144</v>
      </c>
      <c r="H100" s="148" t="s">
        <v>46</v>
      </c>
      <c r="I100" s="150"/>
      <c r="L100" s="146"/>
      <c r="M100" s="151"/>
      <c r="T100" s="152"/>
      <c r="AT100" s="148" t="s">
        <v>141</v>
      </c>
      <c r="AU100" s="148" t="s">
        <v>92</v>
      </c>
      <c r="AV100" s="12" t="s">
        <v>88</v>
      </c>
      <c r="AW100" s="12" t="s">
        <v>42</v>
      </c>
      <c r="AX100" s="12" t="s">
        <v>83</v>
      </c>
      <c r="AY100" s="148" t="s">
        <v>130</v>
      </c>
    </row>
    <row r="101" spans="2:51" s="12" customFormat="1" ht="12">
      <c r="B101" s="146"/>
      <c r="D101" s="147" t="s">
        <v>141</v>
      </c>
      <c r="E101" s="148" t="s">
        <v>46</v>
      </c>
      <c r="F101" s="149" t="s">
        <v>145</v>
      </c>
      <c r="H101" s="148" t="s">
        <v>46</v>
      </c>
      <c r="I101" s="150"/>
      <c r="L101" s="146"/>
      <c r="M101" s="151"/>
      <c r="T101" s="152"/>
      <c r="AT101" s="148" t="s">
        <v>141</v>
      </c>
      <c r="AU101" s="148" t="s">
        <v>92</v>
      </c>
      <c r="AV101" s="12" t="s">
        <v>88</v>
      </c>
      <c r="AW101" s="12" t="s">
        <v>42</v>
      </c>
      <c r="AX101" s="12" t="s">
        <v>83</v>
      </c>
      <c r="AY101" s="148" t="s">
        <v>130</v>
      </c>
    </row>
    <row r="102" spans="2:51" s="13" customFormat="1" ht="12">
      <c r="B102" s="153"/>
      <c r="D102" s="147" t="s">
        <v>141</v>
      </c>
      <c r="E102" s="154" t="s">
        <v>46</v>
      </c>
      <c r="F102" s="155" t="s">
        <v>772</v>
      </c>
      <c r="H102" s="156">
        <v>4.8</v>
      </c>
      <c r="I102" s="157"/>
      <c r="L102" s="153"/>
      <c r="M102" s="158"/>
      <c r="T102" s="159"/>
      <c r="AT102" s="154" t="s">
        <v>141</v>
      </c>
      <c r="AU102" s="154" t="s">
        <v>92</v>
      </c>
      <c r="AV102" s="13" t="s">
        <v>92</v>
      </c>
      <c r="AW102" s="13" t="s">
        <v>42</v>
      </c>
      <c r="AX102" s="13" t="s">
        <v>83</v>
      </c>
      <c r="AY102" s="154" t="s">
        <v>130</v>
      </c>
    </row>
    <row r="103" spans="2:51" s="12" customFormat="1" ht="12">
      <c r="B103" s="146"/>
      <c r="D103" s="147" t="s">
        <v>141</v>
      </c>
      <c r="E103" s="148" t="s">
        <v>46</v>
      </c>
      <c r="F103" s="149" t="s">
        <v>773</v>
      </c>
      <c r="H103" s="148" t="s">
        <v>46</v>
      </c>
      <c r="I103" s="150"/>
      <c r="L103" s="146"/>
      <c r="M103" s="151"/>
      <c r="T103" s="152"/>
      <c r="AT103" s="148" t="s">
        <v>141</v>
      </c>
      <c r="AU103" s="148" t="s">
        <v>92</v>
      </c>
      <c r="AV103" s="12" t="s">
        <v>88</v>
      </c>
      <c r="AW103" s="12" t="s">
        <v>42</v>
      </c>
      <c r="AX103" s="12" t="s">
        <v>83</v>
      </c>
      <c r="AY103" s="148" t="s">
        <v>130</v>
      </c>
    </row>
    <row r="104" spans="2:51" s="12" customFormat="1" ht="12">
      <c r="B104" s="146"/>
      <c r="D104" s="147" t="s">
        <v>141</v>
      </c>
      <c r="E104" s="148" t="s">
        <v>46</v>
      </c>
      <c r="F104" s="149" t="s">
        <v>774</v>
      </c>
      <c r="H104" s="148" t="s">
        <v>46</v>
      </c>
      <c r="I104" s="150"/>
      <c r="L104" s="146"/>
      <c r="M104" s="151"/>
      <c r="T104" s="152"/>
      <c r="AT104" s="148" t="s">
        <v>141</v>
      </c>
      <c r="AU104" s="148" t="s">
        <v>92</v>
      </c>
      <c r="AV104" s="12" t="s">
        <v>88</v>
      </c>
      <c r="AW104" s="12" t="s">
        <v>42</v>
      </c>
      <c r="AX104" s="12" t="s">
        <v>83</v>
      </c>
      <c r="AY104" s="148" t="s">
        <v>130</v>
      </c>
    </row>
    <row r="105" spans="2:51" s="13" customFormat="1" ht="12">
      <c r="B105" s="153"/>
      <c r="D105" s="147" t="s">
        <v>141</v>
      </c>
      <c r="E105" s="154" t="s">
        <v>46</v>
      </c>
      <c r="F105" s="155" t="s">
        <v>182</v>
      </c>
      <c r="H105" s="156">
        <v>6.24</v>
      </c>
      <c r="I105" s="157"/>
      <c r="L105" s="153"/>
      <c r="M105" s="158"/>
      <c r="T105" s="159"/>
      <c r="AT105" s="154" t="s">
        <v>141</v>
      </c>
      <c r="AU105" s="154" t="s">
        <v>92</v>
      </c>
      <c r="AV105" s="13" t="s">
        <v>92</v>
      </c>
      <c r="AW105" s="13" t="s">
        <v>42</v>
      </c>
      <c r="AX105" s="13" t="s">
        <v>83</v>
      </c>
      <c r="AY105" s="154" t="s">
        <v>130</v>
      </c>
    </row>
    <row r="106" spans="2:51" s="12" customFormat="1" ht="12">
      <c r="B106" s="146"/>
      <c r="D106" s="147" t="s">
        <v>141</v>
      </c>
      <c r="E106" s="148" t="s">
        <v>46</v>
      </c>
      <c r="F106" s="149" t="s">
        <v>775</v>
      </c>
      <c r="H106" s="148" t="s">
        <v>46</v>
      </c>
      <c r="I106" s="150"/>
      <c r="L106" s="146"/>
      <c r="M106" s="151"/>
      <c r="T106" s="152"/>
      <c r="AT106" s="148" t="s">
        <v>141</v>
      </c>
      <c r="AU106" s="148" t="s">
        <v>92</v>
      </c>
      <c r="AV106" s="12" t="s">
        <v>88</v>
      </c>
      <c r="AW106" s="12" t="s">
        <v>42</v>
      </c>
      <c r="AX106" s="12" t="s">
        <v>83</v>
      </c>
      <c r="AY106" s="148" t="s">
        <v>130</v>
      </c>
    </row>
    <row r="107" spans="2:51" s="13" customFormat="1" ht="12">
      <c r="B107" s="153"/>
      <c r="D107" s="147" t="s">
        <v>141</v>
      </c>
      <c r="E107" s="154" t="s">
        <v>46</v>
      </c>
      <c r="F107" s="155" t="s">
        <v>183</v>
      </c>
      <c r="H107" s="156">
        <v>5.68</v>
      </c>
      <c r="I107" s="157"/>
      <c r="L107" s="153"/>
      <c r="M107" s="158"/>
      <c r="T107" s="159"/>
      <c r="AT107" s="154" t="s">
        <v>141</v>
      </c>
      <c r="AU107" s="154" t="s">
        <v>92</v>
      </c>
      <c r="AV107" s="13" t="s">
        <v>92</v>
      </c>
      <c r="AW107" s="13" t="s">
        <v>42</v>
      </c>
      <c r="AX107" s="13" t="s">
        <v>83</v>
      </c>
      <c r="AY107" s="154" t="s">
        <v>130</v>
      </c>
    </row>
    <row r="108" spans="2:51" s="15" customFormat="1" ht="12">
      <c r="B108" s="167"/>
      <c r="D108" s="147" t="s">
        <v>141</v>
      </c>
      <c r="E108" s="168" t="s">
        <v>46</v>
      </c>
      <c r="F108" s="169" t="s">
        <v>163</v>
      </c>
      <c r="H108" s="170">
        <v>16.72</v>
      </c>
      <c r="I108" s="171"/>
      <c r="L108" s="167"/>
      <c r="M108" s="172"/>
      <c r="T108" s="173"/>
      <c r="AT108" s="168" t="s">
        <v>141</v>
      </c>
      <c r="AU108" s="168" t="s">
        <v>92</v>
      </c>
      <c r="AV108" s="15" t="s">
        <v>137</v>
      </c>
      <c r="AW108" s="15" t="s">
        <v>42</v>
      </c>
      <c r="AX108" s="15" t="s">
        <v>88</v>
      </c>
      <c r="AY108" s="168" t="s">
        <v>130</v>
      </c>
    </row>
    <row r="109" spans="2:65" s="1" customFormat="1" ht="33" customHeight="1">
      <c r="B109" s="34"/>
      <c r="C109" s="129" t="s">
        <v>137</v>
      </c>
      <c r="D109" s="129" t="s">
        <v>132</v>
      </c>
      <c r="E109" s="130" t="s">
        <v>776</v>
      </c>
      <c r="F109" s="131" t="s">
        <v>777</v>
      </c>
      <c r="G109" s="132" t="s">
        <v>176</v>
      </c>
      <c r="H109" s="133">
        <v>20</v>
      </c>
      <c r="I109" s="134"/>
      <c r="J109" s="135">
        <f>ROUND(I109*H109,2)</f>
        <v>0</v>
      </c>
      <c r="K109" s="131" t="s">
        <v>136</v>
      </c>
      <c r="L109" s="34"/>
      <c r="M109" s="136" t="s">
        <v>46</v>
      </c>
      <c r="N109" s="137" t="s">
        <v>54</v>
      </c>
      <c r="P109" s="138">
        <f>O109*H109</f>
        <v>0</v>
      </c>
      <c r="Q109" s="138">
        <v>0</v>
      </c>
      <c r="R109" s="138">
        <f>Q109*H109</f>
        <v>0</v>
      </c>
      <c r="S109" s="138">
        <v>0</v>
      </c>
      <c r="T109" s="139">
        <f>S109*H109</f>
        <v>0</v>
      </c>
      <c r="AR109" s="140" t="s">
        <v>137</v>
      </c>
      <c r="AT109" s="140" t="s">
        <v>132</v>
      </c>
      <c r="AU109" s="140" t="s">
        <v>92</v>
      </c>
      <c r="AY109" s="18" t="s">
        <v>130</v>
      </c>
      <c r="BE109" s="141">
        <f>IF(N109="základní",J109,0)</f>
        <v>0</v>
      </c>
      <c r="BF109" s="141">
        <f>IF(N109="snížená",J109,0)</f>
        <v>0</v>
      </c>
      <c r="BG109" s="141">
        <f>IF(N109="zákl. přenesená",J109,0)</f>
        <v>0</v>
      </c>
      <c r="BH109" s="141">
        <f>IF(N109="sníž. přenesená",J109,0)</f>
        <v>0</v>
      </c>
      <c r="BI109" s="141">
        <f>IF(N109="nulová",J109,0)</f>
        <v>0</v>
      </c>
      <c r="BJ109" s="18" t="s">
        <v>88</v>
      </c>
      <c r="BK109" s="141">
        <f>ROUND(I109*H109,2)</f>
        <v>0</v>
      </c>
      <c r="BL109" s="18" t="s">
        <v>137</v>
      </c>
      <c r="BM109" s="140" t="s">
        <v>778</v>
      </c>
    </row>
    <row r="110" spans="2:47" s="1" customFormat="1" ht="12">
      <c r="B110" s="34"/>
      <c r="D110" s="142" t="s">
        <v>139</v>
      </c>
      <c r="F110" s="143" t="s">
        <v>779</v>
      </c>
      <c r="I110" s="144"/>
      <c r="L110" s="34"/>
      <c r="M110" s="145"/>
      <c r="T110" s="55"/>
      <c r="AT110" s="18" t="s">
        <v>139</v>
      </c>
      <c r="AU110" s="18" t="s">
        <v>92</v>
      </c>
    </row>
    <row r="111" spans="2:47" s="1" customFormat="1" ht="12">
      <c r="B111" s="34"/>
      <c r="D111" s="147" t="s">
        <v>240</v>
      </c>
      <c r="F111" s="184" t="s">
        <v>764</v>
      </c>
      <c r="I111" s="144"/>
      <c r="L111" s="34"/>
      <c r="M111" s="145"/>
      <c r="T111" s="55"/>
      <c r="AT111" s="18" t="s">
        <v>240</v>
      </c>
      <c r="AU111" s="18" t="s">
        <v>92</v>
      </c>
    </row>
    <row r="112" spans="2:51" s="13" customFormat="1" ht="12">
      <c r="B112" s="153"/>
      <c r="D112" s="147" t="s">
        <v>141</v>
      </c>
      <c r="E112" s="154" t="s">
        <v>46</v>
      </c>
      <c r="F112" s="155" t="s">
        <v>780</v>
      </c>
      <c r="H112" s="156">
        <v>20</v>
      </c>
      <c r="I112" s="157"/>
      <c r="L112" s="153"/>
      <c r="M112" s="158"/>
      <c r="T112" s="159"/>
      <c r="AT112" s="154" t="s">
        <v>141</v>
      </c>
      <c r="AU112" s="154" t="s">
        <v>92</v>
      </c>
      <c r="AV112" s="13" t="s">
        <v>92</v>
      </c>
      <c r="AW112" s="13" t="s">
        <v>42</v>
      </c>
      <c r="AX112" s="13" t="s">
        <v>88</v>
      </c>
      <c r="AY112" s="154" t="s">
        <v>130</v>
      </c>
    </row>
    <row r="113" spans="2:65" s="1" customFormat="1" ht="62.65" customHeight="1">
      <c r="B113" s="34"/>
      <c r="C113" s="129" t="s">
        <v>173</v>
      </c>
      <c r="D113" s="129" t="s">
        <v>132</v>
      </c>
      <c r="E113" s="130" t="s">
        <v>147</v>
      </c>
      <c r="F113" s="131" t="s">
        <v>148</v>
      </c>
      <c r="G113" s="132" t="s">
        <v>135</v>
      </c>
      <c r="H113" s="133">
        <v>2.508</v>
      </c>
      <c r="I113" s="134"/>
      <c r="J113" s="135">
        <f>ROUND(I113*H113,2)</f>
        <v>0</v>
      </c>
      <c r="K113" s="131" t="s">
        <v>136</v>
      </c>
      <c r="L113" s="34"/>
      <c r="M113" s="136" t="s">
        <v>46</v>
      </c>
      <c r="N113" s="137" t="s">
        <v>54</v>
      </c>
      <c r="P113" s="138">
        <f>O113*H113</f>
        <v>0</v>
      </c>
      <c r="Q113" s="138">
        <v>0</v>
      </c>
      <c r="R113" s="138">
        <f>Q113*H113</f>
        <v>0</v>
      </c>
      <c r="S113" s="138">
        <v>0</v>
      </c>
      <c r="T113" s="139">
        <f>S113*H113</f>
        <v>0</v>
      </c>
      <c r="AR113" s="140" t="s">
        <v>137</v>
      </c>
      <c r="AT113" s="140" t="s">
        <v>132</v>
      </c>
      <c r="AU113" s="140" t="s">
        <v>92</v>
      </c>
      <c r="AY113" s="18" t="s">
        <v>130</v>
      </c>
      <c r="BE113" s="141">
        <f>IF(N113="základní",J113,0)</f>
        <v>0</v>
      </c>
      <c r="BF113" s="141">
        <f>IF(N113="snížená",J113,0)</f>
        <v>0</v>
      </c>
      <c r="BG113" s="141">
        <f>IF(N113="zákl. přenesená",J113,0)</f>
        <v>0</v>
      </c>
      <c r="BH113" s="141">
        <f>IF(N113="sníž. přenesená",J113,0)</f>
        <v>0</v>
      </c>
      <c r="BI113" s="141">
        <f>IF(N113="nulová",J113,0)</f>
        <v>0</v>
      </c>
      <c r="BJ113" s="18" t="s">
        <v>88</v>
      </c>
      <c r="BK113" s="141">
        <f>ROUND(I113*H113,2)</f>
        <v>0</v>
      </c>
      <c r="BL113" s="18" t="s">
        <v>137</v>
      </c>
      <c r="BM113" s="140" t="s">
        <v>781</v>
      </c>
    </row>
    <row r="114" spans="2:47" s="1" customFormat="1" ht="12">
      <c r="B114" s="34"/>
      <c r="D114" s="142" t="s">
        <v>139</v>
      </c>
      <c r="F114" s="143" t="s">
        <v>150</v>
      </c>
      <c r="I114" s="144"/>
      <c r="L114" s="34"/>
      <c r="M114" s="145"/>
      <c r="T114" s="55"/>
      <c r="AT114" s="18" t="s">
        <v>139</v>
      </c>
      <c r="AU114" s="18" t="s">
        <v>92</v>
      </c>
    </row>
    <row r="115" spans="2:51" s="12" customFormat="1" ht="12">
      <c r="B115" s="146"/>
      <c r="D115" s="147" t="s">
        <v>141</v>
      </c>
      <c r="E115" s="148" t="s">
        <v>46</v>
      </c>
      <c r="F115" s="149" t="s">
        <v>771</v>
      </c>
      <c r="H115" s="148" t="s">
        <v>46</v>
      </c>
      <c r="I115" s="150"/>
      <c r="L115" s="146"/>
      <c r="M115" s="151"/>
      <c r="T115" s="152"/>
      <c r="AT115" s="148" t="s">
        <v>141</v>
      </c>
      <c r="AU115" s="148" t="s">
        <v>92</v>
      </c>
      <c r="AV115" s="12" t="s">
        <v>88</v>
      </c>
      <c r="AW115" s="12" t="s">
        <v>42</v>
      </c>
      <c r="AX115" s="12" t="s">
        <v>83</v>
      </c>
      <c r="AY115" s="148" t="s">
        <v>130</v>
      </c>
    </row>
    <row r="116" spans="2:51" s="12" customFormat="1" ht="12">
      <c r="B116" s="146"/>
      <c r="D116" s="147" t="s">
        <v>141</v>
      </c>
      <c r="E116" s="148" t="s">
        <v>46</v>
      </c>
      <c r="F116" s="149" t="s">
        <v>154</v>
      </c>
      <c r="H116" s="148" t="s">
        <v>46</v>
      </c>
      <c r="I116" s="150"/>
      <c r="L116" s="146"/>
      <c r="M116" s="151"/>
      <c r="T116" s="152"/>
      <c r="AT116" s="148" t="s">
        <v>141</v>
      </c>
      <c r="AU116" s="148" t="s">
        <v>92</v>
      </c>
      <c r="AV116" s="12" t="s">
        <v>88</v>
      </c>
      <c r="AW116" s="12" t="s">
        <v>42</v>
      </c>
      <c r="AX116" s="12" t="s">
        <v>83</v>
      </c>
      <c r="AY116" s="148" t="s">
        <v>130</v>
      </c>
    </row>
    <row r="117" spans="2:51" s="12" customFormat="1" ht="12">
      <c r="B117" s="146"/>
      <c r="D117" s="147" t="s">
        <v>141</v>
      </c>
      <c r="E117" s="148" t="s">
        <v>46</v>
      </c>
      <c r="F117" s="149" t="s">
        <v>144</v>
      </c>
      <c r="H117" s="148" t="s">
        <v>46</v>
      </c>
      <c r="I117" s="150"/>
      <c r="L117" s="146"/>
      <c r="M117" s="151"/>
      <c r="T117" s="152"/>
      <c r="AT117" s="148" t="s">
        <v>141</v>
      </c>
      <c r="AU117" s="148" t="s">
        <v>92</v>
      </c>
      <c r="AV117" s="12" t="s">
        <v>88</v>
      </c>
      <c r="AW117" s="12" t="s">
        <v>42</v>
      </c>
      <c r="AX117" s="12" t="s">
        <v>83</v>
      </c>
      <c r="AY117" s="148" t="s">
        <v>130</v>
      </c>
    </row>
    <row r="118" spans="2:51" s="12" customFormat="1" ht="12">
      <c r="B118" s="146"/>
      <c r="D118" s="147" t="s">
        <v>141</v>
      </c>
      <c r="E118" s="148" t="s">
        <v>46</v>
      </c>
      <c r="F118" s="149" t="s">
        <v>145</v>
      </c>
      <c r="H118" s="148" t="s">
        <v>46</v>
      </c>
      <c r="I118" s="150"/>
      <c r="L118" s="146"/>
      <c r="M118" s="151"/>
      <c r="T118" s="152"/>
      <c r="AT118" s="148" t="s">
        <v>141</v>
      </c>
      <c r="AU118" s="148" t="s">
        <v>92</v>
      </c>
      <c r="AV118" s="12" t="s">
        <v>88</v>
      </c>
      <c r="AW118" s="12" t="s">
        <v>42</v>
      </c>
      <c r="AX118" s="12" t="s">
        <v>83</v>
      </c>
      <c r="AY118" s="148" t="s">
        <v>130</v>
      </c>
    </row>
    <row r="119" spans="2:51" s="13" customFormat="1" ht="12">
      <c r="B119" s="153"/>
      <c r="D119" s="147" t="s">
        <v>141</v>
      </c>
      <c r="E119" s="154" t="s">
        <v>46</v>
      </c>
      <c r="F119" s="155" t="s">
        <v>782</v>
      </c>
      <c r="H119" s="156">
        <v>0.72</v>
      </c>
      <c r="I119" s="157"/>
      <c r="L119" s="153"/>
      <c r="M119" s="158"/>
      <c r="T119" s="159"/>
      <c r="AT119" s="154" t="s">
        <v>141</v>
      </c>
      <c r="AU119" s="154" t="s">
        <v>92</v>
      </c>
      <c r="AV119" s="13" t="s">
        <v>92</v>
      </c>
      <c r="AW119" s="13" t="s">
        <v>42</v>
      </c>
      <c r="AX119" s="13" t="s">
        <v>83</v>
      </c>
      <c r="AY119" s="154" t="s">
        <v>130</v>
      </c>
    </row>
    <row r="120" spans="2:51" s="12" customFormat="1" ht="12">
      <c r="B120" s="146"/>
      <c r="D120" s="147" t="s">
        <v>141</v>
      </c>
      <c r="E120" s="148" t="s">
        <v>46</v>
      </c>
      <c r="F120" s="149" t="s">
        <v>773</v>
      </c>
      <c r="H120" s="148" t="s">
        <v>46</v>
      </c>
      <c r="I120" s="150"/>
      <c r="L120" s="146"/>
      <c r="M120" s="151"/>
      <c r="T120" s="152"/>
      <c r="AT120" s="148" t="s">
        <v>141</v>
      </c>
      <c r="AU120" s="148" t="s">
        <v>92</v>
      </c>
      <c r="AV120" s="12" t="s">
        <v>88</v>
      </c>
      <c r="AW120" s="12" t="s">
        <v>42</v>
      </c>
      <c r="AX120" s="12" t="s">
        <v>83</v>
      </c>
      <c r="AY120" s="148" t="s">
        <v>130</v>
      </c>
    </row>
    <row r="121" spans="2:51" s="12" customFormat="1" ht="12">
      <c r="B121" s="146"/>
      <c r="D121" s="147" t="s">
        <v>141</v>
      </c>
      <c r="E121" s="148" t="s">
        <v>46</v>
      </c>
      <c r="F121" s="149" t="s">
        <v>774</v>
      </c>
      <c r="H121" s="148" t="s">
        <v>46</v>
      </c>
      <c r="I121" s="150"/>
      <c r="L121" s="146"/>
      <c r="M121" s="151"/>
      <c r="T121" s="152"/>
      <c r="AT121" s="148" t="s">
        <v>141</v>
      </c>
      <c r="AU121" s="148" t="s">
        <v>92</v>
      </c>
      <c r="AV121" s="12" t="s">
        <v>88</v>
      </c>
      <c r="AW121" s="12" t="s">
        <v>42</v>
      </c>
      <c r="AX121" s="12" t="s">
        <v>83</v>
      </c>
      <c r="AY121" s="148" t="s">
        <v>130</v>
      </c>
    </row>
    <row r="122" spans="2:51" s="13" customFormat="1" ht="12">
      <c r="B122" s="153"/>
      <c r="D122" s="147" t="s">
        <v>141</v>
      </c>
      <c r="E122" s="154" t="s">
        <v>46</v>
      </c>
      <c r="F122" s="155" t="s">
        <v>159</v>
      </c>
      <c r="H122" s="156">
        <v>0.936</v>
      </c>
      <c r="I122" s="157"/>
      <c r="L122" s="153"/>
      <c r="M122" s="158"/>
      <c r="T122" s="159"/>
      <c r="AT122" s="154" t="s">
        <v>141</v>
      </c>
      <c r="AU122" s="154" t="s">
        <v>92</v>
      </c>
      <c r="AV122" s="13" t="s">
        <v>92</v>
      </c>
      <c r="AW122" s="13" t="s">
        <v>42</v>
      </c>
      <c r="AX122" s="13" t="s">
        <v>83</v>
      </c>
      <c r="AY122" s="154" t="s">
        <v>130</v>
      </c>
    </row>
    <row r="123" spans="2:51" s="12" customFormat="1" ht="12">
      <c r="B123" s="146"/>
      <c r="D123" s="147" t="s">
        <v>141</v>
      </c>
      <c r="E123" s="148" t="s">
        <v>46</v>
      </c>
      <c r="F123" s="149" t="s">
        <v>775</v>
      </c>
      <c r="H123" s="148" t="s">
        <v>46</v>
      </c>
      <c r="I123" s="150"/>
      <c r="L123" s="146"/>
      <c r="M123" s="151"/>
      <c r="T123" s="152"/>
      <c r="AT123" s="148" t="s">
        <v>141</v>
      </c>
      <c r="AU123" s="148" t="s">
        <v>92</v>
      </c>
      <c r="AV123" s="12" t="s">
        <v>88</v>
      </c>
      <c r="AW123" s="12" t="s">
        <v>42</v>
      </c>
      <c r="AX123" s="12" t="s">
        <v>83</v>
      </c>
      <c r="AY123" s="148" t="s">
        <v>130</v>
      </c>
    </row>
    <row r="124" spans="2:51" s="13" customFormat="1" ht="12">
      <c r="B124" s="153"/>
      <c r="D124" s="147" t="s">
        <v>141</v>
      </c>
      <c r="E124" s="154" t="s">
        <v>46</v>
      </c>
      <c r="F124" s="155" t="s">
        <v>162</v>
      </c>
      <c r="H124" s="156">
        <v>0.852</v>
      </c>
      <c r="I124" s="157"/>
      <c r="L124" s="153"/>
      <c r="M124" s="158"/>
      <c r="T124" s="159"/>
      <c r="AT124" s="154" t="s">
        <v>141</v>
      </c>
      <c r="AU124" s="154" t="s">
        <v>92</v>
      </c>
      <c r="AV124" s="13" t="s">
        <v>92</v>
      </c>
      <c r="AW124" s="13" t="s">
        <v>42</v>
      </c>
      <c r="AX124" s="13" t="s">
        <v>83</v>
      </c>
      <c r="AY124" s="154" t="s">
        <v>130</v>
      </c>
    </row>
    <row r="125" spans="2:51" s="15" customFormat="1" ht="12">
      <c r="B125" s="167"/>
      <c r="D125" s="147" t="s">
        <v>141</v>
      </c>
      <c r="E125" s="168" t="s">
        <v>46</v>
      </c>
      <c r="F125" s="169" t="s">
        <v>163</v>
      </c>
      <c r="H125" s="170">
        <v>2.508</v>
      </c>
      <c r="I125" s="171"/>
      <c r="L125" s="167"/>
      <c r="M125" s="172"/>
      <c r="T125" s="173"/>
      <c r="AT125" s="168" t="s">
        <v>141</v>
      </c>
      <c r="AU125" s="168" t="s">
        <v>92</v>
      </c>
      <c r="AV125" s="15" t="s">
        <v>137</v>
      </c>
      <c r="AW125" s="15" t="s">
        <v>42</v>
      </c>
      <c r="AX125" s="15" t="s">
        <v>88</v>
      </c>
      <c r="AY125" s="168" t="s">
        <v>130</v>
      </c>
    </row>
    <row r="126" spans="2:63" s="11" customFormat="1" ht="22.9" customHeight="1">
      <c r="B126" s="117"/>
      <c r="D126" s="118" t="s">
        <v>82</v>
      </c>
      <c r="E126" s="127" t="s">
        <v>205</v>
      </c>
      <c r="F126" s="127" t="s">
        <v>261</v>
      </c>
      <c r="I126" s="120"/>
      <c r="J126" s="128">
        <f>BK126</f>
        <v>0</v>
      </c>
      <c r="L126" s="117"/>
      <c r="M126" s="122"/>
      <c r="P126" s="123">
        <f>SUM(P127:P140)</f>
        <v>0</v>
      </c>
      <c r="R126" s="123">
        <f>SUM(R127:R140)</f>
        <v>0.017532</v>
      </c>
      <c r="T126" s="124">
        <f>SUM(T127:T140)</f>
        <v>1.5639</v>
      </c>
      <c r="AR126" s="118" t="s">
        <v>88</v>
      </c>
      <c r="AT126" s="125" t="s">
        <v>82</v>
      </c>
      <c r="AU126" s="125" t="s">
        <v>88</v>
      </c>
      <c r="AY126" s="118" t="s">
        <v>130</v>
      </c>
      <c r="BK126" s="126">
        <f>SUM(BK127:BK140)</f>
        <v>0</v>
      </c>
    </row>
    <row r="127" spans="2:65" s="1" customFormat="1" ht="24.2" customHeight="1">
      <c r="B127" s="34"/>
      <c r="C127" s="129" t="s">
        <v>184</v>
      </c>
      <c r="D127" s="129" t="s">
        <v>132</v>
      </c>
      <c r="E127" s="130" t="s">
        <v>783</v>
      </c>
      <c r="F127" s="131" t="s">
        <v>784</v>
      </c>
      <c r="G127" s="132" t="s">
        <v>135</v>
      </c>
      <c r="H127" s="133">
        <v>0.096</v>
      </c>
      <c r="I127" s="134"/>
      <c r="J127" s="135">
        <f>ROUND(I127*H127,2)</f>
        <v>0</v>
      </c>
      <c r="K127" s="131" t="s">
        <v>136</v>
      </c>
      <c r="L127" s="34"/>
      <c r="M127" s="136" t="s">
        <v>46</v>
      </c>
      <c r="N127" s="137" t="s">
        <v>54</v>
      </c>
      <c r="P127" s="138">
        <f>O127*H127</f>
        <v>0</v>
      </c>
      <c r="Q127" s="138">
        <v>0.12</v>
      </c>
      <c r="R127" s="138">
        <f>Q127*H127</f>
        <v>0.011519999999999999</v>
      </c>
      <c r="S127" s="138">
        <v>2.2</v>
      </c>
      <c r="T127" s="139">
        <f>S127*H127</f>
        <v>0.21120000000000003</v>
      </c>
      <c r="AR127" s="140" t="s">
        <v>137</v>
      </c>
      <c r="AT127" s="140" t="s">
        <v>132</v>
      </c>
      <c r="AU127" s="140" t="s">
        <v>92</v>
      </c>
      <c r="AY127" s="18" t="s">
        <v>130</v>
      </c>
      <c r="BE127" s="141">
        <f>IF(N127="základní",J127,0)</f>
        <v>0</v>
      </c>
      <c r="BF127" s="141">
        <f>IF(N127="snížená",J127,0)</f>
        <v>0</v>
      </c>
      <c r="BG127" s="141">
        <f>IF(N127="zákl. přenesená",J127,0)</f>
        <v>0</v>
      </c>
      <c r="BH127" s="141">
        <f>IF(N127="sníž. přenesená",J127,0)</f>
        <v>0</v>
      </c>
      <c r="BI127" s="141">
        <f>IF(N127="nulová",J127,0)</f>
        <v>0</v>
      </c>
      <c r="BJ127" s="18" t="s">
        <v>88</v>
      </c>
      <c r="BK127" s="141">
        <f>ROUND(I127*H127,2)</f>
        <v>0</v>
      </c>
      <c r="BL127" s="18" t="s">
        <v>137</v>
      </c>
      <c r="BM127" s="140" t="s">
        <v>785</v>
      </c>
    </row>
    <row r="128" spans="2:47" s="1" customFormat="1" ht="12">
      <c r="B128" s="34"/>
      <c r="D128" s="142" t="s">
        <v>139</v>
      </c>
      <c r="F128" s="143" t="s">
        <v>786</v>
      </c>
      <c r="I128" s="144"/>
      <c r="L128" s="34"/>
      <c r="M128" s="145"/>
      <c r="T128" s="55"/>
      <c r="AT128" s="18" t="s">
        <v>139</v>
      </c>
      <c r="AU128" s="18" t="s">
        <v>92</v>
      </c>
    </row>
    <row r="129" spans="2:51" s="12" customFormat="1" ht="12">
      <c r="B129" s="146"/>
      <c r="D129" s="147" t="s">
        <v>141</v>
      </c>
      <c r="E129" s="148" t="s">
        <v>46</v>
      </c>
      <c r="F129" s="149" t="s">
        <v>787</v>
      </c>
      <c r="H129" s="148" t="s">
        <v>46</v>
      </c>
      <c r="I129" s="150"/>
      <c r="L129" s="146"/>
      <c r="M129" s="151"/>
      <c r="T129" s="152"/>
      <c r="AT129" s="148" t="s">
        <v>141</v>
      </c>
      <c r="AU129" s="148" t="s">
        <v>92</v>
      </c>
      <c r="AV129" s="12" t="s">
        <v>88</v>
      </c>
      <c r="AW129" s="12" t="s">
        <v>42</v>
      </c>
      <c r="AX129" s="12" t="s">
        <v>83</v>
      </c>
      <c r="AY129" s="148" t="s">
        <v>130</v>
      </c>
    </row>
    <row r="130" spans="2:51" s="12" customFormat="1" ht="12">
      <c r="B130" s="146"/>
      <c r="D130" s="147" t="s">
        <v>141</v>
      </c>
      <c r="E130" s="148" t="s">
        <v>46</v>
      </c>
      <c r="F130" s="149" t="s">
        <v>513</v>
      </c>
      <c r="H130" s="148" t="s">
        <v>46</v>
      </c>
      <c r="I130" s="150"/>
      <c r="L130" s="146"/>
      <c r="M130" s="151"/>
      <c r="T130" s="152"/>
      <c r="AT130" s="148" t="s">
        <v>141</v>
      </c>
      <c r="AU130" s="148" t="s">
        <v>92</v>
      </c>
      <c r="AV130" s="12" t="s">
        <v>88</v>
      </c>
      <c r="AW130" s="12" t="s">
        <v>42</v>
      </c>
      <c r="AX130" s="12" t="s">
        <v>83</v>
      </c>
      <c r="AY130" s="148" t="s">
        <v>130</v>
      </c>
    </row>
    <row r="131" spans="2:51" s="13" customFormat="1" ht="12">
      <c r="B131" s="153"/>
      <c r="D131" s="147" t="s">
        <v>141</v>
      </c>
      <c r="E131" s="154" t="s">
        <v>46</v>
      </c>
      <c r="F131" s="155" t="s">
        <v>788</v>
      </c>
      <c r="H131" s="156">
        <v>0.096</v>
      </c>
      <c r="I131" s="157"/>
      <c r="L131" s="153"/>
      <c r="M131" s="158"/>
      <c r="T131" s="159"/>
      <c r="AT131" s="154" t="s">
        <v>141</v>
      </c>
      <c r="AU131" s="154" t="s">
        <v>92</v>
      </c>
      <c r="AV131" s="13" t="s">
        <v>92</v>
      </c>
      <c r="AW131" s="13" t="s">
        <v>42</v>
      </c>
      <c r="AX131" s="13" t="s">
        <v>88</v>
      </c>
      <c r="AY131" s="154" t="s">
        <v>130</v>
      </c>
    </row>
    <row r="132" spans="2:65" s="1" customFormat="1" ht="24.2" customHeight="1">
      <c r="B132" s="34"/>
      <c r="C132" s="129" t="s">
        <v>191</v>
      </c>
      <c r="D132" s="129" t="s">
        <v>132</v>
      </c>
      <c r="E132" s="130" t="s">
        <v>789</v>
      </c>
      <c r="F132" s="131" t="s">
        <v>790</v>
      </c>
      <c r="G132" s="132" t="s">
        <v>216</v>
      </c>
      <c r="H132" s="133">
        <v>75.15</v>
      </c>
      <c r="I132" s="134"/>
      <c r="J132" s="135">
        <f>ROUND(I132*H132,2)</f>
        <v>0</v>
      </c>
      <c r="K132" s="131" t="s">
        <v>136</v>
      </c>
      <c r="L132" s="34"/>
      <c r="M132" s="136" t="s">
        <v>46</v>
      </c>
      <c r="N132" s="137" t="s">
        <v>54</v>
      </c>
      <c r="P132" s="138">
        <f>O132*H132</f>
        <v>0</v>
      </c>
      <c r="Q132" s="138">
        <v>8E-05</v>
      </c>
      <c r="R132" s="138">
        <f>Q132*H132</f>
        <v>0.006012000000000001</v>
      </c>
      <c r="S132" s="138">
        <v>0.018</v>
      </c>
      <c r="T132" s="139">
        <f>S132*H132</f>
        <v>1.3527</v>
      </c>
      <c r="AR132" s="140" t="s">
        <v>137</v>
      </c>
      <c r="AT132" s="140" t="s">
        <v>132</v>
      </c>
      <c r="AU132" s="140" t="s">
        <v>92</v>
      </c>
      <c r="AY132" s="18" t="s">
        <v>130</v>
      </c>
      <c r="BE132" s="141">
        <f>IF(N132="základní",J132,0)</f>
        <v>0</v>
      </c>
      <c r="BF132" s="141">
        <f>IF(N132="snížená",J132,0)</f>
        <v>0</v>
      </c>
      <c r="BG132" s="141">
        <f>IF(N132="zákl. přenesená",J132,0)</f>
        <v>0</v>
      </c>
      <c r="BH132" s="141">
        <f>IF(N132="sníž. přenesená",J132,0)</f>
        <v>0</v>
      </c>
      <c r="BI132" s="141">
        <f>IF(N132="nulová",J132,0)</f>
        <v>0</v>
      </c>
      <c r="BJ132" s="18" t="s">
        <v>88</v>
      </c>
      <c r="BK132" s="141">
        <f>ROUND(I132*H132,2)</f>
        <v>0</v>
      </c>
      <c r="BL132" s="18" t="s">
        <v>137</v>
      </c>
      <c r="BM132" s="140" t="s">
        <v>791</v>
      </c>
    </row>
    <row r="133" spans="2:47" s="1" customFormat="1" ht="12">
      <c r="B133" s="34"/>
      <c r="D133" s="142" t="s">
        <v>139</v>
      </c>
      <c r="F133" s="143" t="s">
        <v>792</v>
      </c>
      <c r="I133" s="144"/>
      <c r="L133" s="34"/>
      <c r="M133" s="145"/>
      <c r="T133" s="55"/>
      <c r="AT133" s="18" t="s">
        <v>139</v>
      </c>
      <c r="AU133" s="18" t="s">
        <v>92</v>
      </c>
    </row>
    <row r="134" spans="2:51" s="12" customFormat="1" ht="12">
      <c r="B134" s="146"/>
      <c r="D134" s="147" t="s">
        <v>141</v>
      </c>
      <c r="E134" s="148" t="s">
        <v>46</v>
      </c>
      <c r="F134" s="149" t="s">
        <v>793</v>
      </c>
      <c r="H134" s="148" t="s">
        <v>46</v>
      </c>
      <c r="I134" s="150"/>
      <c r="L134" s="146"/>
      <c r="M134" s="151"/>
      <c r="T134" s="152"/>
      <c r="AT134" s="148" t="s">
        <v>141</v>
      </c>
      <c r="AU134" s="148" t="s">
        <v>92</v>
      </c>
      <c r="AV134" s="12" t="s">
        <v>88</v>
      </c>
      <c r="AW134" s="12" t="s">
        <v>42</v>
      </c>
      <c r="AX134" s="12" t="s">
        <v>83</v>
      </c>
      <c r="AY134" s="148" t="s">
        <v>130</v>
      </c>
    </row>
    <row r="135" spans="2:51" s="13" customFormat="1" ht="12">
      <c r="B135" s="153"/>
      <c r="D135" s="147" t="s">
        <v>141</v>
      </c>
      <c r="E135" s="154" t="s">
        <v>46</v>
      </c>
      <c r="F135" s="155" t="s">
        <v>794</v>
      </c>
      <c r="H135" s="156">
        <v>17.2</v>
      </c>
      <c r="I135" s="157"/>
      <c r="L135" s="153"/>
      <c r="M135" s="158"/>
      <c r="T135" s="159"/>
      <c r="AT135" s="154" t="s">
        <v>141</v>
      </c>
      <c r="AU135" s="154" t="s">
        <v>92</v>
      </c>
      <c r="AV135" s="13" t="s">
        <v>92</v>
      </c>
      <c r="AW135" s="13" t="s">
        <v>42</v>
      </c>
      <c r="AX135" s="13" t="s">
        <v>83</v>
      </c>
      <c r="AY135" s="154" t="s">
        <v>130</v>
      </c>
    </row>
    <row r="136" spans="2:51" s="12" customFormat="1" ht="12">
      <c r="B136" s="146"/>
      <c r="D136" s="147" t="s">
        <v>141</v>
      </c>
      <c r="E136" s="148" t="s">
        <v>46</v>
      </c>
      <c r="F136" s="149" t="s">
        <v>795</v>
      </c>
      <c r="H136" s="148" t="s">
        <v>46</v>
      </c>
      <c r="I136" s="150"/>
      <c r="L136" s="146"/>
      <c r="M136" s="151"/>
      <c r="T136" s="152"/>
      <c r="AT136" s="148" t="s">
        <v>141</v>
      </c>
      <c r="AU136" s="148" t="s">
        <v>92</v>
      </c>
      <c r="AV136" s="12" t="s">
        <v>88</v>
      </c>
      <c r="AW136" s="12" t="s">
        <v>42</v>
      </c>
      <c r="AX136" s="12" t="s">
        <v>83</v>
      </c>
      <c r="AY136" s="148" t="s">
        <v>130</v>
      </c>
    </row>
    <row r="137" spans="2:51" s="13" customFormat="1" ht="12">
      <c r="B137" s="153"/>
      <c r="D137" s="147" t="s">
        <v>141</v>
      </c>
      <c r="E137" s="154" t="s">
        <v>46</v>
      </c>
      <c r="F137" s="155" t="s">
        <v>796</v>
      </c>
      <c r="H137" s="156">
        <v>18.25</v>
      </c>
      <c r="I137" s="157"/>
      <c r="L137" s="153"/>
      <c r="M137" s="158"/>
      <c r="T137" s="159"/>
      <c r="AT137" s="154" t="s">
        <v>141</v>
      </c>
      <c r="AU137" s="154" t="s">
        <v>92</v>
      </c>
      <c r="AV137" s="13" t="s">
        <v>92</v>
      </c>
      <c r="AW137" s="13" t="s">
        <v>42</v>
      </c>
      <c r="AX137" s="13" t="s">
        <v>83</v>
      </c>
      <c r="AY137" s="154" t="s">
        <v>130</v>
      </c>
    </row>
    <row r="138" spans="2:51" s="12" customFormat="1" ht="12">
      <c r="B138" s="146"/>
      <c r="D138" s="147" t="s">
        <v>141</v>
      </c>
      <c r="E138" s="148" t="s">
        <v>46</v>
      </c>
      <c r="F138" s="149" t="s">
        <v>797</v>
      </c>
      <c r="H138" s="148" t="s">
        <v>46</v>
      </c>
      <c r="I138" s="150"/>
      <c r="L138" s="146"/>
      <c r="M138" s="151"/>
      <c r="T138" s="152"/>
      <c r="AT138" s="148" t="s">
        <v>141</v>
      </c>
      <c r="AU138" s="148" t="s">
        <v>92</v>
      </c>
      <c r="AV138" s="12" t="s">
        <v>88</v>
      </c>
      <c r="AW138" s="12" t="s">
        <v>42</v>
      </c>
      <c r="AX138" s="12" t="s">
        <v>83</v>
      </c>
      <c r="AY138" s="148" t="s">
        <v>130</v>
      </c>
    </row>
    <row r="139" spans="2:51" s="13" customFormat="1" ht="12">
      <c r="B139" s="153"/>
      <c r="D139" s="147" t="s">
        <v>141</v>
      </c>
      <c r="E139" s="154" t="s">
        <v>46</v>
      </c>
      <c r="F139" s="155" t="s">
        <v>798</v>
      </c>
      <c r="H139" s="156">
        <v>39.7</v>
      </c>
      <c r="I139" s="157"/>
      <c r="L139" s="153"/>
      <c r="M139" s="158"/>
      <c r="T139" s="159"/>
      <c r="AT139" s="154" t="s">
        <v>141</v>
      </c>
      <c r="AU139" s="154" t="s">
        <v>92</v>
      </c>
      <c r="AV139" s="13" t="s">
        <v>92</v>
      </c>
      <c r="AW139" s="13" t="s">
        <v>42</v>
      </c>
      <c r="AX139" s="13" t="s">
        <v>83</v>
      </c>
      <c r="AY139" s="154" t="s">
        <v>130</v>
      </c>
    </row>
    <row r="140" spans="2:51" s="15" customFormat="1" ht="12">
      <c r="B140" s="167"/>
      <c r="D140" s="147" t="s">
        <v>141</v>
      </c>
      <c r="E140" s="168" t="s">
        <v>46</v>
      </c>
      <c r="F140" s="169" t="s">
        <v>163</v>
      </c>
      <c r="H140" s="170">
        <v>75.15</v>
      </c>
      <c r="I140" s="171"/>
      <c r="L140" s="167"/>
      <c r="M140" s="172"/>
      <c r="T140" s="173"/>
      <c r="AT140" s="168" t="s">
        <v>141</v>
      </c>
      <c r="AU140" s="168" t="s">
        <v>92</v>
      </c>
      <c r="AV140" s="15" t="s">
        <v>137</v>
      </c>
      <c r="AW140" s="15" t="s">
        <v>42</v>
      </c>
      <c r="AX140" s="15" t="s">
        <v>88</v>
      </c>
      <c r="AY140" s="168" t="s">
        <v>130</v>
      </c>
    </row>
    <row r="141" spans="2:63" s="11" customFormat="1" ht="22.9" customHeight="1">
      <c r="B141" s="117"/>
      <c r="D141" s="118" t="s">
        <v>82</v>
      </c>
      <c r="E141" s="127" t="s">
        <v>621</v>
      </c>
      <c r="F141" s="127" t="s">
        <v>622</v>
      </c>
      <c r="I141" s="120"/>
      <c r="J141" s="128">
        <f>BK141</f>
        <v>0</v>
      </c>
      <c r="L141" s="117"/>
      <c r="M141" s="122"/>
      <c r="P141" s="123">
        <f>SUM(P142:P176)</f>
        <v>0</v>
      </c>
      <c r="R141" s="123">
        <f>SUM(R142:R176)</f>
        <v>0</v>
      </c>
      <c r="T141" s="124">
        <f>SUM(T142:T176)</f>
        <v>0</v>
      </c>
      <c r="AR141" s="118" t="s">
        <v>88</v>
      </c>
      <c r="AT141" s="125" t="s">
        <v>82</v>
      </c>
      <c r="AU141" s="125" t="s">
        <v>88</v>
      </c>
      <c r="AY141" s="118" t="s">
        <v>130</v>
      </c>
      <c r="BK141" s="126">
        <f>SUM(BK142:BK176)</f>
        <v>0</v>
      </c>
    </row>
    <row r="142" spans="2:65" s="1" customFormat="1" ht="49.15" customHeight="1">
      <c r="B142" s="34"/>
      <c r="C142" s="129" t="s">
        <v>196</v>
      </c>
      <c r="D142" s="129" t="s">
        <v>132</v>
      </c>
      <c r="E142" s="130" t="s">
        <v>799</v>
      </c>
      <c r="F142" s="131" t="s">
        <v>800</v>
      </c>
      <c r="G142" s="132" t="s">
        <v>208</v>
      </c>
      <c r="H142" s="133">
        <v>1.656</v>
      </c>
      <c r="I142" s="134"/>
      <c r="J142" s="135">
        <f>ROUND(I142*H142,2)</f>
        <v>0</v>
      </c>
      <c r="K142" s="131" t="s">
        <v>136</v>
      </c>
      <c r="L142" s="34"/>
      <c r="M142" s="136" t="s">
        <v>46</v>
      </c>
      <c r="N142" s="137" t="s">
        <v>54</v>
      </c>
      <c r="P142" s="138">
        <f>O142*H142</f>
        <v>0</v>
      </c>
      <c r="Q142" s="138">
        <v>0</v>
      </c>
      <c r="R142" s="138">
        <f>Q142*H142</f>
        <v>0</v>
      </c>
      <c r="S142" s="138">
        <v>0</v>
      </c>
      <c r="T142" s="139">
        <f>S142*H142</f>
        <v>0</v>
      </c>
      <c r="AR142" s="140" t="s">
        <v>137</v>
      </c>
      <c r="AT142" s="140" t="s">
        <v>132</v>
      </c>
      <c r="AU142" s="140" t="s">
        <v>92</v>
      </c>
      <c r="AY142" s="18" t="s">
        <v>130</v>
      </c>
      <c r="BE142" s="141">
        <f>IF(N142="základní",J142,0)</f>
        <v>0</v>
      </c>
      <c r="BF142" s="141">
        <f>IF(N142="snížená",J142,0)</f>
        <v>0</v>
      </c>
      <c r="BG142" s="141">
        <f>IF(N142="zákl. přenesená",J142,0)</f>
        <v>0</v>
      </c>
      <c r="BH142" s="141">
        <f>IF(N142="sníž. přenesená",J142,0)</f>
        <v>0</v>
      </c>
      <c r="BI142" s="141">
        <f>IF(N142="nulová",J142,0)</f>
        <v>0</v>
      </c>
      <c r="BJ142" s="18" t="s">
        <v>88</v>
      </c>
      <c r="BK142" s="141">
        <f>ROUND(I142*H142,2)</f>
        <v>0</v>
      </c>
      <c r="BL142" s="18" t="s">
        <v>137</v>
      </c>
      <c r="BM142" s="140" t="s">
        <v>801</v>
      </c>
    </row>
    <row r="143" spans="2:47" s="1" customFormat="1" ht="12">
      <c r="B143" s="34"/>
      <c r="D143" s="142" t="s">
        <v>139</v>
      </c>
      <c r="F143" s="143" t="s">
        <v>802</v>
      </c>
      <c r="I143" s="144"/>
      <c r="L143" s="34"/>
      <c r="M143" s="145"/>
      <c r="T143" s="55"/>
      <c r="AT143" s="18" t="s">
        <v>139</v>
      </c>
      <c r="AU143" s="18" t="s">
        <v>92</v>
      </c>
    </row>
    <row r="144" spans="2:51" s="12" customFormat="1" ht="12">
      <c r="B144" s="146"/>
      <c r="D144" s="147" t="s">
        <v>141</v>
      </c>
      <c r="E144" s="148" t="s">
        <v>46</v>
      </c>
      <c r="F144" s="149" t="s">
        <v>803</v>
      </c>
      <c r="H144" s="148" t="s">
        <v>46</v>
      </c>
      <c r="I144" s="150"/>
      <c r="L144" s="146"/>
      <c r="M144" s="151"/>
      <c r="T144" s="152"/>
      <c r="AT144" s="148" t="s">
        <v>141</v>
      </c>
      <c r="AU144" s="148" t="s">
        <v>92</v>
      </c>
      <c r="AV144" s="12" t="s">
        <v>88</v>
      </c>
      <c r="AW144" s="12" t="s">
        <v>42</v>
      </c>
      <c r="AX144" s="12" t="s">
        <v>83</v>
      </c>
      <c r="AY144" s="148" t="s">
        <v>130</v>
      </c>
    </row>
    <row r="145" spans="2:51" s="13" customFormat="1" ht="12">
      <c r="B145" s="153"/>
      <c r="D145" s="147" t="s">
        <v>141</v>
      </c>
      <c r="E145" s="154" t="s">
        <v>46</v>
      </c>
      <c r="F145" s="155" t="s">
        <v>804</v>
      </c>
      <c r="H145" s="156">
        <v>0.618</v>
      </c>
      <c r="I145" s="157"/>
      <c r="L145" s="153"/>
      <c r="M145" s="158"/>
      <c r="T145" s="159"/>
      <c r="AT145" s="154" t="s">
        <v>141</v>
      </c>
      <c r="AU145" s="154" t="s">
        <v>92</v>
      </c>
      <c r="AV145" s="13" t="s">
        <v>92</v>
      </c>
      <c r="AW145" s="13" t="s">
        <v>42</v>
      </c>
      <c r="AX145" s="13" t="s">
        <v>83</v>
      </c>
      <c r="AY145" s="154" t="s">
        <v>130</v>
      </c>
    </row>
    <row r="146" spans="2:51" s="13" customFormat="1" ht="12">
      <c r="B146" s="153"/>
      <c r="D146" s="147" t="s">
        <v>141</v>
      </c>
      <c r="E146" s="154" t="s">
        <v>46</v>
      </c>
      <c r="F146" s="155" t="s">
        <v>805</v>
      </c>
      <c r="H146" s="156">
        <v>0.626</v>
      </c>
      <c r="I146" s="157"/>
      <c r="L146" s="153"/>
      <c r="M146" s="158"/>
      <c r="T146" s="159"/>
      <c r="AT146" s="154" t="s">
        <v>141</v>
      </c>
      <c r="AU146" s="154" t="s">
        <v>92</v>
      </c>
      <c r="AV146" s="13" t="s">
        <v>92</v>
      </c>
      <c r="AW146" s="13" t="s">
        <v>42</v>
      </c>
      <c r="AX146" s="13" t="s">
        <v>83</v>
      </c>
      <c r="AY146" s="154" t="s">
        <v>130</v>
      </c>
    </row>
    <row r="147" spans="2:51" s="13" customFormat="1" ht="12">
      <c r="B147" s="153"/>
      <c r="D147" s="147" t="s">
        <v>141</v>
      </c>
      <c r="E147" s="154" t="s">
        <v>46</v>
      </c>
      <c r="F147" s="155" t="s">
        <v>806</v>
      </c>
      <c r="H147" s="156">
        <v>0.172</v>
      </c>
      <c r="I147" s="157"/>
      <c r="L147" s="153"/>
      <c r="M147" s="158"/>
      <c r="T147" s="159"/>
      <c r="AT147" s="154" t="s">
        <v>141</v>
      </c>
      <c r="AU147" s="154" t="s">
        <v>92</v>
      </c>
      <c r="AV147" s="13" t="s">
        <v>92</v>
      </c>
      <c r="AW147" s="13" t="s">
        <v>42</v>
      </c>
      <c r="AX147" s="13" t="s">
        <v>83</v>
      </c>
      <c r="AY147" s="154" t="s">
        <v>130</v>
      </c>
    </row>
    <row r="148" spans="2:51" s="14" customFormat="1" ht="12">
      <c r="B148" s="160"/>
      <c r="D148" s="147" t="s">
        <v>141</v>
      </c>
      <c r="E148" s="161" t="s">
        <v>46</v>
      </c>
      <c r="F148" s="162" t="s">
        <v>152</v>
      </c>
      <c r="H148" s="163">
        <v>1.416</v>
      </c>
      <c r="I148" s="164"/>
      <c r="L148" s="160"/>
      <c r="M148" s="165"/>
      <c r="T148" s="166"/>
      <c r="AT148" s="161" t="s">
        <v>141</v>
      </c>
      <c r="AU148" s="161" t="s">
        <v>92</v>
      </c>
      <c r="AV148" s="14" t="s">
        <v>95</v>
      </c>
      <c r="AW148" s="14" t="s">
        <v>42</v>
      </c>
      <c r="AX148" s="14" t="s">
        <v>83</v>
      </c>
      <c r="AY148" s="161" t="s">
        <v>130</v>
      </c>
    </row>
    <row r="149" spans="2:51" s="12" customFormat="1" ht="12">
      <c r="B149" s="146"/>
      <c r="D149" s="147" t="s">
        <v>141</v>
      </c>
      <c r="E149" s="148" t="s">
        <v>46</v>
      </c>
      <c r="F149" s="149" t="s">
        <v>787</v>
      </c>
      <c r="H149" s="148" t="s">
        <v>46</v>
      </c>
      <c r="I149" s="150"/>
      <c r="L149" s="146"/>
      <c r="M149" s="151"/>
      <c r="T149" s="152"/>
      <c r="AT149" s="148" t="s">
        <v>141</v>
      </c>
      <c r="AU149" s="148" t="s">
        <v>92</v>
      </c>
      <c r="AV149" s="12" t="s">
        <v>88</v>
      </c>
      <c r="AW149" s="12" t="s">
        <v>42</v>
      </c>
      <c r="AX149" s="12" t="s">
        <v>83</v>
      </c>
      <c r="AY149" s="148" t="s">
        <v>130</v>
      </c>
    </row>
    <row r="150" spans="2:51" s="12" customFormat="1" ht="12">
      <c r="B150" s="146"/>
      <c r="D150" s="147" t="s">
        <v>141</v>
      </c>
      <c r="E150" s="148" t="s">
        <v>46</v>
      </c>
      <c r="F150" s="149" t="s">
        <v>513</v>
      </c>
      <c r="H150" s="148" t="s">
        <v>46</v>
      </c>
      <c r="I150" s="150"/>
      <c r="L150" s="146"/>
      <c r="M150" s="151"/>
      <c r="T150" s="152"/>
      <c r="AT150" s="148" t="s">
        <v>141</v>
      </c>
      <c r="AU150" s="148" t="s">
        <v>92</v>
      </c>
      <c r="AV150" s="12" t="s">
        <v>88</v>
      </c>
      <c r="AW150" s="12" t="s">
        <v>42</v>
      </c>
      <c r="AX150" s="12" t="s">
        <v>83</v>
      </c>
      <c r="AY150" s="148" t="s">
        <v>130</v>
      </c>
    </row>
    <row r="151" spans="2:51" s="13" customFormat="1" ht="12">
      <c r="B151" s="153"/>
      <c r="D151" s="147" t="s">
        <v>141</v>
      </c>
      <c r="E151" s="154" t="s">
        <v>46</v>
      </c>
      <c r="F151" s="155" t="s">
        <v>807</v>
      </c>
      <c r="H151" s="156">
        <v>0.24</v>
      </c>
      <c r="I151" s="157"/>
      <c r="L151" s="153"/>
      <c r="M151" s="158"/>
      <c r="T151" s="159"/>
      <c r="AT151" s="154" t="s">
        <v>141</v>
      </c>
      <c r="AU151" s="154" t="s">
        <v>92</v>
      </c>
      <c r="AV151" s="13" t="s">
        <v>92</v>
      </c>
      <c r="AW151" s="13" t="s">
        <v>42</v>
      </c>
      <c r="AX151" s="13" t="s">
        <v>83</v>
      </c>
      <c r="AY151" s="154" t="s">
        <v>130</v>
      </c>
    </row>
    <row r="152" spans="2:51" s="14" customFormat="1" ht="12">
      <c r="B152" s="160"/>
      <c r="D152" s="147" t="s">
        <v>141</v>
      </c>
      <c r="E152" s="161" t="s">
        <v>46</v>
      </c>
      <c r="F152" s="162" t="s">
        <v>152</v>
      </c>
      <c r="H152" s="163">
        <v>0.24</v>
      </c>
      <c r="I152" s="164"/>
      <c r="L152" s="160"/>
      <c r="M152" s="165"/>
      <c r="T152" s="166"/>
      <c r="AT152" s="161" t="s">
        <v>141</v>
      </c>
      <c r="AU152" s="161" t="s">
        <v>92</v>
      </c>
      <c r="AV152" s="14" t="s">
        <v>95</v>
      </c>
      <c r="AW152" s="14" t="s">
        <v>42</v>
      </c>
      <c r="AX152" s="14" t="s">
        <v>83</v>
      </c>
      <c r="AY152" s="161" t="s">
        <v>130</v>
      </c>
    </row>
    <row r="153" spans="2:51" s="15" customFormat="1" ht="12">
      <c r="B153" s="167"/>
      <c r="D153" s="147" t="s">
        <v>141</v>
      </c>
      <c r="E153" s="168" t="s">
        <v>46</v>
      </c>
      <c r="F153" s="169" t="s">
        <v>163</v>
      </c>
      <c r="H153" s="170">
        <v>1.656</v>
      </c>
      <c r="I153" s="171"/>
      <c r="L153" s="167"/>
      <c r="M153" s="172"/>
      <c r="T153" s="173"/>
      <c r="AT153" s="168" t="s">
        <v>141</v>
      </c>
      <c r="AU153" s="168" t="s">
        <v>92</v>
      </c>
      <c r="AV153" s="15" t="s">
        <v>137</v>
      </c>
      <c r="AW153" s="15" t="s">
        <v>42</v>
      </c>
      <c r="AX153" s="15" t="s">
        <v>88</v>
      </c>
      <c r="AY153" s="168" t="s">
        <v>130</v>
      </c>
    </row>
    <row r="154" spans="2:65" s="1" customFormat="1" ht="66.75" customHeight="1">
      <c r="B154" s="34"/>
      <c r="C154" s="129" t="s">
        <v>205</v>
      </c>
      <c r="D154" s="129" t="s">
        <v>132</v>
      </c>
      <c r="E154" s="130" t="s">
        <v>808</v>
      </c>
      <c r="F154" s="131" t="s">
        <v>809</v>
      </c>
      <c r="G154" s="132" t="s">
        <v>208</v>
      </c>
      <c r="H154" s="133">
        <v>31.464</v>
      </c>
      <c r="I154" s="134"/>
      <c r="J154" s="135">
        <f>ROUND(I154*H154,2)</f>
        <v>0</v>
      </c>
      <c r="K154" s="131" t="s">
        <v>136</v>
      </c>
      <c r="L154" s="34"/>
      <c r="M154" s="136" t="s">
        <v>46</v>
      </c>
      <c r="N154" s="137" t="s">
        <v>54</v>
      </c>
      <c r="P154" s="138">
        <f>O154*H154</f>
        <v>0</v>
      </c>
      <c r="Q154" s="138">
        <v>0</v>
      </c>
      <c r="R154" s="138">
        <f>Q154*H154</f>
        <v>0</v>
      </c>
      <c r="S154" s="138">
        <v>0</v>
      </c>
      <c r="T154" s="139">
        <f>S154*H154</f>
        <v>0</v>
      </c>
      <c r="AR154" s="140" t="s">
        <v>137</v>
      </c>
      <c r="AT154" s="140" t="s">
        <v>132</v>
      </c>
      <c r="AU154" s="140" t="s">
        <v>92</v>
      </c>
      <c r="AY154" s="18" t="s">
        <v>130</v>
      </c>
      <c r="BE154" s="141">
        <f>IF(N154="základní",J154,0)</f>
        <v>0</v>
      </c>
      <c r="BF154" s="141">
        <f>IF(N154="snížená",J154,0)</f>
        <v>0</v>
      </c>
      <c r="BG154" s="141">
        <f>IF(N154="zákl. přenesená",J154,0)</f>
        <v>0</v>
      </c>
      <c r="BH154" s="141">
        <f>IF(N154="sníž. přenesená",J154,0)</f>
        <v>0</v>
      </c>
      <c r="BI154" s="141">
        <f>IF(N154="nulová",J154,0)</f>
        <v>0</v>
      </c>
      <c r="BJ154" s="18" t="s">
        <v>88</v>
      </c>
      <c r="BK154" s="141">
        <f>ROUND(I154*H154,2)</f>
        <v>0</v>
      </c>
      <c r="BL154" s="18" t="s">
        <v>137</v>
      </c>
      <c r="BM154" s="140" t="s">
        <v>810</v>
      </c>
    </row>
    <row r="155" spans="2:47" s="1" customFormat="1" ht="12">
      <c r="B155" s="34"/>
      <c r="D155" s="142" t="s">
        <v>139</v>
      </c>
      <c r="F155" s="143" t="s">
        <v>811</v>
      </c>
      <c r="I155" s="144"/>
      <c r="L155" s="34"/>
      <c r="M155" s="145"/>
      <c r="T155" s="55"/>
      <c r="AT155" s="18" t="s">
        <v>139</v>
      </c>
      <c r="AU155" s="18" t="s">
        <v>92</v>
      </c>
    </row>
    <row r="156" spans="2:51" s="12" customFormat="1" ht="12">
      <c r="B156" s="146"/>
      <c r="D156" s="147" t="s">
        <v>141</v>
      </c>
      <c r="E156" s="148" t="s">
        <v>46</v>
      </c>
      <c r="F156" s="149" t="s">
        <v>803</v>
      </c>
      <c r="H156" s="148" t="s">
        <v>46</v>
      </c>
      <c r="I156" s="150"/>
      <c r="L156" s="146"/>
      <c r="M156" s="151"/>
      <c r="T156" s="152"/>
      <c r="AT156" s="148" t="s">
        <v>141</v>
      </c>
      <c r="AU156" s="148" t="s">
        <v>92</v>
      </c>
      <c r="AV156" s="12" t="s">
        <v>88</v>
      </c>
      <c r="AW156" s="12" t="s">
        <v>42</v>
      </c>
      <c r="AX156" s="12" t="s">
        <v>83</v>
      </c>
      <c r="AY156" s="148" t="s">
        <v>130</v>
      </c>
    </row>
    <row r="157" spans="2:51" s="13" customFormat="1" ht="12">
      <c r="B157" s="153"/>
      <c r="D157" s="147" t="s">
        <v>141</v>
      </c>
      <c r="E157" s="154" t="s">
        <v>46</v>
      </c>
      <c r="F157" s="155" t="s">
        <v>812</v>
      </c>
      <c r="H157" s="156">
        <v>11.742</v>
      </c>
      <c r="I157" s="157"/>
      <c r="L157" s="153"/>
      <c r="M157" s="158"/>
      <c r="T157" s="159"/>
      <c r="AT157" s="154" t="s">
        <v>141</v>
      </c>
      <c r="AU157" s="154" t="s">
        <v>92</v>
      </c>
      <c r="AV157" s="13" t="s">
        <v>92</v>
      </c>
      <c r="AW157" s="13" t="s">
        <v>42</v>
      </c>
      <c r="AX157" s="13" t="s">
        <v>83</v>
      </c>
      <c r="AY157" s="154" t="s">
        <v>130</v>
      </c>
    </row>
    <row r="158" spans="2:51" s="13" customFormat="1" ht="12">
      <c r="B158" s="153"/>
      <c r="D158" s="147" t="s">
        <v>141</v>
      </c>
      <c r="E158" s="154" t="s">
        <v>46</v>
      </c>
      <c r="F158" s="155" t="s">
        <v>813</v>
      </c>
      <c r="H158" s="156">
        <v>11.894</v>
      </c>
      <c r="I158" s="157"/>
      <c r="L158" s="153"/>
      <c r="M158" s="158"/>
      <c r="T158" s="159"/>
      <c r="AT158" s="154" t="s">
        <v>141</v>
      </c>
      <c r="AU158" s="154" t="s">
        <v>92</v>
      </c>
      <c r="AV158" s="13" t="s">
        <v>92</v>
      </c>
      <c r="AW158" s="13" t="s">
        <v>42</v>
      </c>
      <c r="AX158" s="13" t="s">
        <v>83</v>
      </c>
      <c r="AY158" s="154" t="s">
        <v>130</v>
      </c>
    </row>
    <row r="159" spans="2:51" s="13" customFormat="1" ht="12">
      <c r="B159" s="153"/>
      <c r="D159" s="147" t="s">
        <v>141</v>
      </c>
      <c r="E159" s="154" t="s">
        <v>46</v>
      </c>
      <c r="F159" s="155" t="s">
        <v>814</v>
      </c>
      <c r="H159" s="156">
        <v>3.268</v>
      </c>
      <c r="I159" s="157"/>
      <c r="L159" s="153"/>
      <c r="M159" s="158"/>
      <c r="T159" s="159"/>
      <c r="AT159" s="154" t="s">
        <v>141</v>
      </c>
      <c r="AU159" s="154" t="s">
        <v>92</v>
      </c>
      <c r="AV159" s="13" t="s">
        <v>92</v>
      </c>
      <c r="AW159" s="13" t="s">
        <v>42</v>
      </c>
      <c r="AX159" s="13" t="s">
        <v>83</v>
      </c>
      <c r="AY159" s="154" t="s">
        <v>130</v>
      </c>
    </row>
    <row r="160" spans="2:51" s="14" customFormat="1" ht="12">
      <c r="B160" s="160"/>
      <c r="D160" s="147" t="s">
        <v>141</v>
      </c>
      <c r="E160" s="161" t="s">
        <v>46</v>
      </c>
      <c r="F160" s="162" t="s">
        <v>152</v>
      </c>
      <c r="H160" s="163">
        <v>26.904000000000003</v>
      </c>
      <c r="I160" s="164"/>
      <c r="L160" s="160"/>
      <c r="M160" s="165"/>
      <c r="T160" s="166"/>
      <c r="AT160" s="161" t="s">
        <v>141</v>
      </c>
      <c r="AU160" s="161" t="s">
        <v>92</v>
      </c>
      <c r="AV160" s="14" t="s">
        <v>95</v>
      </c>
      <c r="AW160" s="14" t="s">
        <v>42</v>
      </c>
      <c r="AX160" s="14" t="s">
        <v>83</v>
      </c>
      <c r="AY160" s="161" t="s">
        <v>130</v>
      </c>
    </row>
    <row r="161" spans="2:51" s="12" customFormat="1" ht="12">
      <c r="B161" s="146"/>
      <c r="D161" s="147" t="s">
        <v>141</v>
      </c>
      <c r="E161" s="148" t="s">
        <v>46</v>
      </c>
      <c r="F161" s="149" t="s">
        <v>787</v>
      </c>
      <c r="H161" s="148" t="s">
        <v>46</v>
      </c>
      <c r="I161" s="150"/>
      <c r="L161" s="146"/>
      <c r="M161" s="151"/>
      <c r="T161" s="152"/>
      <c r="AT161" s="148" t="s">
        <v>141</v>
      </c>
      <c r="AU161" s="148" t="s">
        <v>92</v>
      </c>
      <c r="AV161" s="12" t="s">
        <v>88</v>
      </c>
      <c r="AW161" s="12" t="s">
        <v>42</v>
      </c>
      <c r="AX161" s="12" t="s">
        <v>83</v>
      </c>
      <c r="AY161" s="148" t="s">
        <v>130</v>
      </c>
    </row>
    <row r="162" spans="2:51" s="12" customFormat="1" ht="12">
      <c r="B162" s="146"/>
      <c r="D162" s="147" t="s">
        <v>141</v>
      </c>
      <c r="E162" s="148" t="s">
        <v>46</v>
      </c>
      <c r="F162" s="149" t="s">
        <v>513</v>
      </c>
      <c r="H162" s="148" t="s">
        <v>46</v>
      </c>
      <c r="I162" s="150"/>
      <c r="L162" s="146"/>
      <c r="M162" s="151"/>
      <c r="T162" s="152"/>
      <c r="AT162" s="148" t="s">
        <v>141</v>
      </c>
      <c r="AU162" s="148" t="s">
        <v>92</v>
      </c>
      <c r="AV162" s="12" t="s">
        <v>88</v>
      </c>
      <c r="AW162" s="12" t="s">
        <v>42</v>
      </c>
      <c r="AX162" s="12" t="s">
        <v>83</v>
      </c>
      <c r="AY162" s="148" t="s">
        <v>130</v>
      </c>
    </row>
    <row r="163" spans="2:51" s="13" customFormat="1" ht="12">
      <c r="B163" s="153"/>
      <c r="D163" s="147" t="s">
        <v>141</v>
      </c>
      <c r="E163" s="154" t="s">
        <v>46</v>
      </c>
      <c r="F163" s="155" t="s">
        <v>815</v>
      </c>
      <c r="H163" s="156">
        <v>4.56</v>
      </c>
      <c r="I163" s="157"/>
      <c r="L163" s="153"/>
      <c r="M163" s="158"/>
      <c r="T163" s="159"/>
      <c r="AT163" s="154" t="s">
        <v>141</v>
      </c>
      <c r="AU163" s="154" t="s">
        <v>92</v>
      </c>
      <c r="AV163" s="13" t="s">
        <v>92</v>
      </c>
      <c r="AW163" s="13" t="s">
        <v>42</v>
      </c>
      <c r="AX163" s="13" t="s">
        <v>83</v>
      </c>
      <c r="AY163" s="154" t="s">
        <v>130</v>
      </c>
    </row>
    <row r="164" spans="2:51" s="14" customFormat="1" ht="12">
      <c r="B164" s="160"/>
      <c r="D164" s="147" t="s">
        <v>141</v>
      </c>
      <c r="E164" s="161" t="s">
        <v>46</v>
      </c>
      <c r="F164" s="162" t="s">
        <v>152</v>
      </c>
      <c r="H164" s="163">
        <v>4.56</v>
      </c>
      <c r="I164" s="164"/>
      <c r="L164" s="160"/>
      <c r="M164" s="165"/>
      <c r="T164" s="166"/>
      <c r="AT164" s="161" t="s">
        <v>141</v>
      </c>
      <c r="AU164" s="161" t="s">
        <v>92</v>
      </c>
      <c r="AV164" s="14" t="s">
        <v>95</v>
      </c>
      <c r="AW164" s="14" t="s">
        <v>42</v>
      </c>
      <c r="AX164" s="14" t="s">
        <v>83</v>
      </c>
      <c r="AY164" s="161" t="s">
        <v>130</v>
      </c>
    </row>
    <row r="165" spans="2:51" s="15" customFormat="1" ht="12">
      <c r="B165" s="167"/>
      <c r="D165" s="147" t="s">
        <v>141</v>
      </c>
      <c r="E165" s="168" t="s">
        <v>46</v>
      </c>
      <c r="F165" s="169" t="s">
        <v>163</v>
      </c>
      <c r="H165" s="170">
        <v>31.464000000000002</v>
      </c>
      <c r="I165" s="171"/>
      <c r="L165" s="167"/>
      <c r="M165" s="172"/>
      <c r="T165" s="173"/>
      <c r="AT165" s="168" t="s">
        <v>141</v>
      </c>
      <c r="AU165" s="168" t="s">
        <v>92</v>
      </c>
      <c r="AV165" s="15" t="s">
        <v>137</v>
      </c>
      <c r="AW165" s="15" t="s">
        <v>42</v>
      </c>
      <c r="AX165" s="15" t="s">
        <v>88</v>
      </c>
      <c r="AY165" s="168" t="s">
        <v>130</v>
      </c>
    </row>
    <row r="166" spans="2:65" s="1" customFormat="1" ht="44.25" customHeight="1">
      <c r="B166" s="34"/>
      <c r="C166" s="129" t="s">
        <v>213</v>
      </c>
      <c r="D166" s="129" t="s">
        <v>132</v>
      </c>
      <c r="E166" s="130" t="s">
        <v>816</v>
      </c>
      <c r="F166" s="131" t="s">
        <v>817</v>
      </c>
      <c r="G166" s="132" t="s">
        <v>208</v>
      </c>
      <c r="H166" s="133">
        <v>0.24</v>
      </c>
      <c r="I166" s="134"/>
      <c r="J166" s="135">
        <f>ROUND(I166*H166,2)</f>
        <v>0</v>
      </c>
      <c r="K166" s="131" t="s">
        <v>136</v>
      </c>
      <c r="L166" s="34"/>
      <c r="M166" s="136" t="s">
        <v>46</v>
      </c>
      <c r="N166" s="137" t="s">
        <v>54</v>
      </c>
      <c r="P166" s="138">
        <f>O166*H166</f>
        <v>0</v>
      </c>
      <c r="Q166" s="138">
        <v>0</v>
      </c>
      <c r="R166" s="138">
        <f>Q166*H166</f>
        <v>0</v>
      </c>
      <c r="S166" s="138">
        <v>0</v>
      </c>
      <c r="T166" s="139">
        <f>S166*H166</f>
        <v>0</v>
      </c>
      <c r="AR166" s="140" t="s">
        <v>137</v>
      </c>
      <c r="AT166" s="140" t="s">
        <v>132</v>
      </c>
      <c r="AU166" s="140" t="s">
        <v>92</v>
      </c>
      <c r="AY166" s="18" t="s">
        <v>130</v>
      </c>
      <c r="BE166" s="141">
        <f>IF(N166="základní",J166,0)</f>
        <v>0</v>
      </c>
      <c r="BF166" s="141">
        <f>IF(N166="snížená",J166,0)</f>
        <v>0</v>
      </c>
      <c r="BG166" s="141">
        <f>IF(N166="zákl. přenesená",J166,0)</f>
        <v>0</v>
      </c>
      <c r="BH166" s="141">
        <f>IF(N166="sníž. přenesená",J166,0)</f>
        <v>0</v>
      </c>
      <c r="BI166" s="141">
        <f>IF(N166="nulová",J166,0)</f>
        <v>0</v>
      </c>
      <c r="BJ166" s="18" t="s">
        <v>88</v>
      </c>
      <c r="BK166" s="141">
        <f>ROUND(I166*H166,2)</f>
        <v>0</v>
      </c>
      <c r="BL166" s="18" t="s">
        <v>137</v>
      </c>
      <c r="BM166" s="140" t="s">
        <v>818</v>
      </c>
    </row>
    <row r="167" spans="2:47" s="1" customFormat="1" ht="12">
      <c r="B167" s="34"/>
      <c r="D167" s="142" t="s">
        <v>139</v>
      </c>
      <c r="F167" s="143" t="s">
        <v>819</v>
      </c>
      <c r="I167" s="144"/>
      <c r="L167" s="34"/>
      <c r="M167" s="145"/>
      <c r="T167" s="55"/>
      <c r="AT167" s="18" t="s">
        <v>139</v>
      </c>
      <c r="AU167" s="18" t="s">
        <v>92</v>
      </c>
    </row>
    <row r="168" spans="2:51" s="12" customFormat="1" ht="12">
      <c r="B168" s="146"/>
      <c r="D168" s="147" t="s">
        <v>141</v>
      </c>
      <c r="E168" s="148" t="s">
        <v>46</v>
      </c>
      <c r="F168" s="149" t="s">
        <v>820</v>
      </c>
      <c r="H168" s="148" t="s">
        <v>46</v>
      </c>
      <c r="I168" s="150"/>
      <c r="L168" s="146"/>
      <c r="M168" s="151"/>
      <c r="T168" s="152"/>
      <c r="AT168" s="148" t="s">
        <v>141</v>
      </c>
      <c r="AU168" s="148" t="s">
        <v>92</v>
      </c>
      <c r="AV168" s="12" t="s">
        <v>88</v>
      </c>
      <c r="AW168" s="12" t="s">
        <v>42</v>
      </c>
      <c r="AX168" s="12" t="s">
        <v>83</v>
      </c>
      <c r="AY168" s="148" t="s">
        <v>130</v>
      </c>
    </row>
    <row r="169" spans="2:51" s="13" customFormat="1" ht="12">
      <c r="B169" s="153"/>
      <c r="D169" s="147" t="s">
        <v>141</v>
      </c>
      <c r="E169" s="154" t="s">
        <v>46</v>
      </c>
      <c r="F169" s="155" t="s">
        <v>821</v>
      </c>
      <c r="H169" s="156">
        <v>0.24</v>
      </c>
      <c r="I169" s="157"/>
      <c r="L169" s="153"/>
      <c r="M169" s="158"/>
      <c r="T169" s="159"/>
      <c r="AT169" s="154" t="s">
        <v>141</v>
      </c>
      <c r="AU169" s="154" t="s">
        <v>92</v>
      </c>
      <c r="AV169" s="13" t="s">
        <v>92</v>
      </c>
      <c r="AW169" s="13" t="s">
        <v>42</v>
      </c>
      <c r="AX169" s="13" t="s">
        <v>88</v>
      </c>
      <c r="AY169" s="154" t="s">
        <v>130</v>
      </c>
    </row>
    <row r="170" spans="2:65" s="1" customFormat="1" ht="33" customHeight="1">
      <c r="B170" s="34"/>
      <c r="C170" s="129" t="s">
        <v>225</v>
      </c>
      <c r="D170" s="129" t="s">
        <v>132</v>
      </c>
      <c r="E170" s="130" t="s">
        <v>822</v>
      </c>
      <c r="F170" s="131" t="s">
        <v>823</v>
      </c>
      <c r="G170" s="132" t="s">
        <v>208</v>
      </c>
      <c r="H170" s="133">
        <v>-1.416</v>
      </c>
      <c r="I170" s="134"/>
      <c r="J170" s="135">
        <f>ROUND(I170*H170,2)</f>
        <v>0</v>
      </c>
      <c r="K170" s="131" t="s">
        <v>46</v>
      </c>
      <c r="L170" s="34"/>
      <c r="M170" s="136" t="s">
        <v>46</v>
      </c>
      <c r="N170" s="137" t="s">
        <v>54</v>
      </c>
      <c r="P170" s="138">
        <f>O170*H170</f>
        <v>0</v>
      </c>
      <c r="Q170" s="138">
        <v>0</v>
      </c>
      <c r="R170" s="138">
        <f>Q170*H170</f>
        <v>0</v>
      </c>
      <c r="S170" s="138">
        <v>0</v>
      </c>
      <c r="T170" s="139">
        <f>S170*H170</f>
        <v>0</v>
      </c>
      <c r="AR170" s="140" t="s">
        <v>137</v>
      </c>
      <c r="AT170" s="140" t="s">
        <v>132</v>
      </c>
      <c r="AU170" s="140" t="s">
        <v>92</v>
      </c>
      <c r="AY170" s="18" t="s">
        <v>130</v>
      </c>
      <c r="BE170" s="141">
        <f>IF(N170="základní",J170,0)</f>
        <v>0</v>
      </c>
      <c r="BF170" s="141">
        <f>IF(N170="snížená",J170,0)</f>
        <v>0</v>
      </c>
      <c r="BG170" s="141">
        <f>IF(N170="zákl. přenesená",J170,0)</f>
        <v>0</v>
      </c>
      <c r="BH170" s="141">
        <f>IF(N170="sníž. přenesená",J170,0)</f>
        <v>0</v>
      </c>
      <c r="BI170" s="141">
        <f>IF(N170="nulová",J170,0)</f>
        <v>0</v>
      </c>
      <c r="BJ170" s="18" t="s">
        <v>88</v>
      </c>
      <c r="BK170" s="141">
        <f>ROUND(I170*H170,2)</f>
        <v>0</v>
      </c>
      <c r="BL170" s="18" t="s">
        <v>137</v>
      </c>
      <c r="BM170" s="140" t="s">
        <v>824</v>
      </c>
    </row>
    <row r="171" spans="2:47" s="1" customFormat="1" ht="12">
      <c r="B171" s="34"/>
      <c r="D171" s="147" t="s">
        <v>240</v>
      </c>
      <c r="F171" s="184" t="s">
        <v>825</v>
      </c>
      <c r="I171" s="144"/>
      <c r="L171" s="34"/>
      <c r="M171" s="145"/>
      <c r="T171" s="55"/>
      <c r="AT171" s="18" t="s">
        <v>240</v>
      </c>
      <c r="AU171" s="18" t="s">
        <v>92</v>
      </c>
    </row>
    <row r="172" spans="2:51" s="12" customFormat="1" ht="12">
      <c r="B172" s="146"/>
      <c r="D172" s="147" t="s">
        <v>141</v>
      </c>
      <c r="E172" s="148" t="s">
        <v>46</v>
      </c>
      <c r="F172" s="149" t="s">
        <v>803</v>
      </c>
      <c r="H172" s="148" t="s">
        <v>46</v>
      </c>
      <c r="I172" s="150"/>
      <c r="L172" s="146"/>
      <c r="M172" s="151"/>
      <c r="T172" s="152"/>
      <c r="AT172" s="148" t="s">
        <v>141</v>
      </c>
      <c r="AU172" s="148" t="s">
        <v>92</v>
      </c>
      <c r="AV172" s="12" t="s">
        <v>88</v>
      </c>
      <c r="AW172" s="12" t="s">
        <v>42</v>
      </c>
      <c r="AX172" s="12" t="s">
        <v>83</v>
      </c>
      <c r="AY172" s="148" t="s">
        <v>130</v>
      </c>
    </row>
    <row r="173" spans="2:51" s="13" customFormat="1" ht="12">
      <c r="B173" s="153"/>
      <c r="D173" s="147" t="s">
        <v>141</v>
      </c>
      <c r="E173" s="154" t="s">
        <v>46</v>
      </c>
      <c r="F173" s="155" t="s">
        <v>826</v>
      </c>
      <c r="H173" s="156">
        <v>-0.618</v>
      </c>
      <c r="I173" s="157"/>
      <c r="L173" s="153"/>
      <c r="M173" s="158"/>
      <c r="T173" s="159"/>
      <c r="AT173" s="154" t="s">
        <v>141</v>
      </c>
      <c r="AU173" s="154" t="s">
        <v>92</v>
      </c>
      <c r="AV173" s="13" t="s">
        <v>92</v>
      </c>
      <c r="AW173" s="13" t="s">
        <v>42</v>
      </c>
      <c r="AX173" s="13" t="s">
        <v>83</v>
      </c>
      <c r="AY173" s="154" t="s">
        <v>130</v>
      </c>
    </row>
    <row r="174" spans="2:51" s="13" customFormat="1" ht="12">
      <c r="B174" s="153"/>
      <c r="D174" s="147" t="s">
        <v>141</v>
      </c>
      <c r="E174" s="154" t="s">
        <v>46</v>
      </c>
      <c r="F174" s="155" t="s">
        <v>827</v>
      </c>
      <c r="H174" s="156">
        <v>-0.626</v>
      </c>
      <c r="I174" s="157"/>
      <c r="L174" s="153"/>
      <c r="M174" s="158"/>
      <c r="T174" s="159"/>
      <c r="AT174" s="154" t="s">
        <v>141</v>
      </c>
      <c r="AU174" s="154" t="s">
        <v>92</v>
      </c>
      <c r="AV174" s="13" t="s">
        <v>92</v>
      </c>
      <c r="AW174" s="13" t="s">
        <v>42</v>
      </c>
      <c r="AX174" s="13" t="s">
        <v>83</v>
      </c>
      <c r="AY174" s="154" t="s">
        <v>130</v>
      </c>
    </row>
    <row r="175" spans="2:51" s="13" customFormat="1" ht="12">
      <c r="B175" s="153"/>
      <c r="D175" s="147" t="s">
        <v>141</v>
      </c>
      <c r="E175" s="154" t="s">
        <v>46</v>
      </c>
      <c r="F175" s="155" t="s">
        <v>828</v>
      </c>
      <c r="H175" s="156">
        <v>-0.172</v>
      </c>
      <c r="I175" s="157"/>
      <c r="L175" s="153"/>
      <c r="M175" s="158"/>
      <c r="T175" s="159"/>
      <c r="AT175" s="154" t="s">
        <v>141</v>
      </c>
      <c r="AU175" s="154" t="s">
        <v>92</v>
      </c>
      <c r="AV175" s="13" t="s">
        <v>92</v>
      </c>
      <c r="AW175" s="13" t="s">
        <v>42</v>
      </c>
      <c r="AX175" s="13" t="s">
        <v>83</v>
      </c>
      <c r="AY175" s="154" t="s">
        <v>130</v>
      </c>
    </row>
    <row r="176" spans="2:51" s="15" customFormat="1" ht="12">
      <c r="B176" s="167"/>
      <c r="D176" s="147" t="s">
        <v>141</v>
      </c>
      <c r="E176" s="168" t="s">
        <v>46</v>
      </c>
      <c r="F176" s="169" t="s">
        <v>163</v>
      </c>
      <c r="H176" s="170">
        <v>-1.416</v>
      </c>
      <c r="I176" s="171"/>
      <c r="L176" s="167"/>
      <c r="M176" s="185"/>
      <c r="N176" s="186"/>
      <c r="O176" s="186"/>
      <c r="P176" s="186"/>
      <c r="Q176" s="186"/>
      <c r="R176" s="186"/>
      <c r="S176" s="186"/>
      <c r="T176" s="187"/>
      <c r="AT176" s="168" t="s">
        <v>141</v>
      </c>
      <c r="AU176" s="168" t="s">
        <v>92</v>
      </c>
      <c r="AV176" s="15" t="s">
        <v>137</v>
      </c>
      <c r="AW176" s="15" t="s">
        <v>42</v>
      </c>
      <c r="AX176" s="15" t="s">
        <v>88</v>
      </c>
      <c r="AY176" s="168" t="s">
        <v>130</v>
      </c>
    </row>
    <row r="177" spans="2:12" s="1" customFormat="1" ht="6.95" customHeight="1">
      <c r="B177" s="43"/>
      <c r="C177" s="44"/>
      <c r="D177" s="44"/>
      <c r="E177" s="44"/>
      <c r="F177" s="44"/>
      <c r="G177" s="44"/>
      <c r="H177" s="44"/>
      <c r="I177" s="44"/>
      <c r="J177" s="44"/>
      <c r="K177" s="44"/>
      <c r="L177" s="34"/>
    </row>
  </sheetData>
  <sheetProtection algorithmName="SHA-512" hashValue="3vI7O2jrQZDWZ0zKcENXGgdGnAFFDaE2IOpyAoqokybwE9ql0uc6cqllnZGhpmuqBAXuysPvhzcdJSqN9bEJYg==" saltValue="qJPHeVWx8XKQeGBxmeW2i533DB+xgc3nVvRl6vsjRYOkE2yFhM+khIY2NdFs/FHoTfC8PKfKyNb4A6YUvWdcoA==" spinCount="100000" sheet="1" objects="1" scenarios="1" formatColumns="0" formatRows="0" autoFilter="0"/>
  <autoFilter ref="C82:K176"/>
  <mergeCells count="9">
    <mergeCell ref="E50:H50"/>
    <mergeCell ref="E73:H73"/>
    <mergeCell ref="E75:H75"/>
    <mergeCell ref="L2:V2"/>
    <mergeCell ref="E7:H7"/>
    <mergeCell ref="E9:H9"/>
    <mergeCell ref="E18:H18"/>
    <mergeCell ref="E27:H27"/>
    <mergeCell ref="E48:H48"/>
  </mergeCells>
  <hyperlinks>
    <hyperlink ref="F91" r:id="rId1" display="https://podminky.urs.cz/item/CS_URS_2023_02/111211201"/>
    <hyperlink ref="F96" r:id="rId2" display="https://podminky.urs.cz/item/CS_URS_2023_02/121151103"/>
    <hyperlink ref="F110" r:id="rId3" display="https://podminky.urs.cz/item/CS_URS_2023_02/162301501"/>
    <hyperlink ref="F114" r:id="rId4" display="https://podminky.urs.cz/item/CS_URS_2023_02/162351104"/>
    <hyperlink ref="F128" r:id="rId5" display="https://podminky.urs.cz/item/CS_URS_2023_02/963041211"/>
    <hyperlink ref="F133" r:id="rId6" display="https://podminky.urs.cz/item/CS_URS_2023_02/966075141"/>
    <hyperlink ref="F143" r:id="rId7" display="https://podminky.urs.cz/item/CS_URS_2023_02/997211521"/>
    <hyperlink ref="F155" r:id="rId8" display="https://podminky.urs.cz/item/CS_URS_2023_02/997211529"/>
    <hyperlink ref="F167" r:id="rId9" display="https://podminky.urs.cz/item/CS_URS_2023_02/99701386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BM129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88"/>
      <c r="M2" s="288"/>
      <c r="N2" s="288"/>
      <c r="O2" s="288"/>
      <c r="P2" s="288"/>
      <c r="Q2" s="288"/>
      <c r="R2" s="288"/>
      <c r="S2" s="288"/>
      <c r="T2" s="288"/>
      <c r="U2" s="288"/>
      <c r="V2" s="288"/>
      <c r="AT2" s="18" t="s">
        <v>97</v>
      </c>
    </row>
    <row r="3" spans="2:46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92</v>
      </c>
    </row>
    <row r="4" spans="2:46" ht="24.95" customHeight="1">
      <c r="B4" s="21"/>
      <c r="D4" s="22" t="s">
        <v>98</v>
      </c>
      <c r="L4" s="21"/>
      <c r="M4" s="87" t="s">
        <v>10</v>
      </c>
      <c r="AT4" s="18" t="s">
        <v>4</v>
      </c>
    </row>
    <row r="5" spans="2:12" ht="6.95" customHeight="1">
      <c r="B5" s="21"/>
      <c r="L5" s="21"/>
    </row>
    <row r="6" spans="2:12" ht="12" customHeight="1">
      <c r="B6" s="21"/>
      <c r="D6" s="28" t="s">
        <v>16</v>
      </c>
      <c r="L6" s="21"/>
    </row>
    <row r="7" spans="2:12" ht="16.5" customHeight="1">
      <c r="B7" s="21"/>
      <c r="E7" s="276" t="str">
        <f>'Rekapitulace stavby'!K6</f>
        <v>Údržbové práce na mostě ev. č. ZR-011</v>
      </c>
      <c r="F7" s="277"/>
      <c r="G7" s="277"/>
      <c r="H7" s="277"/>
      <c r="L7" s="21"/>
    </row>
    <row r="8" spans="2:12" s="1" customFormat="1" ht="12" customHeight="1">
      <c r="B8" s="34"/>
      <c r="D8" s="28" t="s">
        <v>99</v>
      </c>
      <c r="L8" s="34"/>
    </row>
    <row r="9" spans="2:12" s="1" customFormat="1" ht="16.5" customHeight="1">
      <c r="B9" s="34"/>
      <c r="E9" s="258" t="s">
        <v>829</v>
      </c>
      <c r="F9" s="278"/>
      <c r="G9" s="278"/>
      <c r="H9" s="278"/>
      <c r="L9" s="34"/>
    </row>
    <row r="10" spans="2:12" s="1" customFormat="1" ht="12">
      <c r="B10" s="34"/>
      <c r="L10" s="34"/>
    </row>
    <row r="11" spans="2:12" s="1" customFormat="1" ht="12" customHeight="1">
      <c r="B11" s="34"/>
      <c r="D11" s="28" t="s">
        <v>18</v>
      </c>
      <c r="F11" s="26" t="s">
        <v>19</v>
      </c>
      <c r="I11" s="28" t="s">
        <v>20</v>
      </c>
      <c r="J11" s="26" t="s">
        <v>46</v>
      </c>
      <c r="L11" s="34"/>
    </row>
    <row r="12" spans="2:12" s="1" customFormat="1" ht="12" customHeight="1">
      <c r="B12" s="34"/>
      <c r="D12" s="28" t="s">
        <v>22</v>
      </c>
      <c r="F12" s="26" t="s">
        <v>23</v>
      </c>
      <c r="I12" s="28" t="s">
        <v>24</v>
      </c>
      <c r="J12" s="51" t="str">
        <f>'Rekapitulace stavby'!AN8</f>
        <v>13. 12. 2023</v>
      </c>
      <c r="L12" s="34"/>
    </row>
    <row r="13" spans="2:12" s="1" customFormat="1" ht="10.9" customHeight="1">
      <c r="B13" s="34"/>
      <c r="L13" s="34"/>
    </row>
    <row r="14" spans="2:12" s="1" customFormat="1" ht="12" customHeight="1">
      <c r="B14" s="34"/>
      <c r="D14" s="28" t="s">
        <v>30</v>
      </c>
      <c r="I14" s="28" t="s">
        <v>31</v>
      </c>
      <c r="J14" s="26" t="s">
        <v>32</v>
      </c>
      <c r="L14" s="34"/>
    </row>
    <row r="15" spans="2:12" s="1" customFormat="1" ht="18" customHeight="1">
      <c r="B15" s="34"/>
      <c r="E15" s="26" t="s">
        <v>33</v>
      </c>
      <c r="I15" s="28" t="s">
        <v>34</v>
      </c>
      <c r="J15" s="26" t="s">
        <v>35</v>
      </c>
      <c r="L15" s="34"/>
    </row>
    <row r="16" spans="2:12" s="1" customFormat="1" ht="6.95" customHeight="1">
      <c r="B16" s="34"/>
      <c r="L16" s="34"/>
    </row>
    <row r="17" spans="2:12" s="1" customFormat="1" ht="12" customHeight="1">
      <c r="B17" s="34"/>
      <c r="D17" s="28" t="s">
        <v>36</v>
      </c>
      <c r="I17" s="28" t="s">
        <v>31</v>
      </c>
      <c r="J17" s="29" t="str">
        <f>'Rekapitulace stavby'!AN13</f>
        <v>Vyplň údaj</v>
      </c>
      <c r="L17" s="34"/>
    </row>
    <row r="18" spans="2:12" s="1" customFormat="1" ht="18" customHeight="1">
      <c r="B18" s="34"/>
      <c r="E18" s="279" t="str">
        <f>'Rekapitulace stavby'!E14</f>
        <v>Vyplň údaj</v>
      </c>
      <c r="F18" s="243"/>
      <c r="G18" s="243"/>
      <c r="H18" s="243"/>
      <c r="I18" s="28" t="s">
        <v>34</v>
      </c>
      <c r="J18" s="29" t="str">
        <f>'Rekapitulace stavby'!AN14</f>
        <v>Vyplň údaj</v>
      </c>
      <c r="L18" s="34"/>
    </row>
    <row r="19" spans="2:12" s="1" customFormat="1" ht="6.95" customHeight="1">
      <c r="B19" s="34"/>
      <c r="L19" s="34"/>
    </row>
    <row r="20" spans="2:12" s="1" customFormat="1" ht="12" customHeight="1">
      <c r="B20" s="34"/>
      <c r="D20" s="28" t="s">
        <v>38</v>
      </c>
      <c r="I20" s="28" t="s">
        <v>31</v>
      </c>
      <c r="J20" s="26" t="s">
        <v>39</v>
      </c>
      <c r="L20" s="34"/>
    </row>
    <row r="21" spans="2:12" s="1" customFormat="1" ht="18" customHeight="1">
      <c r="B21" s="34"/>
      <c r="E21" s="26" t="s">
        <v>40</v>
      </c>
      <c r="I21" s="28" t="s">
        <v>34</v>
      </c>
      <c r="J21" s="26" t="s">
        <v>41</v>
      </c>
      <c r="L21" s="34"/>
    </row>
    <row r="22" spans="2:12" s="1" customFormat="1" ht="6.95" customHeight="1">
      <c r="B22" s="34"/>
      <c r="L22" s="34"/>
    </row>
    <row r="23" spans="2:12" s="1" customFormat="1" ht="12" customHeight="1">
      <c r="B23" s="34"/>
      <c r="D23" s="28" t="s">
        <v>43</v>
      </c>
      <c r="I23" s="28" t="s">
        <v>31</v>
      </c>
      <c r="J23" s="26" t="s">
        <v>44</v>
      </c>
      <c r="L23" s="34"/>
    </row>
    <row r="24" spans="2:12" s="1" customFormat="1" ht="18" customHeight="1">
      <c r="B24" s="34"/>
      <c r="E24" s="26" t="s">
        <v>45</v>
      </c>
      <c r="I24" s="28" t="s">
        <v>34</v>
      </c>
      <c r="J24" s="26" t="s">
        <v>46</v>
      </c>
      <c r="L24" s="34"/>
    </row>
    <row r="25" spans="2:12" s="1" customFormat="1" ht="6.95" customHeight="1">
      <c r="B25" s="34"/>
      <c r="L25" s="34"/>
    </row>
    <row r="26" spans="2:12" s="1" customFormat="1" ht="12" customHeight="1">
      <c r="B26" s="34"/>
      <c r="D26" s="28" t="s">
        <v>47</v>
      </c>
      <c r="L26" s="34"/>
    </row>
    <row r="27" spans="2:12" s="7" customFormat="1" ht="16.5" customHeight="1">
      <c r="B27" s="88"/>
      <c r="E27" s="247" t="s">
        <v>46</v>
      </c>
      <c r="F27" s="247"/>
      <c r="G27" s="247"/>
      <c r="H27" s="247"/>
      <c r="L27" s="88"/>
    </row>
    <row r="28" spans="2:12" s="1" customFormat="1" ht="6.95" customHeight="1">
      <c r="B28" s="34"/>
      <c r="L28" s="34"/>
    </row>
    <row r="29" spans="2:12" s="1" customFormat="1" ht="6.95" customHeight="1">
      <c r="B29" s="34"/>
      <c r="D29" s="52"/>
      <c r="E29" s="52"/>
      <c r="F29" s="52"/>
      <c r="G29" s="52"/>
      <c r="H29" s="52"/>
      <c r="I29" s="52"/>
      <c r="J29" s="52"/>
      <c r="K29" s="52"/>
      <c r="L29" s="34"/>
    </row>
    <row r="30" spans="2:12" s="1" customFormat="1" ht="25.35" customHeight="1">
      <c r="B30" s="34"/>
      <c r="D30" s="89" t="s">
        <v>49</v>
      </c>
      <c r="J30" s="65">
        <f>ROUND(J83,2)</f>
        <v>0</v>
      </c>
      <c r="L30" s="34"/>
    </row>
    <row r="31" spans="2:12" s="1" customFormat="1" ht="6.95" customHeight="1">
      <c r="B31" s="34"/>
      <c r="D31" s="52"/>
      <c r="E31" s="52"/>
      <c r="F31" s="52"/>
      <c r="G31" s="52"/>
      <c r="H31" s="52"/>
      <c r="I31" s="52"/>
      <c r="J31" s="52"/>
      <c r="K31" s="52"/>
      <c r="L31" s="34"/>
    </row>
    <row r="32" spans="2:12" s="1" customFormat="1" ht="14.45" customHeight="1">
      <c r="B32" s="34"/>
      <c r="F32" s="37" t="s">
        <v>51</v>
      </c>
      <c r="I32" s="37" t="s">
        <v>50</v>
      </c>
      <c r="J32" s="37" t="s">
        <v>52</v>
      </c>
      <c r="L32" s="34"/>
    </row>
    <row r="33" spans="2:12" s="1" customFormat="1" ht="14.45" customHeight="1">
      <c r="B33" s="34"/>
      <c r="D33" s="54" t="s">
        <v>53</v>
      </c>
      <c r="E33" s="28" t="s">
        <v>54</v>
      </c>
      <c r="F33" s="90">
        <f>ROUND((SUM(BE83:BE128)),2)</f>
        <v>0</v>
      </c>
      <c r="I33" s="91">
        <v>0.21</v>
      </c>
      <c r="J33" s="90">
        <f>ROUND(((SUM(BE83:BE128))*I33),2)</f>
        <v>0</v>
      </c>
      <c r="L33" s="34"/>
    </row>
    <row r="34" spans="2:12" s="1" customFormat="1" ht="14.45" customHeight="1">
      <c r="B34" s="34"/>
      <c r="E34" s="28" t="s">
        <v>55</v>
      </c>
      <c r="F34" s="90">
        <f>ROUND((SUM(BF83:BF128)),2)</f>
        <v>0</v>
      </c>
      <c r="I34" s="91">
        <v>0.15</v>
      </c>
      <c r="J34" s="90">
        <f>ROUND(((SUM(BF83:BF128))*I34),2)</f>
        <v>0</v>
      </c>
      <c r="L34" s="34"/>
    </row>
    <row r="35" spans="2:12" s="1" customFormat="1" ht="14.45" customHeight="1" hidden="1">
      <c r="B35" s="34"/>
      <c r="E35" s="28" t="s">
        <v>56</v>
      </c>
      <c r="F35" s="90">
        <f>ROUND((SUM(BG83:BG128)),2)</f>
        <v>0</v>
      </c>
      <c r="I35" s="91">
        <v>0.21</v>
      </c>
      <c r="J35" s="90">
        <f>0</f>
        <v>0</v>
      </c>
      <c r="L35" s="34"/>
    </row>
    <row r="36" spans="2:12" s="1" customFormat="1" ht="14.45" customHeight="1" hidden="1">
      <c r="B36" s="34"/>
      <c r="E36" s="28" t="s">
        <v>57</v>
      </c>
      <c r="F36" s="90">
        <f>ROUND((SUM(BH83:BH128)),2)</f>
        <v>0</v>
      </c>
      <c r="I36" s="91">
        <v>0.15</v>
      </c>
      <c r="J36" s="90">
        <f>0</f>
        <v>0</v>
      </c>
      <c r="L36" s="34"/>
    </row>
    <row r="37" spans="2:12" s="1" customFormat="1" ht="14.45" customHeight="1" hidden="1">
      <c r="B37" s="34"/>
      <c r="E37" s="28" t="s">
        <v>58</v>
      </c>
      <c r="F37" s="90">
        <f>ROUND((SUM(BI83:BI128)),2)</f>
        <v>0</v>
      </c>
      <c r="I37" s="91">
        <v>0</v>
      </c>
      <c r="J37" s="90">
        <f>0</f>
        <v>0</v>
      </c>
      <c r="L37" s="34"/>
    </row>
    <row r="38" spans="2:12" s="1" customFormat="1" ht="6.95" customHeight="1">
      <c r="B38" s="34"/>
      <c r="L38" s="34"/>
    </row>
    <row r="39" spans="2:12" s="1" customFormat="1" ht="25.35" customHeight="1">
      <c r="B39" s="34"/>
      <c r="C39" s="92"/>
      <c r="D39" s="93" t="s">
        <v>59</v>
      </c>
      <c r="E39" s="56"/>
      <c r="F39" s="56"/>
      <c r="G39" s="94" t="s">
        <v>60</v>
      </c>
      <c r="H39" s="95" t="s">
        <v>61</v>
      </c>
      <c r="I39" s="56"/>
      <c r="J39" s="96">
        <f>SUM(J30:J37)</f>
        <v>0</v>
      </c>
      <c r="K39" s="97"/>
      <c r="L39" s="34"/>
    </row>
    <row r="40" spans="2:12" s="1" customFormat="1" ht="14.45" customHeight="1">
      <c r="B40" s="43"/>
      <c r="C40" s="44"/>
      <c r="D40" s="44"/>
      <c r="E40" s="44"/>
      <c r="F40" s="44"/>
      <c r="G40" s="44"/>
      <c r="H40" s="44"/>
      <c r="I40" s="44"/>
      <c r="J40" s="44"/>
      <c r="K40" s="44"/>
      <c r="L40" s="34"/>
    </row>
    <row r="44" spans="2:12" s="1" customFormat="1" ht="6.95" customHeight="1">
      <c r="B44" s="45"/>
      <c r="C44" s="46"/>
      <c r="D44" s="46"/>
      <c r="E44" s="46"/>
      <c r="F44" s="46"/>
      <c r="G44" s="46"/>
      <c r="H44" s="46"/>
      <c r="I44" s="46"/>
      <c r="J44" s="46"/>
      <c r="K44" s="46"/>
      <c r="L44" s="34"/>
    </row>
    <row r="45" spans="2:12" s="1" customFormat="1" ht="24.95" customHeight="1">
      <c r="B45" s="34"/>
      <c r="C45" s="22" t="s">
        <v>101</v>
      </c>
      <c r="L45" s="34"/>
    </row>
    <row r="46" spans="2:12" s="1" customFormat="1" ht="6.95" customHeight="1">
      <c r="B46" s="34"/>
      <c r="L46" s="34"/>
    </row>
    <row r="47" spans="2:12" s="1" customFormat="1" ht="12" customHeight="1">
      <c r="B47" s="34"/>
      <c r="C47" s="28" t="s">
        <v>16</v>
      </c>
      <c r="L47" s="34"/>
    </row>
    <row r="48" spans="2:12" s="1" customFormat="1" ht="16.5" customHeight="1">
      <c r="B48" s="34"/>
      <c r="E48" s="276" t="str">
        <f>E7</f>
        <v>Údržbové práce na mostě ev. č. ZR-011</v>
      </c>
      <c r="F48" s="277"/>
      <c r="G48" s="277"/>
      <c r="H48" s="277"/>
      <c r="L48" s="34"/>
    </row>
    <row r="49" spans="2:12" s="1" customFormat="1" ht="12" customHeight="1">
      <c r="B49" s="34"/>
      <c r="C49" s="28" t="s">
        <v>99</v>
      </c>
      <c r="L49" s="34"/>
    </row>
    <row r="50" spans="2:12" s="1" customFormat="1" ht="16.5" customHeight="1">
      <c r="B50" s="34"/>
      <c r="E50" s="258" t="str">
        <f>E9</f>
        <v>3 - Vedlejší rozpočtové náklady a ostatní náklady - VRN</v>
      </c>
      <c r="F50" s="278"/>
      <c r="G50" s="278"/>
      <c r="H50" s="278"/>
      <c r="L50" s="34"/>
    </row>
    <row r="51" spans="2:12" s="1" customFormat="1" ht="6.95" customHeight="1">
      <c r="B51" s="34"/>
      <c r="L51" s="34"/>
    </row>
    <row r="52" spans="2:12" s="1" customFormat="1" ht="12" customHeight="1">
      <c r="B52" s="34"/>
      <c r="C52" s="28" t="s">
        <v>22</v>
      </c>
      <c r="F52" s="26" t="str">
        <f>F12</f>
        <v>Žďár nad Sázavou</v>
      </c>
      <c r="I52" s="28" t="s">
        <v>24</v>
      </c>
      <c r="J52" s="51" t="str">
        <f>IF(J12="","",J12)</f>
        <v>13. 12. 2023</v>
      </c>
      <c r="L52" s="34"/>
    </row>
    <row r="53" spans="2:12" s="1" customFormat="1" ht="6.95" customHeight="1">
      <c r="B53" s="34"/>
      <c r="L53" s="34"/>
    </row>
    <row r="54" spans="2:12" s="1" customFormat="1" ht="15.2" customHeight="1">
      <c r="B54" s="34"/>
      <c r="C54" s="28" t="s">
        <v>30</v>
      </c>
      <c r="F54" s="26" t="str">
        <f>E15</f>
        <v>Město Žďár nad Sázavou</v>
      </c>
      <c r="I54" s="28" t="s">
        <v>38</v>
      </c>
      <c r="J54" s="32" t="str">
        <f>E21</f>
        <v>Designtec s.r.o.</v>
      </c>
      <c r="L54" s="34"/>
    </row>
    <row r="55" spans="2:12" s="1" customFormat="1" ht="15.2" customHeight="1">
      <c r="B55" s="34"/>
      <c r="C55" s="28" t="s">
        <v>36</v>
      </c>
      <c r="F55" s="26" t="str">
        <f>IF(E18="","",E18)</f>
        <v>Vyplň údaj</v>
      </c>
      <c r="I55" s="28" t="s">
        <v>43</v>
      </c>
      <c r="J55" s="32" t="str">
        <f>E24</f>
        <v>Ing. Michal Pospíšil</v>
      </c>
      <c r="L55" s="34"/>
    </row>
    <row r="56" spans="2:12" s="1" customFormat="1" ht="10.35" customHeight="1">
      <c r="B56" s="34"/>
      <c r="L56" s="34"/>
    </row>
    <row r="57" spans="2:12" s="1" customFormat="1" ht="29.25" customHeight="1">
      <c r="B57" s="34"/>
      <c r="C57" s="98" t="s">
        <v>102</v>
      </c>
      <c r="D57" s="92"/>
      <c r="E57" s="92"/>
      <c r="F57" s="92"/>
      <c r="G57" s="92"/>
      <c r="H57" s="92"/>
      <c r="I57" s="92"/>
      <c r="J57" s="99" t="s">
        <v>103</v>
      </c>
      <c r="K57" s="92"/>
      <c r="L57" s="34"/>
    </row>
    <row r="58" spans="2:12" s="1" customFormat="1" ht="10.35" customHeight="1">
      <c r="B58" s="34"/>
      <c r="L58" s="34"/>
    </row>
    <row r="59" spans="2:47" s="1" customFormat="1" ht="22.9" customHeight="1">
      <c r="B59" s="34"/>
      <c r="C59" s="100" t="s">
        <v>81</v>
      </c>
      <c r="J59" s="65">
        <f>J83</f>
        <v>0</v>
      </c>
      <c r="L59" s="34"/>
      <c r="AU59" s="18" t="s">
        <v>104</v>
      </c>
    </row>
    <row r="60" spans="2:12" s="8" customFormat="1" ht="24.95" customHeight="1">
      <c r="B60" s="101"/>
      <c r="D60" s="102" t="s">
        <v>830</v>
      </c>
      <c r="E60" s="103"/>
      <c r="F60" s="103"/>
      <c r="G60" s="103"/>
      <c r="H60" s="103"/>
      <c r="I60" s="103"/>
      <c r="J60" s="104">
        <f>J84</f>
        <v>0</v>
      </c>
      <c r="L60" s="101"/>
    </row>
    <row r="61" spans="2:12" s="9" customFormat="1" ht="19.9" customHeight="1">
      <c r="B61" s="105"/>
      <c r="D61" s="106" t="s">
        <v>831</v>
      </c>
      <c r="E61" s="107"/>
      <c r="F61" s="107"/>
      <c r="G61" s="107"/>
      <c r="H61" s="107"/>
      <c r="I61" s="107"/>
      <c r="J61" s="108">
        <f>J85</f>
        <v>0</v>
      </c>
      <c r="L61" s="105"/>
    </row>
    <row r="62" spans="2:12" s="9" customFormat="1" ht="19.9" customHeight="1">
      <c r="B62" s="105"/>
      <c r="D62" s="106" t="s">
        <v>832</v>
      </c>
      <c r="E62" s="107"/>
      <c r="F62" s="107"/>
      <c r="G62" s="107"/>
      <c r="H62" s="107"/>
      <c r="I62" s="107"/>
      <c r="J62" s="108">
        <f>J88</f>
        <v>0</v>
      </c>
      <c r="L62" s="105"/>
    </row>
    <row r="63" spans="2:12" s="9" customFormat="1" ht="19.9" customHeight="1">
      <c r="B63" s="105"/>
      <c r="D63" s="106" t="s">
        <v>833</v>
      </c>
      <c r="E63" s="107"/>
      <c r="F63" s="107"/>
      <c r="G63" s="107"/>
      <c r="H63" s="107"/>
      <c r="I63" s="107"/>
      <c r="J63" s="108">
        <f>J117</f>
        <v>0</v>
      </c>
      <c r="L63" s="105"/>
    </row>
    <row r="64" spans="2:12" s="1" customFormat="1" ht="21.75" customHeight="1">
      <c r="B64" s="34"/>
      <c r="L64" s="34"/>
    </row>
    <row r="65" spans="2:12" s="1" customFormat="1" ht="6.95" customHeight="1">
      <c r="B65" s="43"/>
      <c r="C65" s="44"/>
      <c r="D65" s="44"/>
      <c r="E65" s="44"/>
      <c r="F65" s="44"/>
      <c r="G65" s="44"/>
      <c r="H65" s="44"/>
      <c r="I65" s="44"/>
      <c r="J65" s="44"/>
      <c r="K65" s="44"/>
      <c r="L65" s="34"/>
    </row>
    <row r="69" spans="2:12" s="1" customFormat="1" ht="6.95" customHeight="1">
      <c r="B69" s="45"/>
      <c r="C69" s="46"/>
      <c r="D69" s="46"/>
      <c r="E69" s="46"/>
      <c r="F69" s="46"/>
      <c r="G69" s="46"/>
      <c r="H69" s="46"/>
      <c r="I69" s="46"/>
      <c r="J69" s="46"/>
      <c r="K69" s="46"/>
      <c r="L69" s="34"/>
    </row>
    <row r="70" spans="2:12" s="1" customFormat="1" ht="24.95" customHeight="1">
      <c r="B70" s="34"/>
      <c r="C70" s="22" t="s">
        <v>115</v>
      </c>
      <c r="L70" s="34"/>
    </row>
    <row r="71" spans="2:12" s="1" customFormat="1" ht="6.95" customHeight="1">
      <c r="B71" s="34"/>
      <c r="L71" s="34"/>
    </row>
    <row r="72" spans="2:12" s="1" customFormat="1" ht="12" customHeight="1">
      <c r="B72" s="34"/>
      <c r="C72" s="28" t="s">
        <v>16</v>
      </c>
      <c r="L72" s="34"/>
    </row>
    <row r="73" spans="2:12" s="1" customFormat="1" ht="16.5" customHeight="1">
      <c r="B73" s="34"/>
      <c r="E73" s="276" t="str">
        <f>E7</f>
        <v>Údržbové práce na mostě ev. č. ZR-011</v>
      </c>
      <c r="F73" s="277"/>
      <c r="G73" s="277"/>
      <c r="H73" s="277"/>
      <c r="L73" s="34"/>
    </row>
    <row r="74" spans="2:12" s="1" customFormat="1" ht="12" customHeight="1">
      <c r="B74" s="34"/>
      <c r="C74" s="28" t="s">
        <v>99</v>
      </c>
      <c r="L74" s="34"/>
    </row>
    <row r="75" spans="2:12" s="1" customFormat="1" ht="16.5" customHeight="1">
      <c r="B75" s="34"/>
      <c r="E75" s="258" t="str">
        <f>E9</f>
        <v>3 - Vedlejší rozpočtové náklady a ostatní náklady - VRN</v>
      </c>
      <c r="F75" s="278"/>
      <c r="G75" s="278"/>
      <c r="H75" s="278"/>
      <c r="L75" s="34"/>
    </row>
    <row r="76" spans="2:12" s="1" customFormat="1" ht="6.95" customHeight="1">
      <c r="B76" s="34"/>
      <c r="L76" s="34"/>
    </row>
    <row r="77" spans="2:12" s="1" customFormat="1" ht="12" customHeight="1">
      <c r="B77" s="34"/>
      <c r="C77" s="28" t="s">
        <v>22</v>
      </c>
      <c r="F77" s="26" t="str">
        <f>F12</f>
        <v>Žďár nad Sázavou</v>
      </c>
      <c r="I77" s="28" t="s">
        <v>24</v>
      </c>
      <c r="J77" s="51" t="str">
        <f>IF(J12="","",J12)</f>
        <v>13. 12. 2023</v>
      </c>
      <c r="L77" s="34"/>
    </row>
    <row r="78" spans="2:12" s="1" customFormat="1" ht="6.95" customHeight="1">
      <c r="B78" s="34"/>
      <c r="L78" s="34"/>
    </row>
    <row r="79" spans="2:12" s="1" customFormat="1" ht="15.2" customHeight="1">
      <c r="B79" s="34"/>
      <c r="C79" s="28" t="s">
        <v>30</v>
      </c>
      <c r="F79" s="26" t="str">
        <f>E15</f>
        <v>Město Žďár nad Sázavou</v>
      </c>
      <c r="I79" s="28" t="s">
        <v>38</v>
      </c>
      <c r="J79" s="32" t="str">
        <f>E21</f>
        <v>Designtec s.r.o.</v>
      </c>
      <c r="L79" s="34"/>
    </row>
    <row r="80" spans="2:12" s="1" customFormat="1" ht="15.2" customHeight="1">
      <c r="B80" s="34"/>
      <c r="C80" s="28" t="s">
        <v>36</v>
      </c>
      <c r="F80" s="26" t="str">
        <f>IF(E18="","",E18)</f>
        <v>Vyplň údaj</v>
      </c>
      <c r="I80" s="28" t="s">
        <v>43</v>
      </c>
      <c r="J80" s="32" t="str">
        <f>E24</f>
        <v>Ing. Michal Pospíšil</v>
      </c>
      <c r="L80" s="34"/>
    </row>
    <row r="81" spans="2:12" s="1" customFormat="1" ht="10.35" customHeight="1">
      <c r="B81" s="34"/>
      <c r="L81" s="34"/>
    </row>
    <row r="82" spans="2:20" s="10" customFormat="1" ht="29.25" customHeight="1">
      <c r="B82" s="109"/>
      <c r="C82" s="110" t="s">
        <v>116</v>
      </c>
      <c r="D82" s="111" t="s">
        <v>68</v>
      </c>
      <c r="E82" s="111" t="s">
        <v>64</v>
      </c>
      <c r="F82" s="111" t="s">
        <v>65</v>
      </c>
      <c r="G82" s="111" t="s">
        <v>117</v>
      </c>
      <c r="H82" s="111" t="s">
        <v>118</v>
      </c>
      <c r="I82" s="111" t="s">
        <v>119</v>
      </c>
      <c r="J82" s="111" t="s">
        <v>103</v>
      </c>
      <c r="K82" s="112" t="s">
        <v>120</v>
      </c>
      <c r="L82" s="109"/>
      <c r="M82" s="58" t="s">
        <v>46</v>
      </c>
      <c r="N82" s="59" t="s">
        <v>53</v>
      </c>
      <c r="O82" s="59" t="s">
        <v>121</v>
      </c>
      <c r="P82" s="59" t="s">
        <v>122</v>
      </c>
      <c r="Q82" s="59" t="s">
        <v>123</v>
      </c>
      <c r="R82" s="59" t="s">
        <v>124</v>
      </c>
      <c r="S82" s="59" t="s">
        <v>125</v>
      </c>
      <c r="T82" s="60" t="s">
        <v>126</v>
      </c>
    </row>
    <row r="83" spans="2:63" s="1" customFormat="1" ht="22.9" customHeight="1">
      <c r="B83" s="34"/>
      <c r="C83" s="63" t="s">
        <v>127</v>
      </c>
      <c r="J83" s="113">
        <f>BK83</f>
        <v>0</v>
      </c>
      <c r="L83" s="34"/>
      <c r="M83" s="61"/>
      <c r="N83" s="52"/>
      <c r="O83" s="52"/>
      <c r="P83" s="114">
        <f>P84</f>
        <v>0</v>
      </c>
      <c r="Q83" s="52"/>
      <c r="R83" s="114">
        <f>R84</f>
        <v>0</v>
      </c>
      <c r="S83" s="52"/>
      <c r="T83" s="115">
        <f>T84</f>
        <v>0</v>
      </c>
      <c r="AT83" s="18" t="s">
        <v>82</v>
      </c>
      <c r="AU83" s="18" t="s">
        <v>104</v>
      </c>
      <c r="BK83" s="116">
        <f>BK84</f>
        <v>0</v>
      </c>
    </row>
    <row r="84" spans="2:63" s="11" customFormat="1" ht="25.9" customHeight="1">
      <c r="B84" s="117"/>
      <c r="D84" s="118" t="s">
        <v>82</v>
      </c>
      <c r="E84" s="119" t="s">
        <v>834</v>
      </c>
      <c r="F84" s="119" t="s">
        <v>835</v>
      </c>
      <c r="I84" s="120"/>
      <c r="J84" s="121">
        <f>BK84</f>
        <v>0</v>
      </c>
      <c r="L84" s="117"/>
      <c r="M84" s="122"/>
      <c r="P84" s="123">
        <f>P85+P88+P117</f>
        <v>0</v>
      </c>
      <c r="R84" s="123">
        <f>R85+R88+R117</f>
        <v>0</v>
      </c>
      <c r="T84" s="124">
        <f>T85+T88+T117</f>
        <v>0</v>
      </c>
      <c r="AR84" s="118" t="s">
        <v>137</v>
      </c>
      <c r="AT84" s="125" t="s">
        <v>82</v>
      </c>
      <c r="AU84" s="125" t="s">
        <v>83</v>
      </c>
      <c r="AY84" s="118" t="s">
        <v>130</v>
      </c>
      <c r="BK84" s="126">
        <f>BK85+BK88+BK117</f>
        <v>0</v>
      </c>
    </row>
    <row r="85" spans="2:63" s="11" customFormat="1" ht="22.9" customHeight="1">
      <c r="B85" s="117"/>
      <c r="D85" s="118" t="s">
        <v>82</v>
      </c>
      <c r="E85" s="127" t="s">
        <v>836</v>
      </c>
      <c r="F85" s="127" t="s">
        <v>837</v>
      </c>
      <c r="I85" s="120"/>
      <c r="J85" s="128">
        <f>BK85</f>
        <v>0</v>
      </c>
      <c r="L85" s="117"/>
      <c r="M85" s="122"/>
      <c r="P85" s="123">
        <f>SUM(P86:P87)</f>
        <v>0</v>
      </c>
      <c r="R85" s="123">
        <f>SUM(R86:R87)</f>
        <v>0</v>
      </c>
      <c r="T85" s="124">
        <f>SUM(T86:T87)</f>
        <v>0</v>
      </c>
      <c r="AR85" s="118" t="s">
        <v>137</v>
      </c>
      <c r="AT85" s="125" t="s">
        <v>82</v>
      </c>
      <c r="AU85" s="125" t="s">
        <v>88</v>
      </c>
      <c r="AY85" s="118" t="s">
        <v>130</v>
      </c>
      <c r="BK85" s="126">
        <f>SUM(BK86:BK87)</f>
        <v>0</v>
      </c>
    </row>
    <row r="86" spans="2:65" s="1" customFormat="1" ht="24.2" customHeight="1">
      <c r="B86" s="34"/>
      <c r="C86" s="129" t="s">
        <v>88</v>
      </c>
      <c r="D86" s="129" t="s">
        <v>132</v>
      </c>
      <c r="E86" s="130" t="s">
        <v>838</v>
      </c>
      <c r="F86" s="131" t="s">
        <v>839</v>
      </c>
      <c r="G86" s="132" t="s">
        <v>840</v>
      </c>
      <c r="H86" s="133">
        <v>1</v>
      </c>
      <c r="I86" s="134"/>
      <c r="J86" s="135">
        <f>ROUND(I86*H86,2)</f>
        <v>0</v>
      </c>
      <c r="K86" s="131" t="s">
        <v>46</v>
      </c>
      <c r="L86" s="34"/>
      <c r="M86" s="136" t="s">
        <v>46</v>
      </c>
      <c r="N86" s="137" t="s">
        <v>54</v>
      </c>
      <c r="P86" s="138">
        <f>O86*H86</f>
        <v>0</v>
      </c>
      <c r="Q86" s="138">
        <v>0</v>
      </c>
      <c r="R86" s="138">
        <f>Q86*H86</f>
        <v>0</v>
      </c>
      <c r="S86" s="138">
        <v>0</v>
      </c>
      <c r="T86" s="139">
        <f>S86*H86</f>
        <v>0</v>
      </c>
      <c r="AR86" s="140" t="s">
        <v>841</v>
      </c>
      <c r="AT86" s="140" t="s">
        <v>132</v>
      </c>
      <c r="AU86" s="140" t="s">
        <v>92</v>
      </c>
      <c r="AY86" s="18" t="s">
        <v>130</v>
      </c>
      <c r="BE86" s="141">
        <f>IF(N86="základní",J86,0)</f>
        <v>0</v>
      </c>
      <c r="BF86" s="141">
        <f>IF(N86="snížená",J86,0)</f>
        <v>0</v>
      </c>
      <c r="BG86" s="141">
        <f>IF(N86="zákl. přenesená",J86,0)</f>
        <v>0</v>
      </c>
      <c r="BH86" s="141">
        <f>IF(N86="sníž. přenesená",J86,0)</f>
        <v>0</v>
      </c>
      <c r="BI86" s="141">
        <f>IF(N86="nulová",J86,0)</f>
        <v>0</v>
      </c>
      <c r="BJ86" s="18" t="s">
        <v>88</v>
      </c>
      <c r="BK86" s="141">
        <f>ROUND(I86*H86,2)</f>
        <v>0</v>
      </c>
      <c r="BL86" s="18" t="s">
        <v>841</v>
      </c>
      <c r="BM86" s="140" t="s">
        <v>842</v>
      </c>
    </row>
    <row r="87" spans="2:47" s="1" customFormat="1" ht="12">
      <c r="B87" s="34"/>
      <c r="D87" s="147" t="s">
        <v>240</v>
      </c>
      <c r="F87" s="184" t="s">
        <v>843</v>
      </c>
      <c r="I87" s="144"/>
      <c r="L87" s="34"/>
      <c r="M87" s="145"/>
      <c r="T87" s="55"/>
      <c r="AT87" s="18" t="s">
        <v>240</v>
      </c>
      <c r="AU87" s="18" t="s">
        <v>92</v>
      </c>
    </row>
    <row r="88" spans="2:63" s="11" customFormat="1" ht="22.9" customHeight="1">
      <c r="B88" s="117"/>
      <c r="D88" s="118" t="s">
        <v>82</v>
      </c>
      <c r="E88" s="127" t="s">
        <v>844</v>
      </c>
      <c r="F88" s="127" t="s">
        <v>845</v>
      </c>
      <c r="I88" s="120"/>
      <c r="J88" s="128">
        <f>BK88</f>
        <v>0</v>
      </c>
      <c r="L88" s="117"/>
      <c r="M88" s="122"/>
      <c r="P88" s="123">
        <f>SUM(P89:P116)</f>
        <v>0</v>
      </c>
      <c r="R88" s="123">
        <f>SUM(R89:R116)</f>
        <v>0</v>
      </c>
      <c r="T88" s="124">
        <f>SUM(T89:T116)</f>
        <v>0</v>
      </c>
      <c r="AR88" s="118" t="s">
        <v>137</v>
      </c>
      <c r="AT88" s="125" t="s">
        <v>82</v>
      </c>
      <c r="AU88" s="125" t="s">
        <v>88</v>
      </c>
      <c r="AY88" s="118" t="s">
        <v>130</v>
      </c>
      <c r="BK88" s="126">
        <f>SUM(BK89:BK116)</f>
        <v>0</v>
      </c>
    </row>
    <row r="89" spans="2:65" s="1" customFormat="1" ht="16.5" customHeight="1">
      <c r="B89" s="34"/>
      <c r="C89" s="129" t="s">
        <v>92</v>
      </c>
      <c r="D89" s="129" t="s">
        <v>132</v>
      </c>
      <c r="E89" s="130" t="s">
        <v>846</v>
      </c>
      <c r="F89" s="131" t="s">
        <v>847</v>
      </c>
      <c r="G89" s="132" t="s">
        <v>840</v>
      </c>
      <c r="H89" s="133">
        <v>1</v>
      </c>
      <c r="I89" s="134"/>
      <c r="J89" s="135">
        <f>ROUND(I89*H89,2)</f>
        <v>0</v>
      </c>
      <c r="K89" s="131" t="s">
        <v>46</v>
      </c>
      <c r="L89" s="34"/>
      <c r="M89" s="136" t="s">
        <v>46</v>
      </c>
      <c r="N89" s="137" t="s">
        <v>54</v>
      </c>
      <c r="P89" s="138">
        <f>O89*H89</f>
        <v>0</v>
      </c>
      <c r="Q89" s="138">
        <v>0</v>
      </c>
      <c r="R89" s="138">
        <f>Q89*H89</f>
        <v>0</v>
      </c>
      <c r="S89" s="138">
        <v>0</v>
      </c>
      <c r="T89" s="139">
        <f>S89*H89</f>
        <v>0</v>
      </c>
      <c r="AR89" s="140" t="s">
        <v>841</v>
      </c>
      <c r="AT89" s="140" t="s">
        <v>132</v>
      </c>
      <c r="AU89" s="140" t="s">
        <v>92</v>
      </c>
      <c r="AY89" s="18" t="s">
        <v>130</v>
      </c>
      <c r="BE89" s="141">
        <f>IF(N89="základní",J89,0)</f>
        <v>0</v>
      </c>
      <c r="BF89" s="141">
        <f>IF(N89="snížená",J89,0)</f>
        <v>0</v>
      </c>
      <c r="BG89" s="141">
        <f>IF(N89="zákl. přenesená",J89,0)</f>
        <v>0</v>
      </c>
      <c r="BH89" s="141">
        <f>IF(N89="sníž. přenesená",J89,0)</f>
        <v>0</v>
      </c>
      <c r="BI89" s="141">
        <f>IF(N89="nulová",J89,0)</f>
        <v>0</v>
      </c>
      <c r="BJ89" s="18" t="s">
        <v>88</v>
      </c>
      <c r="BK89" s="141">
        <f>ROUND(I89*H89,2)</f>
        <v>0</v>
      </c>
      <c r="BL89" s="18" t="s">
        <v>841</v>
      </c>
      <c r="BM89" s="140" t="s">
        <v>848</v>
      </c>
    </row>
    <row r="90" spans="2:47" s="1" customFormat="1" ht="12">
      <c r="B90" s="34"/>
      <c r="D90" s="147" t="s">
        <v>240</v>
      </c>
      <c r="F90" s="184" t="s">
        <v>849</v>
      </c>
      <c r="I90" s="144"/>
      <c r="L90" s="34"/>
      <c r="M90" s="145"/>
      <c r="T90" s="55"/>
      <c r="AT90" s="18" t="s">
        <v>240</v>
      </c>
      <c r="AU90" s="18" t="s">
        <v>92</v>
      </c>
    </row>
    <row r="91" spans="2:65" s="1" customFormat="1" ht="16.5" customHeight="1">
      <c r="B91" s="34"/>
      <c r="C91" s="129" t="s">
        <v>95</v>
      </c>
      <c r="D91" s="129" t="s">
        <v>132</v>
      </c>
      <c r="E91" s="130" t="s">
        <v>850</v>
      </c>
      <c r="F91" s="131" t="s">
        <v>851</v>
      </c>
      <c r="G91" s="132" t="s">
        <v>840</v>
      </c>
      <c r="H91" s="133">
        <v>1</v>
      </c>
      <c r="I91" s="134"/>
      <c r="J91" s="135">
        <f>ROUND(I91*H91,2)</f>
        <v>0</v>
      </c>
      <c r="K91" s="131" t="s">
        <v>46</v>
      </c>
      <c r="L91" s="34"/>
      <c r="M91" s="136" t="s">
        <v>46</v>
      </c>
      <c r="N91" s="137" t="s">
        <v>54</v>
      </c>
      <c r="P91" s="138">
        <f>O91*H91</f>
        <v>0</v>
      </c>
      <c r="Q91" s="138">
        <v>0</v>
      </c>
      <c r="R91" s="138">
        <f>Q91*H91</f>
        <v>0</v>
      </c>
      <c r="S91" s="138">
        <v>0</v>
      </c>
      <c r="T91" s="139">
        <f>S91*H91</f>
        <v>0</v>
      </c>
      <c r="AR91" s="140" t="s">
        <v>841</v>
      </c>
      <c r="AT91" s="140" t="s">
        <v>132</v>
      </c>
      <c r="AU91" s="140" t="s">
        <v>92</v>
      </c>
      <c r="AY91" s="18" t="s">
        <v>130</v>
      </c>
      <c r="BE91" s="141">
        <f>IF(N91="základní",J91,0)</f>
        <v>0</v>
      </c>
      <c r="BF91" s="141">
        <f>IF(N91="snížená",J91,0)</f>
        <v>0</v>
      </c>
      <c r="BG91" s="141">
        <f>IF(N91="zákl. přenesená",J91,0)</f>
        <v>0</v>
      </c>
      <c r="BH91" s="141">
        <f>IF(N91="sníž. přenesená",J91,0)</f>
        <v>0</v>
      </c>
      <c r="BI91" s="141">
        <f>IF(N91="nulová",J91,0)</f>
        <v>0</v>
      </c>
      <c r="BJ91" s="18" t="s">
        <v>88</v>
      </c>
      <c r="BK91" s="141">
        <f>ROUND(I91*H91,2)</f>
        <v>0</v>
      </c>
      <c r="BL91" s="18" t="s">
        <v>841</v>
      </c>
      <c r="BM91" s="140" t="s">
        <v>852</v>
      </c>
    </row>
    <row r="92" spans="2:47" s="1" customFormat="1" ht="12">
      <c r="B92" s="34"/>
      <c r="D92" s="147" t="s">
        <v>240</v>
      </c>
      <c r="F92" s="184" t="s">
        <v>853</v>
      </c>
      <c r="I92" s="144"/>
      <c r="L92" s="34"/>
      <c r="M92" s="145"/>
      <c r="T92" s="55"/>
      <c r="AT92" s="18" t="s">
        <v>240</v>
      </c>
      <c r="AU92" s="18" t="s">
        <v>92</v>
      </c>
    </row>
    <row r="93" spans="2:65" s="1" customFormat="1" ht="16.5" customHeight="1">
      <c r="B93" s="34"/>
      <c r="C93" s="129" t="s">
        <v>137</v>
      </c>
      <c r="D93" s="129" t="s">
        <v>132</v>
      </c>
      <c r="E93" s="130" t="s">
        <v>854</v>
      </c>
      <c r="F93" s="131" t="s">
        <v>855</v>
      </c>
      <c r="G93" s="132" t="s">
        <v>840</v>
      </c>
      <c r="H93" s="133">
        <v>1</v>
      </c>
      <c r="I93" s="134"/>
      <c r="J93" s="135">
        <f>ROUND(I93*H93,2)</f>
        <v>0</v>
      </c>
      <c r="K93" s="131" t="s">
        <v>46</v>
      </c>
      <c r="L93" s="34"/>
      <c r="M93" s="136" t="s">
        <v>46</v>
      </c>
      <c r="N93" s="137" t="s">
        <v>54</v>
      </c>
      <c r="P93" s="138">
        <f>O93*H93</f>
        <v>0</v>
      </c>
      <c r="Q93" s="138">
        <v>0</v>
      </c>
      <c r="R93" s="138">
        <f>Q93*H93</f>
        <v>0</v>
      </c>
      <c r="S93" s="138">
        <v>0</v>
      </c>
      <c r="T93" s="139">
        <f>S93*H93</f>
        <v>0</v>
      </c>
      <c r="AR93" s="140" t="s">
        <v>841</v>
      </c>
      <c r="AT93" s="140" t="s">
        <v>132</v>
      </c>
      <c r="AU93" s="140" t="s">
        <v>92</v>
      </c>
      <c r="AY93" s="18" t="s">
        <v>130</v>
      </c>
      <c r="BE93" s="141">
        <f>IF(N93="základní",J93,0)</f>
        <v>0</v>
      </c>
      <c r="BF93" s="141">
        <f>IF(N93="snížená",J93,0)</f>
        <v>0</v>
      </c>
      <c r="BG93" s="141">
        <f>IF(N93="zákl. přenesená",J93,0)</f>
        <v>0</v>
      </c>
      <c r="BH93" s="141">
        <f>IF(N93="sníž. přenesená",J93,0)</f>
        <v>0</v>
      </c>
      <c r="BI93" s="141">
        <f>IF(N93="nulová",J93,0)</f>
        <v>0</v>
      </c>
      <c r="BJ93" s="18" t="s">
        <v>88</v>
      </c>
      <c r="BK93" s="141">
        <f>ROUND(I93*H93,2)</f>
        <v>0</v>
      </c>
      <c r="BL93" s="18" t="s">
        <v>841</v>
      </c>
      <c r="BM93" s="140" t="s">
        <v>856</v>
      </c>
    </row>
    <row r="94" spans="2:47" s="1" customFormat="1" ht="12">
      <c r="B94" s="34"/>
      <c r="D94" s="147" t="s">
        <v>240</v>
      </c>
      <c r="F94" s="184" t="s">
        <v>857</v>
      </c>
      <c r="I94" s="144"/>
      <c r="L94" s="34"/>
      <c r="M94" s="145"/>
      <c r="T94" s="55"/>
      <c r="AT94" s="18" t="s">
        <v>240</v>
      </c>
      <c r="AU94" s="18" t="s">
        <v>92</v>
      </c>
    </row>
    <row r="95" spans="2:65" s="1" customFormat="1" ht="24.2" customHeight="1">
      <c r="B95" s="34"/>
      <c r="C95" s="129" t="s">
        <v>173</v>
      </c>
      <c r="D95" s="129" t="s">
        <v>132</v>
      </c>
      <c r="E95" s="130" t="s">
        <v>858</v>
      </c>
      <c r="F95" s="131" t="s">
        <v>859</v>
      </c>
      <c r="G95" s="132" t="s">
        <v>860</v>
      </c>
      <c r="H95" s="133">
        <v>1</v>
      </c>
      <c r="I95" s="134"/>
      <c r="J95" s="135">
        <f>ROUND(I95*H95,2)</f>
        <v>0</v>
      </c>
      <c r="K95" s="131" t="s">
        <v>46</v>
      </c>
      <c r="L95" s="34"/>
      <c r="M95" s="136" t="s">
        <v>46</v>
      </c>
      <c r="N95" s="137" t="s">
        <v>54</v>
      </c>
      <c r="P95" s="138">
        <f>O95*H95</f>
        <v>0</v>
      </c>
      <c r="Q95" s="138">
        <v>0</v>
      </c>
      <c r="R95" s="138">
        <f>Q95*H95</f>
        <v>0</v>
      </c>
      <c r="S95" s="138">
        <v>0</v>
      </c>
      <c r="T95" s="139">
        <f>S95*H95</f>
        <v>0</v>
      </c>
      <c r="AR95" s="140" t="s">
        <v>841</v>
      </c>
      <c r="AT95" s="140" t="s">
        <v>132</v>
      </c>
      <c r="AU95" s="140" t="s">
        <v>92</v>
      </c>
      <c r="AY95" s="18" t="s">
        <v>130</v>
      </c>
      <c r="BE95" s="141">
        <f>IF(N95="základní",J95,0)</f>
        <v>0</v>
      </c>
      <c r="BF95" s="141">
        <f>IF(N95="snížená",J95,0)</f>
        <v>0</v>
      </c>
      <c r="BG95" s="141">
        <f>IF(N95="zákl. přenesená",J95,0)</f>
        <v>0</v>
      </c>
      <c r="BH95" s="141">
        <f>IF(N95="sníž. přenesená",J95,0)</f>
        <v>0</v>
      </c>
      <c r="BI95" s="141">
        <f>IF(N95="nulová",J95,0)</f>
        <v>0</v>
      </c>
      <c r="BJ95" s="18" t="s">
        <v>88</v>
      </c>
      <c r="BK95" s="141">
        <f>ROUND(I95*H95,2)</f>
        <v>0</v>
      </c>
      <c r="BL95" s="18" t="s">
        <v>841</v>
      </c>
      <c r="BM95" s="140" t="s">
        <v>861</v>
      </c>
    </row>
    <row r="96" spans="2:47" s="1" customFormat="1" ht="12">
      <c r="B96" s="34"/>
      <c r="D96" s="147" t="s">
        <v>240</v>
      </c>
      <c r="F96" s="184" t="s">
        <v>862</v>
      </c>
      <c r="I96" s="144"/>
      <c r="L96" s="34"/>
      <c r="M96" s="145"/>
      <c r="T96" s="55"/>
      <c r="AT96" s="18" t="s">
        <v>240</v>
      </c>
      <c r="AU96" s="18" t="s">
        <v>92</v>
      </c>
    </row>
    <row r="97" spans="2:65" s="1" customFormat="1" ht="16.5" customHeight="1">
      <c r="B97" s="34"/>
      <c r="C97" s="129" t="s">
        <v>184</v>
      </c>
      <c r="D97" s="129" t="s">
        <v>132</v>
      </c>
      <c r="E97" s="130" t="s">
        <v>863</v>
      </c>
      <c r="F97" s="131" t="s">
        <v>864</v>
      </c>
      <c r="G97" s="132" t="s">
        <v>840</v>
      </c>
      <c r="H97" s="133">
        <v>1</v>
      </c>
      <c r="I97" s="134"/>
      <c r="J97" s="135">
        <f>ROUND(I97*H97,2)</f>
        <v>0</v>
      </c>
      <c r="K97" s="131" t="s">
        <v>46</v>
      </c>
      <c r="L97" s="34"/>
      <c r="M97" s="136" t="s">
        <v>46</v>
      </c>
      <c r="N97" s="137" t="s">
        <v>54</v>
      </c>
      <c r="P97" s="138">
        <f>O97*H97</f>
        <v>0</v>
      </c>
      <c r="Q97" s="138">
        <v>0</v>
      </c>
      <c r="R97" s="138">
        <f>Q97*H97</f>
        <v>0</v>
      </c>
      <c r="S97" s="138">
        <v>0</v>
      </c>
      <c r="T97" s="139">
        <f>S97*H97</f>
        <v>0</v>
      </c>
      <c r="AR97" s="140" t="s">
        <v>841</v>
      </c>
      <c r="AT97" s="140" t="s">
        <v>132</v>
      </c>
      <c r="AU97" s="140" t="s">
        <v>92</v>
      </c>
      <c r="AY97" s="18" t="s">
        <v>130</v>
      </c>
      <c r="BE97" s="141">
        <f>IF(N97="základní",J97,0)</f>
        <v>0</v>
      </c>
      <c r="BF97" s="141">
        <f>IF(N97="snížená",J97,0)</f>
        <v>0</v>
      </c>
      <c r="BG97" s="141">
        <f>IF(N97="zákl. přenesená",J97,0)</f>
        <v>0</v>
      </c>
      <c r="BH97" s="141">
        <f>IF(N97="sníž. přenesená",J97,0)</f>
        <v>0</v>
      </c>
      <c r="BI97" s="141">
        <f>IF(N97="nulová",J97,0)</f>
        <v>0</v>
      </c>
      <c r="BJ97" s="18" t="s">
        <v>88</v>
      </c>
      <c r="BK97" s="141">
        <f>ROUND(I97*H97,2)</f>
        <v>0</v>
      </c>
      <c r="BL97" s="18" t="s">
        <v>841</v>
      </c>
      <c r="BM97" s="140" t="s">
        <v>865</v>
      </c>
    </row>
    <row r="98" spans="2:47" s="1" customFormat="1" ht="12">
      <c r="B98" s="34"/>
      <c r="D98" s="147" t="s">
        <v>240</v>
      </c>
      <c r="F98" s="184" t="s">
        <v>866</v>
      </c>
      <c r="I98" s="144"/>
      <c r="L98" s="34"/>
      <c r="M98" s="145"/>
      <c r="T98" s="55"/>
      <c r="AT98" s="18" t="s">
        <v>240</v>
      </c>
      <c r="AU98" s="18" t="s">
        <v>92</v>
      </c>
    </row>
    <row r="99" spans="2:65" s="1" customFormat="1" ht="16.5" customHeight="1">
      <c r="B99" s="34"/>
      <c r="C99" s="129" t="s">
        <v>191</v>
      </c>
      <c r="D99" s="129" t="s">
        <v>132</v>
      </c>
      <c r="E99" s="130" t="s">
        <v>867</v>
      </c>
      <c r="F99" s="131" t="s">
        <v>868</v>
      </c>
      <c r="G99" s="132" t="s">
        <v>840</v>
      </c>
      <c r="H99" s="133">
        <v>1</v>
      </c>
      <c r="I99" s="134"/>
      <c r="J99" s="135">
        <f>ROUND(I99*H99,2)</f>
        <v>0</v>
      </c>
      <c r="K99" s="131" t="s">
        <v>46</v>
      </c>
      <c r="L99" s="34"/>
      <c r="M99" s="136" t="s">
        <v>46</v>
      </c>
      <c r="N99" s="137" t="s">
        <v>54</v>
      </c>
      <c r="P99" s="138">
        <f>O99*H99</f>
        <v>0</v>
      </c>
      <c r="Q99" s="138">
        <v>0</v>
      </c>
      <c r="R99" s="138">
        <f>Q99*H99</f>
        <v>0</v>
      </c>
      <c r="S99" s="138">
        <v>0</v>
      </c>
      <c r="T99" s="139">
        <f>S99*H99</f>
        <v>0</v>
      </c>
      <c r="AR99" s="140" t="s">
        <v>841</v>
      </c>
      <c r="AT99" s="140" t="s">
        <v>132</v>
      </c>
      <c r="AU99" s="140" t="s">
        <v>92</v>
      </c>
      <c r="AY99" s="18" t="s">
        <v>130</v>
      </c>
      <c r="BE99" s="141">
        <f>IF(N99="základní",J99,0)</f>
        <v>0</v>
      </c>
      <c r="BF99" s="141">
        <f>IF(N99="snížená",J99,0)</f>
        <v>0</v>
      </c>
      <c r="BG99" s="141">
        <f>IF(N99="zákl. přenesená",J99,0)</f>
        <v>0</v>
      </c>
      <c r="BH99" s="141">
        <f>IF(N99="sníž. přenesená",J99,0)</f>
        <v>0</v>
      </c>
      <c r="BI99" s="141">
        <f>IF(N99="nulová",J99,0)</f>
        <v>0</v>
      </c>
      <c r="BJ99" s="18" t="s">
        <v>88</v>
      </c>
      <c r="BK99" s="141">
        <f>ROUND(I99*H99,2)</f>
        <v>0</v>
      </c>
      <c r="BL99" s="18" t="s">
        <v>841</v>
      </c>
      <c r="BM99" s="140" t="s">
        <v>869</v>
      </c>
    </row>
    <row r="100" spans="2:47" s="1" customFormat="1" ht="12">
      <c r="B100" s="34"/>
      <c r="D100" s="147" t="s">
        <v>240</v>
      </c>
      <c r="F100" s="184" t="s">
        <v>870</v>
      </c>
      <c r="I100" s="144"/>
      <c r="L100" s="34"/>
      <c r="M100" s="145"/>
      <c r="T100" s="55"/>
      <c r="AT100" s="18" t="s">
        <v>240</v>
      </c>
      <c r="AU100" s="18" t="s">
        <v>92</v>
      </c>
    </row>
    <row r="101" spans="2:65" s="1" customFormat="1" ht="16.5" customHeight="1">
      <c r="B101" s="34"/>
      <c r="C101" s="129" t="s">
        <v>196</v>
      </c>
      <c r="D101" s="129" t="s">
        <v>132</v>
      </c>
      <c r="E101" s="130" t="s">
        <v>871</v>
      </c>
      <c r="F101" s="131" t="s">
        <v>872</v>
      </c>
      <c r="G101" s="132" t="s">
        <v>840</v>
      </c>
      <c r="H101" s="133">
        <v>1</v>
      </c>
      <c r="I101" s="134"/>
      <c r="J101" s="135">
        <f>ROUND(I101*H101,2)</f>
        <v>0</v>
      </c>
      <c r="K101" s="131" t="s">
        <v>46</v>
      </c>
      <c r="L101" s="34"/>
      <c r="M101" s="136" t="s">
        <v>46</v>
      </c>
      <c r="N101" s="137" t="s">
        <v>54</v>
      </c>
      <c r="P101" s="138">
        <f>O101*H101</f>
        <v>0</v>
      </c>
      <c r="Q101" s="138">
        <v>0</v>
      </c>
      <c r="R101" s="138">
        <f>Q101*H101</f>
        <v>0</v>
      </c>
      <c r="S101" s="138">
        <v>0</v>
      </c>
      <c r="T101" s="139">
        <f>S101*H101</f>
        <v>0</v>
      </c>
      <c r="AR101" s="140" t="s">
        <v>841</v>
      </c>
      <c r="AT101" s="140" t="s">
        <v>132</v>
      </c>
      <c r="AU101" s="140" t="s">
        <v>92</v>
      </c>
      <c r="AY101" s="18" t="s">
        <v>130</v>
      </c>
      <c r="BE101" s="141">
        <f>IF(N101="základní",J101,0)</f>
        <v>0</v>
      </c>
      <c r="BF101" s="141">
        <f>IF(N101="snížená",J101,0)</f>
        <v>0</v>
      </c>
      <c r="BG101" s="141">
        <f>IF(N101="zákl. přenesená",J101,0)</f>
        <v>0</v>
      </c>
      <c r="BH101" s="141">
        <f>IF(N101="sníž. přenesená",J101,0)</f>
        <v>0</v>
      </c>
      <c r="BI101" s="141">
        <f>IF(N101="nulová",J101,0)</f>
        <v>0</v>
      </c>
      <c r="BJ101" s="18" t="s">
        <v>88</v>
      </c>
      <c r="BK101" s="141">
        <f>ROUND(I101*H101,2)</f>
        <v>0</v>
      </c>
      <c r="BL101" s="18" t="s">
        <v>841</v>
      </c>
      <c r="BM101" s="140" t="s">
        <v>873</v>
      </c>
    </row>
    <row r="102" spans="2:47" s="1" customFormat="1" ht="12">
      <c r="B102" s="34"/>
      <c r="D102" s="147" t="s">
        <v>240</v>
      </c>
      <c r="F102" s="184" t="s">
        <v>874</v>
      </c>
      <c r="I102" s="144"/>
      <c r="L102" s="34"/>
      <c r="M102" s="145"/>
      <c r="T102" s="55"/>
      <c r="AT102" s="18" t="s">
        <v>240</v>
      </c>
      <c r="AU102" s="18" t="s">
        <v>92</v>
      </c>
    </row>
    <row r="103" spans="2:65" s="1" customFormat="1" ht="16.5" customHeight="1">
      <c r="B103" s="34"/>
      <c r="C103" s="129" t="s">
        <v>205</v>
      </c>
      <c r="D103" s="129" t="s">
        <v>132</v>
      </c>
      <c r="E103" s="130" t="s">
        <v>875</v>
      </c>
      <c r="F103" s="131" t="s">
        <v>876</v>
      </c>
      <c r="G103" s="132" t="s">
        <v>840</v>
      </c>
      <c r="H103" s="133">
        <v>1</v>
      </c>
      <c r="I103" s="134"/>
      <c r="J103" s="135">
        <f>ROUND(I103*H103,2)</f>
        <v>0</v>
      </c>
      <c r="K103" s="131" t="s">
        <v>46</v>
      </c>
      <c r="L103" s="34"/>
      <c r="M103" s="136" t="s">
        <v>46</v>
      </c>
      <c r="N103" s="137" t="s">
        <v>54</v>
      </c>
      <c r="P103" s="138">
        <f>O103*H103</f>
        <v>0</v>
      </c>
      <c r="Q103" s="138">
        <v>0</v>
      </c>
      <c r="R103" s="138">
        <f>Q103*H103</f>
        <v>0</v>
      </c>
      <c r="S103" s="138">
        <v>0</v>
      </c>
      <c r="T103" s="139">
        <f>S103*H103</f>
        <v>0</v>
      </c>
      <c r="AR103" s="140" t="s">
        <v>841</v>
      </c>
      <c r="AT103" s="140" t="s">
        <v>132</v>
      </c>
      <c r="AU103" s="140" t="s">
        <v>92</v>
      </c>
      <c r="AY103" s="18" t="s">
        <v>130</v>
      </c>
      <c r="BE103" s="141">
        <f>IF(N103="základní",J103,0)</f>
        <v>0</v>
      </c>
      <c r="BF103" s="141">
        <f>IF(N103="snížená",J103,0)</f>
        <v>0</v>
      </c>
      <c r="BG103" s="141">
        <f>IF(N103="zákl. přenesená",J103,0)</f>
        <v>0</v>
      </c>
      <c r="BH103" s="141">
        <f>IF(N103="sníž. přenesená",J103,0)</f>
        <v>0</v>
      </c>
      <c r="BI103" s="141">
        <f>IF(N103="nulová",J103,0)</f>
        <v>0</v>
      </c>
      <c r="BJ103" s="18" t="s">
        <v>88</v>
      </c>
      <c r="BK103" s="141">
        <f>ROUND(I103*H103,2)</f>
        <v>0</v>
      </c>
      <c r="BL103" s="18" t="s">
        <v>841</v>
      </c>
      <c r="BM103" s="140" t="s">
        <v>877</v>
      </c>
    </row>
    <row r="104" spans="2:47" s="1" customFormat="1" ht="12">
      <c r="B104" s="34"/>
      <c r="D104" s="147" t="s">
        <v>240</v>
      </c>
      <c r="F104" s="184" t="s">
        <v>878</v>
      </c>
      <c r="I104" s="144"/>
      <c r="L104" s="34"/>
      <c r="M104" s="145"/>
      <c r="T104" s="55"/>
      <c r="AT104" s="18" t="s">
        <v>240</v>
      </c>
      <c r="AU104" s="18" t="s">
        <v>92</v>
      </c>
    </row>
    <row r="105" spans="2:65" s="1" customFormat="1" ht="16.5" customHeight="1">
      <c r="B105" s="34"/>
      <c r="C105" s="129" t="s">
        <v>213</v>
      </c>
      <c r="D105" s="129" t="s">
        <v>132</v>
      </c>
      <c r="E105" s="130" t="s">
        <v>879</v>
      </c>
      <c r="F105" s="131" t="s">
        <v>880</v>
      </c>
      <c r="G105" s="132" t="s">
        <v>840</v>
      </c>
      <c r="H105" s="133">
        <v>1</v>
      </c>
      <c r="I105" s="134"/>
      <c r="J105" s="135">
        <f>ROUND(I105*H105,2)</f>
        <v>0</v>
      </c>
      <c r="K105" s="131" t="s">
        <v>46</v>
      </c>
      <c r="L105" s="34"/>
      <c r="M105" s="136" t="s">
        <v>46</v>
      </c>
      <c r="N105" s="137" t="s">
        <v>54</v>
      </c>
      <c r="P105" s="138">
        <f>O105*H105</f>
        <v>0</v>
      </c>
      <c r="Q105" s="138">
        <v>0</v>
      </c>
      <c r="R105" s="138">
        <f>Q105*H105</f>
        <v>0</v>
      </c>
      <c r="S105" s="138">
        <v>0</v>
      </c>
      <c r="T105" s="139">
        <f>S105*H105</f>
        <v>0</v>
      </c>
      <c r="AR105" s="140" t="s">
        <v>841</v>
      </c>
      <c r="AT105" s="140" t="s">
        <v>132</v>
      </c>
      <c r="AU105" s="140" t="s">
        <v>92</v>
      </c>
      <c r="AY105" s="18" t="s">
        <v>130</v>
      </c>
      <c r="BE105" s="141">
        <f>IF(N105="základní",J105,0)</f>
        <v>0</v>
      </c>
      <c r="BF105" s="141">
        <f>IF(N105="snížená",J105,0)</f>
        <v>0</v>
      </c>
      <c r="BG105" s="141">
        <f>IF(N105="zákl. přenesená",J105,0)</f>
        <v>0</v>
      </c>
      <c r="BH105" s="141">
        <f>IF(N105="sníž. přenesená",J105,0)</f>
        <v>0</v>
      </c>
      <c r="BI105" s="141">
        <f>IF(N105="nulová",J105,0)</f>
        <v>0</v>
      </c>
      <c r="BJ105" s="18" t="s">
        <v>88</v>
      </c>
      <c r="BK105" s="141">
        <f>ROUND(I105*H105,2)</f>
        <v>0</v>
      </c>
      <c r="BL105" s="18" t="s">
        <v>841</v>
      </c>
      <c r="BM105" s="140" t="s">
        <v>881</v>
      </c>
    </row>
    <row r="106" spans="2:47" s="1" customFormat="1" ht="12">
      <c r="B106" s="34"/>
      <c r="D106" s="147" t="s">
        <v>240</v>
      </c>
      <c r="F106" s="184" t="s">
        <v>882</v>
      </c>
      <c r="I106" s="144"/>
      <c r="L106" s="34"/>
      <c r="M106" s="145"/>
      <c r="T106" s="55"/>
      <c r="AT106" s="18" t="s">
        <v>240</v>
      </c>
      <c r="AU106" s="18" t="s">
        <v>92</v>
      </c>
    </row>
    <row r="107" spans="2:65" s="1" customFormat="1" ht="16.5" customHeight="1">
      <c r="B107" s="34"/>
      <c r="C107" s="129" t="s">
        <v>225</v>
      </c>
      <c r="D107" s="129" t="s">
        <v>132</v>
      </c>
      <c r="E107" s="130" t="s">
        <v>883</v>
      </c>
      <c r="F107" s="131" t="s">
        <v>884</v>
      </c>
      <c r="G107" s="132" t="s">
        <v>840</v>
      </c>
      <c r="H107" s="133">
        <v>1</v>
      </c>
      <c r="I107" s="134"/>
      <c r="J107" s="135">
        <f>ROUND(I107*H107,2)</f>
        <v>0</v>
      </c>
      <c r="K107" s="131" t="s">
        <v>46</v>
      </c>
      <c r="L107" s="34"/>
      <c r="M107" s="136" t="s">
        <v>46</v>
      </c>
      <c r="N107" s="137" t="s">
        <v>54</v>
      </c>
      <c r="P107" s="138">
        <f>O107*H107</f>
        <v>0</v>
      </c>
      <c r="Q107" s="138">
        <v>0</v>
      </c>
      <c r="R107" s="138">
        <f>Q107*H107</f>
        <v>0</v>
      </c>
      <c r="S107" s="138">
        <v>0</v>
      </c>
      <c r="T107" s="139">
        <f>S107*H107</f>
        <v>0</v>
      </c>
      <c r="AR107" s="140" t="s">
        <v>841</v>
      </c>
      <c r="AT107" s="140" t="s">
        <v>132</v>
      </c>
      <c r="AU107" s="140" t="s">
        <v>92</v>
      </c>
      <c r="AY107" s="18" t="s">
        <v>130</v>
      </c>
      <c r="BE107" s="141">
        <f>IF(N107="základní",J107,0)</f>
        <v>0</v>
      </c>
      <c r="BF107" s="141">
        <f>IF(N107="snížená",J107,0)</f>
        <v>0</v>
      </c>
      <c r="BG107" s="141">
        <f>IF(N107="zákl. přenesená",J107,0)</f>
        <v>0</v>
      </c>
      <c r="BH107" s="141">
        <f>IF(N107="sníž. přenesená",J107,0)</f>
        <v>0</v>
      </c>
      <c r="BI107" s="141">
        <f>IF(N107="nulová",J107,0)</f>
        <v>0</v>
      </c>
      <c r="BJ107" s="18" t="s">
        <v>88</v>
      </c>
      <c r="BK107" s="141">
        <f>ROUND(I107*H107,2)</f>
        <v>0</v>
      </c>
      <c r="BL107" s="18" t="s">
        <v>841</v>
      </c>
      <c r="BM107" s="140" t="s">
        <v>885</v>
      </c>
    </row>
    <row r="108" spans="2:47" s="1" customFormat="1" ht="12">
      <c r="B108" s="34"/>
      <c r="D108" s="147" t="s">
        <v>240</v>
      </c>
      <c r="F108" s="184" t="s">
        <v>886</v>
      </c>
      <c r="I108" s="144"/>
      <c r="L108" s="34"/>
      <c r="M108" s="145"/>
      <c r="T108" s="55"/>
      <c r="AT108" s="18" t="s">
        <v>240</v>
      </c>
      <c r="AU108" s="18" t="s">
        <v>92</v>
      </c>
    </row>
    <row r="109" spans="2:65" s="1" customFormat="1" ht="33" customHeight="1">
      <c r="B109" s="34"/>
      <c r="C109" s="129" t="s">
        <v>230</v>
      </c>
      <c r="D109" s="129" t="s">
        <v>132</v>
      </c>
      <c r="E109" s="130" t="s">
        <v>887</v>
      </c>
      <c r="F109" s="131" t="s">
        <v>888</v>
      </c>
      <c r="G109" s="132" t="s">
        <v>840</v>
      </c>
      <c r="H109" s="133">
        <v>1</v>
      </c>
      <c r="I109" s="134"/>
      <c r="J109" s="135">
        <f>ROUND(I109*H109,2)</f>
        <v>0</v>
      </c>
      <c r="K109" s="131" t="s">
        <v>46</v>
      </c>
      <c r="L109" s="34"/>
      <c r="M109" s="136" t="s">
        <v>46</v>
      </c>
      <c r="N109" s="137" t="s">
        <v>54</v>
      </c>
      <c r="P109" s="138">
        <f>O109*H109</f>
        <v>0</v>
      </c>
      <c r="Q109" s="138">
        <v>0</v>
      </c>
      <c r="R109" s="138">
        <f>Q109*H109</f>
        <v>0</v>
      </c>
      <c r="S109" s="138">
        <v>0</v>
      </c>
      <c r="T109" s="139">
        <f>S109*H109</f>
        <v>0</v>
      </c>
      <c r="AR109" s="140" t="s">
        <v>841</v>
      </c>
      <c r="AT109" s="140" t="s">
        <v>132</v>
      </c>
      <c r="AU109" s="140" t="s">
        <v>92</v>
      </c>
      <c r="AY109" s="18" t="s">
        <v>130</v>
      </c>
      <c r="BE109" s="141">
        <f>IF(N109="základní",J109,0)</f>
        <v>0</v>
      </c>
      <c r="BF109" s="141">
        <f>IF(N109="snížená",J109,0)</f>
        <v>0</v>
      </c>
      <c r="BG109" s="141">
        <f>IF(N109="zákl. přenesená",J109,0)</f>
        <v>0</v>
      </c>
      <c r="BH109" s="141">
        <f>IF(N109="sníž. přenesená",J109,0)</f>
        <v>0</v>
      </c>
      <c r="BI109" s="141">
        <f>IF(N109="nulová",J109,0)</f>
        <v>0</v>
      </c>
      <c r="BJ109" s="18" t="s">
        <v>88</v>
      </c>
      <c r="BK109" s="141">
        <f>ROUND(I109*H109,2)</f>
        <v>0</v>
      </c>
      <c r="BL109" s="18" t="s">
        <v>841</v>
      </c>
      <c r="BM109" s="140" t="s">
        <v>889</v>
      </c>
    </row>
    <row r="110" spans="2:47" s="1" customFormat="1" ht="12">
      <c r="B110" s="34"/>
      <c r="D110" s="147" t="s">
        <v>240</v>
      </c>
      <c r="F110" s="184" t="s">
        <v>890</v>
      </c>
      <c r="I110" s="144"/>
      <c r="L110" s="34"/>
      <c r="M110" s="145"/>
      <c r="T110" s="55"/>
      <c r="AT110" s="18" t="s">
        <v>240</v>
      </c>
      <c r="AU110" s="18" t="s">
        <v>92</v>
      </c>
    </row>
    <row r="111" spans="2:65" s="1" customFormat="1" ht="21.75" customHeight="1">
      <c r="B111" s="34"/>
      <c r="C111" s="129" t="s">
        <v>235</v>
      </c>
      <c r="D111" s="129" t="s">
        <v>132</v>
      </c>
      <c r="E111" s="130" t="s">
        <v>891</v>
      </c>
      <c r="F111" s="131" t="s">
        <v>892</v>
      </c>
      <c r="G111" s="132" t="s">
        <v>840</v>
      </c>
      <c r="H111" s="133">
        <v>1</v>
      </c>
      <c r="I111" s="134"/>
      <c r="J111" s="135">
        <f>ROUND(I111*H111,2)</f>
        <v>0</v>
      </c>
      <c r="K111" s="131" t="s">
        <v>46</v>
      </c>
      <c r="L111" s="34"/>
      <c r="M111" s="136" t="s">
        <v>46</v>
      </c>
      <c r="N111" s="137" t="s">
        <v>54</v>
      </c>
      <c r="P111" s="138">
        <f>O111*H111</f>
        <v>0</v>
      </c>
      <c r="Q111" s="138">
        <v>0</v>
      </c>
      <c r="R111" s="138">
        <f>Q111*H111</f>
        <v>0</v>
      </c>
      <c r="S111" s="138">
        <v>0</v>
      </c>
      <c r="T111" s="139">
        <f>S111*H111</f>
        <v>0</v>
      </c>
      <c r="AR111" s="140" t="s">
        <v>893</v>
      </c>
      <c r="AT111" s="140" t="s">
        <v>132</v>
      </c>
      <c r="AU111" s="140" t="s">
        <v>92</v>
      </c>
      <c r="AY111" s="18" t="s">
        <v>130</v>
      </c>
      <c r="BE111" s="141">
        <f>IF(N111="základní",J111,0)</f>
        <v>0</v>
      </c>
      <c r="BF111" s="141">
        <f>IF(N111="snížená",J111,0)</f>
        <v>0</v>
      </c>
      <c r="BG111" s="141">
        <f>IF(N111="zákl. přenesená",J111,0)</f>
        <v>0</v>
      </c>
      <c r="BH111" s="141">
        <f>IF(N111="sníž. přenesená",J111,0)</f>
        <v>0</v>
      </c>
      <c r="BI111" s="141">
        <f>IF(N111="nulová",J111,0)</f>
        <v>0</v>
      </c>
      <c r="BJ111" s="18" t="s">
        <v>88</v>
      </c>
      <c r="BK111" s="141">
        <f>ROUND(I111*H111,2)</f>
        <v>0</v>
      </c>
      <c r="BL111" s="18" t="s">
        <v>893</v>
      </c>
      <c r="BM111" s="140" t="s">
        <v>894</v>
      </c>
    </row>
    <row r="112" spans="2:47" s="1" customFormat="1" ht="12">
      <c r="B112" s="34"/>
      <c r="D112" s="147" t="s">
        <v>240</v>
      </c>
      <c r="F112" s="184" t="s">
        <v>895</v>
      </c>
      <c r="I112" s="144"/>
      <c r="L112" s="34"/>
      <c r="M112" s="145"/>
      <c r="T112" s="55"/>
      <c r="AT112" s="18" t="s">
        <v>240</v>
      </c>
      <c r="AU112" s="18" t="s">
        <v>92</v>
      </c>
    </row>
    <row r="113" spans="2:65" s="1" customFormat="1" ht="16.5" customHeight="1">
      <c r="B113" s="34"/>
      <c r="C113" s="129" t="s">
        <v>249</v>
      </c>
      <c r="D113" s="129" t="s">
        <v>132</v>
      </c>
      <c r="E113" s="130" t="s">
        <v>896</v>
      </c>
      <c r="F113" s="131" t="s">
        <v>897</v>
      </c>
      <c r="G113" s="132" t="s">
        <v>840</v>
      </c>
      <c r="H113" s="133">
        <v>1</v>
      </c>
      <c r="I113" s="134"/>
      <c r="J113" s="135">
        <f>ROUND(I113*H113,2)</f>
        <v>0</v>
      </c>
      <c r="K113" s="131" t="s">
        <v>46</v>
      </c>
      <c r="L113" s="34"/>
      <c r="M113" s="136" t="s">
        <v>46</v>
      </c>
      <c r="N113" s="137" t="s">
        <v>54</v>
      </c>
      <c r="P113" s="138">
        <f>O113*H113</f>
        <v>0</v>
      </c>
      <c r="Q113" s="138">
        <v>0</v>
      </c>
      <c r="R113" s="138">
        <f>Q113*H113</f>
        <v>0</v>
      </c>
      <c r="S113" s="138">
        <v>0</v>
      </c>
      <c r="T113" s="139">
        <f>S113*H113</f>
        <v>0</v>
      </c>
      <c r="AR113" s="140" t="s">
        <v>893</v>
      </c>
      <c r="AT113" s="140" t="s">
        <v>132</v>
      </c>
      <c r="AU113" s="140" t="s">
        <v>92</v>
      </c>
      <c r="AY113" s="18" t="s">
        <v>130</v>
      </c>
      <c r="BE113" s="141">
        <f>IF(N113="základní",J113,0)</f>
        <v>0</v>
      </c>
      <c r="BF113" s="141">
        <f>IF(N113="snížená",J113,0)</f>
        <v>0</v>
      </c>
      <c r="BG113" s="141">
        <f>IF(N113="zákl. přenesená",J113,0)</f>
        <v>0</v>
      </c>
      <c r="BH113" s="141">
        <f>IF(N113="sníž. přenesená",J113,0)</f>
        <v>0</v>
      </c>
      <c r="BI113" s="141">
        <f>IF(N113="nulová",J113,0)</f>
        <v>0</v>
      </c>
      <c r="BJ113" s="18" t="s">
        <v>88</v>
      </c>
      <c r="BK113" s="141">
        <f>ROUND(I113*H113,2)</f>
        <v>0</v>
      </c>
      <c r="BL113" s="18" t="s">
        <v>893</v>
      </c>
      <c r="BM113" s="140" t="s">
        <v>898</v>
      </c>
    </row>
    <row r="114" spans="2:47" s="1" customFormat="1" ht="12">
      <c r="B114" s="34"/>
      <c r="D114" s="147" t="s">
        <v>240</v>
      </c>
      <c r="F114" s="184" t="s">
        <v>899</v>
      </c>
      <c r="I114" s="144"/>
      <c r="L114" s="34"/>
      <c r="M114" s="145"/>
      <c r="T114" s="55"/>
      <c r="AT114" s="18" t="s">
        <v>240</v>
      </c>
      <c r="AU114" s="18" t="s">
        <v>92</v>
      </c>
    </row>
    <row r="115" spans="2:65" s="1" customFormat="1" ht="16.5" customHeight="1">
      <c r="B115" s="34"/>
      <c r="C115" s="129" t="s">
        <v>8</v>
      </c>
      <c r="D115" s="129" t="s">
        <v>132</v>
      </c>
      <c r="E115" s="130" t="s">
        <v>900</v>
      </c>
      <c r="F115" s="131" t="s">
        <v>901</v>
      </c>
      <c r="G115" s="132" t="s">
        <v>296</v>
      </c>
      <c r="H115" s="133">
        <v>1</v>
      </c>
      <c r="I115" s="134"/>
      <c r="J115" s="135">
        <f>ROUND(I115*H115,2)</f>
        <v>0</v>
      </c>
      <c r="K115" s="131" t="s">
        <v>46</v>
      </c>
      <c r="L115" s="34"/>
      <c r="M115" s="136" t="s">
        <v>46</v>
      </c>
      <c r="N115" s="137" t="s">
        <v>54</v>
      </c>
      <c r="P115" s="138">
        <f>O115*H115</f>
        <v>0</v>
      </c>
      <c r="Q115" s="138">
        <v>0</v>
      </c>
      <c r="R115" s="138">
        <f>Q115*H115</f>
        <v>0</v>
      </c>
      <c r="S115" s="138">
        <v>0</v>
      </c>
      <c r="T115" s="139">
        <f>S115*H115</f>
        <v>0</v>
      </c>
      <c r="AR115" s="140" t="s">
        <v>893</v>
      </c>
      <c r="AT115" s="140" t="s">
        <v>132</v>
      </c>
      <c r="AU115" s="140" t="s">
        <v>92</v>
      </c>
      <c r="AY115" s="18" t="s">
        <v>130</v>
      </c>
      <c r="BE115" s="141">
        <f>IF(N115="základní",J115,0)</f>
        <v>0</v>
      </c>
      <c r="BF115" s="141">
        <f>IF(N115="snížená",J115,0)</f>
        <v>0</v>
      </c>
      <c r="BG115" s="141">
        <f>IF(N115="zákl. přenesená",J115,0)</f>
        <v>0</v>
      </c>
      <c r="BH115" s="141">
        <f>IF(N115="sníž. přenesená",J115,0)</f>
        <v>0</v>
      </c>
      <c r="BI115" s="141">
        <f>IF(N115="nulová",J115,0)</f>
        <v>0</v>
      </c>
      <c r="BJ115" s="18" t="s">
        <v>88</v>
      </c>
      <c r="BK115" s="141">
        <f>ROUND(I115*H115,2)</f>
        <v>0</v>
      </c>
      <c r="BL115" s="18" t="s">
        <v>893</v>
      </c>
      <c r="BM115" s="140" t="s">
        <v>902</v>
      </c>
    </row>
    <row r="116" spans="2:47" s="1" customFormat="1" ht="12">
      <c r="B116" s="34"/>
      <c r="D116" s="147" t="s">
        <v>240</v>
      </c>
      <c r="F116" s="184" t="s">
        <v>903</v>
      </c>
      <c r="I116" s="144"/>
      <c r="L116" s="34"/>
      <c r="M116" s="145"/>
      <c r="T116" s="55"/>
      <c r="AT116" s="18" t="s">
        <v>240</v>
      </c>
      <c r="AU116" s="18" t="s">
        <v>92</v>
      </c>
    </row>
    <row r="117" spans="2:63" s="11" customFormat="1" ht="22.9" customHeight="1">
      <c r="B117" s="117"/>
      <c r="D117" s="118" t="s">
        <v>82</v>
      </c>
      <c r="E117" s="127" t="s">
        <v>83</v>
      </c>
      <c r="F117" s="127" t="s">
        <v>904</v>
      </c>
      <c r="I117" s="120"/>
      <c r="J117" s="128">
        <f>BK117</f>
        <v>0</v>
      </c>
      <c r="L117" s="117"/>
      <c r="M117" s="122"/>
      <c r="P117" s="123">
        <f>SUM(P118:P128)</f>
        <v>0</v>
      </c>
      <c r="R117" s="123">
        <f>SUM(R118:R128)</f>
        <v>0</v>
      </c>
      <c r="T117" s="124">
        <f>SUM(T118:T128)</f>
        <v>0</v>
      </c>
      <c r="AR117" s="118" t="s">
        <v>173</v>
      </c>
      <c r="AT117" s="125" t="s">
        <v>82</v>
      </c>
      <c r="AU117" s="125" t="s">
        <v>88</v>
      </c>
      <c r="AY117" s="118" t="s">
        <v>130</v>
      </c>
      <c r="BK117" s="126">
        <f>SUM(BK118:BK128)</f>
        <v>0</v>
      </c>
    </row>
    <row r="118" spans="2:65" s="1" customFormat="1" ht="21.75" customHeight="1">
      <c r="B118" s="34"/>
      <c r="C118" s="129" t="s">
        <v>262</v>
      </c>
      <c r="D118" s="129" t="s">
        <v>132</v>
      </c>
      <c r="E118" s="130" t="s">
        <v>905</v>
      </c>
      <c r="F118" s="131" t="s">
        <v>906</v>
      </c>
      <c r="G118" s="132" t="s">
        <v>840</v>
      </c>
      <c r="H118" s="133">
        <v>1</v>
      </c>
      <c r="I118" s="134"/>
      <c r="J118" s="135">
        <f>ROUND(I118*H118,2)</f>
        <v>0</v>
      </c>
      <c r="K118" s="131" t="s">
        <v>46</v>
      </c>
      <c r="L118" s="34"/>
      <c r="M118" s="136" t="s">
        <v>46</v>
      </c>
      <c r="N118" s="137" t="s">
        <v>54</v>
      </c>
      <c r="P118" s="138">
        <f>O118*H118</f>
        <v>0</v>
      </c>
      <c r="Q118" s="138">
        <v>0</v>
      </c>
      <c r="R118" s="138">
        <f>Q118*H118</f>
        <v>0</v>
      </c>
      <c r="S118" s="138">
        <v>0</v>
      </c>
      <c r="T118" s="139">
        <f>S118*H118</f>
        <v>0</v>
      </c>
      <c r="AR118" s="140" t="s">
        <v>841</v>
      </c>
      <c r="AT118" s="140" t="s">
        <v>132</v>
      </c>
      <c r="AU118" s="140" t="s">
        <v>92</v>
      </c>
      <c r="AY118" s="18" t="s">
        <v>130</v>
      </c>
      <c r="BE118" s="141">
        <f>IF(N118="základní",J118,0)</f>
        <v>0</v>
      </c>
      <c r="BF118" s="141">
        <f>IF(N118="snížená",J118,0)</f>
        <v>0</v>
      </c>
      <c r="BG118" s="141">
        <f>IF(N118="zákl. přenesená",J118,0)</f>
        <v>0</v>
      </c>
      <c r="BH118" s="141">
        <f>IF(N118="sníž. přenesená",J118,0)</f>
        <v>0</v>
      </c>
      <c r="BI118" s="141">
        <f>IF(N118="nulová",J118,0)</f>
        <v>0</v>
      </c>
      <c r="BJ118" s="18" t="s">
        <v>88</v>
      </c>
      <c r="BK118" s="141">
        <f>ROUND(I118*H118,2)</f>
        <v>0</v>
      </c>
      <c r="BL118" s="18" t="s">
        <v>841</v>
      </c>
      <c r="BM118" s="140" t="s">
        <v>907</v>
      </c>
    </row>
    <row r="119" spans="2:47" s="1" customFormat="1" ht="12">
      <c r="B119" s="34"/>
      <c r="D119" s="147" t="s">
        <v>240</v>
      </c>
      <c r="F119" s="184" t="s">
        <v>908</v>
      </c>
      <c r="I119" s="144"/>
      <c r="L119" s="34"/>
      <c r="M119" s="145"/>
      <c r="T119" s="55"/>
      <c r="AT119" s="18" t="s">
        <v>240</v>
      </c>
      <c r="AU119" s="18" t="s">
        <v>92</v>
      </c>
    </row>
    <row r="120" spans="2:65" s="1" customFormat="1" ht="16.5" customHeight="1">
      <c r="B120" s="34"/>
      <c r="C120" s="129" t="s">
        <v>279</v>
      </c>
      <c r="D120" s="129" t="s">
        <v>132</v>
      </c>
      <c r="E120" s="130" t="s">
        <v>909</v>
      </c>
      <c r="F120" s="131" t="s">
        <v>910</v>
      </c>
      <c r="G120" s="132" t="s">
        <v>840</v>
      </c>
      <c r="H120" s="133">
        <v>1</v>
      </c>
      <c r="I120" s="134"/>
      <c r="J120" s="135">
        <f>ROUND(I120*H120,2)</f>
        <v>0</v>
      </c>
      <c r="K120" s="131" t="s">
        <v>46</v>
      </c>
      <c r="L120" s="34"/>
      <c r="M120" s="136" t="s">
        <v>46</v>
      </c>
      <c r="N120" s="137" t="s">
        <v>54</v>
      </c>
      <c r="P120" s="138">
        <f>O120*H120</f>
        <v>0</v>
      </c>
      <c r="Q120" s="138">
        <v>0</v>
      </c>
      <c r="R120" s="138">
        <f>Q120*H120</f>
        <v>0</v>
      </c>
      <c r="S120" s="138">
        <v>0</v>
      </c>
      <c r="T120" s="139">
        <f>S120*H120</f>
        <v>0</v>
      </c>
      <c r="AR120" s="140" t="s">
        <v>841</v>
      </c>
      <c r="AT120" s="140" t="s">
        <v>132</v>
      </c>
      <c r="AU120" s="140" t="s">
        <v>92</v>
      </c>
      <c r="AY120" s="18" t="s">
        <v>130</v>
      </c>
      <c r="BE120" s="141">
        <f>IF(N120="základní",J120,0)</f>
        <v>0</v>
      </c>
      <c r="BF120" s="141">
        <f>IF(N120="snížená",J120,0)</f>
        <v>0</v>
      </c>
      <c r="BG120" s="141">
        <f>IF(N120="zákl. přenesená",J120,0)</f>
        <v>0</v>
      </c>
      <c r="BH120" s="141">
        <f>IF(N120="sníž. přenesená",J120,0)</f>
        <v>0</v>
      </c>
      <c r="BI120" s="141">
        <f>IF(N120="nulová",J120,0)</f>
        <v>0</v>
      </c>
      <c r="BJ120" s="18" t="s">
        <v>88</v>
      </c>
      <c r="BK120" s="141">
        <f>ROUND(I120*H120,2)</f>
        <v>0</v>
      </c>
      <c r="BL120" s="18" t="s">
        <v>841</v>
      </c>
      <c r="BM120" s="140" t="s">
        <v>911</v>
      </c>
    </row>
    <row r="121" spans="2:47" s="1" customFormat="1" ht="12">
      <c r="B121" s="34"/>
      <c r="D121" s="147" t="s">
        <v>240</v>
      </c>
      <c r="F121" s="184" t="s">
        <v>912</v>
      </c>
      <c r="I121" s="144"/>
      <c r="L121" s="34"/>
      <c r="M121" s="145"/>
      <c r="T121" s="55"/>
      <c r="AT121" s="18" t="s">
        <v>240</v>
      </c>
      <c r="AU121" s="18" t="s">
        <v>92</v>
      </c>
    </row>
    <row r="122" spans="2:65" s="1" customFormat="1" ht="16.5" customHeight="1">
      <c r="B122" s="34"/>
      <c r="C122" s="129" t="s">
        <v>284</v>
      </c>
      <c r="D122" s="129" t="s">
        <v>132</v>
      </c>
      <c r="E122" s="130" t="s">
        <v>913</v>
      </c>
      <c r="F122" s="131" t="s">
        <v>914</v>
      </c>
      <c r="G122" s="132" t="s">
        <v>840</v>
      </c>
      <c r="H122" s="133">
        <v>1</v>
      </c>
      <c r="I122" s="134"/>
      <c r="J122" s="135">
        <f>ROUND(I122*H122,2)</f>
        <v>0</v>
      </c>
      <c r="K122" s="131" t="s">
        <v>46</v>
      </c>
      <c r="L122" s="34"/>
      <c r="M122" s="136" t="s">
        <v>46</v>
      </c>
      <c r="N122" s="137" t="s">
        <v>54</v>
      </c>
      <c r="P122" s="138">
        <f>O122*H122</f>
        <v>0</v>
      </c>
      <c r="Q122" s="138">
        <v>0</v>
      </c>
      <c r="R122" s="138">
        <f>Q122*H122</f>
        <v>0</v>
      </c>
      <c r="S122" s="138">
        <v>0</v>
      </c>
      <c r="T122" s="139">
        <f>S122*H122</f>
        <v>0</v>
      </c>
      <c r="AR122" s="140" t="s">
        <v>841</v>
      </c>
      <c r="AT122" s="140" t="s">
        <v>132</v>
      </c>
      <c r="AU122" s="140" t="s">
        <v>92</v>
      </c>
      <c r="AY122" s="18" t="s">
        <v>130</v>
      </c>
      <c r="BE122" s="141">
        <f>IF(N122="základní",J122,0)</f>
        <v>0</v>
      </c>
      <c r="BF122" s="141">
        <f>IF(N122="snížená",J122,0)</f>
        <v>0</v>
      </c>
      <c r="BG122" s="141">
        <f>IF(N122="zákl. přenesená",J122,0)</f>
        <v>0</v>
      </c>
      <c r="BH122" s="141">
        <f>IF(N122="sníž. přenesená",J122,0)</f>
        <v>0</v>
      </c>
      <c r="BI122" s="141">
        <f>IF(N122="nulová",J122,0)</f>
        <v>0</v>
      </c>
      <c r="BJ122" s="18" t="s">
        <v>88</v>
      </c>
      <c r="BK122" s="141">
        <f>ROUND(I122*H122,2)</f>
        <v>0</v>
      </c>
      <c r="BL122" s="18" t="s">
        <v>841</v>
      </c>
      <c r="BM122" s="140" t="s">
        <v>915</v>
      </c>
    </row>
    <row r="123" spans="2:65" s="1" customFormat="1" ht="16.5" customHeight="1">
      <c r="B123" s="34"/>
      <c r="C123" s="129" t="s">
        <v>293</v>
      </c>
      <c r="D123" s="129" t="s">
        <v>132</v>
      </c>
      <c r="E123" s="130" t="s">
        <v>916</v>
      </c>
      <c r="F123" s="131" t="s">
        <v>917</v>
      </c>
      <c r="G123" s="132" t="s">
        <v>840</v>
      </c>
      <c r="H123" s="133">
        <v>1</v>
      </c>
      <c r="I123" s="134"/>
      <c r="J123" s="135">
        <f>ROUND(I123*H123,2)</f>
        <v>0</v>
      </c>
      <c r="K123" s="131" t="s">
        <v>46</v>
      </c>
      <c r="L123" s="34"/>
      <c r="M123" s="136" t="s">
        <v>46</v>
      </c>
      <c r="N123" s="137" t="s">
        <v>54</v>
      </c>
      <c r="P123" s="138">
        <f>O123*H123</f>
        <v>0</v>
      </c>
      <c r="Q123" s="138">
        <v>0</v>
      </c>
      <c r="R123" s="138">
        <f>Q123*H123</f>
        <v>0</v>
      </c>
      <c r="S123" s="138">
        <v>0</v>
      </c>
      <c r="T123" s="139">
        <f>S123*H123</f>
        <v>0</v>
      </c>
      <c r="AR123" s="140" t="s">
        <v>841</v>
      </c>
      <c r="AT123" s="140" t="s">
        <v>132</v>
      </c>
      <c r="AU123" s="140" t="s">
        <v>92</v>
      </c>
      <c r="AY123" s="18" t="s">
        <v>130</v>
      </c>
      <c r="BE123" s="141">
        <f>IF(N123="základní",J123,0)</f>
        <v>0</v>
      </c>
      <c r="BF123" s="141">
        <f>IF(N123="snížená",J123,0)</f>
        <v>0</v>
      </c>
      <c r="BG123" s="141">
        <f>IF(N123="zákl. přenesená",J123,0)</f>
        <v>0</v>
      </c>
      <c r="BH123" s="141">
        <f>IF(N123="sníž. přenesená",J123,0)</f>
        <v>0</v>
      </c>
      <c r="BI123" s="141">
        <f>IF(N123="nulová",J123,0)</f>
        <v>0</v>
      </c>
      <c r="BJ123" s="18" t="s">
        <v>88</v>
      </c>
      <c r="BK123" s="141">
        <f>ROUND(I123*H123,2)</f>
        <v>0</v>
      </c>
      <c r="BL123" s="18" t="s">
        <v>841</v>
      </c>
      <c r="BM123" s="140" t="s">
        <v>918</v>
      </c>
    </row>
    <row r="124" spans="2:47" s="1" customFormat="1" ht="12">
      <c r="B124" s="34"/>
      <c r="D124" s="147" t="s">
        <v>240</v>
      </c>
      <c r="F124" s="184" t="s">
        <v>919</v>
      </c>
      <c r="I124" s="144"/>
      <c r="L124" s="34"/>
      <c r="M124" s="145"/>
      <c r="T124" s="55"/>
      <c r="AT124" s="18" t="s">
        <v>240</v>
      </c>
      <c r="AU124" s="18" t="s">
        <v>92</v>
      </c>
    </row>
    <row r="125" spans="2:65" s="1" customFormat="1" ht="16.5" customHeight="1">
      <c r="B125" s="34"/>
      <c r="C125" s="129" t="s">
        <v>303</v>
      </c>
      <c r="D125" s="129" t="s">
        <v>132</v>
      </c>
      <c r="E125" s="130" t="s">
        <v>920</v>
      </c>
      <c r="F125" s="131" t="s">
        <v>921</v>
      </c>
      <c r="G125" s="132" t="s">
        <v>840</v>
      </c>
      <c r="H125" s="133">
        <v>1</v>
      </c>
      <c r="I125" s="134"/>
      <c r="J125" s="135">
        <f>ROUND(I125*H125,2)</f>
        <v>0</v>
      </c>
      <c r="K125" s="131" t="s">
        <v>46</v>
      </c>
      <c r="L125" s="34"/>
      <c r="M125" s="136" t="s">
        <v>46</v>
      </c>
      <c r="N125" s="137" t="s">
        <v>54</v>
      </c>
      <c r="P125" s="138">
        <f>O125*H125</f>
        <v>0</v>
      </c>
      <c r="Q125" s="138">
        <v>0</v>
      </c>
      <c r="R125" s="138">
        <f>Q125*H125</f>
        <v>0</v>
      </c>
      <c r="S125" s="138">
        <v>0</v>
      </c>
      <c r="T125" s="139">
        <f>S125*H125</f>
        <v>0</v>
      </c>
      <c r="AR125" s="140" t="s">
        <v>841</v>
      </c>
      <c r="AT125" s="140" t="s">
        <v>132</v>
      </c>
      <c r="AU125" s="140" t="s">
        <v>92</v>
      </c>
      <c r="AY125" s="18" t="s">
        <v>130</v>
      </c>
      <c r="BE125" s="141">
        <f>IF(N125="základní",J125,0)</f>
        <v>0</v>
      </c>
      <c r="BF125" s="141">
        <f>IF(N125="snížená",J125,0)</f>
        <v>0</v>
      </c>
      <c r="BG125" s="141">
        <f>IF(N125="zákl. přenesená",J125,0)</f>
        <v>0</v>
      </c>
      <c r="BH125" s="141">
        <f>IF(N125="sníž. přenesená",J125,0)</f>
        <v>0</v>
      </c>
      <c r="BI125" s="141">
        <f>IF(N125="nulová",J125,0)</f>
        <v>0</v>
      </c>
      <c r="BJ125" s="18" t="s">
        <v>88</v>
      </c>
      <c r="BK125" s="141">
        <f>ROUND(I125*H125,2)</f>
        <v>0</v>
      </c>
      <c r="BL125" s="18" t="s">
        <v>841</v>
      </c>
      <c r="BM125" s="140" t="s">
        <v>922</v>
      </c>
    </row>
    <row r="126" spans="2:47" s="1" customFormat="1" ht="12">
      <c r="B126" s="34"/>
      <c r="D126" s="147" t="s">
        <v>240</v>
      </c>
      <c r="F126" s="184" t="s">
        <v>923</v>
      </c>
      <c r="I126" s="144"/>
      <c r="L126" s="34"/>
      <c r="M126" s="145"/>
      <c r="T126" s="55"/>
      <c r="AT126" s="18" t="s">
        <v>240</v>
      </c>
      <c r="AU126" s="18" t="s">
        <v>92</v>
      </c>
    </row>
    <row r="127" spans="2:65" s="1" customFormat="1" ht="24.2" customHeight="1">
      <c r="B127" s="34"/>
      <c r="C127" s="129" t="s">
        <v>7</v>
      </c>
      <c r="D127" s="129" t="s">
        <v>132</v>
      </c>
      <c r="E127" s="130" t="s">
        <v>924</v>
      </c>
      <c r="F127" s="131" t="s">
        <v>925</v>
      </c>
      <c r="G127" s="132" t="s">
        <v>926</v>
      </c>
      <c r="H127" s="133">
        <v>1</v>
      </c>
      <c r="I127" s="134"/>
      <c r="J127" s="135">
        <f>ROUND(I127*H127,2)</f>
        <v>0</v>
      </c>
      <c r="K127" s="131" t="s">
        <v>46</v>
      </c>
      <c r="L127" s="34"/>
      <c r="M127" s="136" t="s">
        <v>46</v>
      </c>
      <c r="N127" s="137" t="s">
        <v>54</v>
      </c>
      <c r="P127" s="138">
        <f>O127*H127</f>
        <v>0</v>
      </c>
      <c r="Q127" s="138">
        <v>0</v>
      </c>
      <c r="R127" s="138">
        <f>Q127*H127</f>
        <v>0</v>
      </c>
      <c r="S127" s="138">
        <v>0</v>
      </c>
      <c r="T127" s="139">
        <f>S127*H127</f>
        <v>0</v>
      </c>
      <c r="AR127" s="140" t="s">
        <v>841</v>
      </c>
      <c r="AT127" s="140" t="s">
        <v>132</v>
      </c>
      <c r="AU127" s="140" t="s">
        <v>92</v>
      </c>
      <c r="AY127" s="18" t="s">
        <v>130</v>
      </c>
      <c r="BE127" s="141">
        <f>IF(N127="základní",J127,0)</f>
        <v>0</v>
      </c>
      <c r="BF127" s="141">
        <f>IF(N127="snížená",J127,0)</f>
        <v>0</v>
      </c>
      <c r="BG127" s="141">
        <f>IF(N127="zákl. přenesená",J127,0)</f>
        <v>0</v>
      </c>
      <c r="BH127" s="141">
        <f>IF(N127="sníž. přenesená",J127,0)</f>
        <v>0</v>
      </c>
      <c r="BI127" s="141">
        <f>IF(N127="nulová",J127,0)</f>
        <v>0</v>
      </c>
      <c r="BJ127" s="18" t="s">
        <v>88</v>
      </c>
      <c r="BK127" s="141">
        <f>ROUND(I127*H127,2)</f>
        <v>0</v>
      </c>
      <c r="BL127" s="18" t="s">
        <v>841</v>
      </c>
      <c r="BM127" s="140" t="s">
        <v>927</v>
      </c>
    </row>
    <row r="128" spans="2:47" s="1" customFormat="1" ht="12">
      <c r="B128" s="34"/>
      <c r="D128" s="147" t="s">
        <v>240</v>
      </c>
      <c r="F128" s="184" t="s">
        <v>928</v>
      </c>
      <c r="I128" s="144"/>
      <c r="L128" s="34"/>
      <c r="M128" s="188"/>
      <c r="N128" s="189"/>
      <c r="O128" s="189"/>
      <c r="P128" s="189"/>
      <c r="Q128" s="189"/>
      <c r="R128" s="189"/>
      <c r="S128" s="189"/>
      <c r="T128" s="190"/>
      <c r="AT128" s="18" t="s">
        <v>240</v>
      </c>
      <c r="AU128" s="18" t="s">
        <v>92</v>
      </c>
    </row>
    <row r="129" spans="2:12" s="1" customFormat="1" ht="6.95" customHeight="1">
      <c r="B129" s="43"/>
      <c r="C129" s="44"/>
      <c r="D129" s="44"/>
      <c r="E129" s="44"/>
      <c r="F129" s="44"/>
      <c r="G129" s="44"/>
      <c r="H129" s="44"/>
      <c r="I129" s="44"/>
      <c r="J129" s="44"/>
      <c r="K129" s="44"/>
      <c r="L129" s="34"/>
    </row>
  </sheetData>
  <sheetProtection algorithmName="SHA-512" hashValue="XUf9nepha37HqSElawgDnvFVkYKWtwGpiL14KDFxmxnPBk7GBHGHfgvHNmWS71QiKC0huNRoAB2ry+jVa674OA==" saltValue="RJOFQZNMSwlzcGXWdbv5SAzro1xdl0qa2poWY5Bpl5FsLfaaT1eRvIGIGJxkOBjNsE/oZR0Q8ZPDqJKBA4zECA==" spinCount="100000" sheet="1" objects="1" scenarios="1" formatColumns="0" formatRows="0" autoFilter="0"/>
  <autoFilter ref="C82:K128"/>
  <mergeCells count="9">
    <mergeCell ref="E50:H50"/>
    <mergeCell ref="E73:H73"/>
    <mergeCell ref="E75:H75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191" customWidth="1"/>
    <col min="2" max="2" width="1.7109375" style="191" customWidth="1"/>
    <col min="3" max="4" width="5.00390625" style="191" customWidth="1"/>
    <col min="5" max="5" width="11.7109375" style="191" customWidth="1"/>
    <col min="6" max="6" width="9.140625" style="191" customWidth="1"/>
    <col min="7" max="7" width="5.00390625" style="191" customWidth="1"/>
    <col min="8" max="8" width="77.8515625" style="191" customWidth="1"/>
    <col min="9" max="10" width="20.00390625" style="191" customWidth="1"/>
    <col min="11" max="11" width="1.7109375" style="191" customWidth="1"/>
  </cols>
  <sheetData>
    <row r="1" ht="37.5" customHeight="1"/>
    <row r="2" spans="2:11" ht="7.5" customHeight="1">
      <c r="B2" s="289"/>
      <c r="C2" s="290"/>
      <c r="D2" s="290"/>
      <c r="E2" s="290"/>
      <c r="F2" s="290"/>
      <c r="G2" s="290"/>
      <c r="H2" s="290"/>
      <c r="I2" s="290"/>
      <c r="J2" s="290"/>
      <c r="K2" s="291"/>
    </row>
    <row r="3" spans="2:11" s="16" customFormat="1" ht="45" customHeight="1">
      <c r="B3" s="292"/>
      <c r="C3" s="281" t="s">
        <v>929</v>
      </c>
      <c r="D3" s="281"/>
      <c r="E3" s="281"/>
      <c r="F3" s="281"/>
      <c r="G3" s="281"/>
      <c r="H3" s="281"/>
      <c r="I3" s="281"/>
      <c r="J3" s="281"/>
      <c r="K3" s="293"/>
    </row>
    <row r="4" spans="2:11" ht="25.5" customHeight="1">
      <c r="B4" s="294"/>
      <c r="C4" s="286" t="s">
        <v>930</v>
      </c>
      <c r="D4" s="286"/>
      <c r="E4" s="286"/>
      <c r="F4" s="286"/>
      <c r="G4" s="286"/>
      <c r="H4" s="286"/>
      <c r="I4" s="286"/>
      <c r="J4" s="286"/>
      <c r="K4" s="295"/>
    </row>
    <row r="5" spans="2:11" ht="5.25" customHeight="1">
      <c r="B5" s="294"/>
      <c r="C5" s="192"/>
      <c r="D5" s="192"/>
      <c r="E5" s="192"/>
      <c r="F5" s="192"/>
      <c r="G5" s="192"/>
      <c r="H5" s="192"/>
      <c r="I5" s="192"/>
      <c r="J5" s="192"/>
      <c r="K5" s="295"/>
    </row>
    <row r="6" spans="2:11" ht="15" customHeight="1">
      <c r="B6" s="294"/>
      <c r="C6" s="285" t="s">
        <v>931</v>
      </c>
      <c r="D6" s="285"/>
      <c r="E6" s="285"/>
      <c r="F6" s="285"/>
      <c r="G6" s="285"/>
      <c r="H6" s="285"/>
      <c r="I6" s="285"/>
      <c r="J6" s="285"/>
      <c r="K6" s="295"/>
    </row>
    <row r="7" spans="2:11" ht="15" customHeight="1">
      <c r="B7" s="194"/>
      <c r="C7" s="285" t="s">
        <v>932</v>
      </c>
      <c r="D7" s="285"/>
      <c r="E7" s="285"/>
      <c r="F7" s="285"/>
      <c r="G7" s="285"/>
      <c r="H7" s="285"/>
      <c r="I7" s="285"/>
      <c r="J7" s="285"/>
      <c r="K7" s="295"/>
    </row>
    <row r="8" spans="2:11" ht="12.75" customHeight="1">
      <c r="B8" s="194"/>
      <c r="C8" s="193"/>
      <c r="D8" s="193"/>
      <c r="E8" s="193"/>
      <c r="F8" s="193"/>
      <c r="G8" s="193"/>
      <c r="H8" s="193"/>
      <c r="I8" s="193"/>
      <c r="J8" s="193"/>
      <c r="K8" s="295"/>
    </row>
    <row r="9" spans="2:11" ht="15" customHeight="1">
      <c r="B9" s="194"/>
      <c r="C9" s="285" t="s">
        <v>933</v>
      </c>
      <c r="D9" s="285"/>
      <c r="E9" s="285"/>
      <c r="F9" s="285"/>
      <c r="G9" s="285"/>
      <c r="H9" s="285"/>
      <c r="I9" s="285"/>
      <c r="J9" s="285"/>
      <c r="K9" s="295"/>
    </row>
    <row r="10" spans="2:11" ht="15" customHeight="1">
      <c r="B10" s="194"/>
      <c r="C10" s="193"/>
      <c r="D10" s="285" t="s">
        <v>934</v>
      </c>
      <c r="E10" s="285"/>
      <c r="F10" s="285"/>
      <c r="G10" s="285"/>
      <c r="H10" s="285"/>
      <c r="I10" s="285"/>
      <c r="J10" s="285"/>
      <c r="K10" s="295"/>
    </row>
    <row r="11" spans="2:11" ht="15" customHeight="1">
      <c r="B11" s="194"/>
      <c r="C11" s="195"/>
      <c r="D11" s="285" t="s">
        <v>935</v>
      </c>
      <c r="E11" s="285"/>
      <c r="F11" s="285"/>
      <c r="G11" s="285"/>
      <c r="H11" s="285"/>
      <c r="I11" s="285"/>
      <c r="J11" s="285"/>
      <c r="K11" s="295"/>
    </row>
    <row r="12" spans="2:11" ht="15" customHeight="1">
      <c r="B12" s="194"/>
      <c r="C12" s="195"/>
      <c r="D12" s="193"/>
      <c r="E12" s="193"/>
      <c r="F12" s="193"/>
      <c r="G12" s="193"/>
      <c r="H12" s="193"/>
      <c r="I12" s="193"/>
      <c r="J12" s="193"/>
      <c r="K12" s="295"/>
    </row>
    <row r="13" spans="2:11" ht="15" customHeight="1">
      <c r="B13" s="194"/>
      <c r="C13" s="195"/>
      <c r="D13" s="196" t="s">
        <v>936</v>
      </c>
      <c r="E13" s="193"/>
      <c r="F13" s="193"/>
      <c r="G13" s="193"/>
      <c r="H13" s="193"/>
      <c r="I13" s="193"/>
      <c r="J13" s="193"/>
      <c r="K13" s="295"/>
    </row>
    <row r="14" spans="2:11" ht="12.75" customHeight="1">
      <c r="B14" s="194"/>
      <c r="C14" s="195"/>
      <c r="D14" s="195"/>
      <c r="E14" s="195"/>
      <c r="F14" s="195"/>
      <c r="G14" s="195"/>
      <c r="H14" s="195"/>
      <c r="I14" s="195"/>
      <c r="J14" s="195"/>
      <c r="K14" s="295"/>
    </row>
    <row r="15" spans="2:11" ht="15" customHeight="1">
      <c r="B15" s="194"/>
      <c r="C15" s="195"/>
      <c r="D15" s="285" t="s">
        <v>937</v>
      </c>
      <c r="E15" s="285"/>
      <c r="F15" s="285"/>
      <c r="G15" s="285"/>
      <c r="H15" s="285"/>
      <c r="I15" s="285"/>
      <c r="J15" s="285"/>
      <c r="K15" s="295"/>
    </row>
    <row r="16" spans="2:11" ht="15" customHeight="1">
      <c r="B16" s="194"/>
      <c r="C16" s="195"/>
      <c r="D16" s="285" t="s">
        <v>938</v>
      </c>
      <c r="E16" s="285"/>
      <c r="F16" s="285"/>
      <c r="G16" s="285"/>
      <c r="H16" s="285"/>
      <c r="I16" s="285"/>
      <c r="J16" s="285"/>
      <c r="K16" s="295"/>
    </row>
    <row r="17" spans="2:11" ht="15" customHeight="1">
      <c r="B17" s="194"/>
      <c r="C17" s="195"/>
      <c r="D17" s="285" t="s">
        <v>939</v>
      </c>
      <c r="E17" s="285"/>
      <c r="F17" s="285"/>
      <c r="G17" s="285"/>
      <c r="H17" s="285"/>
      <c r="I17" s="285"/>
      <c r="J17" s="285"/>
      <c r="K17" s="295"/>
    </row>
    <row r="18" spans="2:11" ht="15" customHeight="1">
      <c r="B18" s="194"/>
      <c r="C18" s="195"/>
      <c r="D18" s="195"/>
      <c r="E18" s="197" t="s">
        <v>90</v>
      </c>
      <c r="F18" s="285" t="s">
        <v>940</v>
      </c>
      <c r="G18" s="285"/>
      <c r="H18" s="285"/>
      <c r="I18" s="285"/>
      <c r="J18" s="285"/>
      <c r="K18" s="295"/>
    </row>
    <row r="19" spans="2:11" ht="15" customHeight="1">
      <c r="B19" s="194"/>
      <c r="C19" s="195"/>
      <c r="D19" s="195"/>
      <c r="E19" s="197" t="s">
        <v>941</v>
      </c>
      <c r="F19" s="285" t="s">
        <v>942</v>
      </c>
      <c r="G19" s="285"/>
      <c r="H19" s="285"/>
      <c r="I19" s="285"/>
      <c r="J19" s="285"/>
      <c r="K19" s="295"/>
    </row>
    <row r="20" spans="2:11" ht="15" customHeight="1">
      <c r="B20" s="194"/>
      <c r="C20" s="195"/>
      <c r="D20" s="195"/>
      <c r="E20" s="197" t="s">
        <v>943</v>
      </c>
      <c r="F20" s="285" t="s">
        <v>944</v>
      </c>
      <c r="G20" s="285"/>
      <c r="H20" s="285"/>
      <c r="I20" s="285"/>
      <c r="J20" s="285"/>
      <c r="K20" s="295"/>
    </row>
    <row r="21" spans="2:11" ht="15" customHeight="1">
      <c r="B21" s="194"/>
      <c r="C21" s="195"/>
      <c r="D21" s="195"/>
      <c r="E21" s="197" t="s">
        <v>945</v>
      </c>
      <c r="F21" s="285" t="s">
        <v>946</v>
      </c>
      <c r="G21" s="285"/>
      <c r="H21" s="285"/>
      <c r="I21" s="285"/>
      <c r="J21" s="285"/>
      <c r="K21" s="295"/>
    </row>
    <row r="22" spans="2:11" ht="15" customHeight="1">
      <c r="B22" s="194"/>
      <c r="C22" s="195"/>
      <c r="D22" s="195"/>
      <c r="E22" s="197" t="s">
        <v>844</v>
      </c>
      <c r="F22" s="285" t="s">
        <v>947</v>
      </c>
      <c r="G22" s="285"/>
      <c r="H22" s="285"/>
      <c r="I22" s="285"/>
      <c r="J22" s="285"/>
      <c r="K22" s="295"/>
    </row>
    <row r="23" spans="2:11" ht="15" customHeight="1">
      <c r="B23" s="194"/>
      <c r="C23" s="195"/>
      <c r="D23" s="195"/>
      <c r="E23" s="197" t="s">
        <v>948</v>
      </c>
      <c r="F23" s="285" t="s">
        <v>949</v>
      </c>
      <c r="G23" s="285"/>
      <c r="H23" s="285"/>
      <c r="I23" s="285"/>
      <c r="J23" s="285"/>
      <c r="K23" s="295"/>
    </row>
    <row r="24" spans="2:11" ht="12.75" customHeight="1">
      <c r="B24" s="194"/>
      <c r="C24" s="195"/>
      <c r="D24" s="195"/>
      <c r="E24" s="195"/>
      <c r="F24" s="195"/>
      <c r="G24" s="195"/>
      <c r="H24" s="195"/>
      <c r="I24" s="195"/>
      <c r="J24" s="195"/>
      <c r="K24" s="295"/>
    </row>
    <row r="25" spans="2:11" ht="15" customHeight="1">
      <c r="B25" s="194"/>
      <c r="C25" s="285" t="s">
        <v>950</v>
      </c>
      <c r="D25" s="285"/>
      <c r="E25" s="285"/>
      <c r="F25" s="285"/>
      <c r="G25" s="285"/>
      <c r="H25" s="285"/>
      <c r="I25" s="285"/>
      <c r="J25" s="285"/>
      <c r="K25" s="295"/>
    </row>
    <row r="26" spans="2:11" ht="15" customHeight="1">
      <c r="B26" s="194"/>
      <c r="C26" s="285" t="s">
        <v>951</v>
      </c>
      <c r="D26" s="285"/>
      <c r="E26" s="285"/>
      <c r="F26" s="285"/>
      <c r="G26" s="285"/>
      <c r="H26" s="285"/>
      <c r="I26" s="285"/>
      <c r="J26" s="285"/>
      <c r="K26" s="295"/>
    </row>
    <row r="27" spans="2:11" ht="15" customHeight="1">
      <c r="B27" s="194"/>
      <c r="C27" s="193"/>
      <c r="D27" s="285" t="s">
        <v>952</v>
      </c>
      <c r="E27" s="285"/>
      <c r="F27" s="285"/>
      <c r="G27" s="285"/>
      <c r="H27" s="285"/>
      <c r="I27" s="285"/>
      <c r="J27" s="285"/>
      <c r="K27" s="295"/>
    </row>
    <row r="28" spans="2:11" ht="15" customHeight="1">
      <c r="B28" s="194"/>
      <c r="C28" s="195"/>
      <c r="D28" s="285" t="s">
        <v>953</v>
      </c>
      <c r="E28" s="285"/>
      <c r="F28" s="285"/>
      <c r="G28" s="285"/>
      <c r="H28" s="285"/>
      <c r="I28" s="285"/>
      <c r="J28" s="285"/>
      <c r="K28" s="295"/>
    </row>
    <row r="29" spans="2:11" ht="12.75" customHeight="1">
      <c r="B29" s="194"/>
      <c r="C29" s="195"/>
      <c r="D29" s="195"/>
      <c r="E29" s="195"/>
      <c r="F29" s="195"/>
      <c r="G29" s="195"/>
      <c r="H29" s="195"/>
      <c r="I29" s="195"/>
      <c r="J29" s="195"/>
      <c r="K29" s="295"/>
    </row>
    <row r="30" spans="2:11" ht="15" customHeight="1">
      <c r="B30" s="194"/>
      <c r="C30" s="195"/>
      <c r="D30" s="285" t="s">
        <v>954</v>
      </c>
      <c r="E30" s="285"/>
      <c r="F30" s="285"/>
      <c r="G30" s="285"/>
      <c r="H30" s="285"/>
      <c r="I30" s="285"/>
      <c r="J30" s="285"/>
      <c r="K30" s="295"/>
    </row>
    <row r="31" spans="2:11" ht="15" customHeight="1">
      <c r="B31" s="194"/>
      <c r="C31" s="195"/>
      <c r="D31" s="285" t="s">
        <v>955</v>
      </c>
      <c r="E31" s="285"/>
      <c r="F31" s="285"/>
      <c r="G31" s="285"/>
      <c r="H31" s="285"/>
      <c r="I31" s="285"/>
      <c r="J31" s="285"/>
      <c r="K31" s="295"/>
    </row>
    <row r="32" spans="2:11" ht="12.75" customHeight="1">
      <c r="B32" s="194"/>
      <c r="C32" s="195"/>
      <c r="D32" s="195"/>
      <c r="E32" s="195"/>
      <c r="F32" s="195"/>
      <c r="G32" s="195"/>
      <c r="H32" s="195"/>
      <c r="I32" s="195"/>
      <c r="J32" s="195"/>
      <c r="K32" s="295"/>
    </row>
    <row r="33" spans="2:11" ht="15" customHeight="1">
      <c r="B33" s="194"/>
      <c r="C33" s="195"/>
      <c r="D33" s="285" t="s">
        <v>956</v>
      </c>
      <c r="E33" s="285"/>
      <c r="F33" s="285"/>
      <c r="G33" s="285"/>
      <c r="H33" s="285"/>
      <c r="I33" s="285"/>
      <c r="J33" s="285"/>
      <c r="K33" s="295"/>
    </row>
    <row r="34" spans="2:11" ht="15" customHeight="1">
      <c r="B34" s="194"/>
      <c r="C34" s="195"/>
      <c r="D34" s="285" t="s">
        <v>957</v>
      </c>
      <c r="E34" s="285"/>
      <c r="F34" s="285"/>
      <c r="G34" s="285"/>
      <c r="H34" s="285"/>
      <c r="I34" s="285"/>
      <c r="J34" s="285"/>
      <c r="K34" s="295"/>
    </row>
    <row r="35" spans="2:11" ht="15" customHeight="1">
      <c r="B35" s="194"/>
      <c r="C35" s="195"/>
      <c r="D35" s="285" t="s">
        <v>958</v>
      </c>
      <c r="E35" s="285"/>
      <c r="F35" s="285"/>
      <c r="G35" s="285"/>
      <c r="H35" s="285"/>
      <c r="I35" s="285"/>
      <c r="J35" s="285"/>
      <c r="K35" s="295"/>
    </row>
    <row r="36" spans="2:11" ht="15" customHeight="1">
      <c r="B36" s="194"/>
      <c r="C36" s="195"/>
      <c r="D36" s="193"/>
      <c r="E36" s="196" t="s">
        <v>116</v>
      </c>
      <c r="F36" s="193"/>
      <c r="G36" s="285" t="s">
        <v>959</v>
      </c>
      <c r="H36" s="285"/>
      <c r="I36" s="285"/>
      <c r="J36" s="285"/>
      <c r="K36" s="295"/>
    </row>
    <row r="37" spans="2:11" ht="30.75" customHeight="1">
      <c r="B37" s="194"/>
      <c r="C37" s="195"/>
      <c r="D37" s="193"/>
      <c r="E37" s="196" t="s">
        <v>960</v>
      </c>
      <c r="F37" s="193"/>
      <c r="G37" s="285" t="s">
        <v>961</v>
      </c>
      <c r="H37" s="285"/>
      <c r="I37" s="285"/>
      <c r="J37" s="285"/>
      <c r="K37" s="295"/>
    </row>
    <row r="38" spans="2:11" ht="15" customHeight="1">
      <c r="B38" s="194"/>
      <c r="C38" s="195"/>
      <c r="D38" s="193"/>
      <c r="E38" s="196" t="s">
        <v>64</v>
      </c>
      <c r="F38" s="193"/>
      <c r="G38" s="285" t="s">
        <v>962</v>
      </c>
      <c r="H38" s="285"/>
      <c r="I38" s="285"/>
      <c r="J38" s="285"/>
      <c r="K38" s="295"/>
    </row>
    <row r="39" spans="2:11" ht="15" customHeight="1">
      <c r="B39" s="194"/>
      <c r="C39" s="195"/>
      <c r="D39" s="193"/>
      <c r="E39" s="196" t="s">
        <v>65</v>
      </c>
      <c r="F39" s="193"/>
      <c r="G39" s="285" t="s">
        <v>963</v>
      </c>
      <c r="H39" s="285"/>
      <c r="I39" s="285"/>
      <c r="J39" s="285"/>
      <c r="K39" s="295"/>
    </row>
    <row r="40" spans="2:11" ht="15" customHeight="1">
      <c r="B40" s="194"/>
      <c r="C40" s="195"/>
      <c r="D40" s="193"/>
      <c r="E40" s="196" t="s">
        <v>117</v>
      </c>
      <c r="F40" s="193"/>
      <c r="G40" s="285" t="s">
        <v>964</v>
      </c>
      <c r="H40" s="285"/>
      <c r="I40" s="285"/>
      <c r="J40" s="285"/>
      <c r="K40" s="295"/>
    </row>
    <row r="41" spans="2:11" ht="15" customHeight="1">
      <c r="B41" s="194"/>
      <c r="C41" s="195"/>
      <c r="D41" s="193"/>
      <c r="E41" s="196" t="s">
        <v>118</v>
      </c>
      <c r="F41" s="193"/>
      <c r="G41" s="285" t="s">
        <v>965</v>
      </c>
      <c r="H41" s="285"/>
      <c r="I41" s="285"/>
      <c r="J41" s="285"/>
      <c r="K41" s="295"/>
    </row>
    <row r="42" spans="2:11" ht="15" customHeight="1">
      <c r="B42" s="194"/>
      <c r="C42" s="195"/>
      <c r="D42" s="193"/>
      <c r="E42" s="196" t="s">
        <v>966</v>
      </c>
      <c r="F42" s="193"/>
      <c r="G42" s="285" t="s">
        <v>967</v>
      </c>
      <c r="H42" s="285"/>
      <c r="I42" s="285"/>
      <c r="J42" s="285"/>
      <c r="K42" s="295"/>
    </row>
    <row r="43" spans="2:11" ht="15" customHeight="1">
      <c r="B43" s="194"/>
      <c r="C43" s="195"/>
      <c r="D43" s="193"/>
      <c r="E43" s="196"/>
      <c r="F43" s="193"/>
      <c r="G43" s="285" t="s">
        <v>968</v>
      </c>
      <c r="H43" s="285"/>
      <c r="I43" s="285"/>
      <c r="J43" s="285"/>
      <c r="K43" s="295"/>
    </row>
    <row r="44" spans="2:11" ht="15" customHeight="1">
      <c r="B44" s="194"/>
      <c r="C44" s="195"/>
      <c r="D44" s="193"/>
      <c r="E44" s="196" t="s">
        <v>969</v>
      </c>
      <c r="F44" s="193"/>
      <c r="G44" s="285" t="s">
        <v>970</v>
      </c>
      <c r="H44" s="285"/>
      <c r="I44" s="285"/>
      <c r="J44" s="285"/>
      <c r="K44" s="295"/>
    </row>
    <row r="45" spans="2:11" ht="15" customHeight="1">
      <c r="B45" s="194"/>
      <c r="C45" s="195"/>
      <c r="D45" s="193"/>
      <c r="E45" s="196" t="s">
        <v>120</v>
      </c>
      <c r="F45" s="193"/>
      <c r="G45" s="285" t="s">
        <v>971</v>
      </c>
      <c r="H45" s="285"/>
      <c r="I45" s="285"/>
      <c r="J45" s="285"/>
      <c r="K45" s="295"/>
    </row>
    <row r="46" spans="2:11" ht="12.75" customHeight="1">
      <c r="B46" s="194"/>
      <c r="C46" s="195"/>
      <c r="D46" s="193"/>
      <c r="E46" s="193"/>
      <c r="F46" s="193"/>
      <c r="G46" s="193"/>
      <c r="H46" s="193"/>
      <c r="I46" s="193"/>
      <c r="J46" s="193"/>
      <c r="K46" s="295"/>
    </row>
    <row r="47" spans="2:11" ht="15" customHeight="1">
      <c r="B47" s="194"/>
      <c r="C47" s="195"/>
      <c r="D47" s="285" t="s">
        <v>972</v>
      </c>
      <c r="E47" s="285"/>
      <c r="F47" s="285"/>
      <c r="G47" s="285"/>
      <c r="H47" s="285"/>
      <c r="I47" s="285"/>
      <c r="J47" s="285"/>
      <c r="K47" s="295"/>
    </row>
    <row r="48" spans="2:11" ht="15" customHeight="1">
      <c r="B48" s="194"/>
      <c r="C48" s="195"/>
      <c r="D48" s="195"/>
      <c r="E48" s="285" t="s">
        <v>973</v>
      </c>
      <c r="F48" s="285"/>
      <c r="G48" s="285"/>
      <c r="H48" s="285"/>
      <c r="I48" s="285"/>
      <c r="J48" s="285"/>
      <c r="K48" s="295"/>
    </row>
    <row r="49" spans="2:11" ht="15" customHeight="1">
      <c r="B49" s="194"/>
      <c r="C49" s="195"/>
      <c r="D49" s="195"/>
      <c r="E49" s="285" t="s">
        <v>974</v>
      </c>
      <c r="F49" s="285"/>
      <c r="G49" s="285"/>
      <c r="H49" s="285"/>
      <c r="I49" s="285"/>
      <c r="J49" s="285"/>
      <c r="K49" s="295"/>
    </row>
    <row r="50" spans="2:11" ht="15" customHeight="1">
      <c r="B50" s="194"/>
      <c r="C50" s="195"/>
      <c r="D50" s="195"/>
      <c r="E50" s="285" t="s">
        <v>975</v>
      </c>
      <c r="F50" s="285"/>
      <c r="G50" s="285"/>
      <c r="H50" s="285"/>
      <c r="I50" s="285"/>
      <c r="J50" s="285"/>
      <c r="K50" s="295"/>
    </row>
    <row r="51" spans="2:11" ht="15" customHeight="1">
      <c r="B51" s="194"/>
      <c r="C51" s="195"/>
      <c r="D51" s="285" t="s">
        <v>976</v>
      </c>
      <c r="E51" s="285"/>
      <c r="F51" s="285"/>
      <c r="G51" s="285"/>
      <c r="H51" s="285"/>
      <c r="I51" s="285"/>
      <c r="J51" s="285"/>
      <c r="K51" s="295"/>
    </row>
    <row r="52" spans="2:11" ht="25.5" customHeight="1">
      <c r="B52" s="294"/>
      <c r="C52" s="286" t="s">
        <v>977</v>
      </c>
      <c r="D52" s="286"/>
      <c r="E52" s="286"/>
      <c r="F52" s="286"/>
      <c r="G52" s="286"/>
      <c r="H52" s="286"/>
      <c r="I52" s="286"/>
      <c r="J52" s="286"/>
      <c r="K52" s="295"/>
    </row>
    <row r="53" spans="2:11" ht="5.25" customHeight="1">
      <c r="B53" s="294"/>
      <c r="C53" s="192"/>
      <c r="D53" s="192"/>
      <c r="E53" s="192"/>
      <c r="F53" s="192"/>
      <c r="G53" s="192"/>
      <c r="H53" s="192"/>
      <c r="I53" s="192"/>
      <c r="J53" s="192"/>
      <c r="K53" s="295"/>
    </row>
    <row r="54" spans="2:11" ht="15" customHeight="1">
      <c r="B54" s="294"/>
      <c r="C54" s="285" t="s">
        <v>978</v>
      </c>
      <c r="D54" s="285"/>
      <c r="E54" s="285"/>
      <c r="F54" s="285"/>
      <c r="G54" s="285"/>
      <c r="H54" s="285"/>
      <c r="I54" s="285"/>
      <c r="J54" s="285"/>
      <c r="K54" s="295"/>
    </row>
    <row r="55" spans="2:11" ht="15" customHeight="1">
      <c r="B55" s="294"/>
      <c r="C55" s="285" t="s">
        <v>979</v>
      </c>
      <c r="D55" s="285"/>
      <c r="E55" s="285"/>
      <c r="F55" s="285"/>
      <c r="G55" s="285"/>
      <c r="H55" s="285"/>
      <c r="I55" s="285"/>
      <c r="J55" s="285"/>
      <c r="K55" s="295"/>
    </row>
    <row r="56" spans="2:11" ht="12.75" customHeight="1">
      <c r="B56" s="294"/>
      <c r="C56" s="193"/>
      <c r="D56" s="193"/>
      <c r="E56" s="193"/>
      <c r="F56" s="193"/>
      <c r="G56" s="193"/>
      <c r="H56" s="193"/>
      <c r="I56" s="193"/>
      <c r="J56" s="193"/>
      <c r="K56" s="295"/>
    </row>
    <row r="57" spans="2:11" ht="15" customHeight="1">
      <c r="B57" s="294"/>
      <c r="C57" s="285" t="s">
        <v>980</v>
      </c>
      <c r="D57" s="285"/>
      <c r="E57" s="285"/>
      <c r="F57" s="285"/>
      <c r="G57" s="285"/>
      <c r="H57" s="285"/>
      <c r="I57" s="285"/>
      <c r="J57" s="285"/>
      <c r="K57" s="295"/>
    </row>
    <row r="58" spans="2:11" ht="15" customHeight="1">
      <c r="B58" s="294"/>
      <c r="C58" s="195"/>
      <c r="D58" s="285" t="s">
        <v>981</v>
      </c>
      <c r="E58" s="285"/>
      <c r="F58" s="285"/>
      <c r="G58" s="285"/>
      <c r="H58" s="285"/>
      <c r="I58" s="285"/>
      <c r="J58" s="285"/>
      <c r="K58" s="295"/>
    </row>
    <row r="59" spans="2:11" ht="15" customHeight="1">
      <c r="B59" s="294"/>
      <c r="C59" s="195"/>
      <c r="D59" s="285" t="s">
        <v>982</v>
      </c>
      <c r="E59" s="285"/>
      <c r="F59" s="285"/>
      <c r="G59" s="285"/>
      <c r="H59" s="285"/>
      <c r="I59" s="285"/>
      <c r="J59" s="285"/>
      <c r="K59" s="295"/>
    </row>
    <row r="60" spans="2:11" ht="15" customHeight="1">
      <c r="B60" s="294"/>
      <c r="C60" s="195"/>
      <c r="D60" s="285" t="s">
        <v>983</v>
      </c>
      <c r="E60" s="285"/>
      <c r="F60" s="285"/>
      <c r="G60" s="285"/>
      <c r="H60" s="285"/>
      <c r="I60" s="285"/>
      <c r="J60" s="285"/>
      <c r="K60" s="295"/>
    </row>
    <row r="61" spans="2:11" ht="15" customHeight="1">
      <c r="B61" s="294"/>
      <c r="C61" s="195"/>
      <c r="D61" s="285" t="s">
        <v>984</v>
      </c>
      <c r="E61" s="285"/>
      <c r="F61" s="285"/>
      <c r="G61" s="285"/>
      <c r="H61" s="285"/>
      <c r="I61" s="285"/>
      <c r="J61" s="285"/>
      <c r="K61" s="295"/>
    </row>
    <row r="62" spans="2:11" ht="15" customHeight="1">
      <c r="B62" s="294"/>
      <c r="C62" s="195"/>
      <c r="D62" s="287" t="s">
        <v>985</v>
      </c>
      <c r="E62" s="287"/>
      <c r="F62" s="287"/>
      <c r="G62" s="287"/>
      <c r="H62" s="287"/>
      <c r="I62" s="287"/>
      <c r="J62" s="287"/>
      <c r="K62" s="295"/>
    </row>
    <row r="63" spans="2:11" ht="15" customHeight="1">
      <c r="B63" s="294"/>
      <c r="C63" s="195"/>
      <c r="D63" s="285" t="s">
        <v>986</v>
      </c>
      <c r="E63" s="285"/>
      <c r="F63" s="285"/>
      <c r="G63" s="285"/>
      <c r="H63" s="285"/>
      <c r="I63" s="285"/>
      <c r="J63" s="285"/>
      <c r="K63" s="295"/>
    </row>
    <row r="64" spans="2:11" ht="12.75" customHeight="1">
      <c r="B64" s="294"/>
      <c r="C64" s="195"/>
      <c r="D64" s="195"/>
      <c r="E64" s="198"/>
      <c r="F64" s="195"/>
      <c r="G64" s="195"/>
      <c r="H64" s="195"/>
      <c r="I64" s="195"/>
      <c r="J64" s="195"/>
      <c r="K64" s="295"/>
    </row>
    <row r="65" spans="2:11" ht="15" customHeight="1">
      <c r="B65" s="294"/>
      <c r="C65" s="195"/>
      <c r="D65" s="285" t="s">
        <v>987</v>
      </c>
      <c r="E65" s="285"/>
      <c r="F65" s="285"/>
      <c r="G65" s="285"/>
      <c r="H65" s="285"/>
      <c r="I65" s="285"/>
      <c r="J65" s="285"/>
      <c r="K65" s="295"/>
    </row>
    <row r="66" spans="2:11" ht="15" customHeight="1">
      <c r="B66" s="294"/>
      <c r="C66" s="195"/>
      <c r="D66" s="287" t="s">
        <v>988</v>
      </c>
      <c r="E66" s="287"/>
      <c r="F66" s="287"/>
      <c r="G66" s="287"/>
      <c r="H66" s="287"/>
      <c r="I66" s="287"/>
      <c r="J66" s="287"/>
      <c r="K66" s="295"/>
    </row>
    <row r="67" spans="2:11" ht="15" customHeight="1">
      <c r="B67" s="294"/>
      <c r="C67" s="195"/>
      <c r="D67" s="285" t="s">
        <v>989</v>
      </c>
      <c r="E67" s="285"/>
      <c r="F67" s="285"/>
      <c r="G67" s="285"/>
      <c r="H67" s="285"/>
      <c r="I67" s="285"/>
      <c r="J67" s="285"/>
      <c r="K67" s="295"/>
    </row>
    <row r="68" spans="2:11" ht="15" customHeight="1">
      <c r="B68" s="294"/>
      <c r="C68" s="195"/>
      <c r="D68" s="285" t="s">
        <v>990</v>
      </c>
      <c r="E68" s="285"/>
      <c r="F68" s="285"/>
      <c r="G68" s="285"/>
      <c r="H68" s="285"/>
      <c r="I68" s="285"/>
      <c r="J68" s="285"/>
      <c r="K68" s="295"/>
    </row>
    <row r="69" spans="2:11" ht="15" customHeight="1">
      <c r="B69" s="294"/>
      <c r="C69" s="195"/>
      <c r="D69" s="285" t="s">
        <v>991</v>
      </c>
      <c r="E69" s="285"/>
      <c r="F69" s="285"/>
      <c r="G69" s="285"/>
      <c r="H69" s="285"/>
      <c r="I69" s="285"/>
      <c r="J69" s="285"/>
      <c r="K69" s="295"/>
    </row>
    <row r="70" spans="2:11" ht="15" customHeight="1">
      <c r="B70" s="294"/>
      <c r="C70" s="195"/>
      <c r="D70" s="285" t="s">
        <v>992</v>
      </c>
      <c r="E70" s="285"/>
      <c r="F70" s="285"/>
      <c r="G70" s="285"/>
      <c r="H70" s="285"/>
      <c r="I70" s="285"/>
      <c r="J70" s="285"/>
      <c r="K70" s="295"/>
    </row>
    <row r="71" spans="2:11" ht="12.75" customHeight="1">
      <c r="B71" s="296"/>
      <c r="C71" s="199"/>
      <c r="D71" s="199"/>
      <c r="E71" s="199"/>
      <c r="F71" s="199"/>
      <c r="G71" s="199"/>
      <c r="H71" s="199"/>
      <c r="I71" s="199"/>
      <c r="J71" s="199"/>
      <c r="K71" s="297"/>
    </row>
    <row r="72" spans="2:11" ht="18.75" customHeight="1">
      <c r="B72" s="298"/>
      <c r="C72" s="298"/>
      <c r="D72" s="298"/>
      <c r="E72" s="298"/>
      <c r="F72" s="298"/>
      <c r="G72" s="298"/>
      <c r="H72" s="298"/>
      <c r="I72" s="298"/>
      <c r="J72" s="298"/>
      <c r="K72" s="299"/>
    </row>
    <row r="73" spans="2:11" ht="18.75" customHeight="1">
      <c r="B73" s="299"/>
      <c r="C73" s="299"/>
      <c r="D73" s="299"/>
      <c r="E73" s="299"/>
      <c r="F73" s="299"/>
      <c r="G73" s="299"/>
      <c r="H73" s="299"/>
      <c r="I73" s="299"/>
      <c r="J73" s="299"/>
      <c r="K73" s="299"/>
    </row>
    <row r="74" spans="2:11" ht="7.5" customHeight="1">
      <c r="B74" s="300"/>
      <c r="C74" s="301"/>
      <c r="D74" s="301"/>
      <c r="E74" s="301"/>
      <c r="F74" s="301"/>
      <c r="G74" s="301"/>
      <c r="H74" s="301"/>
      <c r="I74" s="301"/>
      <c r="J74" s="301"/>
      <c r="K74" s="302"/>
    </row>
    <row r="75" spans="2:11" ht="45" customHeight="1">
      <c r="B75" s="303"/>
      <c r="C75" s="280" t="s">
        <v>993</v>
      </c>
      <c r="D75" s="280"/>
      <c r="E75" s="280"/>
      <c r="F75" s="280"/>
      <c r="G75" s="280"/>
      <c r="H75" s="280"/>
      <c r="I75" s="280"/>
      <c r="J75" s="280"/>
      <c r="K75" s="304"/>
    </row>
    <row r="76" spans="2:11" ht="17.25" customHeight="1">
      <c r="B76" s="303"/>
      <c r="C76" s="200" t="s">
        <v>994</v>
      </c>
      <c r="D76" s="200"/>
      <c r="E76" s="200"/>
      <c r="F76" s="200" t="s">
        <v>995</v>
      </c>
      <c r="G76" s="201"/>
      <c r="H76" s="200" t="s">
        <v>65</v>
      </c>
      <c r="I76" s="200" t="s">
        <v>68</v>
      </c>
      <c r="J76" s="200" t="s">
        <v>996</v>
      </c>
      <c r="K76" s="304"/>
    </row>
    <row r="77" spans="2:11" ht="17.25" customHeight="1">
      <c r="B77" s="303"/>
      <c r="C77" s="202" t="s">
        <v>997</v>
      </c>
      <c r="D77" s="202"/>
      <c r="E77" s="202"/>
      <c r="F77" s="203" t="s">
        <v>998</v>
      </c>
      <c r="G77" s="204"/>
      <c r="H77" s="202"/>
      <c r="I77" s="202"/>
      <c r="J77" s="202" t="s">
        <v>999</v>
      </c>
      <c r="K77" s="304"/>
    </row>
    <row r="78" spans="2:11" ht="5.25" customHeight="1">
      <c r="B78" s="303"/>
      <c r="C78" s="205"/>
      <c r="D78" s="205"/>
      <c r="E78" s="205"/>
      <c r="F78" s="205"/>
      <c r="G78" s="206"/>
      <c r="H78" s="205"/>
      <c r="I78" s="205"/>
      <c r="J78" s="205"/>
      <c r="K78" s="304"/>
    </row>
    <row r="79" spans="2:11" ht="15" customHeight="1">
      <c r="B79" s="303"/>
      <c r="C79" s="196" t="s">
        <v>64</v>
      </c>
      <c r="D79" s="207"/>
      <c r="E79" s="207"/>
      <c r="F79" s="208" t="s">
        <v>1000</v>
      </c>
      <c r="G79" s="209"/>
      <c r="H79" s="196" t="s">
        <v>1001</v>
      </c>
      <c r="I79" s="196" t="s">
        <v>1002</v>
      </c>
      <c r="J79" s="196">
        <v>20</v>
      </c>
      <c r="K79" s="304"/>
    </row>
    <row r="80" spans="2:11" ht="15" customHeight="1">
      <c r="B80" s="303"/>
      <c r="C80" s="196" t="s">
        <v>1003</v>
      </c>
      <c r="D80" s="196"/>
      <c r="E80" s="196"/>
      <c r="F80" s="208" t="s">
        <v>1000</v>
      </c>
      <c r="G80" s="209"/>
      <c r="H80" s="196" t="s">
        <v>1004</v>
      </c>
      <c r="I80" s="196" t="s">
        <v>1002</v>
      </c>
      <c r="J80" s="196">
        <v>120</v>
      </c>
      <c r="K80" s="304"/>
    </row>
    <row r="81" spans="2:11" ht="15" customHeight="1">
      <c r="B81" s="210"/>
      <c r="C81" s="196" t="s">
        <v>1005</v>
      </c>
      <c r="D81" s="196"/>
      <c r="E81" s="196"/>
      <c r="F81" s="208" t="s">
        <v>1006</v>
      </c>
      <c r="G81" s="209"/>
      <c r="H81" s="196" t="s">
        <v>1007</v>
      </c>
      <c r="I81" s="196" t="s">
        <v>1002</v>
      </c>
      <c r="J81" s="196">
        <v>50</v>
      </c>
      <c r="K81" s="304"/>
    </row>
    <row r="82" spans="2:11" ht="15" customHeight="1">
      <c r="B82" s="210"/>
      <c r="C82" s="196" t="s">
        <v>1008</v>
      </c>
      <c r="D82" s="196"/>
      <c r="E82" s="196"/>
      <c r="F82" s="208" t="s">
        <v>1000</v>
      </c>
      <c r="G82" s="209"/>
      <c r="H82" s="196" t="s">
        <v>1009</v>
      </c>
      <c r="I82" s="196" t="s">
        <v>1010</v>
      </c>
      <c r="J82" s="196"/>
      <c r="K82" s="304"/>
    </row>
    <row r="83" spans="2:11" ht="15" customHeight="1">
      <c r="B83" s="210"/>
      <c r="C83" s="196" t="s">
        <v>1011</v>
      </c>
      <c r="D83" s="196"/>
      <c r="E83" s="196"/>
      <c r="F83" s="208" t="s">
        <v>1006</v>
      </c>
      <c r="G83" s="196"/>
      <c r="H83" s="196" t="s">
        <v>1012</v>
      </c>
      <c r="I83" s="196" t="s">
        <v>1002</v>
      </c>
      <c r="J83" s="196">
        <v>15</v>
      </c>
      <c r="K83" s="304"/>
    </row>
    <row r="84" spans="2:11" ht="15" customHeight="1">
      <c r="B84" s="210"/>
      <c r="C84" s="196" t="s">
        <v>1013</v>
      </c>
      <c r="D84" s="196"/>
      <c r="E84" s="196"/>
      <c r="F84" s="208" t="s">
        <v>1006</v>
      </c>
      <c r="G84" s="196"/>
      <c r="H84" s="196" t="s">
        <v>1014</v>
      </c>
      <c r="I84" s="196" t="s">
        <v>1002</v>
      </c>
      <c r="J84" s="196">
        <v>15</v>
      </c>
      <c r="K84" s="304"/>
    </row>
    <row r="85" spans="2:11" ht="15" customHeight="1">
      <c r="B85" s="210"/>
      <c r="C85" s="196" t="s">
        <v>1015</v>
      </c>
      <c r="D85" s="196"/>
      <c r="E85" s="196"/>
      <c r="F85" s="208" t="s">
        <v>1006</v>
      </c>
      <c r="G85" s="196"/>
      <c r="H85" s="196" t="s">
        <v>1016</v>
      </c>
      <c r="I85" s="196" t="s">
        <v>1002</v>
      </c>
      <c r="J85" s="196">
        <v>20</v>
      </c>
      <c r="K85" s="304"/>
    </row>
    <row r="86" spans="2:11" ht="15" customHeight="1">
      <c r="B86" s="210"/>
      <c r="C86" s="196" t="s">
        <v>1017</v>
      </c>
      <c r="D86" s="196"/>
      <c r="E86" s="196"/>
      <c r="F86" s="208" t="s">
        <v>1006</v>
      </c>
      <c r="G86" s="196"/>
      <c r="H86" s="196" t="s">
        <v>1018</v>
      </c>
      <c r="I86" s="196" t="s">
        <v>1002</v>
      </c>
      <c r="J86" s="196">
        <v>20</v>
      </c>
      <c r="K86" s="304"/>
    </row>
    <row r="87" spans="2:11" ht="15" customHeight="1">
      <c r="B87" s="210"/>
      <c r="C87" s="196" t="s">
        <v>1019</v>
      </c>
      <c r="D87" s="196"/>
      <c r="E87" s="196"/>
      <c r="F87" s="208" t="s">
        <v>1006</v>
      </c>
      <c r="G87" s="209"/>
      <c r="H87" s="196" t="s">
        <v>1020</v>
      </c>
      <c r="I87" s="196" t="s">
        <v>1002</v>
      </c>
      <c r="J87" s="196">
        <v>50</v>
      </c>
      <c r="K87" s="304"/>
    </row>
    <row r="88" spans="2:11" ht="15" customHeight="1">
      <c r="B88" s="210"/>
      <c r="C88" s="196" t="s">
        <v>1021</v>
      </c>
      <c r="D88" s="196"/>
      <c r="E88" s="196"/>
      <c r="F88" s="208" t="s">
        <v>1006</v>
      </c>
      <c r="G88" s="209"/>
      <c r="H88" s="196" t="s">
        <v>1022</v>
      </c>
      <c r="I88" s="196" t="s">
        <v>1002</v>
      </c>
      <c r="J88" s="196">
        <v>20</v>
      </c>
      <c r="K88" s="304"/>
    </row>
    <row r="89" spans="2:11" ht="15" customHeight="1">
      <c r="B89" s="210"/>
      <c r="C89" s="196" t="s">
        <v>1023</v>
      </c>
      <c r="D89" s="196"/>
      <c r="E89" s="196"/>
      <c r="F89" s="208" t="s">
        <v>1006</v>
      </c>
      <c r="G89" s="209"/>
      <c r="H89" s="196" t="s">
        <v>1024</v>
      </c>
      <c r="I89" s="196" t="s">
        <v>1002</v>
      </c>
      <c r="J89" s="196">
        <v>20</v>
      </c>
      <c r="K89" s="304"/>
    </row>
    <row r="90" spans="2:11" ht="15" customHeight="1">
      <c r="B90" s="210"/>
      <c r="C90" s="196" t="s">
        <v>1025</v>
      </c>
      <c r="D90" s="196"/>
      <c r="E90" s="196"/>
      <c r="F90" s="208" t="s">
        <v>1006</v>
      </c>
      <c r="G90" s="209"/>
      <c r="H90" s="196" t="s">
        <v>1026</v>
      </c>
      <c r="I90" s="196" t="s">
        <v>1002</v>
      </c>
      <c r="J90" s="196">
        <v>50</v>
      </c>
      <c r="K90" s="304"/>
    </row>
    <row r="91" spans="2:11" ht="15" customHeight="1">
      <c r="B91" s="210"/>
      <c r="C91" s="196" t="s">
        <v>1027</v>
      </c>
      <c r="D91" s="196"/>
      <c r="E91" s="196"/>
      <c r="F91" s="208" t="s">
        <v>1006</v>
      </c>
      <c r="G91" s="209"/>
      <c r="H91" s="196" t="s">
        <v>1027</v>
      </c>
      <c r="I91" s="196" t="s">
        <v>1002</v>
      </c>
      <c r="J91" s="196">
        <v>50</v>
      </c>
      <c r="K91" s="304"/>
    </row>
    <row r="92" spans="2:11" ht="15" customHeight="1">
      <c r="B92" s="210"/>
      <c r="C92" s="196" t="s">
        <v>1028</v>
      </c>
      <c r="D92" s="196"/>
      <c r="E92" s="196"/>
      <c r="F92" s="208" t="s">
        <v>1006</v>
      </c>
      <c r="G92" s="209"/>
      <c r="H92" s="196" t="s">
        <v>1029</v>
      </c>
      <c r="I92" s="196" t="s">
        <v>1002</v>
      </c>
      <c r="J92" s="196">
        <v>255</v>
      </c>
      <c r="K92" s="304"/>
    </row>
    <row r="93" spans="2:11" ht="15" customHeight="1">
      <c r="B93" s="210"/>
      <c r="C93" s="196" t="s">
        <v>1030</v>
      </c>
      <c r="D93" s="196"/>
      <c r="E93" s="196"/>
      <c r="F93" s="208" t="s">
        <v>1000</v>
      </c>
      <c r="G93" s="209"/>
      <c r="H93" s="196" t="s">
        <v>1031</v>
      </c>
      <c r="I93" s="196" t="s">
        <v>1032</v>
      </c>
      <c r="J93" s="196"/>
      <c r="K93" s="304"/>
    </row>
    <row r="94" spans="2:11" ht="15" customHeight="1">
      <c r="B94" s="210"/>
      <c r="C94" s="196" t="s">
        <v>1033</v>
      </c>
      <c r="D94" s="196"/>
      <c r="E94" s="196"/>
      <c r="F94" s="208" t="s">
        <v>1000</v>
      </c>
      <c r="G94" s="209"/>
      <c r="H94" s="196" t="s">
        <v>1034</v>
      </c>
      <c r="I94" s="196" t="s">
        <v>1035</v>
      </c>
      <c r="J94" s="196"/>
      <c r="K94" s="304"/>
    </row>
    <row r="95" spans="2:11" ht="15" customHeight="1">
      <c r="B95" s="210"/>
      <c r="C95" s="196" t="s">
        <v>1036</v>
      </c>
      <c r="D95" s="196"/>
      <c r="E95" s="196"/>
      <c r="F95" s="208" t="s">
        <v>1000</v>
      </c>
      <c r="G95" s="209"/>
      <c r="H95" s="196" t="s">
        <v>1036</v>
      </c>
      <c r="I95" s="196" t="s">
        <v>1035</v>
      </c>
      <c r="J95" s="196"/>
      <c r="K95" s="304"/>
    </row>
    <row r="96" spans="2:11" ht="15" customHeight="1">
      <c r="B96" s="210"/>
      <c r="C96" s="196" t="s">
        <v>49</v>
      </c>
      <c r="D96" s="196"/>
      <c r="E96" s="196"/>
      <c r="F96" s="208" t="s">
        <v>1000</v>
      </c>
      <c r="G96" s="209"/>
      <c r="H96" s="196" t="s">
        <v>1037</v>
      </c>
      <c r="I96" s="196" t="s">
        <v>1035</v>
      </c>
      <c r="J96" s="196"/>
      <c r="K96" s="304"/>
    </row>
    <row r="97" spans="2:11" ht="15" customHeight="1">
      <c r="B97" s="210"/>
      <c r="C97" s="196" t="s">
        <v>59</v>
      </c>
      <c r="D97" s="196"/>
      <c r="E97" s="196"/>
      <c r="F97" s="208" t="s">
        <v>1000</v>
      </c>
      <c r="G97" s="209"/>
      <c r="H97" s="196" t="s">
        <v>1038</v>
      </c>
      <c r="I97" s="196" t="s">
        <v>1035</v>
      </c>
      <c r="J97" s="196"/>
      <c r="K97" s="304"/>
    </row>
    <row r="98" spans="2:11" ht="15" customHeight="1">
      <c r="B98" s="305"/>
      <c r="C98" s="211"/>
      <c r="D98" s="211"/>
      <c r="E98" s="211"/>
      <c r="F98" s="211"/>
      <c r="G98" s="211"/>
      <c r="H98" s="211"/>
      <c r="I98" s="211"/>
      <c r="J98" s="211"/>
      <c r="K98" s="306"/>
    </row>
    <row r="99" spans="2:11" ht="18.75" customHeight="1">
      <c r="B99" s="307"/>
      <c r="C99" s="212"/>
      <c r="D99" s="212"/>
      <c r="E99" s="212"/>
      <c r="F99" s="212"/>
      <c r="G99" s="212"/>
      <c r="H99" s="212"/>
      <c r="I99" s="212"/>
      <c r="J99" s="212"/>
      <c r="K99" s="307"/>
    </row>
    <row r="100" spans="2:11" ht="18.75" customHeight="1">
      <c r="B100" s="299"/>
      <c r="C100" s="299"/>
      <c r="D100" s="299"/>
      <c r="E100" s="299"/>
      <c r="F100" s="299"/>
      <c r="G100" s="299"/>
      <c r="H100" s="299"/>
      <c r="I100" s="299"/>
      <c r="J100" s="299"/>
      <c r="K100" s="299"/>
    </row>
    <row r="101" spans="2:11" ht="7.5" customHeight="1">
      <c r="B101" s="300"/>
      <c r="C101" s="301"/>
      <c r="D101" s="301"/>
      <c r="E101" s="301"/>
      <c r="F101" s="301"/>
      <c r="G101" s="301"/>
      <c r="H101" s="301"/>
      <c r="I101" s="301"/>
      <c r="J101" s="301"/>
      <c r="K101" s="302"/>
    </row>
    <row r="102" spans="2:11" ht="45" customHeight="1">
      <c r="B102" s="303"/>
      <c r="C102" s="280" t="s">
        <v>1039</v>
      </c>
      <c r="D102" s="280"/>
      <c r="E102" s="280"/>
      <c r="F102" s="280"/>
      <c r="G102" s="280"/>
      <c r="H102" s="280"/>
      <c r="I102" s="280"/>
      <c r="J102" s="280"/>
      <c r="K102" s="304"/>
    </row>
    <row r="103" spans="2:11" ht="17.25" customHeight="1">
      <c r="B103" s="303"/>
      <c r="C103" s="200" t="s">
        <v>994</v>
      </c>
      <c r="D103" s="200"/>
      <c r="E103" s="200"/>
      <c r="F103" s="200" t="s">
        <v>995</v>
      </c>
      <c r="G103" s="201"/>
      <c r="H103" s="200" t="s">
        <v>65</v>
      </c>
      <c r="I103" s="200" t="s">
        <v>68</v>
      </c>
      <c r="J103" s="200" t="s">
        <v>996</v>
      </c>
      <c r="K103" s="304"/>
    </row>
    <row r="104" spans="2:11" ht="17.25" customHeight="1">
      <c r="B104" s="303"/>
      <c r="C104" s="202" t="s">
        <v>997</v>
      </c>
      <c r="D104" s="202"/>
      <c r="E104" s="202"/>
      <c r="F104" s="203" t="s">
        <v>998</v>
      </c>
      <c r="G104" s="204"/>
      <c r="H104" s="202"/>
      <c r="I104" s="202"/>
      <c r="J104" s="202" t="s">
        <v>999</v>
      </c>
      <c r="K104" s="304"/>
    </row>
    <row r="105" spans="2:11" ht="5.25" customHeight="1">
      <c r="B105" s="303"/>
      <c r="C105" s="200"/>
      <c r="D105" s="200"/>
      <c r="E105" s="200"/>
      <c r="F105" s="200"/>
      <c r="G105" s="213"/>
      <c r="H105" s="200"/>
      <c r="I105" s="200"/>
      <c r="J105" s="200"/>
      <c r="K105" s="304"/>
    </row>
    <row r="106" spans="2:11" ht="15" customHeight="1">
      <c r="B106" s="303"/>
      <c r="C106" s="196" t="s">
        <v>64</v>
      </c>
      <c r="D106" s="207"/>
      <c r="E106" s="207"/>
      <c r="F106" s="208" t="s">
        <v>1000</v>
      </c>
      <c r="G106" s="196"/>
      <c r="H106" s="196" t="s">
        <v>1040</v>
      </c>
      <c r="I106" s="196" t="s">
        <v>1002</v>
      </c>
      <c r="J106" s="196">
        <v>20</v>
      </c>
      <c r="K106" s="304"/>
    </row>
    <row r="107" spans="2:11" ht="15" customHeight="1">
      <c r="B107" s="303"/>
      <c r="C107" s="196" t="s">
        <v>1003</v>
      </c>
      <c r="D107" s="196"/>
      <c r="E107" s="196"/>
      <c r="F107" s="208" t="s">
        <v>1000</v>
      </c>
      <c r="G107" s="196"/>
      <c r="H107" s="196" t="s">
        <v>1040</v>
      </c>
      <c r="I107" s="196" t="s">
        <v>1002</v>
      </c>
      <c r="J107" s="196">
        <v>120</v>
      </c>
      <c r="K107" s="304"/>
    </row>
    <row r="108" spans="2:11" ht="15" customHeight="1">
      <c r="B108" s="210"/>
      <c r="C108" s="196" t="s">
        <v>1005</v>
      </c>
      <c r="D108" s="196"/>
      <c r="E108" s="196"/>
      <c r="F108" s="208" t="s">
        <v>1006</v>
      </c>
      <c r="G108" s="196"/>
      <c r="H108" s="196" t="s">
        <v>1040</v>
      </c>
      <c r="I108" s="196" t="s">
        <v>1002</v>
      </c>
      <c r="J108" s="196">
        <v>50</v>
      </c>
      <c r="K108" s="304"/>
    </row>
    <row r="109" spans="2:11" ht="15" customHeight="1">
      <c r="B109" s="210"/>
      <c r="C109" s="196" t="s">
        <v>1008</v>
      </c>
      <c r="D109" s="196"/>
      <c r="E109" s="196"/>
      <c r="F109" s="208" t="s">
        <v>1000</v>
      </c>
      <c r="G109" s="196"/>
      <c r="H109" s="196" t="s">
        <v>1040</v>
      </c>
      <c r="I109" s="196" t="s">
        <v>1010</v>
      </c>
      <c r="J109" s="196"/>
      <c r="K109" s="304"/>
    </row>
    <row r="110" spans="2:11" ht="15" customHeight="1">
      <c r="B110" s="210"/>
      <c r="C110" s="196" t="s">
        <v>1019</v>
      </c>
      <c r="D110" s="196"/>
      <c r="E110" s="196"/>
      <c r="F110" s="208" t="s">
        <v>1006</v>
      </c>
      <c r="G110" s="196"/>
      <c r="H110" s="196" t="s">
        <v>1040</v>
      </c>
      <c r="I110" s="196" t="s">
        <v>1002</v>
      </c>
      <c r="J110" s="196">
        <v>50</v>
      </c>
      <c r="K110" s="304"/>
    </row>
    <row r="111" spans="2:11" ht="15" customHeight="1">
      <c r="B111" s="210"/>
      <c r="C111" s="196" t="s">
        <v>1027</v>
      </c>
      <c r="D111" s="196"/>
      <c r="E111" s="196"/>
      <c r="F111" s="208" t="s">
        <v>1006</v>
      </c>
      <c r="G111" s="196"/>
      <c r="H111" s="196" t="s">
        <v>1040</v>
      </c>
      <c r="I111" s="196" t="s">
        <v>1002</v>
      </c>
      <c r="J111" s="196">
        <v>50</v>
      </c>
      <c r="K111" s="304"/>
    </row>
    <row r="112" spans="2:11" ht="15" customHeight="1">
      <c r="B112" s="210"/>
      <c r="C112" s="196" t="s">
        <v>1025</v>
      </c>
      <c r="D112" s="196"/>
      <c r="E112" s="196"/>
      <c r="F112" s="208" t="s">
        <v>1006</v>
      </c>
      <c r="G112" s="196"/>
      <c r="H112" s="196" t="s">
        <v>1040</v>
      </c>
      <c r="I112" s="196" t="s">
        <v>1002</v>
      </c>
      <c r="J112" s="196">
        <v>50</v>
      </c>
      <c r="K112" s="304"/>
    </row>
    <row r="113" spans="2:11" ht="15" customHeight="1">
      <c r="B113" s="210"/>
      <c r="C113" s="196" t="s">
        <v>64</v>
      </c>
      <c r="D113" s="196"/>
      <c r="E113" s="196"/>
      <c r="F113" s="208" t="s">
        <v>1000</v>
      </c>
      <c r="G113" s="196"/>
      <c r="H113" s="196" t="s">
        <v>1041</v>
      </c>
      <c r="I113" s="196" t="s">
        <v>1002</v>
      </c>
      <c r="J113" s="196">
        <v>20</v>
      </c>
      <c r="K113" s="304"/>
    </row>
    <row r="114" spans="2:11" ht="15" customHeight="1">
      <c r="B114" s="210"/>
      <c r="C114" s="196" t="s">
        <v>1042</v>
      </c>
      <c r="D114" s="196"/>
      <c r="E114" s="196"/>
      <c r="F114" s="208" t="s">
        <v>1000</v>
      </c>
      <c r="G114" s="196"/>
      <c r="H114" s="196" t="s">
        <v>1043</v>
      </c>
      <c r="I114" s="196" t="s">
        <v>1002</v>
      </c>
      <c r="J114" s="196">
        <v>120</v>
      </c>
      <c r="K114" s="304"/>
    </row>
    <row r="115" spans="2:11" ht="15" customHeight="1">
      <c r="B115" s="210"/>
      <c r="C115" s="196" t="s">
        <v>49</v>
      </c>
      <c r="D115" s="196"/>
      <c r="E115" s="196"/>
      <c r="F115" s="208" t="s">
        <v>1000</v>
      </c>
      <c r="G115" s="196"/>
      <c r="H115" s="196" t="s">
        <v>1044</v>
      </c>
      <c r="I115" s="196" t="s">
        <v>1035</v>
      </c>
      <c r="J115" s="196"/>
      <c r="K115" s="304"/>
    </row>
    <row r="116" spans="2:11" ht="15" customHeight="1">
      <c r="B116" s="210"/>
      <c r="C116" s="196" t="s">
        <v>59</v>
      </c>
      <c r="D116" s="196"/>
      <c r="E116" s="196"/>
      <c r="F116" s="208" t="s">
        <v>1000</v>
      </c>
      <c r="G116" s="196"/>
      <c r="H116" s="196" t="s">
        <v>1045</v>
      </c>
      <c r="I116" s="196" t="s">
        <v>1035</v>
      </c>
      <c r="J116" s="196"/>
      <c r="K116" s="304"/>
    </row>
    <row r="117" spans="2:11" ht="15" customHeight="1">
      <c r="B117" s="210"/>
      <c r="C117" s="196" t="s">
        <v>68</v>
      </c>
      <c r="D117" s="196"/>
      <c r="E117" s="196"/>
      <c r="F117" s="208" t="s">
        <v>1000</v>
      </c>
      <c r="G117" s="196"/>
      <c r="H117" s="196" t="s">
        <v>1046</v>
      </c>
      <c r="I117" s="196" t="s">
        <v>1047</v>
      </c>
      <c r="J117" s="196"/>
      <c r="K117" s="304"/>
    </row>
    <row r="118" spans="2:11" ht="15" customHeight="1">
      <c r="B118" s="305"/>
      <c r="C118" s="214"/>
      <c r="D118" s="214"/>
      <c r="E118" s="214"/>
      <c r="F118" s="214"/>
      <c r="G118" s="214"/>
      <c r="H118" s="214"/>
      <c r="I118" s="214"/>
      <c r="J118" s="214"/>
      <c r="K118" s="306"/>
    </row>
    <row r="119" spans="2:11" ht="18.75" customHeight="1">
      <c r="B119" s="308"/>
      <c r="C119" s="215"/>
      <c r="D119" s="215"/>
      <c r="E119" s="215"/>
      <c r="F119" s="216"/>
      <c r="G119" s="215"/>
      <c r="H119" s="215"/>
      <c r="I119" s="215"/>
      <c r="J119" s="215"/>
      <c r="K119" s="308"/>
    </row>
    <row r="120" spans="2:11" ht="18.75" customHeight="1">
      <c r="B120" s="299"/>
      <c r="C120" s="299"/>
      <c r="D120" s="299"/>
      <c r="E120" s="299"/>
      <c r="F120" s="299"/>
      <c r="G120" s="299"/>
      <c r="H120" s="299"/>
      <c r="I120" s="299"/>
      <c r="J120" s="299"/>
      <c r="K120" s="299"/>
    </row>
    <row r="121" spans="2:11" ht="7.5" customHeight="1">
      <c r="B121" s="309"/>
      <c r="C121" s="310"/>
      <c r="D121" s="310"/>
      <c r="E121" s="310"/>
      <c r="F121" s="310"/>
      <c r="G121" s="310"/>
      <c r="H121" s="310"/>
      <c r="I121" s="310"/>
      <c r="J121" s="310"/>
      <c r="K121" s="311"/>
    </row>
    <row r="122" spans="2:11" ht="45" customHeight="1">
      <c r="B122" s="312"/>
      <c r="C122" s="281" t="s">
        <v>1048</v>
      </c>
      <c r="D122" s="281"/>
      <c r="E122" s="281"/>
      <c r="F122" s="281"/>
      <c r="G122" s="281"/>
      <c r="H122" s="281"/>
      <c r="I122" s="281"/>
      <c r="J122" s="281"/>
      <c r="K122" s="313"/>
    </row>
    <row r="123" spans="2:11" ht="17.25" customHeight="1">
      <c r="B123" s="217"/>
      <c r="C123" s="200" t="s">
        <v>994</v>
      </c>
      <c r="D123" s="200"/>
      <c r="E123" s="200"/>
      <c r="F123" s="200" t="s">
        <v>995</v>
      </c>
      <c r="G123" s="201"/>
      <c r="H123" s="200" t="s">
        <v>65</v>
      </c>
      <c r="I123" s="200" t="s">
        <v>68</v>
      </c>
      <c r="J123" s="200" t="s">
        <v>996</v>
      </c>
      <c r="K123" s="218"/>
    </row>
    <row r="124" spans="2:11" ht="17.25" customHeight="1">
      <c r="B124" s="217"/>
      <c r="C124" s="202" t="s">
        <v>997</v>
      </c>
      <c r="D124" s="202"/>
      <c r="E124" s="202"/>
      <c r="F124" s="203" t="s">
        <v>998</v>
      </c>
      <c r="G124" s="204"/>
      <c r="H124" s="202"/>
      <c r="I124" s="202"/>
      <c r="J124" s="202" t="s">
        <v>999</v>
      </c>
      <c r="K124" s="218"/>
    </row>
    <row r="125" spans="2:11" ht="5.25" customHeight="1">
      <c r="B125" s="219"/>
      <c r="C125" s="205"/>
      <c r="D125" s="205"/>
      <c r="E125" s="205"/>
      <c r="F125" s="205"/>
      <c r="G125" s="220"/>
      <c r="H125" s="205"/>
      <c r="I125" s="205"/>
      <c r="J125" s="205"/>
      <c r="K125" s="221"/>
    </row>
    <row r="126" spans="2:11" ht="15" customHeight="1">
      <c r="B126" s="219"/>
      <c r="C126" s="196" t="s">
        <v>1003</v>
      </c>
      <c r="D126" s="207"/>
      <c r="E126" s="207"/>
      <c r="F126" s="208" t="s">
        <v>1000</v>
      </c>
      <c r="G126" s="196"/>
      <c r="H126" s="196" t="s">
        <v>1040</v>
      </c>
      <c r="I126" s="196" t="s">
        <v>1002</v>
      </c>
      <c r="J126" s="196">
        <v>120</v>
      </c>
      <c r="K126" s="222"/>
    </row>
    <row r="127" spans="2:11" ht="15" customHeight="1">
      <c r="B127" s="219"/>
      <c r="C127" s="196" t="s">
        <v>1049</v>
      </c>
      <c r="D127" s="196"/>
      <c r="E127" s="196"/>
      <c r="F127" s="208" t="s">
        <v>1000</v>
      </c>
      <c r="G127" s="196"/>
      <c r="H127" s="196" t="s">
        <v>1050</v>
      </c>
      <c r="I127" s="196" t="s">
        <v>1002</v>
      </c>
      <c r="J127" s="196" t="s">
        <v>1051</v>
      </c>
      <c r="K127" s="222"/>
    </row>
    <row r="128" spans="2:11" ht="15" customHeight="1">
      <c r="B128" s="219"/>
      <c r="C128" s="196" t="s">
        <v>948</v>
      </c>
      <c r="D128" s="196"/>
      <c r="E128" s="196"/>
      <c r="F128" s="208" t="s">
        <v>1000</v>
      </c>
      <c r="G128" s="196"/>
      <c r="H128" s="196" t="s">
        <v>1052</v>
      </c>
      <c r="I128" s="196" t="s">
        <v>1002</v>
      </c>
      <c r="J128" s="196" t="s">
        <v>1051</v>
      </c>
      <c r="K128" s="222"/>
    </row>
    <row r="129" spans="2:11" ht="15" customHeight="1">
      <c r="B129" s="219"/>
      <c r="C129" s="196" t="s">
        <v>1011</v>
      </c>
      <c r="D129" s="196"/>
      <c r="E129" s="196"/>
      <c r="F129" s="208" t="s">
        <v>1006</v>
      </c>
      <c r="G129" s="196"/>
      <c r="H129" s="196" t="s">
        <v>1012</v>
      </c>
      <c r="I129" s="196" t="s">
        <v>1002</v>
      </c>
      <c r="J129" s="196">
        <v>15</v>
      </c>
      <c r="K129" s="222"/>
    </row>
    <row r="130" spans="2:11" ht="15" customHeight="1">
      <c r="B130" s="219"/>
      <c r="C130" s="196" t="s">
        <v>1013</v>
      </c>
      <c r="D130" s="196"/>
      <c r="E130" s="196"/>
      <c r="F130" s="208" t="s">
        <v>1006</v>
      </c>
      <c r="G130" s="196"/>
      <c r="H130" s="196" t="s">
        <v>1014</v>
      </c>
      <c r="I130" s="196" t="s">
        <v>1002</v>
      </c>
      <c r="J130" s="196">
        <v>15</v>
      </c>
      <c r="K130" s="222"/>
    </row>
    <row r="131" spans="2:11" ht="15" customHeight="1">
      <c r="B131" s="219"/>
      <c r="C131" s="196" t="s">
        <v>1015</v>
      </c>
      <c r="D131" s="196"/>
      <c r="E131" s="196"/>
      <c r="F131" s="208" t="s">
        <v>1006</v>
      </c>
      <c r="G131" s="196"/>
      <c r="H131" s="196" t="s">
        <v>1016</v>
      </c>
      <c r="I131" s="196" t="s">
        <v>1002</v>
      </c>
      <c r="J131" s="196">
        <v>20</v>
      </c>
      <c r="K131" s="222"/>
    </row>
    <row r="132" spans="2:11" ht="15" customHeight="1">
      <c r="B132" s="219"/>
      <c r="C132" s="196" t="s">
        <v>1017</v>
      </c>
      <c r="D132" s="196"/>
      <c r="E132" s="196"/>
      <c r="F132" s="208" t="s">
        <v>1006</v>
      </c>
      <c r="G132" s="196"/>
      <c r="H132" s="196" t="s">
        <v>1018</v>
      </c>
      <c r="I132" s="196" t="s">
        <v>1002</v>
      </c>
      <c r="J132" s="196">
        <v>20</v>
      </c>
      <c r="K132" s="222"/>
    </row>
    <row r="133" spans="2:11" ht="15" customHeight="1">
      <c r="B133" s="219"/>
      <c r="C133" s="196" t="s">
        <v>1005</v>
      </c>
      <c r="D133" s="196"/>
      <c r="E133" s="196"/>
      <c r="F133" s="208" t="s">
        <v>1006</v>
      </c>
      <c r="G133" s="196"/>
      <c r="H133" s="196" t="s">
        <v>1040</v>
      </c>
      <c r="I133" s="196" t="s">
        <v>1002</v>
      </c>
      <c r="J133" s="196">
        <v>50</v>
      </c>
      <c r="K133" s="222"/>
    </row>
    <row r="134" spans="2:11" ht="15" customHeight="1">
      <c r="B134" s="219"/>
      <c r="C134" s="196" t="s">
        <v>1019</v>
      </c>
      <c r="D134" s="196"/>
      <c r="E134" s="196"/>
      <c r="F134" s="208" t="s">
        <v>1006</v>
      </c>
      <c r="G134" s="196"/>
      <c r="H134" s="196" t="s">
        <v>1040</v>
      </c>
      <c r="I134" s="196" t="s">
        <v>1002</v>
      </c>
      <c r="J134" s="196">
        <v>50</v>
      </c>
      <c r="K134" s="222"/>
    </row>
    <row r="135" spans="2:11" ht="15" customHeight="1">
      <c r="B135" s="219"/>
      <c r="C135" s="196" t="s">
        <v>1025</v>
      </c>
      <c r="D135" s="196"/>
      <c r="E135" s="196"/>
      <c r="F135" s="208" t="s">
        <v>1006</v>
      </c>
      <c r="G135" s="196"/>
      <c r="H135" s="196" t="s">
        <v>1040</v>
      </c>
      <c r="I135" s="196" t="s">
        <v>1002</v>
      </c>
      <c r="J135" s="196">
        <v>50</v>
      </c>
      <c r="K135" s="222"/>
    </row>
    <row r="136" spans="2:11" ht="15" customHeight="1">
      <c r="B136" s="219"/>
      <c r="C136" s="196" t="s">
        <v>1027</v>
      </c>
      <c r="D136" s="196"/>
      <c r="E136" s="196"/>
      <c r="F136" s="208" t="s">
        <v>1006</v>
      </c>
      <c r="G136" s="196"/>
      <c r="H136" s="196" t="s">
        <v>1040</v>
      </c>
      <c r="I136" s="196" t="s">
        <v>1002</v>
      </c>
      <c r="J136" s="196">
        <v>50</v>
      </c>
      <c r="K136" s="222"/>
    </row>
    <row r="137" spans="2:11" ht="15" customHeight="1">
      <c r="B137" s="219"/>
      <c r="C137" s="196" t="s">
        <v>1028</v>
      </c>
      <c r="D137" s="196"/>
      <c r="E137" s="196"/>
      <c r="F137" s="208" t="s">
        <v>1006</v>
      </c>
      <c r="G137" s="196"/>
      <c r="H137" s="196" t="s">
        <v>1053</v>
      </c>
      <c r="I137" s="196" t="s">
        <v>1002</v>
      </c>
      <c r="J137" s="196">
        <v>255</v>
      </c>
      <c r="K137" s="222"/>
    </row>
    <row r="138" spans="2:11" ht="15" customHeight="1">
      <c r="B138" s="219"/>
      <c r="C138" s="196" t="s">
        <v>1030</v>
      </c>
      <c r="D138" s="196"/>
      <c r="E138" s="196"/>
      <c r="F138" s="208" t="s">
        <v>1000</v>
      </c>
      <c r="G138" s="196"/>
      <c r="H138" s="196" t="s">
        <v>1054</v>
      </c>
      <c r="I138" s="196" t="s">
        <v>1032</v>
      </c>
      <c r="J138" s="196"/>
      <c r="K138" s="222"/>
    </row>
    <row r="139" spans="2:11" ht="15" customHeight="1">
      <c r="B139" s="219"/>
      <c r="C139" s="196" t="s">
        <v>1033</v>
      </c>
      <c r="D139" s="196"/>
      <c r="E139" s="196"/>
      <c r="F139" s="208" t="s">
        <v>1000</v>
      </c>
      <c r="G139" s="196"/>
      <c r="H139" s="196" t="s">
        <v>1055</v>
      </c>
      <c r="I139" s="196" t="s">
        <v>1035</v>
      </c>
      <c r="J139" s="196"/>
      <c r="K139" s="222"/>
    </row>
    <row r="140" spans="2:11" ht="15" customHeight="1">
      <c r="B140" s="219"/>
      <c r="C140" s="196" t="s">
        <v>1036</v>
      </c>
      <c r="D140" s="196"/>
      <c r="E140" s="196"/>
      <c r="F140" s="208" t="s">
        <v>1000</v>
      </c>
      <c r="G140" s="196"/>
      <c r="H140" s="196" t="s">
        <v>1036</v>
      </c>
      <c r="I140" s="196" t="s">
        <v>1035</v>
      </c>
      <c r="J140" s="196"/>
      <c r="K140" s="222"/>
    </row>
    <row r="141" spans="2:11" ht="15" customHeight="1">
      <c r="B141" s="219"/>
      <c r="C141" s="196" t="s">
        <v>49</v>
      </c>
      <c r="D141" s="196"/>
      <c r="E141" s="196"/>
      <c r="F141" s="208" t="s">
        <v>1000</v>
      </c>
      <c r="G141" s="196"/>
      <c r="H141" s="196" t="s">
        <v>1056</v>
      </c>
      <c r="I141" s="196" t="s">
        <v>1035</v>
      </c>
      <c r="J141" s="196"/>
      <c r="K141" s="222"/>
    </row>
    <row r="142" spans="2:11" ht="15" customHeight="1">
      <c r="B142" s="219"/>
      <c r="C142" s="196" t="s">
        <v>1057</v>
      </c>
      <c r="D142" s="196"/>
      <c r="E142" s="196"/>
      <c r="F142" s="208" t="s">
        <v>1000</v>
      </c>
      <c r="G142" s="196"/>
      <c r="H142" s="196" t="s">
        <v>1058</v>
      </c>
      <c r="I142" s="196" t="s">
        <v>1035</v>
      </c>
      <c r="J142" s="196"/>
      <c r="K142" s="222"/>
    </row>
    <row r="143" spans="2:11" ht="15" customHeight="1">
      <c r="B143" s="223"/>
      <c r="C143" s="224"/>
      <c r="D143" s="224"/>
      <c r="E143" s="224"/>
      <c r="F143" s="224"/>
      <c r="G143" s="224"/>
      <c r="H143" s="224"/>
      <c r="I143" s="224"/>
      <c r="J143" s="224"/>
      <c r="K143" s="225"/>
    </row>
    <row r="144" spans="2:11" ht="18.75" customHeight="1">
      <c r="B144" s="215"/>
      <c r="C144" s="215"/>
      <c r="D144" s="215"/>
      <c r="E144" s="215"/>
      <c r="F144" s="216"/>
      <c r="G144" s="215"/>
      <c r="H144" s="215"/>
      <c r="I144" s="215"/>
      <c r="J144" s="215"/>
      <c r="K144" s="215"/>
    </row>
    <row r="145" spans="2:11" ht="18.75" customHeight="1">
      <c r="B145" s="299"/>
      <c r="C145" s="299"/>
      <c r="D145" s="299"/>
      <c r="E145" s="299"/>
      <c r="F145" s="299"/>
      <c r="G145" s="299"/>
      <c r="H145" s="299"/>
      <c r="I145" s="299"/>
      <c r="J145" s="299"/>
      <c r="K145" s="299"/>
    </row>
    <row r="146" spans="2:11" ht="7.5" customHeight="1">
      <c r="B146" s="300"/>
      <c r="C146" s="301"/>
      <c r="D146" s="301"/>
      <c r="E146" s="301"/>
      <c r="F146" s="301"/>
      <c r="G146" s="301"/>
      <c r="H146" s="301"/>
      <c r="I146" s="301"/>
      <c r="J146" s="301"/>
      <c r="K146" s="302"/>
    </row>
    <row r="147" spans="2:11" ht="45" customHeight="1">
      <c r="B147" s="303"/>
      <c r="C147" s="280" t="s">
        <v>1059</v>
      </c>
      <c r="D147" s="280"/>
      <c r="E147" s="280"/>
      <c r="F147" s="280"/>
      <c r="G147" s="280"/>
      <c r="H147" s="280"/>
      <c r="I147" s="280"/>
      <c r="J147" s="280"/>
      <c r="K147" s="304"/>
    </row>
    <row r="148" spans="2:11" ht="17.25" customHeight="1">
      <c r="B148" s="303"/>
      <c r="C148" s="200" t="s">
        <v>994</v>
      </c>
      <c r="D148" s="200"/>
      <c r="E148" s="200"/>
      <c r="F148" s="200" t="s">
        <v>995</v>
      </c>
      <c r="G148" s="201"/>
      <c r="H148" s="200" t="s">
        <v>65</v>
      </c>
      <c r="I148" s="200" t="s">
        <v>68</v>
      </c>
      <c r="J148" s="200" t="s">
        <v>996</v>
      </c>
      <c r="K148" s="304"/>
    </row>
    <row r="149" spans="2:11" ht="17.25" customHeight="1">
      <c r="B149" s="303"/>
      <c r="C149" s="202" t="s">
        <v>997</v>
      </c>
      <c r="D149" s="202"/>
      <c r="E149" s="202"/>
      <c r="F149" s="203" t="s">
        <v>998</v>
      </c>
      <c r="G149" s="204"/>
      <c r="H149" s="202"/>
      <c r="I149" s="202"/>
      <c r="J149" s="202" t="s">
        <v>999</v>
      </c>
      <c r="K149" s="304"/>
    </row>
    <row r="150" spans="2:11" ht="5.25" customHeight="1">
      <c r="B150" s="210"/>
      <c r="C150" s="205"/>
      <c r="D150" s="205"/>
      <c r="E150" s="205"/>
      <c r="F150" s="205"/>
      <c r="G150" s="206"/>
      <c r="H150" s="205"/>
      <c r="I150" s="205"/>
      <c r="J150" s="205"/>
      <c r="K150" s="222"/>
    </row>
    <row r="151" spans="2:11" ht="15" customHeight="1">
      <c r="B151" s="210"/>
      <c r="C151" s="226" t="s">
        <v>1003</v>
      </c>
      <c r="D151" s="196"/>
      <c r="E151" s="196"/>
      <c r="F151" s="227" t="s">
        <v>1000</v>
      </c>
      <c r="G151" s="196"/>
      <c r="H151" s="226" t="s">
        <v>1040</v>
      </c>
      <c r="I151" s="226" t="s">
        <v>1002</v>
      </c>
      <c r="J151" s="226">
        <v>120</v>
      </c>
      <c r="K151" s="222"/>
    </row>
    <row r="152" spans="2:11" ht="15" customHeight="1">
      <c r="B152" s="210"/>
      <c r="C152" s="226" t="s">
        <v>1049</v>
      </c>
      <c r="D152" s="196"/>
      <c r="E152" s="196"/>
      <c r="F152" s="227" t="s">
        <v>1000</v>
      </c>
      <c r="G152" s="196"/>
      <c r="H152" s="226" t="s">
        <v>1060</v>
      </c>
      <c r="I152" s="226" t="s">
        <v>1002</v>
      </c>
      <c r="J152" s="226" t="s">
        <v>1051</v>
      </c>
      <c r="K152" s="222"/>
    </row>
    <row r="153" spans="2:11" ht="15" customHeight="1">
      <c r="B153" s="210"/>
      <c r="C153" s="226" t="s">
        <v>948</v>
      </c>
      <c r="D153" s="196"/>
      <c r="E153" s="196"/>
      <c r="F153" s="227" t="s">
        <v>1000</v>
      </c>
      <c r="G153" s="196"/>
      <c r="H153" s="226" t="s">
        <v>1061</v>
      </c>
      <c r="I153" s="226" t="s">
        <v>1002</v>
      </c>
      <c r="J153" s="226" t="s">
        <v>1051</v>
      </c>
      <c r="K153" s="222"/>
    </row>
    <row r="154" spans="2:11" ht="15" customHeight="1">
      <c r="B154" s="210"/>
      <c r="C154" s="226" t="s">
        <v>1005</v>
      </c>
      <c r="D154" s="196"/>
      <c r="E154" s="196"/>
      <c r="F154" s="227" t="s">
        <v>1006</v>
      </c>
      <c r="G154" s="196"/>
      <c r="H154" s="226" t="s">
        <v>1040</v>
      </c>
      <c r="I154" s="226" t="s">
        <v>1002</v>
      </c>
      <c r="J154" s="226">
        <v>50</v>
      </c>
      <c r="K154" s="222"/>
    </row>
    <row r="155" spans="2:11" ht="15" customHeight="1">
      <c r="B155" s="210"/>
      <c r="C155" s="226" t="s">
        <v>1008</v>
      </c>
      <c r="D155" s="196"/>
      <c r="E155" s="196"/>
      <c r="F155" s="227" t="s">
        <v>1000</v>
      </c>
      <c r="G155" s="196"/>
      <c r="H155" s="226" t="s">
        <v>1040</v>
      </c>
      <c r="I155" s="226" t="s">
        <v>1010</v>
      </c>
      <c r="J155" s="226"/>
      <c r="K155" s="222"/>
    </row>
    <row r="156" spans="2:11" ht="15" customHeight="1">
      <c r="B156" s="210"/>
      <c r="C156" s="226" t="s">
        <v>1019</v>
      </c>
      <c r="D156" s="196"/>
      <c r="E156" s="196"/>
      <c r="F156" s="227" t="s">
        <v>1006</v>
      </c>
      <c r="G156" s="196"/>
      <c r="H156" s="226" t="s">
        <v>1040</v>
      </c>
      <c r="I156" s="226" t="s">
        <v>1002</v>
      </c>
      <c r="J156" s="226">
        <v>50</v>
      </c>
      <c r="K156" s="222"/>
    </row>
    <row r="157" spans="2:11" ht="15" customHeight="1">
      <c r="B157" s="210"/>
      <c r="C157" s="226" t="s">
        <v>1027</v>
      </c>
      <c r="D157" s="196"/>
      <c r="E157" s="196"/>
      <c r="F157" s="227" t="s">
        <v>1006</v>
      </c>
      <c r="G157" s="196"/>
      <c r="H157" s="226" t="s">
        <v>1040</v>
      </c>
      <c r="I157" s="226" t="s">
        <v>1002</v>
      </c>
      <c r="J157" s="226">
        <v>50</v>
      </c>
      <c r="K157" s="222"/>
    </row>
    <row r="158" spans="2:11" ht="15" customHeight="1">
      <c r="B158" s="210"/>
      <c r="C158" s="226" t="s">
        <v>1025</v>
      </c>
      <c r="D158" s="196"/>
      <c r="E158" s="196"/>
      <c r="F158" s="227" t="s">
        <v>1006</v>
      </c>
      <c r="G158" s="196"/>
      <c r="H158" s="226" t="s">
        <v>1040</v>
      </c>
      <c r="I158" s="226" t="s">
        <v>1002</v>
      </c>
      <c r="J158" s="226">
        <v>50</v>
      </c>
      <c r="K158" s="222"/>
    </row>
    <row r="159" spans="2:11" ht="15" customHeight="1">
      <c r="B159" s="210"/>
      <c r="C159" s="226" t="s">
        <v>102</v>
      </c>
      <c r="D159" s="196"/>
      <c r="E159" s="196"/>
      <c r="F159" s="227" t="s">
        <v>1000</v>
      </c>
      <c r="G159" s="196"/>
      <c r="H159" s="226" t="s">
        <v>1062</v>
      </c>
      <c r="I159" s="226" t="s">
        <v>1002</v>
      </c>
      <c r="J159" s="226" t="s">
        <v>1063</v>
      </c>
      <c r="K159" s="222"/>
    </row>
    <row r="160" spans="2:11" ht="15" customHeight="1">
      <c r="B160" s="210"/>
      <c r="C160" s="226" t="s">
        <v>1064</v>
      </c>
      <c r="D160" s="196"/>
      <c r="E160" s="196"/>
      <c r="F160" s="227" t="s">
        <v>1000</v>
      </c>
      <c r="G160" s="196"/>
      <c r="H160" s="226" t="s">
        <v>1065</v>
      </c>
      <c r="I160" s="226" t="s">
        <v>1035</v>
      </c>
      <c r="J160" s="226"/>
      <c r="K160" s="222"/>
    </row>
    <row r="161" spans="2:11" ht="15" customHeight="1">
      <c r="B161" s="228"/>
      <c r="C161" s="214"/>
      <c r="D161" s="214"/>
      <c r="E161" s="214"/>
      <c r="F161" s="214"/>
      <c r="G161" s="214"/>
      <c r="H161" s="214"/>
      <c r="I161" s="214"/>
      <c r="J161" s="214"/>
      <c r="K161" s="229"/>
    </row>
    <row r="162" spans="2:11" ht="18.75" customHeight="1">
      <c r="B162" s="215"/>
      <c r="C162" s="220"/>
      <c r="D162" s="220"/>
      <c r="E162" s="220"/>
      <c r="F162" s="230"/>
      <c r="G162" s="220"/>
      <c r="H162" s="220"/>
      <c r="I162" s="220"/>
      <c r="J162" s="220"/>
      <c r="K162" s="215"/>
    </row>
    <row r="163" spans="2:11" ht="18.75" customHeight="1">
      <c r="B163" s="299"/>
      <c r="C163" s="299"/>
      <c r="D163" s="299"/>
      <c r="E163" s="299"/>
      <c r="F163" s="299"/>
      <c r="G163" s="299"/>
      <c r="H163" s="299"/>
      <c r="I163" s="299"/>
      <c r="J163" s="299"/>
      <c r="K163" s="299"/>
    </row>
    <row r="164" spans="2:11" ht="7.5" customHeight="1">
      <c r="B164" s="289"/>
      <c r="C164" s="290"/>
      <c r="D164" s="290"/>
      <c r="E164" s="290"/>
      <c r="F164" s="290"/>
      <c r="G164" s="290"/>
      <c r="H164" s="290"/>
      <c r="I164" s="290"/>
      <c r="J164" s="290"/>
      <c r="K164" s="291"/>
    </row>
    <row r="165" spans="2:11" ht="45" customHeight="1">
      <c r="B165" s="292"/>
      <c r="C165" s="281" t="s">
        <v>1066</v>
      </c>
      <c r="D165" s="281"/>
      <c r="E165" s="281"/>
      <c r="F165" s="281"/>
      <c r="G165" s="281"/>
      <c r="H165" s="281"/>
      <c r="I165" s="281"/>
      <c r="J165" s="281"/>
      <c r="K165" s="293"/>
    </row>
    <row r="166" spans="2:11" ht="17.25" customHeight="1">
      <c r="B166" s="292"/>
      <c r="C166" s="200" t="s">
        <v>994</v>
      </c>
      <c r="D166" s="200"/>
      <c r="E166" s="200"/>
      <c r="F166" s="200" t="s">
        <v>995</v>
      </c>
      <c r="G166" s="231"/>
      <c r="H166" s="232" t="s">
        <v>65</v>
      </c>
      <c r="I166" s="232" t="s">
        <v>68</v>
      </c>
      <c r="J166" s="200" t="s">
        <v>996</v>
      </c>
      <c r="K166" s="293"/>
    </row>
    <row r="167" spans="2:11" ht="17.25" customHeight="1">
      <c r="B167" s="294"/>
      <c r="C167" s="202" t="s">
        <v>997</v>
      </c>
      <c r="D167" s="202"/>
      <c r="E167" s="202"/>
      <c r="F167" s="203" t="s">
        <v>998</v>
      </c>
      <c r="G167" s="233"/>
      <c r="H167" s="234"/>
      <c r="I167" s="234"/>
      <c r="J167" s="202" t="s">
        <v>999</v>
      </c>
      <c r="K167" s="295"/>
    </row>
    <row r="168" spans="2:11" ht="5.25" customHeight="1">
      <c r="B168" s="210"/>
      <c r="C168" s="205"/>
      <c r="D168" s="205"/>
      <c r="E168" s="205"/>
      <c r="F168" s="205"/>
      <c r="G168" s="206"/>
      <c r="H168" s="205"/>
      <c r="I168" s="205"/>
      <c r="J168" s="205"/>
      <c r="K168" s="222"/>
    </row>
    <row r="169" spans="2:11" ht="15" customHeight="1">
      <c r="B169" s="210"/>
      <c r="C169" s="196" t="s">
        <v>1003</v>
      </c>
      <c r="D169" s="196"/>
      <c r="E169" s="196"/>
      <c r="F169" s="208" t="s">
        <v>1000</v>
      </c>
      <c r="G169" s="196"/>
      <c r="H169" s="196" t="s">
        <v>1040</v>
      </c>
      <c r="I169" s="196" t="s">
        <v>1002</v>
      </c>
      <c r="J169" s="196">
        <v>120</v>
      </c>
      <c r="K169" s="222"/>
    </row>
    <row r="170" spans="2:11" ht="15" customHeight="1">
      <c r="B170" s="210"/>
      <c r="C170" s="196" t="s">
        <v>1049</v>
      </c>
      <c r="D170" s="196"/>
      <c r="E170" s="196"/>
      <c r="F170" s="208" t="s">
        <v>1000</v>
      </c>
      <c r="G170" s="196"/>
      <c r="H170" s="196" t="s">
        <v>1050</v>
      </c>
      <c r="I170" s="196" t="s">
        <v>1002</v>
      </c>
      <c r="J170" s="196" t="s">
        <v>1051</v>
      </c>
      <c r="K170" s="222"/>
    </row>
    <row r="171" spans="2:11" ht="15" customHeight="1">
      <c r="B171" s="210"/>
      <c r="C171" s="196" t="s">
        <v>948</v>
      </c>
      <c r="D171" s="196"/>
      <c r="E171" s="196"/>
      <c r="F171" s="208" t="s">
        <v>1000</v>
      </c>
      <c r="G171" s="196"/>
      <c r="H171" s="196" t="s">
        <v>1067</v>
      </c>
      <c r="I171" s="196" t="s">
        <v>1002</v>
      </c>
      <c r="J171" s="196" t="s">
        <v>1051</v>
      </c>
      <c r="K171" s="222"/>
    </row>
    <row r="172" spans="2:11" ht="15" customHeight="1">
      <c r="B172" s="210"/>
      <c r="C172" s="196" t="s">
        <v>1005</v>
      </c>
      <c r="D172" s="196"/>
      <c r="E172" s="196"/>
      <c r="F172" s="208" t="s">
        <v>1006</v>
      </c>
      <c r="G172" s="196"/>
      <c r="H172" s="196" t="s">
        <v>1067</v>
      </c>
      <c r="I172" s="196" t="s">
        <v>1002</v>
      </c>
      <c r="J172" s="196">
        <v>50</v>
      </c>
      <c r="K172" s="222"/>
    </row>
    <row r="173" spans="2:11" ht="15" customHeight="1">
      <c r="B173" s="210"/>
      <c r="C173" s="196" t="s">
        <v>1008</v>
      </c>
      <c r="D173" s="196"/>
      <c r="E173" s="196"/>
      <c r="F173" s="208" t="s">
        <v>1000</v>
      </c>
      <c r="G173" s="196"/>
      <c r="H173" s="196" t="s">
        <v>1067</v>
      </c>
      <c r="I173" s="196" t="s">
        <v>1010</v>
      </c>
      <c r="J173" s="196"/>
      <c r="K173" s="222"/>
    </row>
    <row r="174" spans="2:11" ht="15" customHeight="1">
      <c r="B174" s="210"/>
      <c r="C174" s="196" t="s">
        <v>1019</v>
      </c>
      <c r="D174" s="196"/>
      <c r="E174" s="196"/>
      <c r="F174" s="208" t="s">
        <v>1006</v>
      </c>
      <c r="G174" s="196"/>
      <c r="H174" s="196" t="s">
        <v>1067</v>
      </c>
      <c r="I174" s="196" t="s">
        <v>1002</v>
      </c>
      <c r="J174" s="196">
        <v>50</v>
      </c>
      <c r="K174" s="222"/>
    </row>
    <row r="175" spans="2:11" ht="15" customHeight="1">
      <c r="B175" s="210"/>
      <c r="C175" s="196" t="s">
        <v>1027</v>
      </c>
      <c r="D175" s="196"/>
      <c r="E175" s="196"/>
      <c r="F175" s="208" t="s">
        <v>1006</v>
      </c>
      <c r="G175" s="196"/>
      <c r="H175" s="196" t="s">
        <v>1067</v>
      </c>
      <c r="I175" s="196" t="s">
        <v>1002</v>
      </c>
      <c r="J175" s="196">
        <v>50</v>
      </c>
      <c r="K175" s="222"/>
    </row>
    <row r="176" spans="2:11" ht="15" customHeight="1">
      <c r="B176" s="210"/>
      <c r="C176" s="196" t="s">
        <v>1025</v>
      </c>
      <c r="D176" s="196"/>
      <c r="E176" s="196"/>
      <c r="F176" s="208" t="s">
        <v>1006</v>
      </c>
      <c r="G176" s="196"/>
      <c r="H176" s="196" t="s">
        <v>1067</v>
      </c>
      <c r="I176" s="196" t="s">
        <v>1002</v>
      </c>
      <c r="J176" s="196">
        <v>50</v>
      </c>
      <c r="K176" s="222"/>
    </row>
    <row r="177" spans="2:11" ht="15" customHeight="1">
      <c r="B177" s="210"/>
      <c r="C177" s="196" t="s">
        <v>116</v>
      </c>
      <c r="D177" s="196"/>
      <c r="E177" s="196"/>
      <c r="F177" s="208" t="s">
        <v>1000</v>
      </c>
      <c r="G177" s="196"/>
      <c r="H177" s="196" t="s">
        <v>1068</v>
      </c>
      <c r="I177" s="196" t="s">
        <v>1069</v>
      </c>
      <c r="J177" s="196"/>
      <c r="K177" s="222"/>
    </row>
    <row r="178" spans="2:11" ht="15" customHeight="1">
      <c r="B178" s="210"/>
      <c r="C178" s="196" t="s">
        <v>68</v>
      </c>
      <c r="D178" s="196"/>
      <c r="E178" s="196"/>
      <c r="F178" s="208" t="s">
        <v>1000</v>
      </c>
      <c r="G178" s="196"/>
      <c r="H178" s="196" t="s">
        <v>1070</v>
      </c>
      <c r="I178" s="196" t="s">
        <v>1071</v>
      </c>
      <c r="J178" s="196">
        <v>1</v>
      </c>
      <c r="K178" s="222"/>
    </row>
    <row r="179" spans="2:11" ht="15" customHeight="1">
      <c r="B179" s="210"/>
      <c r="C179" s="196" t="s">
        <v>64</v>
      </c>
      <c r="D179" s="196"/>
      <c r="E179" s="196"/>
      <c r="F179" s="208" t="s">
        <v>1000</v>
      </c>
      <c r="G179" s="196"/>
      <c r="H179" s="196" t="s">
        <v>1072</v>
      </c>
      <c r="I179" s="196" t="s">
        <v>1002</v>
      </c>
      <c r="J179" s="196">
        <v>20</v>
      </c>
      <c r="K179" s="222"/>
    </row>
    <row r="180" spans="2:11" ht="15" customHeight="1">
      <c r="B180" s="210"/>
      <c r="C180" s="196" t="s">
        <v>65</v>
      </c>
      <c r="D180" s="196"/>
      <c r="E180" s="196"/>
      <c r="F180" s="208" t="s">
        <v>1000</v>
      </c>
      <c r="G180" s="196"/>
      <c r="H180" s="196" t="s">
        <v>1073</v>
      </c>
      <c r="I180" s="196" t="s">
        <v>1002</v>
      </c>
      <c r="J180" s="196">
        <v>255</v>
      </c>
      <c r="K180" s="222"/>
    </row>
    <row r="181" spans="2:11" ht="15" customHeight="1">
      <c r="B181" s="210"/>
      <c r="C181" s="196" t="s">
        <v>117</v>
      </c>
      <c r="D181" s="196"/>
      <c r="E181" s="196"/>
      <c r="F181" s="208" t="s">
        <v>1000</v>
      </c>
      <c r="G181" s="196"/>
      <c r="H181" s="196" t="s">
        <v>964</v>
      </c>
      <c r="I181" s="196" t="s">
        <v>1002</v>
      </c>
      <c r="J181" s="196">
        <v>10</v>
      </c>
      <c r="K181" s="222"/>
    </row>
    <row r="182" spans="2:11" ht="15" customHeight="1">
      <c r="B182" s="210"/>
      <c r="C182" s="196" t="s">
        <v>118</v>
      </c>
      <c r="D182" s="196"/>
      <c r="E182" s="196"/>
      <c r="F182" s="208" t="s">
        <v>1000</v>
      </c>
      <c r="G182" s="196"/>
      <c r="H182" s="196" t="s">
        <v>1074</v>
      </c>
      <c r="I182" s="196" t="s">
        <v>1035</v>
      </c>
      <c r="J182" s="196"/>
      <c r="K182" s="222"/>
    </row>
    <row r="183" spans="2:11" ht="15" customHeight="1">
      <c r="B183" s="210"/>
      <c r="C183" s="196" t="s">
        <v>1075</v>
      </c>
      <c r="D183" s="196"/>
      <c r="E183" s="196"/>
      <c r="F183" s="208" t="s">
        <v>1000</v>
      </c>
      <c r="G183" s="196"/>
      <c r="H183" s="196" t="s">
        <v>1076</v>
      </c>
      <c r="I183" s="196" t="s">
        <v>1035</v>
      </c>
      <c r="J183" s="196"/>
      <c r="K183" s="222"/>
    </row>
    <row r="184" spans="2:11" ht="15" customHeight="1">
      <c r="B184" s="210"/>
      <c r="C184" s="196" t="s">
        <v>1064</v>
      </c>
      <c r="D184" s="196"/>
      <c r="E184" s="196"/>
      <c r="F184" s="208" t="s">
        <v>1000</v>
      </c>
      <c r="G184" s="196"/>
      <c r="H184" s="196" t="s">
        <v>1077</v>
      </c>
      <c r="I184" s="196" t="s">
        <v>1035</v>
      </c>
      <c r="J184" s="196"/>
      <c r="K184" s="222"/>
    </row>
    <row r="185" spans="2:11" ht="15" customHeight="1">
      <c r="B185" s="210"/>
      <c r="C185" s="196" t="s">
        <v>120</v>
      </c>
      <c r="D185" s="196"/>
      <c r="E185" s="196"/>
      <c r="F185" s="208" t="s">
        <v>1006</v>
      </c>
      <c r="G185" s="196"/>
      <c r="H185" s="196" t="s">
        <v>1078</v>
      </c>
      <c r="I185" s="196" t="s">
        <v>1002</v>
      </c>
      <c r="J185" s="196">
        <v>50</v>
      </c>
      <c r="K185" s="222"/>
    </row>
    <row r="186" spans="2:11" ht="15" customHeight="1">
      <c r="B186" s="210"/>
      <c r="C186" s="196" t="s">
        <v>1079</v>
      </c>
      <c r="D186" s="196"/>
      <c r="E186" s="196"/>
      <c r="F186" s="208" t="s">
        <v>1006</v>
      </c>
      <c r="G186" s="196"/>
      <c r="H186" s="196" t="s">
        <v>1080</v>
      </c>
      <c r="I186" s="196" t="s">
        <v>1081</v>
      </c>
      <c r="J186" s="196"/>
      <c r="K186" s="222"/>
    </row>
    <row r="187" spans="2:11" ht="15" customHeight="1">
      <c r="B187" s="210"/>
      <c r="C187" s="196" t="s">
        <v>1082</v>
      </c>
      <c r="D187" s="196"/>
      <c r="E187" s="196"/>
      <c r="F187" s="208" t="s">
        <v>1006</v>
      </c>
      <c r="G187" s="196"/>
      <c r="H187" s="196" t="s">
        <v>1083</v>
      </c>
      <c r="I187" s="196" t="s">
        <v>1081</v>
      </c>
      <c r="J187" s="196"/>
      <c r="K187" s="222"/>
    </row>
    <row r="188" spans="2:11" ht="15" customHeight="1">
      <c r="B188" s="210"/>
      <c r="C188" s="196" t="s">
        <v>1084</v>
      </c>
      <c r="D188" s="196"/>
      <c r="E188" s="196"/>
      <c r="F188" s="208" t="s">
        <v>1006</v>
      </c>
      <c r="G188" s="196"/>
      <c r="H188" s="196" t="s">
        <v>1085</v>
      </c>
      <c r="I188" s="196" t="s">
        <v>1081</v>
      </c>
      <c r="J188" s="196"/>
      <c r="K188" s="222"/>
    </row>
    <row r="189" spans="2:11" ht="15" customHeight="1">
      <c r="B189" s="210"/>
      <c r="C189" s="235" t="s">
        <v>1086</v>
      </c>
      <c r="D189" s="196"/>
      <c r="E189" s="196"/>
      <c r="F189" s="208" t="s">
        <v>1006</v>
      </c>
      <c r="G189" s="196"/>
      <c r="H189" s="196" t="s">
        <v>1087</v>
      </c>
      <c r="I189" s="196" t="s">
        <v>1088</v>
      </c>
      <c r="J189" s="236" t="s">
        <v>1089</v>
      </c>
      <c r="K189" s="222"/>
    </row>
    <row r="190" spans="2:11" ht="15" customHeight="1">
      <c r="B190" s="210"/>
      <c r="C190" s="235" t="s">
        <v>53</v>
      </c>
      <c r="D190" s="196"/>
      <c r="E190" s="196"/>
      <c r="F190" s="208" t="s">
        <v>1000</v>
      </c>
      <c r="G190" s="196"/>
      <c r="H190" s="193" t="s">
        <v>1090</v>
      </c>
      <c r="I190" s="196" t="s">
        <v>1091</v>
      </c>
      <c r="J190" s="196"/>
      <c r="K190" s="222"/>
    </row>
    <row r="191" spans="2:11" ht="15" customHeight="1">
      <c r="B191" s="210"/>
      <c r="C191" s="235" t="s">
        <v>1092</v>
      </c>
      <c r="D191" s="196"/>
      <c r="E191" s="196"/>
      <c r="F191" s="208" t="s">
        <v>1000</v>
      </c>
      <c r="G191" s="196"/>
      <c r="H191" s="196" t="s">
        <v>1093</v>
      </c>
      <c r="I191" s="196" t="s">
        <v>1035</v>
      </c>
      <c r="J191" s="196"/>
      <c r="K191" s="222"/>
    </row>
    <row r="192" spans="2:11" ht="15" customHeight="1">
      <c r="B192" s="210"/>
      <c r="C192" s="235" t="s">
        <v>1094</v>
      </c>
      <c r="D192" s="196"/>
      <c r="E192" s="196"/>
      <c r="F192" s="208" t="s">
        <v>1000</v>
      </c>
      <c r="G192" s="196"/>
      <c r="H192" s="196" t="s">
        <v>1095</v>
      </c>
      <c r="I192" s="196" t="s">
        <v>1035</v>
      </c>
      <c r="J192" s="196"/>
      <c r="K192" s="222"/>
    </row>
    <row r="193" spans="2:11" ht="15" customHeight="1">
      <c r="B193" s="210"/>
      <c r="C193" s="235" t="s">
        <v>1096</v>
      </c>
      <c r="D193" s="196"/>
      <c r="E193" s="196"/>
      <c r="F193" s="208" t="s">
        <v>1006</v>
      </c>
      <c r="G193" s="196"/>
      <c r="H193" s="196" t="s">
        <v>1097</v>
      </c>
      <c r="I193" s="196" t="s">
        <v>1035</v>
      </c>
      <c r="J193" s="196"/>
      <c r="K193" s="222"/>
    </row>
    <row r="194" spans="2:11" ht="15" customHeight="1">
      <c r="B194" s="228"/>
      <c r="C194" s="237"/>
      <c r="D194" s="214"/>
      <c r="E194" s="214"/>
      <c r="F194" s="214"/>
      <c r="G194" s="214"/>
      <c r="H194" s="214"/>
      <c r="I194" s="214"/>
      <c r="J194" s="214"/>
      <c r="K194" s="229"/>
    </row>
    <row r="195" spans="2:11" ht="18.75" customHeight="1">
      <c r="B195" s="215"/>
      <c r="C195" s="220"/>
      <c r="D195" s="220"/>
      <c r="E195" s="220"/>
      <c r="F195" s="230"/>
      <c r="G195" s="220"/>
      <c r="H195" s="220"/>
      <c r="I195" s="220"/>
      <c r="J195" s="220"/>
      <c r="K195" s="215"/>
    </row>
    <row r="196" spans="2:11" ht="18.75" customHeight="1">
      <c r="B196" s="215"/>
      <c r="C196" s="220"/>
      <c r="D196" s="220"/>
      <c r="E196" s="220"/>
      <c r="F196" s="230"/>
      <c r="G196" s="220"/>
      <c r="H196" s="220"/>
      <c r="I196" s="220"/>
      <c r="J196" s="220"/>
      <c r="K196" s="215"/>
    </row>
    <row r="197" spans="2:11" ht="18.75" customHeight="1">
      <c r="B197" s="299"/>
      <c r="C197" s="299"/>
      <c r="D197" s="299"/>
      <c r="E197" s="299"/>
      <c r="F197" s="299"/>
      <c r="G197" s="299"/>
      <c r="H197" s="299"/>
      <c r="I197" s="299"/>
      <c r="J197" s="299"/>
      <c r="K197" s="299"/>
    </row>
    <row r="198" spans="2:11" ht="13.5">
      <c r="B198" s="289"/>
      <c r="C198" s="290"/>
      <c r="D198" s="290"/>
      <c r="E198" s="290"/>
      <c r="F198" s="290"/>
      <c r="G198" s="290"/>
      <c r="H198" s="290"/>
      <c r="I198" s="290"/>
      <c r="J198" s="290"/>
      <c r="K198" s="291"/>
    </row>
    <row r="199" spans="2:11" ht="21">
      <c r="B199" s="292"/>
      <c r="C199" s="281" t="s">
        <v>1098</v>
      </c>
      <c r="D199" s="281"/>
      <c r="E199" s="281"/>
      <c r="F199" s="281"/>
      <c r="G199" s="281"/>
      <c r="H199" s="281"/>
      <c r="I199" s="281"/>
      <c r="J199" s="281"/>
      <c r="K199" s="293"/>
    </row>
    <row r="200" spans="2:11" ht="25.5" customHeight="1">
      <c r="B200" s="292"/>
      <c r="C200" s="238" t="s">
        <v>1099</v>
      </c>
      <c r="D200" s="238"/>
      <c r="E200" s="238"/>
      <c r="F200" s="238" t="s">
        <v>1100</v>
      </c>
      <c r="G200" s="239"/>
      <c r="H200" s="282" t="s">
        <v>1101</v>
      </c>
      <c r="I200" s="282"/>
      <c r="J200" s="282"/>
      <c r="K200" s="293"/>
    </row>
    <row r="201" spans="2:11" ht="5.25" customHeight="1">
      <c r="B201" s="210"/>
      <c r="C201" s="205"/>
      <c r="D201" s="205"/>
      <c r="E201" s="205"/>
      <c r="F201" s="205"/>
      <c r="G201" s="220"/>
      <c r="H201" s="205"/>
      <c r="I201" s="205"/>
      <c r="J201" s="205"/>
      <c r="K201" s="222"/>
    </row>
    <row r="202" spans="2:11" ht="15" customHeight="1">
      <c r="B202" s="210"/>
      <c r="C202" s="196" t="s">
        <v>1091</v>
      </c>
      <c r="D202" s="196"/>
      <c r="E202" s="196"/>
      <c r="F202" s="208" t="s">
        <v>54</v>
      </c>
      <c r="G202" s="196"/>
      <c r="H202" s="283" t="s">
        <v>1102</v>
      </c>
      <c r="I202" s="283"/>
      <c r="J202" s="283"/>
      <c r="K202" s="222"/>
    </row>
    <row r="203" spans="2:11" ht="15" customHeight="1">
      <c r="B203" s="210"/>
      <c r="C203" s="196"/>
      <c r="D203" s="196"/>
      <c r="E203" s="196"/>
      <c r="F203" s="208" t="s">
        <v>55</v>
      </c>
      <c r="G203" s="196"/>
      <c r="H203" s="283" t="s">
        <v>1103</v>
      </c>
      <c r="I203" s="283"/>
      <c r="J203" s="283"/>
      <c r="K203" s="222"/>
    </row>
    <row r="204" spans="2:11" ht="15" customHeight="1">
      <c r="B204" s="210"/>
      <c r="C204" s="196"/>
      <c r="D204" s="196"/>
      <c r="E204" s="196"/>
      <c r="F204" s="208" t="s">
        <v>58</v>
      </c>
      <c r="G204" s="196"/>
      <c r="H204" s="283" t="s">
        <v>1104</v>
      </c>
      <c r="I204" s="283"/>
      <c r="J204" s="283"/>
      <c r="K204" s="222"/>
    </row>
    <row r="205" spans="2:11" ht="15" customHeight="1">
      <c r="B205" s="210"/>
      <c r="C205" s="196"/>
      <c r="D205" s="196"/>
      <c r="E205" s="196"/>
      <c r="F205" s="208" t="s">
        <v>56</v>
      </c>
      <c r="G205" s="196"/>
      <c r="H205" s="283" t="s">
        <v>1105</v>
      </c>
      <c r="I205" s="283"/>
      <c r="J205" s="283"/>
      <c r="K205" s="222"/>
    </row>
    <row r="206" spans="2:11" ht="15" customHeight="1">
      <c r="B206" s="210"/>
      <c r="C206" s="196"/>
      <c r="D206" s="196"/>
      <c r="E206" s="196"/>
      <c r="F206" s="208" t="s">
        <v>57</v>
      </c>
      <c r="G206" s="196"/>
      <c r="H206" s="283" t="s">
        <v>1106</v>
      </c>
      <c r="I206" s="283"/>
      <c r="J206" s="283"/>
      <c r="K206" s="222"/>
    </row>
    <row r="207" spans="2:11" ht="15" customHeight="1">
      <c r="B207" s="210"/>
      <c r="C207" s="196"/>
      <c r="D207" s="196"/>
      <c r="E207" s="196"/>
      <c r="F207" s="208"/>
      <c r="G207" s="196"/>
      <c r="H207" s="196"/>
      <c r="I207" s="196"/>
      <c r="J207" s="196"/>
      <c r="K207" s="222"/>
    </row>
    <row r="208" spans="2:11" ht="15" customHeight="1">
      <c r="B208" s="210"/>
      <c r="C208" s="196" t="s">
        <v>1047</v>
      </c>
      <c r="D208" s="196"/>
      <c r="E208" s="196"/>
      <c r="F208" s="208" t="s">
        <v>90</v>
      </c>
      <c r="G208" s="196"/>
      <c r="H208" s="283" t="s">
        <v>1107</v>
      </c>
      <c r="I208" s="283"/>
      <c r="J208" s="283"/>
      <c r="K208" s="222"/>
    </row>
    <row r="209" spans="2:11" ht="15" customHeight="1">
      <c r="B209" s="210"/>
      <c r="C209" s="196"/>
      <c r="D209" s="196"/>
      <c r="E209" s="196"/>
      <c r="F209" s="208" t="s">
        <v>943</v>
      </c>
      <c r="G209" s="196"/>
      <c r="H209" s="283" t="s">
        <v>944</v>
      </c>
      <c r="I209" s="283"/>
      <c r="J209" s="283"/>
      <c r="K209" s="222"/>
    </row>
    <row r="210" spans="2:11" ht="15" customHeight="1">
      <c r="B210" s="210"/>
      <c r="C210" s="196"/>
      <c r="D210" s="196"/>
      <c r="E210" s="196"/>
      <c r="F210" s="208" t="s">
        <v>941</v>
      </c>
      <c r="G210" s="196"/>
      <c r="H210" s="283" t="s">
        <v>1108</v>
      </c>
      <c r="I210" s="283"/>
      <c r="J210" s="283"/>
      <c r="K210" s="222"/>
    </row>
    <row r="211" spans="2:11" ht="15" customHeight="1">
      <c r="B211" s="314"/>
      <c r="C211" s="196"/>
      <c r="D211" s="196"/>
      <c r="E211" s="196"/>
      <c r="F211" s="208" t="s">
        <v>945</v>
      </c>
      <c r="G211" s="235"/>
      <c r="H211" s="284" t="s">
        <v>946</v>
      </c>
      <c r="I211" s="284"/>
      <c r="J211" s="284"/>
      <c r="K211" s="315"/>
    </row>
    <row r="212" spans="2:11" ht="15" customHeight="1">
      <c r="B212" s="314"/>
      <c r="C212" s="196"/>
      <c r="D212" s="196"/>
      <c r="E212" s="196"/>
      <c r="F212" s="208" t="s">
        <v>844</v>
      </c>
      <c r="G212" s="235"/>
      <c r="H212" s="284" t="s">
        <v>1109</v>
      </c>
      <c r="I212" s="284"/>
      <c r="J212" s="284"/>
      <c r="K212" s="315"/>
    </row>
    <row r="213" spans="2:11" ht="15" customHeight="1">
      <c r="B213" s="314"/>
      <c r="C213" s="196"/>
      <c r="D213" s="196"/>
      <c r="E213" s="196"/>
      <c r="F213" s="208"/>
      <c r="G213" s="235"/>
      <c r="H213" s="226"/>
      <c r="I213" s="226"/>
      <c r="J213" s="226"/>
      <c r="K213" s="315"/>
    </row>
    <row r="214" spans="2:11" ht="15" customHeight="1">
      <c r="B214" s="314"/>
      <c r="C214" s="196" t="s">
        <v>1071</v>
      </c>
      <c r="D214" s="196"/>
      <c r="E214" s="196"/>
      <c r="F214" s="208">
        <v>1</v>
      </c>
      <c r="G214" s="235"/>
      <c r="H214" s="284" t="s">
        <v>1110</v>
      </c>
      <c r="I214" s="284"/>
      <c r="J214" s="284"/>
      <c r="K214" s="315"/>
    </row>
    <row r="215" spans="2:11" ht="15" customHeight="1">
      <c r="B215" s="314"/>
      <c r="C215" s="196"/>
      <c r="D215" s="196"/>
      <c r="E215" s="196"/>
      <c r="F215" s="208">
        <v>2</v>
      </c>
      <c r="G215" s="235"/>
      <c r="H215" s="284" t="s">
        <v>1111</v>
      </c>
      <c r="I215" s="284"/>
      <c r="J215" s="284"/>
      <c r="K215" s="315"/>
    </row>
    <row r="216" spans="2:11" ht="15" customHeight="1">
      <c r="B216" s="314"/>
      <c r="C216" s="196"/>
      <c r="D216" s="196"/>
      <c r="E216" s="196"/>
      <c r="F216" s="208">
        <v>3</v>
      </c>
      <c r="G216" s="235"/>
      <c r="H216" s="284" t="s">
        <v>1112</v>
      </c>
      <c r="I216" s="284"/>
      <c r="J216" s="284"/>
      <c r="K216" s="315"/>
    </row>
    <row r="217" spans="2:11" ht="15" customHeight="1">
      <c r="B217" s="314"/>
      <c r="C217" s="196"/>
      <c r="D217" s="196"/>
      <c r="E217" s="196"/>
      <c r="F217" s="208">
        <v>4</v>
      </c>
      <c r="G217" s="235"/>
      <c r="H217" s="284" t="s">
        <v>1113</v>
      </c>
      <c r="I217" s="284"/>
      <c r="J217" s="284"/>
      <c r="K217" s="315"/>
    </row>
    <row r="218" spans="2:11" ht="12.75" customHeight="1">
      <c r="B218" s="316"/>
      <c r="C218" s="317"/>
      <c r="D218" s="317"/>
      <c r="E218" s="317"/>
      <c r="F218" s="317"/>
      <c r="G218" s="317"/>
      <c r="H218" s="317"/>
      <c r="I218" s="317"/>
      <c r="J218" s="317"/>
      <c r="K218" s="318"/>
    </row>
  </sheetData>
  <sheetProtection formatCells="0" formatColumns="0" formatRows="0" insertColumns="0" insertRows="0" insertHyperlinks="0" deleteColumns="0" deleteRows="0" sort="0" autoFilter="0" pivotTables="0"/>
  <mergeCells count="77"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  <mergeCell ref="D27:J27"/>
    <mergeCell ref="D28:J28"/>
    <mergeCell ref="D30:J30"/>
    <mergeCell ref="D31:J31"/>
    <mergeCell ref="D33:J33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65:J65"/>
    <mergeCell ref="D66:J66"/>
    <mergeCell ref="D67:J67"/>
    <mergeCell ref="D68:J68"/>
    <mergeCell ref="D69:J69"/>
    <mergeCell ref="D59:J59"/>
    <mergeCell ref="D60:J60"/>
    <mergeCell ref="D61:J61"/>
    <mergeCell ref="D62:J62"/>
    <mergeCell ref="D63:J63"/>
    <mergeCell ref="C52:J52"/>
    <mergeCell ref="C54:J54"/>
    <mergeCell ref="C55:J55"/>
    <mergeCell ref="C57:J57"/>
    <mergeCell ref="D58:J58"/>
    <mergeCell ref="D47:J47"/>
    <mergeCell ref="E48:J48"/>
    <mergeCell ref="E49:J49"/>
    <mergeCell ref="E50:J50"/>
    <mergeCell ref="D51:J51"/>
    <mergeCell ref="H212:J212"/>
    <mergeCell ref="H214:J214"/>
    <mergeCell ref="H215:J215"/>
    <mergeCell ref="H216:J216"/>
    <mergeCell ref="H217:J217"/>
    <mergeCell ref="H206:J206"/>
    <mergeCell ref="H208:J208"/>
    <mergeCell ref="H209:J209"/>
    <mergeCell ref="H210:J210"/>
    <mergeCell ref="H211:J211"/>
    <mergeCell ref="H200:J200"/>
    <mergeCell ref="H202:J202"/>
    <mergeCell ref="H203:J203"/>
    <mergeCell ref="H204:J204"/>
    <mergeCell ref="H205:J205"/>
    <mergeCell ref="C102:J102"/>
    <mergeCell ref="C122:J122"/>
    <mergeCell ref="C147:J147"/>
    <mergeCell ref="C165:J165"/>
    <mergeCell ref="C199:J199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3709282ED4F9E458CB3B6CC28C3308A" ma:contentTypeVersion="3" ma:contentTypeDescription="Vytvoří nový dokument" ma:contentTypeScope="" ma:versionID="19d35e5b4b39ae7999901fcb6b2bf0ed">
  <xsd:schema xmlns:xsd="http://www.w3.org/2001/XMLSchema" xmlns:xs="http://www.w3.org/2001/XMLSchema" xmlns:p="http://schemas.microsoft.com/office/2006/metadata/properties" xmlns:ns2="3eb5b226-f115-4aa0-9603-1ff0d392c74f" targetNamespace="http://schemas.microsoft.com/office/2006/metadata/properties" ma:root="true" ma:fieldsID="6585d98ace7ee695d392c1c9a85c85bd" ns2:_="">
    <xsd:import namespace="3eb5b226-f115-4aa0-9603-1ff0d392c74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b5b226-f115-4aa0-9603-1ff0d392c7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807A437-0015-4BFB-81D8-10C7BCCCE09A}"/>
</file>

<file path=customXml/itemProps2.xml><?xml version="1.0" encoding="utf-8"?>
<ds:datastoreItem xmlns:ds="http://schemas.openxmlformats.org/officeDocument/2006/customXml" ds:itemID="{EB334232-7FA2-475C-A194-6B3EBD4E4FDC}"/>
</file>

<file path=customXml/itemProps3.xml><?xml version="1.0" encoding="utf-8"?>
<ds:datastoreItem xmlns:ds="http://schemas.openxmlformats.org/officeDocument/2006/customXml" ds:itemID="{C4C3050F-3212-42CD-B4AB-C632369EF75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Dočkal Miloš</dc:creator>
  <cp:keywords/>
  <dc:description/>
  <cp:lastModifiedBy>Radek Šiška</cp:lastModifiedBy>
  <dcterms:created xsi:type="dcterms:W3CDTF">2023-12-19T09:24:34Z</dcterms:created>
  <dcterms:modified xsi:type="dcterms:W3CDTF">2024-01-13T15:10:47Z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0x01010013709282ED4F9E458CB3B6CC28C3308A</vt:lpwstr>
  </property>
</Properties>
</file>