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C 102 1 Pol" sheetId="13" r:id="rId5"/>
    <sheet name="C 403 1 Pol" sheetId="14" r:id="rId6"/>
    <sheet name="C 404 1 Pol" sheetId="15" r:id="rId7"/>
    <sheet name="C 704 1 Pol" sheetId="16" r:id="rId8"/>
    <sheet name="C 705 1 Pol" sheetId="17" r:id="rId9"/>
    <sheet name="C 706 1 Pol" sheetId="18" r:id="rId10"/>
    <sheet name="C 802 1 Pol" sheetId="19" r:id="rId11"/>
  </sheets>
  <externalReferences>
    <externalReference r:id="rId12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'C 102 1 Pol'!$1:$7</definedName>
    <definedName name="_xlnm.Print_Titles" localSheetId="5">'C 403 1 Pol'!$1:$7</definedName>
    <definedName name="_xlnm.Print_Titles" localSheetId="6">'C 404 1 Pol'!$1:$7</definedName>
    <definedName name="_xlnm.Print_Titles" localSheetId="7">'C 704 1 Pol'!$1:$7</definedName>
    <definedName name="_xlnm.Print_Titles" localSheetId="8">'C 705 1 Pol'!$1:$7</definedName>
    <definedName name="_xlnm.Print_Titles" localSheetId="9">'C 706 1 Pol'!$1:$7</definedName>
    <definedName name="_xlnm.Print_Titles" localSheetId="10">'C 802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Pol'!$A$1:$Y$30</definedName>
    <definedName name="_xlnm.Print_Area" localSheetId="4">'C 102 1 Pol'!$A$1:$Y$91</definedName>
    <definedName name="_xlnm.Print_Area" localSheetId="5">'C 403 1 Pol'!$A$1:$Y$81</definedName>
    <definedName name="_xlnm.Print_Area" localSheetId="6">'C 404 1 Pol'!$A$1:$Y$34</definedName>
    <definedName name="_xlnm.Print_Area" localSheetId="7">'C 704 1 Pol'!$A$1:$Y$24</definedName>
    <definedName name="_xlnm.Print_Area" localSheetId="8">'C 705 1 Pol'!$A$1:$Y$87</definedName>
    <definedName name="_xlnm.Print_Area" localSheetId="9">'C 706 1 Pol'!$A$1:$Y$32</definedName>
    <definedName name="_xlnm.Print_Area" localSheetId="10">'C 802 1 Pol'!$A$1:$Y$79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5" i="1"/>
  <c r="F55" i="1"/>
  <c r="G54" i="1"/>
  <c r="F54" i="1"/>
  <c r="H54" i="1" s="1"/>
  <c r="I54" i="1" s="1"/>
  <c r="G53" i="1"/>
  <c r="F5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5" i="1"/>
  <c r="H45" i="1" s="1"/>
  <c r="I45" i="1" s="1"/>
  <c r="F45" i="1"/>
  <c r="G44" i="1"/>
  <c r="F44" i="1"/>
  <c r="H44" i="1" s="1"/>
  <c r="I44" i="1" s="1"/>
  <c r="G43" i="1"/>
  <c r="F43" i="1"/>
  <c r="G42" i="1"/>
  <c r="F42" i="1"/>
  <c r="G41" i="1"/>
  <c r="F41" i="1"/>
  <c r="G40" i="1"/>
  <c r="F40" i="1"/>
  <c r="G39" i="1"/>
  <c r="F39" i="1"/>
  <c r="G69" i="19"/>
  <c r="G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O8" i="19" s="1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5" i="19"/>
  <c r="G14" i="19" s="1"/>
  <c r="I15" i="19"/>
  <c r="I14" i="19" s="1"/>
  <c r="K15" i="19"/>
  <c r="O15" i="19"/>
  <c r="O14" i="19" s="1"/>
  <c r="Q15" i="19"/>
  <c r="Q14" i="19" s="1"/>
  <c r="V15" i="19"/>
  <c r="G16" i="19"/>
  <c r="M16" i="19" s="1"/>
  <c r="I16" i="19"/>
  <c r="K16" i="19"/>
  <c r="K14" i="19" s="1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V14" i="19" s="1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G36" i="19" s="1"/>
  <c r="I37" i="19"/>
  <c r="K37" i="19"/>
  <c r="K36" i="19" s="1"/>
  <c r="O37" i="19"/>
  <c r="O36" i="19" s="1"/>
  <c r="Q37" i="19"/>
  <c r="V37" i="19"/>
  <c r="V36" i="19" s="1"/>
  <c r="G39" i="19"/>
  <c r="I39" i="19"/>
  <c r="I36" i="19" s="1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Q36" i="19" s="1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G52" i="19"/>
  <c r="M52" i="19" s="1"/>
  <c r="I52" i="19"/>
  <c r="K52" i="19"/>
  <c r="O52" i="19"/>
  <c r="Q52" i="19"/>
  <c r="V52" i="19"/>
  <c r="I54" i="19"/>
  <c r="G55" i="19"/>
  <c r="I55" i="19"/>
  <c r="K55" i="19"/>
  <c r="K54" i="19" s="1"/>
  <c r="M55" i="19"/>
  <c r="O55" i="19"/>
  <c r="O54" i="19" s="1"/>
  <c r="Q55" i="19"/>
  <c r="V55" i="19"/>
  <c r="V54" i="19" s="1"/>
  <c r="G57" i="19"/>
  <c r="I57" i="19"/>
  <c r="K57" i="19"/>
  <c r="M57" i="19"/>
  <c r="O57" i="19"/>
  <c r="Q57" i="19"/>
  <c r="Q54" i="19" s="1"/>
  <c r="V57" i="19"/>
  <c r="G58" i="19"/>
  <c r="G54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2" i="19"/>
  <c r="V62" i="19"/>
  <c r="G63" i="19"/>
  <c r="M63" i="19" s="1"/>
  <c r="M62" i="19" s="1"/>
  <c r="I63" i="19"/>
  <c r="I62" i="19" s="1"/>
  <c r="K63" i="19"/>
  <c r="K62" i="19" s="1"/>
  <c r="O63" i="19"/>
  <c r="O62" i="19" s="1"/>
  <c r="Q63" i="19"/>
  <c r="Q62" i="19" s="1"/>
  <c r="V63" i="19"/>
  <c r="G64" i="19"/>
  <c r="I64" i="19"/>
  <c r="K64" i="19"/>
  <c r="Q64" i="19"/>
  <c r="G65" i="19"/>
  <c r="I65" i="19"/>
  <c r="K65" i="19"/>
  <c r="M65" i="19"/>
  <c r="M64" i="19" s="1"/>
  <c r="O65" i="19"/>
  <c r="O64" i="19" s="1"/>
  <c r="Q65" i="19"/>
  <c r="V65" i="19"/>
  <c r="V64" i="19" s="1"/>
  <c r="K66" i="19"/>
  <c r="O66" i="19"/>
  <c r="G67" i="19"/>
  <c r="G66" i="19" s="1"/>
  <c r="I67" i="19"/>
  <c r="I66" i="19" s="1"/>
  <c r="K67" i="19"/>
  <c r="O67" i="19"/>
  <c r="Q67" i="19"/>
  <c r="Q66" i="19" s="1"/>
  <c r="V67" i="19"/>
  <c r="V66" i="19" s="1"/>
  <c r="AE69" i="19"/>
  <c r="G22" i="18"/>
  <c r="G9" i="18"/>
  <c r="I9" i="18"/>
  <c r="I8" i="18" s="1"/>
  <c r="K9" i="18"/>
  <c r="M9" i="18"/>
  <c r="O9" i="18"/>
  <c r="O8" i="18" s="1"/>
  <c r="Q9" i="18"/>
  <c r="V9" i="18"/>
  <c r="G12" i="18"/>
  <c r="G8" i="18" s="1"/>
  <c r="I12" i="18"/>
  <c r="K12" i="18"/>
  <c r="K8" i="18" s="1"/>
  <c r="O12" i="18"/>
  <c r="Q12" i="18"/>
  <c r="Q8" i="18" s="1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V8" i="18" s="1"/>
  <c r="G16" i="18"/>
  <c r="I16" i="18"/>
  <c r="K16" i="18"/>
  <c r="M16" i="18"/>
  <c r="O16" i="18"/>
  <c r="Q16" i="18"/>
  <c r="V16" i="18"/>
  <c r="G17" i="18"/>
  <c r="O17" i="18"/>
  <c r="V17" i="18"/>
  <c r="G18" i="18"/>
  <c r="M18" i="18" s="1"/>
  <c r="I18" i="18"/>
  <c r="I17" i="18" s="1"/>
  <c r="K18" i="18"/>
  <c r="K17" i="18" s="1"/>
  <c r="O18" i="18"/>
  <c r="Q18" i="18"/>
  <c r="Q17" i="18" s="1"/>
  <c r="V18" i="18"/>
  <c r="G20" i="18"/>
  <c r="M20" i="18" s="1"/>
  <c r="I20" i="18"/>
  <c r="K20" i="18"/>
  <c r="O20" i="18"/>
  <c r="Q20" i="18"/>
  <c r="V20" i="18"/>
  <c r="AE22" i="18"/>
  <c r="AF22" i="18"/>
  <c r="G77" i="17"/>
  <c r="G9" i="17"/>
  <c r="M9" i="17" s="1"/>
  <c r="I9" i="17"/>
  <c r="I8" i="17" s="1"/>
  <c r="K9" i="17"/>
  <c r="K8" i="17" s="1"/>
  <c r="O9" i="17"/>
  <c r="Q9" i="17"/>
  <c r="V9" i="17"/>
  <c r="V8" i="17" s="1"/>
  <c r="G10" i="17"/>
  <c r="I10" i="17"/>
  <c r="K10" i="17"/>
  <c r="M10" i="17"/>
  <c r="O10" i="17"/>
  <c r="Q10" i="17"/>
  <c r="V10" i="17"/>
  <c r="G12" i="17"/>
  <c r="G8" i="17" s="1"/>
  <c r="I12" i="17"/>
  <c r="K12" i="17"/>
  <c r="M12" i="17"/>
  <c r="O12" i="17"/>
  <c r="O8" i="17" s="1"/>
  <c r="Q12" i="17"/>
  <c r="V12" i="17"/>
  <c r="G14" i="17"/>
  <c r="M14" i="17" s="1"/>
  <c r="I14" i="17"/>
  <c r="K14" i="17"/>
  <c r="O14" i="17"/>
  <c r="Q14" i="17"/>
  <c r="Q8" i="17" s="1"/>
  <c r="V14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8" i="17"/>
  <c r="I28" i="17"/>
  <c r="I27" i="17" s="1"/>
  <c r="K28" i="17"/>
  <c r="M28" i="17"/>
  <c r="O28" i="17"/>
  <c r="O27" i="17" s="1"/>
  <c r="Q28" i="17"/>
  <c r="V28" i="17"/>
  <c r="V27" i="17" s="1"/>
  <c r="G30" i="17"/>
  <c r="G27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3" i="17"/>
  <c r="M33" i="17" s="1"/>
  <c r="I33" i="17"/>
  <c r="K33" i="17"/>
  <c r="K27" i="17" s="1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Q27" i="17" s="1"/>
  <c r="V39" i="17"/>
  <c r="G41" i="17"/>
  <c r="M41" i="17" s="1"/>
  <c r="I41" i="17"/>
  <c r="K41" i="17"/>
  <c r="O41" i="17"/>
  <c r="Q41" i="17"/>
  <c r="V41" i="17"/>
  <c r="G44" i="17"/>
  <c r="G43" i="17" s="1"/>
  <c r="I44" i="17"/>
  <c r="I43" i="17" s="1"/>
  <c r="K44" i="17"/>
  <c r="K43" i="17" s="1"/>
  <c r="O44" i="17"/>
  <c r="O43" i="17" s="1"/>
  <c r="Q44" i="17"/>
  <c r="Q43" i="17" s="1"/>
  <c r="V44" i="17"/>
  <c r="G45" i="17"/>
  <c r="M45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V43" i="17" s="1"/>
  <c r="G62" i="17"/>
  <c r="M62" i="17" s="1"/>
  <c r="I62" i="17"/>
  <c r="K62" i="17"/>
  <c r="O62" i="17"/>
  <c r="Q62" i="17"/>
  <c r="V62" i="17"/>
  <c r="G64" i="17"/>
  <c r="Q64" i="17"/>
  <c r="G65" i="17"/>
  <c r="I65" i="17"/>
  <c r="I64" i="17" s="1"/>
  <c r="K65" i="17"/>
  <c r="K64" i="17" s="1"/>
  <c r="M65" i="17"/>
  <c r="M64" i="17" s="1"/>
  <c r="O65" i="17"/>
  <c r="O64" i="17" s="1"/>
  <c r="Q65" i="17"/>
  <c r="V65" i="17"/>
  <c r="V64" i="17" s="1"/>
  <c r="G66" i="17"/>
  <c r="G67" i="17"/>
  <c r="I67" i="17"/>
  <c r="I66" i="17" s="1"/>
  <c r="K67" i="17"/>
  <c r="M67" i="17"/>
  <c r="O67" i="17"/>
  <c r="O66" i="17" s="1"/>
  <c r="Q67" i="17"/>
  <c r="Q66" i="17" s="1"/>
  <c r="V67" i="17"/>
  <c r="V66" i="17" s="1"/>
  <c r="G69" i="17"/>
  <c r="M69" i="17" s="1"/>
  <c r="I69" i="17"/>
  <c r="K69" i="17"/>
  <c r="K66" i="17" s="1"/>
  <c r="O69" i="17"/>
  <c r="Q69" i="17"/>
  <c r="V69" i="17"/>
  <c r="G71" i="17"/>
  <c r="I71" i="17"/>
  <c r="K71" i="17"/>
  <c r="M71" i="17"/>
  <c r="O71" i="17"/>
  <c r="Q71" i="17"/>
  <c r="V71" i="17"/>
  <c r="O72" i="17"/>
  <c r="G73" i="17"/>
  <c r="G72" i="17" s="1"/>
  <c r="I73" i="17"/>
  <c r="I72" i="17" s="1"/>
  <c r="K73" i="17"/>
  <c r="K72" i="17" s="1"/>
  <c r="O73" i="17"/>
  <c r="Q73" i="17"/>
  <c r="Q72" i="17" s="1"/>
  <c r="V73" i="17"/>
  <c r="G75" i="17"/>
  <c r="M75" i="17" s="1"/>
  <c r="I75" i="17"/>
  <c r="K75" i="17"/>
  <c r="O75" i="17"/>
  <c r="Q75" i="17"/>
  <c r="V75" i="17"/>
  <c r="V72" i="17" s="1"/>
  <c r="AE77" i="17"/>
  <c r="AF77" i="17"/>
  <c r="G14" i="16"/>
  <c r="G8" i="16"/>
  <c r="V8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G11" i="16"/>
  <c r="AF14" i="16" s="1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AE14" i="16"/>
  <c r="G24" i="15"/>
  <c r="G8" i="15"/>
  <c r="I8" i="15"/>
  <c r="O8" i="15"/>
  <c r="G9" i="15"/>
  <c r="M9" i="15" s="1"/>
  <c r="M8" i="15" s="1"/>
  <c r="I9" i="15"/>
  <c r="K9" i="15"/>
  <c r="K8" i="15" s="1"/>
  <c r="O9" i="15"/>
  <c r="Q9" i="15"/>
  <c r="Q8" i="15" s="1"/>
  <c r="V9" i="15"/>
  <c r="G11" i="15"/>
  <c r="I11" i="15"/>
  <c r="K11" i="15"/>
  <c r="M11" i="15"/>
  <c r="O11" i="15"/>
  <c r="Q11" i="15"/>
  <c r="V11" i="15"/>
  <c r="V8" i="15" s="1"/>
  <c r="G13" i="15"/>
  <c r="G12" i="15" s="1"/>
  <c r="I13" i="15"/>
  <c r="I12" i="15" s="1"/>
  <c r="K13" i="15"/>
  <c r="K12" i="15" s="1"/>
  <c r="O13" i="15"/>
  <c r="Q13" i="15"/>
  <c r="Q12" i="15" s="1"/>
  <c r="V13" i="15"/>
  <c r="V12" i="15" s="1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O12" i="15" s="1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AE24" i="15"/>
  <c r="G71" i="14"/>
  <c r="G9" i="14"/>
  <c r="I9" i="14"/>
  <c r="K9" i="14"/>
  <c r="M9" i="14"/>
  <c r="O9" i="14"/>
  <c r="Q9" i="14"/>
  <c r="Q8" i="14" s="1"/>
  <c r="V9" i="14"/>
  <c r="G10" i="14"/>
  <c r="G8" i="14" s="1"/>
  <c r="I10" i="14"/>
  <c r="K10" i="14"/>
  <c r="O10" i="14"/>
  <c r="O8" i="14" s="1"/>
  <c r="Q10" i="14"/>
  <c r="V10" i="14"/>
  <c r="G11" i="14"/>
  <c r="I11" i="14"/>
  <c r="I8" i="14" s="1"/>
  <c r="K11" i="14"/>
  <c r="M11" i="14"/>
  <c r="O11" i="14"/>
  <c r="Q11" i="14"/>
  <c r="V11" i="14"/>
  <c r="G12" i="14"/>
  <c r="M12" i="14" s="1"/>
  <c r="I12" i="14"/>
  <c r="K12" i="14"/>
  <c r="K8" i="14" s="1"/>
  <c r="O12" i="14"/>
  <c r="Q12" i="14"/>
  <c r="V12" i="14"/>
  <c r="V8" i="14" s="1"/>
  <c r="G22" i="14"/>
  <c r="I22" i="14"/>
  <c r="K22" i="14"/>
  <c r="M22" i="14"/>
  <c r="O22" i="14"/>
  <c r="Q22" i="14"/>
  <c r="V22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2" i="14"/>
  <c r="G31" i="14" s="1"/>
  <c r="I32" i="14"/>
  <c r="K32" i="14"/>
  <c r="K31" i="14" s="1"/>
  <c r="O32" i="14"/>
  <c r="Q32" i="14"/>
  <c r="V32" i="14"/>
  <c r="V31" i="14" s="1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O31" i="14" s="1"/>
  <c r="Q34" i="14"/>
  <c r="V34" i="14"/>
  <c r="G35" i="14"/>
  <c r="M35" i="14" s="1"/>
  <c r="I35" i="14"/>
  <c r="I31" i="14" s="1"/>
  <c r="K35" i="14"/>
  <c r="O35" i="14"/>
  <c r="Q35" i="14"/>
  <c r="Q31" i="14" s="1"/>
  <c r="V35" i="14"/>
  <c r="G45" i="14"/>
  <c r="M45" i="14" s="1"/>
  <c r="I45" i="14"/>
  <c r="K45" i="14"/>
  <c r="O45" i="14"/>
  <c r="Q45" i="14"/>
  <c r="V45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O54" i="14"/>
  <c r="G55" i="14"/>
  <c r="M55" i="14" s="1"/>
  <c r="M54" i="14" s="1"/>
  <c r="I55" i="14"/>
  <c r="I54" i="14" s="1"/>
  <c r="K55" i="14"/>
  <c r="O55" i="14"/>
  <c r="Q55" i="14"/>
  <c r="Q54" i="14" s="1"/>
  <c r="V55" i="14"/>
  <c r="G56" i="14"/>
  <c r="M56" i="14" s="1"/>
  <c r="I56" i="14"/>
  <c r="K56" i="14"/>
  <c r="K54" i="14" s="1"/>
  <c r="O56" i="14"/>
  <c r="Q56" i="14"/>
  <c r="V56" i="14"/>
  <c r="V54" i="14" s="1"/>
  <c r="G58" i="14"/>
  <c r="M58" i="14" s="1"/>
  <c r="I58" i="14"/>
  <c r="I57" i="14" s="1"/>
  <c r="K58" i="14"/>
  <c r="O58" i="14"/>
  <c r="O57" i="14" s="1"/>
  <c r="Q58" i="14"/>
  <c r="V58" i="14"/>
  <c r="V57" i="14" s="1"/>
  <c r="G59" i="14"/>
  <c r="I59" i="14"/>
  <c r="K59" i="14"/>
  <c r="M59" i="14"/>
  <c r="O59" i="14"/>
  <c r="Q59" i="14"/>
  <c r="Q57" i="14" s="1"/>
  <c r="V59" i="14"/>
  <c r="G60" i="14"/>
  <c r="M60" i="14" s="1"/>
  <c r="I60" i="14"/>
  <c r="K60" i="14"/>
  <c r="K57" i="14" s="1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AE71" i="14"/>
  <c r="G81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0" i="13"/>
  <c r="I10" i="13"/>
  <c r="K10" i="13"/>
  <c r="M10" i="13"/>
  <c r="O10" i="13"/>
  <c r="Q10" i="13"/>
  <c r="V10" i="13"/>
  <c r="G11" i="13"/>
  <c r="G8" i="13" s="1"/>
  <c r="I11" i="13"/>
  <c r="K11" i="13"/>
  <c r="M11" i="13"/>
  <c r="O11" i="13"/>
  <c r="Q11" i="13"/>
  <c r="V11" i="13"/>
  <c r="G12" i="13"/>
  <c r="I12" i="13"/>
  <c r="K12" i="13"/>
  <c r="M12" i="13"/>
  <c r="O12" i="13"/>
  <c r="Q12" i="13"/>
  <c r="Q8" i="13" s="1"/>
  <c r="V12" i="13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2" i="13"/>
  <c r="I42" i="13"/>
  <c r="I41" i="13" s="1"/>
  <c r="K42" i="13"/>
  <c r="M42" i="13"/>
  <c r="O42" i="13"/>
  <c r="O41" i="13" s="1"/>
  <c r="Q42" i="13"/>
  <c r="V42" i="13"/>
  <c r="V41" i="13" s="1"/>
  <c r="G44" i="13"/>
  <c r="M44" i="13" s="1"/>
  <c r="I44" i="13"/>
  <c r="K44" i="13"/>
  <c r="K41" i="13" s="1"/>
  <c r="O44" i="13"/>
  <c r="Q44" i="13"/>
  <c r="V44" i="13"/>
  <c r="G45" i="13"/>
  <c r="I45" i="13"/>
  <c r="K45" i="13"/>
  <c r="M45" i="13"/>
  <c r="O45" i="13"/>
  <c r="Q45" i="13"/>
  <c r="Q41" i="13" s="1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2" i="13"/>
  <c r="G41" i="13" s="1"/>
  <c r="I52" i="13"/>
  <c r="K52" i="13"/>
  <c r="O52" i="13"/>
  <c r="Q52" i="13"/>
  <c r="V52" i="13"/>
  <c r="G55" i="13"/>
  <c r="M55" i="13" s="1"/>
  <c r="I55" i="13"/>
  <c r="I54" i="13" s="1"/>
  <c r="K55" i="13"/>
  <c r="K54" i="13" s="1"/>
  <c r="O55" i="13"/>
  <c r="O54" i="13" s="1"/>
  <c r="Q55" i="13"/>
  <c r="Q54" i="13" s="1"/>
  <c r="V55" i="13"/>
  <c r="G56" i="13"/>
  <c r="I56" i="13"/>
  <c r="K56" i="13"/>
  <c r="M56" i="13"/>
  <c r="O56" i="13"/>
  <c r="Q56" i="13"/>
  <c r="V56" i="13"/>
  <c r="G58" i="13"/>
  <c r="I58" i="13"/>
  <c r="K58" i="13"/>
  <c r="M58" i="13"/>
  <c r="O58" i="13"/>
  <c r="Q58" i="13"/>
  <c r="V58" i="13"/>
  <c r="V54" i="13" s="1"/>
  <c r="G59" i="13"/>
  <c r="I59" i="13"/>
  <c r="K59" i="13"/>
  <c r="M59" i="13"/>
  <c r="O59" i="13"/>
  <c r="Q59" i="13"/>
  <c r="V59" i="13"/>
  <c r="G62" i="13"/>
  <c r="M62" i="13" s="1"/>
  <c r="I62" i="13"/>
  <c r="K62" i="13"/>
  <c r="O62" i="13"/>
  <c r="Q62" i="13"/>
  <c r="V62" i="13"/>
  <c r="G64" i="13"/>
  <c r="I64" i="13"/>
  <c r="K64" i="13"/>
  <c r="M64" i="13"/>
  <c r="O64" i="13"/>
  <c r="Q64" i="13"/>
  <c r="V64" i="13"/>
  <c r="G66" i="13"/>
  <c r="G54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0" i="13"/>
  <c r="K70" i="13"/>
  <c r="G71" i="13"/>
  <c r="I71" i="13"/>
  <c r="I70" i="13" s="1"/>
  <c r="K71" i="13"/>
  <c r="M71" i="13"/>
  <c r="M70" i="13" s="1"/>
  <c r="O71" i="13"/>
  <c r="O70" i="13" s="1"/>
  <c r="Q71" i="13"/>
  <c r="V71" i="13"/>
  <c r="V70" i="13" s="1"/>
  <c r="G73" i="13"/>
  <c r="I73" i="13"/>
  <c r="K73" i="13"/>
  <c r="M73" i="13"/>
  <c r="O73" i="13"/>
  <c r="Q73" i="13"/>
  <c r="Q70" i="13" s="1"/>
  <c r="V73" i="13"/>
  <c r="G74" i="13"/>
  <c r="M74" i="13"/>
  <c r="Q74" i="13"/>
  <c r="G75" i="13"/>
  <c r="I75" i="13"/>
  <c r="I74" i="13" s="1"/>
  <c r="K75" i="13"/>
  <c r="K74" i="13" s="1"/>
  <c r="M75" i="13"/>
  <c r="O75" i="13"/>
  <c r="O74" i="13" s="1"/>
  <c r="Q75" i="13"/>
  <c r="V75" i="13"/>
  <c r="V74" i="13" s="1"/>
  <c r="G76" i="13"/>
  <c r="G77" i="13"/>
  <c r="M77" i="13" s="1"/>
  <c r="I77" i="13"/>
  <c r="I76" i="13" s="1"/>
  <c r="K77" i="13"/>
  <c r="O77" i="13"/>
  <c r="O76" i="13" s="1"/>
  <c r="Q77" i="13"/>
  <c r="V77" i="13"/>
  <c r="V76" i="13" s="1"/>
  <c r="G78" i="13"/>
  <c r="M78" i="13" s="1"/>
  <c r="I78" i="13"/>
  <c r="K78" i="13"/>
  <c r="K76" i="13" s="1"/>
  <c r="O78" i="13"/>
  <c r="Q78" i="13"/>
  <c r="V78" i="13"/>
  <c r="G79" i="13"/>
  <c r="I79" i="13"/>
  <c r="K79" i="13"/>
  <c r="M79" i="13"/>
  <c r="O79" i="13"/>
  <c r="Q79" i="13"/>
  <c r="Q76" i="13" s="1"/>
  <c r="V79" i="13"/>
  <c r="AE81" i="13"/>
  <c r="AF81" i="13"/>
  <c r="G20" i="12"/>
  <c r="G9" i="12"/>
  <c r="I9" i="12"/>
  <c r="I8" i="12" s="1"/>
  <c r="K9" i="12"/>
  <c r="M9" i="12"/>
  <c r="O9" i="12"/>
  <c r="O8" i="12" s="1"/>
  <c r="Q9" i="12"/>
  <c r="V9" i="12"/>
  <c r="G10" i="12"/>
  <c r="G8" i="12" s="1"/>
  <c r="I10" i="12"/>
  <c r="K10" i="12"/>
  <c r="K8" i="12" s="1"/>
  <c r="O10" i="12"/>
  <c r="Q10" i="12"/>
  <c r="Q8" i="12" s="1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V8" i="12" s="1"/>
  <c r="G14" i="12"/>
  <c r="G13" i="12" s="1"/>
  <c r="I14" i="12"/>
  <c r="I13" i="12" s="1"/>
  <c r="K14" i="12"/>
  <c r="O14" i="12"/>
  <c r="O13" i="12" s="1"/>
  <c r="Q14" i="12"/>
  <c r="V14" i="12"/>
  <c r="V13" i="12" s="1"/>
  <c r="G15" i="12"/>
  <c r="M15" i="12" s="1"/>
  <c r="I15" i="12"/>
  <c r="K15" i="12"/>
  <c r="K13" i="12" s="1"/>
  <c r="O15" i="12"/>
  <c r="Q15" i="12"/>
  <c r="Q13" i="12" s="1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AE20" i="12"/>
  <c r="AF20" i="12"/>
  <c r="I20" i="1"/>
  <c r="I19" i="1"/>
  <c r="I18" i="1"/>
  <c r="I17" i="1"/>
  <c r="I16" i="1"/>
  <c r="F56" i="1"/>
  <c r="G56" i="1"/>
  <c r="G25" i="1" s="1"/>
  <c r="A25" i="1" s="1"/>
  <c r="H55" i="1"/>
  <c r="I55" i="1" s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3" i="1"/>
  <c r="I43" i="1" s="1"/>
  <c r="H42" i="1"/>
  <c r="I42" i="1" s="1"/>
  <c r="H41" i="1"/>
  <c r="I41" i="1" s="1"/>
  <c r="H40" i="1"/>
  <c r="I40" i="1" s="1"/>
  <c r="H39" i="1"/>
  <c r="H56" i="1" s="1"/>
  <c r="I86" i="1" l="1"/>
  <c r="J82" i="1" s="1"/>
  <c r="A26" i="1"/>
  <c r="G26" i="1"/>
  <c r="G28" i="1"/>
  <c r="G23" i="1"/>
  <c r="M54" i="19"/>
  <c r="M67" i="19"/>
  <c r="M66" i="19" s="1"/>
  <c r="M58" i="19"/>
  <c r="M37" i="19"/>
  <c r="M36" i="19" s="1"/>
  <c r="AF69" i="19"/>
  <c r="M15" i="19"/>
  <c r="M14" i="19" s="1"/>
  <c r="M17" i="18"/>
  <c r="M12" i="18"/>
  <c r="M8" i="18" s="1"/>
  <c r="M66" i="17"/>
  <c r="M8" i="17"/>
  <c r="M73" i="17"/>
  <c r="M72" i="17" s="1"/>
  <c r="M44" i="17"/>
  <c r="M43" i="17" s="1"/>
  <c r="M30" i="17"/>
  <c r="M27" i="17" s="1"/>
  <c r="M13" i="15"/>
  <c r="M12" i="15" s="1"/>
  <c r="AF24" i="15"/>
  <c r="M57" i="14"/>
  <c r="G57" i="14"/>
  <c r="M32" i="14"/>
  <c r="M31" i="14" s="1"/>
  <c r="AF71" i="14"/>
  <c r="M10" i="14"/>
  <c r="M8" i="14" s="1"/>
  <c r="M54" i="13"/>
  <c r="M41" i="13"/>
  <c r="M8" i="13"/>
  <c r="M76" i="13"/>
  <c r="M66" i="13"/>
  <c r="M52" i="13"/>
  <c r="M8" i="12"/>
  <c r="M14" i="12"/>
  <c r="M13" i="12" s="1"/>
  <c r="M10" i="12"/>
  <c r="I39" i="1"/>
  <c r="I56" i="1" s="1"/>
  <c r="J54" i="1" s="1"/>
  <c r="I21" i="1"/>
  <c r="J28" i="1"/>
  <c r="J26" i="1"/>
  <c r="G38" i="1"/>
  <c r="F38" i="1"/>
  <c r="J23" i="1"/>
  <c r="J24" i="1"/>
  <c r="J25" i="1"/>
  <c r="J27" i="1"/>
  <c r="E24" i="1"/>
  <c r="E26" i="1"/>
  <c r="J76" i="1" l="1"/>
  <c r="J85" i="1"/>
  <c r="J67" i="1"/>
  <c r="J63" i="1"/>
  <c r="J81" i="1"/>
  <c r="J73" i="1"/>
  <c r="J79" i="1"/>
  <c r="J78" i="1"/>
  <c r="J83" i="1"/>
  <c r="J77" i="1"/>
  <c r="J84" i="1"/>
  <c r="J74" i="1"/>
  <c r="J69" i="1"/>
  <c r="J80" i="1"/>
  <c r="J70" i="1"/>
  <c r="J68" i="1"/>
  <c r="J64" i="1"/>
  <c r="J75" i="1"/>
  <c r="J71" i="1"/>
  <c r="J65" i="1"/>
  <c r="J72" i="1"/>
  <c r="J66" i="1"/>
  <c r="J41" i="1"/>
  <c r="J40" i="1"/>
  <c r="A23" i="1"/>
  <c r="J49" i="1"/>
  <c r="J45" i="1"/>
  <c r="J53" i="1"/>
  <c r="J48" i="1"/>
  <c r="J51" i="1"/>
  <c r="J39" i="1"/>
  <c r="J56" i="1" s="1"/>
  <c r="J43" i="1"/>
  <c r="J47" i="1"/>
  <c r="J42" i="1"/>
  <c r="J55" i="1"/>
  <c r="J52" i="1"/>
  <c r="J46" i="1"/>
  <c r="J44" i="1"/>
  <c r="J50" i="1"/>
  <c r="J86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<sst xmlns="http://schemas.openxmlformats.org/spreadsheetml/2006/main" count="2294" uniqueCount="573">
  <si>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</si>
  <si>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</si>
  <si>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</si>
  <si>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</si>
  <si>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</si>
  <si>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</si>
  <si>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</si>
  <si>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</si>
  <si>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</si>
  <si>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</si>
  <si>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</si>
  <si>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</si>
  <si>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</si>
  <si>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</si>
  <si>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</si>
  <si>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</si>
  <si>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</si>
  <si>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</si>
  <si>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</si>
  <si>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</si>
  <si>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</si>
  <si>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</si>
  <si>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</si>
  <si>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</si>
  <si>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</si>
  <si>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</si>
  <si>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</si>
  <si>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</si>
  <si>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</si>
  <si>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</si>
  <si>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</si>
  <si>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</si>
  <si>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</si>
  <si>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</si>
  <si>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</si>
  <si>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</si>
  <si>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</si>
  <si>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</si>
  <si>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</si>
  <si>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</si>
  <si>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</si>
  <si>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</si>
  <si>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</si>
  <si>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481</t>
  </si>
  <si>
    <t>Žďár nad Sázavou, ulice Nábřežní</t>
  </si>
  <si>
    <t>Stavba</t>
  </si>
  <si>
    <t>001</t>
  </si>
  <si>
    <t>Vedlejší a ostatní náklady</t>
  </si>
  <si>
    <t>1</t>
  </si>
  <si>
    <t>VRN</t>
  </si>
  <si>
    <t>C 102</t>
  </si>
  <si>
    <t>Parkoviště osobních automobilů</t>
  </si>
  <si>
    <t>C 403</t>
  </si>
  <si>
    <t>Veřejné osvětlení</t>
  </si>
  <si>
    <t>C 404</t>
  </si>
  <si>
    <t>Chránička pro optický kabel vedení SATT</t>
  </si>
  <si>
    <t>C 704</t>
  </si>
  <si>
    <t>Mobiliář</t>
  </si>
  <si>
    <t>C 705</t>
  </si>
  <si>
    <t>Zajištění skály</t>
  </si>
  <si>
    <t>C 706</t>
  </si>
  <si>
    <t>Kryt na stávající studnu</t>
  </si>
  <si>
    <t>C 802</t>
  </si>
  <si>
    <t>Vegetační úpravy - parkoviště</t>
  </si>
  <si>
    <t>Vegetační úpravy</t>
  </si>
  <si>
    <t>Celkem za stavbu</t>
  </si>
  <si>
    <t>CZK</t>
  </si>
  <si>
    <t>Rekapitulace dílů</t>
  </si>
  <si>
    <t>Typ dílu</t>
  </si>
  <si>
    <t>Zemní práce</t>
  </si>
  <si>
    <t>11a</t>
  </si>
  <si>
    <t>Stromy</t>
  </si>
  <si>
    <t>11b</t>
  </si>
  <si>
    <t>Keře a popínavé rostliny</t>
  </si>
  <si>
    <t>11c</t>
  </si>
  <si>
    <t>Trávník: suchá louka</t>
  </si>
  <si>
    <t>11d</t>
  </si>
  <si>
    <t>Výsadba rostlin na korunu skalního výchozu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</si>
  <si>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</si>
  <si>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</si>
  <si>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</si>
  <si>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</si>
  <si>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</si>
  <si>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</si>
  <si>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</si>
  <si>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</si>
  <si>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</si>
  <si>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</si>
  <si>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</si>
  <si>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</si>
  <si>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</si>
  <si>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</si>
  <si>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</si>
  <si>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</si>
  <si>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</si>
  <si>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</si>
  <si>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799</t>
  </si>
  <si>
    <t>Ostatní</t>
  </si>
  <si>
    <t>M21a</t>
  </si>
  <si>
    <t>Elektromontáže - materiál</t>
  </si>
  <si>
    <t>M21b</t>
  </si>
  <si>
    <t>Elektromontáže - montáž</t>
  </si>
  <si>
    <t>M21c</t>
  </si>
  <si>
    <t>Elektromontáže - demontáže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</si>
  <si>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</si>
  <si>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</si>
  <si>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</si>
  <si>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</si>
  <si>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</si>
  <si>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</si>
  <si>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</si>
  <si>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</si>
  <si>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</si>
  <si>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</si>
  <si>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</si>
  <si>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</si>
  <si>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</si>
  <si>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</si>
  <si>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</si>
  <si>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</si>
  <si>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</si>
  <si>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</si>
  <si>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</si>
  <si>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</si>
  <si>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</si>
  <si>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</si>
  <si>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</si>
  <si>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</si>
  <si>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</si>
  <si>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</si>
  <si>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</si>
  <si>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</si>
  <si>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</si>
  <si>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</si>
  <si>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</si>
  <si>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</si>
  <si>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</si>
  <si>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</si>
  <si>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</si>
  <si>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</si>
  <si>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</si>
  <si>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</si>
  <si>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</si>
  <si>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</si>
  <si>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RTS 22/ II</t>
  </si>
  <si>
    <t>Indiv</t>
  </si>
  <si>
    <t>Běžná</t>
  </si>
  <si>
    <t>POL99_8</t>
  </si>
  <si>
    <t>005111020R</t>
  </si>
  <si>
    <t>Vytyčení stavby</t>
  </si>
  <si>
    <t>005121 R</t>
  </si>
  <si>
    <t>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</si>
  <si>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</si>
  <si>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</si>
  <si>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</si>
  <si>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</si>
  <si>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005231010R</t>
  </si>
  <si>
    <t>Revize výchozí revize elektroinstalace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</si>
  <si>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</si>
  <si>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</si>
  <si>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</si>
  <si>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</si>
  <si>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00523  Ra</t>
  </si>
  <si>
    <t>Zkoušky a revize - zatěžovací zkoušky na pláni</t>
  </si>
  <si>
    <t>Vlastní</t>
  </si>
  <si>
    <t>SUM</t>
  </si>
  <si>
    <t>Poznámky uchazeče k zadání</t>
  </si>
  <si>
    <t>POPUZIV</t>
  </si>
  <si>
    <t>END</t>
  </si>
  <si>
    <t>112101101</t>
  </si>
  <si>
    <t>Kácení stromů listnatých o průměru kmene 10-30 cm</t>
  </si>
  <si>
    <t>kus</t>
  </si>
  <si>
    <t>Práce</t>
  </si>
  <si>
    <t>POL1_</t>
  </si>
  <si>
    <t>112201101</t>
  </si>
  <si>
    <t>Odstranění pařezů pod úrovní, o průměru 10 - 30 cm</t>
  </si>
  <si>
    <t>113202111</t>
  </si>
  <si>
    <t>Vytrhání obrub obrubníků silničních</t>
  </si>
  <si>
    <t>m</t>
  </si>
  <si>
    <t>122102201</t>
  </si>
  <si>
    <t>Odkopávky pro silnice v hor. 2 do 100 m3</t>
  </si>
  <si>
    <t>m3</t>
  </si>
  <si>
    <t>odhumusování : 210,0*0,2</t>
  </si>
  <si>
    <t>VV</t>
  </si>
  <si>
    <t>122202201</t>
  </si>
  <si>
    <t>Odkopávky pro silnice v hor. 3 do 100 m3</t>
  </si>
  <si>
    <t>52,0*0,5</t>
  </si>
  <si>
    <t>122202209</t>
  </si>
  <si>
    <t>Příplatek za lepivost - odkop. pro silnice v hor.3</t>
  </si>
  <si>
    <t>26,0*0,5</t>
  </si>
  <si>
    <t>122302201</t>
  </si>
  <si>
    <t>Odkopávky pro silnice v hor. 4 do 100 m3</t>
  </si>
  <si>
    <t>122302209</t>
  </si>
  <si>
    <t>Příplatek za lepivost - odkop pro silnice v hor. 4</t>
  </si>
  <si>
    <t>162301101</t>
  </si>
  <si>
    <t>Vodorovné přemístění výkopku z hor.1-4 do 500 m</t>
  </si>
  <si>
    <t xml:space="preserve">mezideponie pro zpětné použití : </t>
  </si>
  <si>
    <t>ornice : 7,5</t>
  </si>
  <si>
    <t>zemina : 3,8</t>
  </si>
  <si>
    <t>162701105</t>
  </si>
  <si>
    <t>Vodorovné přemístění výkopku z hor.1-4 do 10000 m</t>
  </si>
  <si>
    <t>ornice : 34,5</t>
  </si>
  <si>
    <t>zemina : 48,2</t>
  </si>
  <si>
    <t>162701109</t>
  </si>
  <si>
    <t>Příplatek k vod. přemístění hor.1-4 za další 1 km</t>
  </si>
  <si>
    <t>ornice : 34,5*8</t>
  </si>
  <si>
    <t>zemina : 48,2*8</t>
  </si>
  <si>
    <t>162301408</t>
  </si>
  <si>
    <t>Vod.přemístění větví jehlič., D 90cm  do 5000 m</t>
  </si>
  <si>
    <t>162301421</t>
  </si>
  <si>
    <t>Vodorovné přemístění pařezů  D 30 cm do 5000 m</t>
  </si>
  <si>
    <t>174101101</t>
  </si>
  <si>
    <t>Zásyp jam, rýh, šachet se zhutněním</t>
  </si>
  <si>
    <t>zpětný dosyp : 3,8</t>
  </si>
  <si>
    <t>180402112</t>
  </si>
  <si>
    <t>Založení trávníku parkového výsevem svah do 1:2</t>
  </si>
  <si>
    <t>m2</t>
  </si>
  <si>
    <t>181101111</t>
  </si>
  <si>
    <t>Úprava pláně v zářezech se zhutněním - ručně</t>
  </si>
  <si>
    <t>182301121</t>
  </si>
  <si>
    <t>Rozprostření ornice, svah, tl. do 10 cm, do 500 m2</t>
  </si>
  <si>
    <t>199000001</t>
  </si>
  <si>
    <t>Poplatek za skládku - ornice</t>
  </si>
  <si>
    <t>199000002</t>
  </si>
  <si>
    <t>Poplatek za skládku horniny 1- 4, č. dle katal. odpadů 17 05 04</t>
  </si>
  <si>
    <t>00572400</t>
  </si>
  <si>
    <t>Směs travní parková I. běžná zátěž  á 25 kg</t>
  </si>
  <si>
    <t>kg</t>
  </si>
  <si>
    <t>SPCM</t>
  </si>
  <si>
    <t>Specifikace</t>
  </si>
  <si>
    <t>POL3_</t>
  </si>
  <si>
    <t>7,5*0,025</t>
  </si>
  <si>
    <t>564861111</t>
  </si>
  <si>
    <t>Podklad ze štěrkodrti po zhutnění tloušťky 20 cm štěrkodrť frakce 0-63 mm</t>
  </si>
  <si>
    <t>pláň : 147,0</t>
  </si>
  <si>
    <t>564952111</t>
  </si>
  <si>
    <t>Podklad z mechanicky zpevněného kameniva tl. 15 cm</t>
  </si>
  <si>
    <t>568111111</t>
  </si>
  <si>
    <t>Zřízení vrstvy z geotextilie skl.do 1:5, š.do 3 m</t>
  </si>
  <si>
    <t>591211211</t>
  </si>
  <si>
    <t>Kladení dlažby drobné kostky, lože z drti tl. 5 cm</t>
  </si>
  <si>
    <t>591141111R00a</t>
  </si>
  <si>
    <t>Kladení dlažby velké kostky, lože z C 30/37, XF2+XD1</t>
  </si>
  <si>
    <t>jednořádek : 24,0*0,16</t>
  </si>
  <si>
    <t>58380120.A</t>
  </si>
  <si>
    <t>Kostka dlažební drobná 8/10 tř. 1  1t = 5 m2 štípaná</t>
  </si>
  <si>
    <t>128,5*1,02</t>
  </si>
  <si>
    <t>58380155</t>
  </si>
  <si>
    <t>Kostka dlažební velká  15 -17 cm   1t=2,5m2</t>
  </si>
  <si>
    <t>t</t>
  </si>
  <si>
    <t>6937991</t>
  </si>
  <si>
    <t>Sorpční geotextilie REO Fb ( NTRF 24 )</t>
  </si>
  <si>
    <t>128,5*1,15</t>
  </si>
  <si>
    <t>914001121</t>
  </si>
  <si>
    <t>Osaz.svislé dopr.značky a sloupku,Al patka, základ</t>
  </si>
  <si>
    <t>915721111</t>
  </si>
  <si>
    <t>Vodorovné značení střík.barvou stopčar,zeber atd. barva bílá</t>
  </si>
  <si>
    <t>stání OTP : 2,0</t>
  </si>
  <si>
    <t>915791112</t>
  </si>
  <si>
    <t>Předznačení pro značení stopčáry, zebry, nápisů</t>
  </si>
  <si>
    <t>917461111R00a</t>
  </si>
  <si>
    <t>Osaz. stoj. obrub. kam. s opěrou, lože z C 30/37, XF2+XD1</t>
  </si>
  <si>
    <t>obrubníky : 19,0+9,0+8,0</t>
  </si>
  <si>
    <t>bloky : 1,0*6</t>
  </si>
  <si>
    <t>918101111R00a</t>
  </si>
  <si>
    <t>Lože pod obrubníky nebo obruby dlažeb z C 30/37, XF2+XD1</t>
  </si>
  <si>
    <t>42,0*0,025</t>
  </si>
  <si>
    <t>40445050.A</t>
  </si>
  <si>
    <t>Značka dopr inf IP 11-13 500/700 fól1, EG7letá</t>
  </si>
  <si>
    <t>IP12+O1 : 1</t>
  </si>
  <si>
    <t>404459507</t>
  </si>
  <si>
    <t>Sloupek Fe pr.70 pozinkovaný, l= 2500 mm</t>
  </si>
  <si>
    <t>58380373</t>
  </si>
  <si>
    <t>Obrubník kamenný přímý OP6 15x25 cm</t>
  </si>
  <si>
    <t>36,0*1,01</t>
  </si>
  <si>
    <t>58380373RX</t>
  </si>
  <si>
    <t>Žulový tryskaný blok  10x25x100  cm</t>
  </si>
  <si>
    <t>961044111</t>
  </si>
  <si>
    <t>Bourání základů z betonu prostého</t>
  </si>
  <si>
    <t>lože silničních obrubníků : 26,0*0,11</t>
  </si>
  <si>
    <t>979024441</t>
  </si>
  <si>
    <t>Očištění vybour. obrubníků všech loží a výplní</t>
  </si>
  <si>
    <t>998223011</t>
  </si>
  <si>
    <t>Přesun hmot, pozemní komunikace, kryt dlážděný</t>
  </si>
  <si>
    <t>Přesun hmot</t>
  </si>
  <si>
    <t>POL7_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</si>
  <si>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</si>
  <si>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</si>
  <si>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</si>
  <si>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</si>
  <si>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</si>
  <si>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</si>
  <si>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979990103</t>
  </si>
  <si>
    <t>Poplatek za uložení suti - beton, skupina odpadu 170101</t>
  </si>
  <si>
    <t>Kabel CYKY-J 4x16</t>
  </si>
  <si>
    <t>002</t>
  </si>
  <si>
    <t>Bezhalogonová ohebná dvouplášťová, červená trubka HDPE určená pro mechanickou  ochranu kabelů v zemi, d= 63</t>
  </si>
  <si>
    <t>003</t>
  </si>
  <si>
    <t>Bezhalogonová ohebná dvouplášťová, červená trubka HDPE určená pro mechanickou  ochranu kabelů v zemi, d= 110</t>
  </si>
  <si>
    <t>004</t>
  </si>
  <si>
    <t>LED svítidlo park. osvětlení na stožár 5m. předřadník elektronický se stálým výstupem, vyřazovací  char. symetrická, tř. ochrany II, IP66, IK08</t>
  </si>
  <si>
    <t xml:space="preserve">základna a ramena - tlakově odlévaný hliník, práškově nanášený v barvě tmavá písková šedá 900 : </t>
  </si>
  <si>
    <t xml:space="preserve">vrchní kryt - vytlačovaný hliník, dtto : </t>
  </si>
  <si>
    <t xml:space="preserve">kryt svět. zdroje - metalizovaný polykarbonát a nerez ocelí : </t>
  </si>
  <si>
    <t xml:space="preserve">difuzor - matný stabilizovaný vůči UV, polykarbonát s ochranou proti oslňování prizma : </t>
  </si>
  <si>
    <t xml:space="preserve">světelný tok 2688lm, příkon svítidla 40W : </t>
  </si>
  <si>
    <t xml:space="preserve">vybaveno 50% redukcí výkonu, po období 3 hodiny před a 5 hodin po půlnoci, která může být deaktivována při instalaci, díky snadno přístupnému spínači : </t>
  </si>
  <si>
    <t xml:space="preserve">prodrátováno 4m dlouhým kabelem H05-RNF : </t>
  </si>
  <si>
    <t xml:space="preserve">dodáváno s LED zdroji v barvě 3000K : </t>
  </si>
  <si>
    <t>jmenovitá životnost (B10) 100000h L90 při 25°C : 2</t>
  </si>
  <si>
    <t>005</t>
  </si>
  <si>
    <t>Zapuštěný stožár pro VO oboustranně zinkovaný, dvoustupňový, dvířka zapuštěná uzamykání energošroubem, s ochran. PVC manžetou pro spodní okraj stož. dvířek</t>
  </si>
  <si>
    <t xml:space="preserve">jmenovitá výška 5m nad terén vč. výzbroje a pojistek : </t>
  </si>
  <si>
    <t xml:space="preserve">sloup bude atypicky vybaven kovovou zásuvkou 230V/16A IP65 umístěnou v horní části tělesa sloupu pro připojení vánočního nebo slavnostního dočasného osvětlení : </t>
  </si>
  <si>
    <t>NEMÁ korektor : 2</t>
  </si>
  <si>
    <t>006</t>
  </si>
  <si>
    <t>Úprava zakončení stožáru pro osazení svítidel ( zakonč. trn)</t>
  </si>
  <si>
    <t>007</t>
  </si>
  <si>
    <t>Svorkovnice stožár. pro připoj. kabelů 4x16 mm 2035 ve stožárech VO</t>
  </si>
  <si>
    <t>008</t>
  </si>
  <si>
    <t>Zalévací spojka odboč. OSZ 2,5-16 vč. svorek 216/1KU-V</t>
  </si>
  <si>
    <t>009</t>
  </si>
  <si>
    <t>PU pěna nízkoexpanzní pistolová 750 ml</t>
  </si>
  <si>
    <t>010</t>
  </si>
  <si>
    <t>Zemnící pásek FeZn 30x4</t>
  </si>
  <si>
    <t>MONT-001</t>
  </si>
  <si>
    <t>MONT-002</t>
  </si>
  <si>
    <t>MONT-003</t>
  </si>
  <si>
    <t>MONT-004</t>
  </si>
  <si>
    <t xml:space="preserve">vybaveno 50% redukcí výkonu, po období36 hodiny před a 5 hodin  po půlnoci, která může být deaktivována při instalaci, díky snadno přístupnému spínači : </t>
  </si>
  <si>
    <t>MONT-005</t>
  </si>
  <si>
    <t>NEMA korektor : 2</t>
  </si>
  <si>
    <t>MONT-006</t>
  </si>
  <si>
    <t>MONT-007</t>
  </si>
  <si>
    <t>MONT-008</t>
  </si>
  <si>
    <t>Zemnící pásek FeZn 30x4 s izolací spojů</t>
  </si>
  <si>
    <t>MONT-009</t>
  </si>
  <si>
    <t>Připojení nových kabelů VO ( CYKY-J 4x16) do stáv. skříní VO</t>
  </si>
  <si>
    <t>MONT-010</t>
  </si>
  <si>
    <t>Přesun a nové osazení stávající rozpojovací jistící skříně VO ( pilíř) a nové zapojení kabelů VO</t>
  </si>
  <si>
    <t>DMT 1</t>
  </si>
  <si>
    <t>Demontáž stáv. rozpojovací jistící skříně VO ( pilíř) - bez poškození pro nové použití</t>
  </si>
  <si>
    <t>DMT 2</t>
  </si>
  <si>
    <t>Demontáž stáv. svítidel hlavního VO - stožárová svítidla včetně stožáru</t>
  </si>
  <si>
    <t>139601103</t>
  </si>
  <si>
    <t>Ruční výkop jam, rýh a šachet v hornině tř. 4</t>
  </si>
  <si>
    <t>162201102</t>
  </si>
  <si>
    <t>Vodorovné přemístění výkopku z hor.1-4 do 50 m</t>
  </si>
  <si>
    <t>174101102</t>
  </si>
  <si>
    <t>Zásyp ruční se zhutněním</t>
  </si>
  <si>
    <t>175101209</t>
  </si>
  <si>
    <t xml:space="preserve">Příplatek za prohození sypaniny </t>
  </si>
  <si>
    <t>199000005</t>
  </si>
  <si>
    <t>Poplatek za skládku zeminy 1- 4, č. dle katal. odpadů 17 05 04</t>
  </si>
  <si>
    <t>460010024</t>
  </si>
  <si>
    <t>Vytýčení kabelové trasy v zastavěném prostoru</t>
  </si>
  <si>
    <t>km</t>
  </si>
  <si>
    <t>460420022</t>
  </si>
  <si>
    <t>Zřízení kabelového lože v rýze š. do 65 cm z písku lože tloušťky 15 cm</t>
  </si>
  <si>
    <t>460490012</t>
  </si>
  <si>
    <t>Fólie výstražná z PVC, šířka 33 cm</t>
  </si>
  <si>
    <t>460600001</t>
  </si>
  <si>
    <t>Naložení a odvoz zeminy odvoz na vzdálenost 1000 m</t>
  </si>
  <si>
    <t>460600002</t>
  </si>
  <si>
    <t>Příplatek za odvoz za každých dalších 1000 m</t>
  </si>
  <si>
    <t>1,6*25</t>
  </si>
  <si>
    <t>460080001R00a</t>
  </si>
  <si>
    <t>Betonový základ stožárů VO</t>
  </si>
  <si>
    <t>230191016</t>
  </si>
  <si>
    <t>Uložení chráničky ve výkopu PE 110x4,2mm</t>
  </si>
  <si>
    <t>pro optický kabel kamerového systému a vedení SATT : 27,0</t>
  </si>
  <si>
    <t>3457114750</t>
  </si>
  <si>
    <t>Trubka kabelová chránička dělená 160/110 délka 1 m</t>
  </si>
  <si>
    <t>Vytýčení kabelové trasy v zastavěném prostoru délka trasy do 100 m</t>
  </si>
  <si>
    <t>460200154</t>
  </si>
  <si>
    <t>Výkop kabelové rýhy 35/70 cm  hor.4 ruční výkop rýhy</t>
  </si>
  <si>
    <t>460420018</t>
  </si>
  <si>
    <t>Zřízení kabelového lože v rýze š.do 35 cm z písku tloušťka vrstvy 15 cm</t>
  </si>
  <si>
    <t>460560154</t>
  </si>
  <si>
    <t>Zához rýhy 35/70 cm, hornina třídy 4 ruční zához rýhy</t>
  </si>
  <si>
    <t>Naložení a odvoz zeminy odvoz na vzdálenost 10000 m</t>
  </si>
  <si>
    <t>27,0*0,35*0,15</t>
  </si>
  <si>
    <t>1,417*8</t>
  </si>
  <si>
    <t>MOB 001 - Odpad. koš ovál. půdorysu na centrální noze, a Al stříškou, objem 45 l, kotveno pod dlažbu ocel. kce s ochran. vrstvou zinku a prášk. vypal. lakem</t>
  </si>
  <si>
    <t>Al profily s černým tvrdoeloxem nebo komaxitem, 3x atyp. délka nohy : 1</t>
  </si>
  <si>
    <t>001a</t>
  </si>
  <si>
    <t>MOB 001 - montáž</t>
  </si>
  <si>
    <t>001b</t>
  </si>
  <si>
    <t>MOB 001 - spodní stavba</t>
  </si>
  <si>
    <t>100001113</t>
  </si>
  <si>
    <t>Vrty, horn. 5, délka 6 m, průměr 110mm</t>
  </si>
  <si>
    <t>111201101</t>
  </si>
  <si>
    <t>Odstranění křovin i s kořeny na ploše do 1000 m2</t>
  </si>
  <si>
    <t>60,0+18,0+27,6</t>
  </si>
  <si>
    <t>162701155</t>
  </si>
  <si>
    <t>Vodorovné přemístění výkopku z hor.5-7 do 10000 m</t>
  </si>
  <si>
    <t>39,0-34,8</t>
  </si>
  <si>
    <t>162701159</t>
  </si>
  <si>
    <t>Příplatek k vod. přemístění hor.5-7 za další 1 km</t>
  </si>
  <si>
    <t>4,2*8</t>
  </si>
  <si>
    <t>162301501</t>
  </si>
  <si>
    <t>Vodorovné přemístění křovin do  5000 m</t>
  </si>
  <si>
    <t>180402113</t>
  </si>
  <si>
    <t>Založení trávníku parkového výsevem svah do 1:1</t>
  </si>
  <si>
    <t>181114711</t>
  </si>
  <si>
    <t>Odstranění kamene sebráním do 15 kg</t>
  </si>
  <si>
    <t>předpoklad : (60,0+18,0)*0,5</t>
  </si>
  <si>
    <t>199000003</t>
  </si>
  <si>
    <t>Poplatek za skládku horniny 5 - 7, č. dle katal. odpadů 17 05 04</t>
  </si>
  <si>
    <t>100001114R00a</t>
  </si>
  <si>
    <t>Vrty, horn. 5, délka 2 m, průměr 240 mm</t>
  </si>
  <si>
    <t xml:space="preserve">Směs travní parková </t>
  </si>
  <si>
    <t>14,4*0,025</t>
  </si>
  <si>
    <t>10364200</t>
  </si>
  <si>
    <t>Ornice pro pozemkové úpravy</t>
  </si>
  <si>
    <t>14,4*0,1</t>
  </si>
  <si>
    <t>211971110</t>
  </si>
  <si>
    <t>Opláštění žeber z geotextilie o sklonu do 1 : 2,5</t>
  </si>
  <si>
    <t>24,0*3,14*0,1</t>
  </si>
  <si>
    <t>212753114</t>
  </si>
  <si>
    <t>Montáž ohebné dren. trubky do rýhy DN 100,bez lože</t>
  </si>
  <si>
    <t>272313621</t>
  </si>
  <si>
    <t>Beton základových kleneb prostý C 20/25</t>
  </si>
  <si>
    <t>podbetonování kaveren - odhad : 16,0</t>
  </si>
  <si>
    <t>275313511</t>
  </si>
  <si>
    <t>Beton základových patek prostý C 12/15</t>
  </si>
  <si>
    <t>vrty : 1,36</t>
  </si>
  <si>
    <t>953943125</t>
  </si>
  <si>
    <t>Osazení kovových předmětů do betonu, 120 kg / kus</t>
  </si>
  <si>
    <t>HEB 140 : 15</t>
  </si>
  <si>
    <t>13388435</t>
  </si>
  <si>
    <t>Tyč ocelová HEB 140, S235JR</t>
  </si>
  <si>
    <t>45,0*34,5*0,001*1,08</t>
  </si>
  <si>
    <t>28611223.A</t>
  </si>
  <si>
    <t>Trubka PVC drenážní flexibilní d 100 mm</t>
  </si>
  <si>
    <t>24,0*1,01</t>
  </si>
  <si>
    <t>69366198</t>
  </si>
  <si>
    <t>Geotextilie 300 g/m2 š. 200cm 100% PP</t>
  </si>
  <si>
    <t>7,536*1,2</t>
  </si>
  <si>
    <t>311321412</t>
  </si>
  <si>
    <t xml:space="preserve">Železobeton nadzákladových zdí C 30/37  </t>
  </si>
  <si>
    <t>311351101</t>
  </si>
  <si>
    <t>Bednění nadzákladových zdí, jednostranné - zřízení</t>
  </si>
  <si>
    <t>(11,2+0,3)*1,2</t>
  </si>
  <si>
    <t>311351102</t>
  </si>
  <si>
    <t>Bednění nadzákladových zdí, jednostranné - odstranění</t>
  </si>
  <si>
    <t>311361921</t>
  </si>
  <si>
    <t>Výztuž nadzákladových zdí ze svařovaných sítí KH 30, drát d 6,0 mm, oko 100 x 100 mm</t>
  </si>
  <si>
    <t>152,38*0,001*1,2</t>
  </si>
  <si>
    <t>568211111</t>
  </si>
  <si>
    <t>Položení geomříže skl.do 1:5, š. do 3 m</t>
  </si>
  <si>
    <t>311211126R00a</t>
  </si>
  <si>
    <t>Zdivo nadzákladové z lomového kamene na maltu cementovou 15 MPa bez dodávky kamene</t>
  </si>
  <si>
    <t xml:space="preserve">předpoklad - použití stávajícího kamene, bude upřesněno při realizaci v souvislosti s množstvím stávajícího : </t>
  </si>
  <si>
    <t xml:space="preserve">řezy 1 a 4 : </t>
  </si>
  <si>
    <t>kámen vyskládaný v líci pažení tl. 0,2-0,4 m : 12,0*0,3</t>
  </si>
  <si>
    <t>kámen za pažením : 21,6</t>
  </si>
  <si>
    <t xml:space="preserve">řezy 2 a 3 : </t>
  </si>
  <si>
    <t>kámen v koruně : 7,2</t>
  </si>
  <si>
    <t>kámen v místě dobetonávky tl. 0,2-0,4 m : 8,0*0,3</t>
  </si>
  <si>
    <t>3-901</t>
  </si>
  <si>
    <t>Montáž ocelové sítě kotvené</t>
  </si>
  <si>
    <t>58953531RX</t>
  </si>
  <si>
    <t>Vysokopevnostní splétaná ocelová síť</t>
  </si>
  <si>
    <t>64,8*1,15</t>
  </si>
  <si>
    <t>69310353</t>
  </si>
  <si>
    <t>Georohož protierozní</t>
  </si>
  <si>
    <t>14,4*1,15</t>
  </si>
  <si>
    <t>998153131</t>
  </si>
  <si>
    <t>Přesun hmot, zdi a valy samostatné zděné do 20 m</t>
  </si>
  <si>
    <t>767995107</t>
  </si>
  <si>
    <t>Výroba a montáž kov. atypických konstr. do 500 kg</t>
  </si>
  <si>
    <t>závit. tyč včetně kotevní hlavy : 80,0*4,75</t>
  </si>
  <si>
    <t>31179134</t>
  </si>
  <si>
    <t>Tyč závitová M30, DIN 975, poz.</t>
  </si>
  <si>
    <t>80,0*1,08</t>
  </si>
  <si>
    <t>998767101</t>
  </si>
  <si>
    <t>Přesun hmot pro zámečnické konstr., výšky do 6 m</t>
  </si>
  <si>
    <t>783222110</t>
  </si>
  <si>
    <t>Nátěr syntetický kovových konstrukcí 2 x antikorozní</t>
  </si>
  <si>
    <t>HEB 140 : 45,0*0,14*4</t>
  </si>
  <si>
    <t>783226100</t>
  </si>
  <si>
    <t>Nátěr syntetický kovových konstrukcí základní</t>
  </si>
  <si>
    <t>767995105</t>
  </si>
  <si>
    <t>Výroba a montáž kov. atypických konstr. do 100 kg</t>
  </si>
  <si>
    <t>50/50/5 : 6,5*6,72</t>
  </si>
  <si>
    <t>plech : 3,14*1,2*(0,05+0,15)*40,0</t>
  </si>
  <si>
    <t>767-901</t>
  </si>
  <si>
    <t>D+M zámku - zabezpečení poklopu</t>
  </si>
  <si>
    <t>13642735RX</t>
  </si>
  <si>
    <t>Plech kortenový tl. 5 mm</t>
  </si>
  <si>
    <t>14587265</t>
  </si>
  <si>
    <t>Profil dutý čtvercový svařovaný S235JRH 50 x 5,0 mm</t>
  </si>
  <si>
    <t>43,68*0,001*1,08</t>
  </si>
  <si>
    <t>50/50/5 : 6,5*0,05*4</t>
  </si>
  <si>
    <t>1-901</t>
  </si>
  <si>
    <t>Dovoz, rozprostření a domodelování násypu do 40 cm - substrát pro výsadbu keřů směs ornice a štěrku 16-32 mm (2:1)</t>
  </si>
  <si>
    <t>1-902</t>
  </si>
  <si>
    <t>Dodání zeolitu do výsadbového substrátu pro výsadbu keřů - 1 kg/m3</t>
  </si>
  <si>
    <t>583326881</t>
  </si>
  <si>
    <t xml:space="preserve">Kamenivo těžené 16/32 </t>
  </si>
  <si>
    <t>183101115</t>
  </si>
  <si>
    <t>Hloub. jamek bez výměny půdy do 0,4 m3, svah 1:5</t>
  </si>
  <si>
    <t>184102123</t>
  </si>
  <si>
    <t>Výsadba dřevin s balem D do 40 cm, na svahu 1:2</t>
  </si>
  <si>
    <t>184202112</t>
  </si>
  <si>
    <t>Ukotvení dřeviny kůly D do 10 cm, dl. do 3 m</t>
  </si>
  <si>
    <t>184804111</t>
  </si>
  <si>
    <t>Ochrana dřevin před okusem zvěří z rákosu v rovině</t>
  </si>
  <si>
    <t>184921093</t>
  </si>
  <si>
    <t>Mulčování rostlin tl. do 0,1 m rovina</t>
  </si>
  <si>
    <t>bude částečně použita štěpka z asanovaných keř. porostů z řešené lokality : 1</t>
  </si>
  <si>
    <t>185804312</t>
  </si>
  <si>
    <t>Zalití rostlin vodou plochy nad 20 m2</t>
  </si>
  <si>
    <t>80l/ strom : 1*0,08</t>
  </si>
  <si>
    <t>185851111</t>
  </si>
  <si>
    <t>Dovoz vody pro zálivku rostlin do 6 km</t>
  </si>
  <si>
    <t>026560699</t>
  </si>
  <si>
    <t>Prunus avium PLENA ( ok 14-16 cm)</t>
  </si>
  <si>
    <t>05217500</t>
  </si>
  <si>
    <t>Kůl ke kotvení dřeviny D 10 mm, délka 2,5 m</t>
  </si>
  <si>
    <t>3 ks/ strom : 1*3</t>
  </si>
  <si>
    <t>103911002</t>
  </si>
  <si>
    <t>Kůra mulčovací - štěpka ( 0,07 m3/ strom)</t>
  </si>
  <si>
    <t>1*0,07</t>
  </si>
  <si>
    <t>10391505.A</t>
  </si>
  <si>
    <t xml:space="preserve">Půdní kondicionér </t>
  </si>
  <si>
    <t>250g/ strom : 1*0,25</t>
  </si>
  <si>
    <t>10391505.AR1</t>
  </si>
  <si>
    <t>Zeolit</t>
  </si>
  <si>
    <t>3 kg/ strom : 1*3</t>
  </si>
  <si>
    <t>184004722</t>
  </si>
  <si>
    <t>Dodávka hnojivé tablety k výsadbě</t>
  </si>
  <si>
    <t>15 ks/ strom : 1*15</t>
  </si>
  <si>
    <t>709213401</t>
  </si>
  <si>
    <t xml:space="preserve">Chránička z bambusu </t>
  </si>
  <si>
    <t>183101112</t>
  </si>
  <si>
    <t>Hloub. jamek bez výměny půdy do 0,02 m3, svah 1:5</t>
  </si>
  <si>
    <t>ve štěrkovém zásypu pod patou svahu : 61</t>
  </si>
  <si>
    <t>184102111</t>
  </si>
  <si>
    <t>Výsadba dřevin s balem D do 20 cm, v rovině</t>
  </si>
  <si>
    <t>184921094</t>
  </si>
  <si>
    <t>Mulčování rostlin tl. do 0,1 m, svah do 1:2</t>
  </si>
  <si>
    <t>linie Spirinea : 24*0,8</t>
  </si>
  <si>
    <t>5l/ rostlina : 70*0,005</t>
  </si>
  <si>
    <t>183101112R00a</t>
  </si>
  <si>
    <t>Hloub. jamek bez výměny půdy do 0,02 m3, svah 1:5 ve ztížených podmínkách - popínavé rostliny</t>
  </si>
  <si>
    <t>184102111R00a</t>
  </si>
  <si>
    <t>Výsadba dřevin s balem D do 20 cm, v rovině ve ztížených podmínkách - popínavé rostliny</t>
  </si>
  <si>
    <t>02654935Ra</t>
  </si>
  <si>
    <t>Tavolník - Spiraea vanhouttei  v. 40-60 cm</t>
  </si>
  <si>
    <t>02654935Rb</t>
  </si>
  <si>
    <t>Parthenocissus quinquefolia  v. 60-80 cm</t>
  </si>
  <si>
    <t>10391505.ARa</t>
  </si>
  <si>
    <t>Hydroabsorbent</t>
  </si>
  <si>
    <t>50g/ ks : 70*0,05</t>
  </si>
  <si>
    <t>1 ks/ rostlina : 70*1</t>
  </si>
  <si>
    <t>111104211</t>
  </si>
  <si>
    <t>Pokosení trávníku parkov. svah do 1:5, odvoz 20 km</t>
  </si>
  <si>
    <t>2x pokos : 75*2</t>
  </si>
  <si>
    <t>183403253</t>
  </si>
  <si>
    <t>Obdělání půdy hrabáním, na svahu 1:2</t>
  </si>
  <si>
    <t>183403261</t>
  </si>
  <si>
    <t>Obdělání půdy válením, na svahu 1:2</t>
  </si>
  <si>
    <t>00572400Ra</t>
  </si>
  <si>
    <t>Směs travní - výsevek 8 g/m2</t>
  </si>
  <si>
    <t>75*0,008</t>
  </si>
  <si>
    <t>11d-001</t>
  </si>
  <si>
    <t>Dodávka a rozhoz rostlinných řízků - Sedum album, Sedum acre</t>
  </si>
  <si>
    <t>95-001</t>
  </si>
  <si>
    <t>Přesun zbytkového materiálu, kontejnery z dodávek zeleně, baly a ostatní odp. materiál  z vegetační úpravy</t>
  </si>
  <si>
    <t>998231311</t>
  </si>
  <si>
    <t>Přesun hmot pro sadovnické a krajin. úpravy do 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</si>
</sst>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7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SUMIF(F63:F85,A16,I63:I85)+SUMIF(F63:F85,"PSU",I63:I85)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SUMIF(F63:F85,A17,I63:I85)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SUMIF(F63:F85,A18,I63:I85)</f>
        <v>0</v>
      </c>
      <c r="J18" s="85"/>
    </row>
    <row r="19" spans="1:10" ht="23.25" customHeight="1" x14ac:dyDescent="0.2">
      <c r="A19" s="194" t="s">
        <v>111</v>
      </c>
      <c r="B19" s="38" t="s">
        <v>29</v>
      </c>
      <c r="C19" s="62"/>
      <c r="D19" s="63"/>
      <c r="E19" s="83"/>
      <c r="F19" s="84"/>
      <c r="G19" s="83"/>
      <c r="H19" s="84"/>
      <c r="I19" s="83">
        <f>SUMIF(F63:F85,A19,I63:I85)</f>
        <v>0</v>
      </c>
      <c r="J19" s="85"/>
    </row>
    <row r="20" spans="1:10" ht="23.25" customHeight="1" x14ac:dyDescent="0.2">
      <c r="A20" s="194" t="s">
        <v>112</v>
      </c>
      <c r="B20" s="38" t="s">
        <v>30</v>
      </c>
      <c r="C20" s="62"/>
      <c r="D20" s="63"/>
      <c r="E20" s="83"/>
      <c r="F20" s="84"/>
      <c r="G20" s="83"/>
      <c r="H20" s="84"/>
      <c r="I20" s="83">
        <f>SUMIF(F63:F85,A20,I63:I85)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'001 1 Pol'!AE20+'C 102 1 Pol'!AE81+'C 403 1 Pol'!AE71+'C 404 1 Pol'!AE24+'C 704 1 Pol'!AE14+'C 705 1 Pol'!AE77+'C 706 1 Pol'!AE22+'C 802 1 Pol'!AE69</f>
        <v>0</v>
      </c>
      <c r="G39" s="147">
        <f>'001 1 Pol'!AF20+'C 102 1 Pol'!AF81+'C 403 1 Pol'!AF71+'C 404 1 Pol'!AF24+'C 704 1 Pol'!AF14+'C 705 1 Pol'!AF77+'C 706 1 Pol'!AF22+'C 802 1 Pol'!AF69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'001 1 Pol'!AE20</f>
        <v>0</v>
      </c>
      <c r="G40" s="153">
        <f>'001 1 Pol'!AF20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'001 1 Pol'!AE20</f>
        <v>0</v>
      </c>
      <c r="G41" s="148">
        <f>'001 1 Pol'!AF20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50</v>
      </c>
      <c r="C42" s="151" t="s">
        <v>51</v>
      </c>
      <c r="D42" s="151"/>
      <c r="E42" s="151"/>
      <c r="F42" s="152">
        <f>'C 102 1 Pol'!AE81</f>
        <v>0</v>
      </c>
      <c r="G42" s="153">
        <f>'C 102 1 Pol'!AF81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48</v>
      </c>
      <c r="C43" s="145" t="s">
        <v>51</v>
      </c>
      <c r="D43" s="145"/>
      <c r="E43" s="145"/>
      <c r="F43" s="156">
        <f>'C 102 1 Pol'!AE81</f>
        <v>0</v>
      </c>
      <c r="G43" s="148">
        <f>'C 102 1 Pol'!AF81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52</v>
      </c>
      <c r="C44" s="151" t="s">
        <v>53</v>
      </c>
      <c r="D44" s="151"/>
      <c r="E44" s="151"/>
      <c r="F44" s="152">
        <f>'C 403 1 Pol'!AE71</f>
        <v>0</v>
      </c>
      <c r="G44" s="153">
        <f>'C 403 1 Pol'!AF71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48</v>
      </c>
      <c r="C45" s="145" t="s">
        <v>53</v>
      </c>
      <c r="D45" s="145"/>
      <c r="E45" s="145"/>
      <c r="F45" s="156">
        <f>'C 403 1 Pol'!AE71</f>
        <v>0</v>
      </c>
      <c r="G45" s="148">
        <f>'C 403 1 Pol'!AF71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54</v>
      </c>
      <c r="C46" s="151" t="s">
        <v>55</v>
      </c>
      <c r="D46" s="151"/>
      <c r="E46" s="151"/>
      <c r="F46" s="152">
        <f>'C 404 1 Pol'!AE24</f>
        <v>0</v>
      </c>
      <c r="G46" s="153">
        <f>'C 404 1 Pol'!AF24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48</v>
      </c>
      <c r="C47" s="145" t="s">
        <v>55</v>
      </c>
      <c r="D47" s="145"/>
      <c r="E47" s="145"/>
      <c r="F47" s="156">
        <f>'C 404 1 Pol'!AE24</f>
        <v>0</v>
      </c>
      <c r="G47" s="148">
        <f>'C 404 1 Pol'!AF24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56</v>
      </c>
      <c r="C48" s="151" t="s">
        <v>57</v>
      </c>
      <c r="D48" s="151"/>
      <c r="E48" s="151"/>
      <c r="F48" s="152">
        <f>'C 704 1 Pol'!AE14</f>
        <v>0</v>
      </c>
      <c r="G48" s="153">
        <f>'C 704 1 Pol'!AF14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48</v>
      </c>
      <c r="C49" s="145" t="s">
        <v>57</v>
      </c>
      <c r="D49" s="145"/>
      <c r="E49" s="145"/>
      <c r="F49" s="156">
        <f>'C 704 1 Pol'!AE14</f>
        <v>0</v>
      </c>
      <c r="G49" s="148">
        <f>'C 704 1 Pol'!AF14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2</v>
      </c>
      <c r="B50" s="150" t="s">
        <v>58</v>
      </c>
      <c r="C50" s="151" t="s">
        <v>59</v>
      </c>
      <c r="D50" s="151"/>
      <c r="E50" s="151"/>
      <c r="F50" s="152">
        <f>'C 705 1 Pol'!AE77</f>
        <v>0</v>
      </c>
      <c r="G50" s="153">
        <f>'C 705 1 Pol'!AF77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48</v>
      </c>
      <c r="C51" s="145" t="s">
        <v>59</v>
      </c>
      <c r="D51" s="145"/>
      <c r="E51" s="145"/>
      <c r="F51" s="156">
        <f>'C 705 1 Pol'!AE77</f>
        <v>0</v>
      </c>
      <c r="G51" s="148">
        <f>'C 705 1 Pol'!AF77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2</v>
      </c>
      <c r="B52" s="150" t="s">
        <v>60</v>
      </c>
      <c r="C52" s="151" t="s">
        <v>61</v>
      </c>
      <c r="D52" s="151"/>
      <c r="E52" s="151"/>
      <c r="F52" s="152">
        <f>'C 706 1 Pol'!AE22</f>
        <v>0</v>
      </c>
      <c r="G52" s="153">
        <f>'C 706 1 Pol'!AF22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48</v>
      </c>
      <c r="C53" s="145" t="s">
        <v>61</v>
      </c>
      <c r="D53" s="145"/>
      <c r="E53" s="145"/>
      <c r="F53" s="156">
        <f>'C 706 1 Pol'!AE22</f>
        <v>0</v>
      </c>
      <c r="G53" s="148">
        <f>'C 706 1 Pol'!AF22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2</v>
      </c>
      <c r="B54" s="150" t="s">
        <v>62</v>
      </c>
      <c r="C54" s="151" t="s">
        <v>63</v>
      </c>
      <c r="D54" s="151"/>
      <c r="E54" s="151"/>
      <c r="F54" s="152">
        <f>'C 802 1 Pol'!AE69</f>
        <v>0</v>
      </c>
      <c r="G54" s="153">
        <f>'C 802 1 Pol'!AF69</f>
        <v>0</v>
      </c>
      <c r="H54" s="153">
        <f>(F54*SazbaDPH1/100)+(G54*SazbaDPH2/100)</f>
        <v>0</v>
      </c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48</v>
      </c>
      <c r="C55" s="145" t="s">
        <v>64</v>
      </c>
      <c r="D55" s="145"/>
      <c r="E55" s="145"/>
      <c r="F55" s="156">
        <f>'C 802 1 Pol'!AE69</f>
        <v>0</v>
      </c>
      <c r="G55" s="148">
        <f>'C 802 1 Pol'!AF69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/>
      <c r="B56" s="157" t="s">
        <v>65</v>
      </c>
      <c r="C56" s="158"/>
      <c r="D56" s="158"/>
      <c r="E56" s="159"/>
      <c r="F56" s="160">
        <f>SUMIF(A39:A55,"=1",F39:F55)</f>
        <v>0</v>
      </c>
      <c r="G56" s="161">
        <f>SUMIF(A39:A55,"=1",G39:G55)</f>
        <v>0</v>
      </c>
      <c r="H56" s="161">
        <f>SUMIF(A39:A55,"=1",H39:H55)</f>
        <v>0</v>
      </c>
      <c r="I56" s="161">
        <f>SUMIF(A39:A55,"=1",I39:I55)</f>
        <v>0</v>
      </c>
      <c r="J56" s="162">
        <f>SUMIF(A39:A55,"=1",J39:J55)</f>
        <v>0</v>
      </c>
    </row>
    <row r="60" spans="1:10" ht="15.75" x14ac:dyDescent="0.25">
      <c r="B60" s="173" t="s">
        <v>67</v>
      </c>
    </row>
    <row r="62" spans="1:10" ht="25.5" customHeight="1" x14ac:dyDescent="0.2">
      <c r="A62" s="175"/>
      <c r="B62" s="178" t="s">
        <v>18</v>
      </c>
      <c r="C62" s="178" t="s">
        <v>6</v>
      </c>
      <c r="D62" s="179"/>
      <c r="E62" s="179"/>
      <c r="F62" s="180" t="s">
        <v>68</v>
      </c>
      <c r="G62" s="180"/>
      <c r="H62" s="180"/>
      <c r="I62" s="180" t="s">
        <v>31</v>
      </c>
      <c r="J62" s="180" t="s">
        <v>0</v>
      </c>
    </row>
    <row r="63" spans="1:10" ht="36.75" customHeight="1" x14ac:dyDescent="0.2">
      <c r="A63" s="176"/>
      <c r="B63" s="181" t="s">
        <v>48</v>
      </c>
      <c r="C63" s="182" t="s">
        <v>69</v>
      </c>
      <c r="D63" s="183"/>
      <c r="E63" s="183"/>
      <c r="F63" s="190" t="s">
        <v>26</v>
      </c>
      <c r="G63" s="191"/>
      <c r="H63" s="191"/>
      <c r="I63" s="191">
        <f>'C 102 1 Pol'!G8+'C 705 1 Pol'!G8+'C 802 1 Pol'!G8</f>
        <v>0</v>
      </c>
      <c r="J63" s="187" t="str">
        <f>IF(I86=0,"",I63/I86*100)</f>
        <v/>
      </c>
    </row>
    <row r="64" spans="1:10" ht="36.75" customHeight="1" x14ac:dyDescent="0.2">
      <c r="A64" s="176"/>
      <c r="B64" s="181" t="s">
        <v>70</v>
      </c>
      <c r="C64" s="182" t="s">
        <v>71</v>
      </c>
      <c r="D64" s="183"/>
      <c r="E64" s="183"/>
      <c r="F64" s="190" t="s">
        <v>26</v>
      </c>
      <c r="G64" s="191"/>
      <c r="H64" s="191"/>
      <c r="I64" s="191">
        <f>'C 802 1 Pol'!G14</f>
        <v>0</v>
      </c>
      <c r="J64" s="187" t="str">
        <f>IF(I86=0,"",I64/I86*100)</f>
        <v/>
      </c>
    </row>
    <row r="65" spans="1:10" ht="36.75" customHeight="1" x14ac:dyDescent="0.2">
      <c r="A65" s="176"/>
      <c r="B65" s="181" t="s">
        <v>72</v>
      </c>
      <c r="C65" s="182" t="s">
        <v>73</v>
      </c>
      <c r="D65" s="183"/>
      <c r="E65" s="183"/>
      <c r="F65" s="190" t="s">
        <v>26</v>
      </c>
      <c r="G65" s="191"/>
      <c r="H65" s="191"/>
      <c r="I65" s="191">
        <f>'C 802 1 Pol'!G36</f>
        <v>0</v>
      </c>
      <c r="J65" s="187" t="str">
        <f>IF(I86=0,"",I65/I86*100)</f>
        <v/>
      </c>
    </row>
    <row r="66" spans="1:10" ht="36.75" customHeight="1" x14ac:dyDescent="0.2">
      <c r="A66" s="176"/>
      <c r="B66" s="181" t="s">
        <v>74</v>
      </c>
      <c r="C66" s="182" t="s">
        <v>75</v>
      </c>
      <c r="D66" s="183"/>
      <c r="E66" s="183"/>
      <c r="F66" s="190" t="s">
        <v>26</v>
      </c>
      <c r="G66" s="191"/>
      <c r="H66" s="191"/>
      <c r="I66" s="191">
        <f>'C 802 1 Pol'!G54</f>
        <v>0</v>
      </c>
      <c r="J66" s="187" t="str">
        <f>IF(I86=0,"",I66/I86*100)</f>
        <v/>
      </c>
    </row>
    <row r="67" spans="1:10" ht="36.75" customHeight="1" x14ac:dyDescent="0.2">
      <c r="A67" s="176"/>
      <c r="B67" s="181" t="s">
        <v>76</v>
      </c>
      <c r="C67" s="182" t="s">
        <v>77</v>
      </c>
      <c r="D67" s="183"/>
      <c r="E67" s="183"/>
      <c r="F67" s="190" t="s">
        <v>26</v>
      </c>
      <c r="G67" s="191"/>
      <c r="H67" s="191"/>
      <c r="I67" s="191">
        <f>'C 802 1 Pol'!G62</f>
        <v>0</v>
      </c>
      <c r="J67" s="187" t="str">
        <f>IF(I86=0,"",I67/I86*100)</f>
        <v/>
      </c>
    </row>
    <row r="68" spans="1:10" ht="36.75" customHeight="1" x14ac:dyDescent="0.2">
      <c r="A68" s="176"/>
      <c r="B68" s="181" t="s">
        <v>78</v>
      </c>
      <c r="C68" s="182" t="s">
        <v>79</v>
      </c>
      <c r="D68" s="183"/>
      <c r="E68" s="183"/>
      <c r="F68" s="190" t="s">
        <v>26</v>
      </c>
      <c r="G68" s="191"/>
      <c r="H68" s="191"/>
      <c r="I68" s="191">
        <f>'C 705 1 Pol'!G27</f>
        <v>0</v>
      </c>
      <c r="J68" s="187" t="str">
        <f>IF(I86=0,"",I68/I86*100)</f>
        <v/>
      </c>
    </row>
    <row r="69" spans="1:10" ht="36.75" customHeight="1" x14ac:dyDescent="0.2">
      <c r="A69" s="176"/>
      <c r="B69" s="181" t="s">
        <v>80</v>
      </c>
      <c r="C69" s="182" t="s">
        <v>81</v>
      </c>
      <c r="D69" s="183"/>
      <c r="E69" s="183"/>
      <c r="F69" s="190" t="s">
        <v>26</v>
      </c>
      <c r="G69" s="191"/>
      <c r="H69" s="191"/>
      <c r="I69" s="191">
        <f>'C 705 1 Pol'!G43</f>
        <v>0</v>
      </c>
      <c r="J69" s="187" t="str">
        <f>IF(I86=0,"",I69/I86*100)</f>
        <v/>
      </c>
    </row>
    <row r="70" spans="1:10" ht="36.75" customHeight="1" x14ac:dyDescent="0.2">
      <c r="A70" s="176"/>
      <c r="B70" s="181" t="s">
        <v>82</v>
      </c>
      <c r="C70" s="182" t="s">
        <v>83</v>
      </c>
      <c r="D70" s="183"/>
      <c r="E70" s="183"/>
      <c r="F70" s="190" t="s">
        <v>26</v>
      </c>
      <c r="G70" s="191"/>
      <c r="H70" s="191"/>
      <c r="I70" s="191">
        <f>'C 102 1 Pol'!G41</f>
        <v>0</v>
      </c>
      <c r="J70" s="187" t="str">
        <f>IF(I86=0,"",I70/I86*100)</f>
        <v/>
      </c>
    </row>
    <row r="71" spans="1:10" ht="36.75" customHeight="1" x14ac:dyDescent="0.2">
      <c r="A71" s="176"/>
      <c r="B71" s="181" t="s">
        <v>84</v>
      </c>
      <c r="C71" s="182" t="s">
        <v>85</v>
      </c>
      <c r="D71" s="183"/>
      <c r="E71" s="183"/>
      <c r="F71" s="190" t="s">
        <v>26</v>
      </c>
      <c r="G71" s="191"/>
      <c r="H71" s="191"/>
      <c r="I71" s="191">
        <f>'C 102 1 Pol'!G54</f>
        <v>0</v>
      </c>
      <c r="J71" s="187" t="str">
        <f>IF(I86=0,"",I71/I86*100)</f>
        <v/>
      </c>
    </row>
    <row r="72" spans="1:10" ht="36.75" customHeight="1" x14ac:dyDescent="0.2">
      <c r="A72" s="176"/>
      <c r="B72" s="181" t="s">
        <v>86</v>
      </c>
      <c r="C72" s="182" t="s">
        <v>87</v>
      </c>
      <c r="D72" s="183"/>
      <c r="E72" s="183"/>
      <c r="F72" s="190" t="s">
        <v>26</v>
      </c>
      <c r="G72" s="191"/>
      <c r="H72" s="191"/>
      <c r="I72" s="191">
        <f>'C 802 1 Pol'!G64</f>
        <v>0</v>
      </c>
      <c r="J72" s="187" t="str">
        <f>IF(I86=0,"",I72/I86*100)</f>
        <v/>
      </c>
    </row>
    <row r="73" spans="1:10" ht="36.75" customHeight="1" x14ac:dyDescent="0.2">
      <c r="A73" s="176"/>
      <c r="B73" s="181" t="s">
        <v>88</v>
      </c>
      <c r="C73" s="182" t="s">
        <v>89</v>
      </c>
      <c r="D73" s="183"/>
      <c r="E73" s="183"/>
      <c r="F73" s="190" t="s">
        <v>26</v>
      </c>
      <c r="G73" s="191"/>
      <c r="H73" s="191"/>
      <c r="I73" s="191">
        <f>'C 102 1 Pol'!G70</f>
        <v>0</v>
      </c>
      <c r="J73" s="187" t="str">
        <f>IF(I86=0,"",I73/I86*100)</f>
        <v/>
      </c>
    </row>
    <row r="74" spans="1:10" ht="36.75" customHeight="1" x14ac:dyDescent="0.2">
      <c r="A74" s="176"/>
      <c r="B74" s="181" t="s">
        <v>90</v>
      </c>
      <c r="C74" s="182" t="s">
        <v>91</v>
      </c>
      <c r="D74" s="183"/>
      <c r="E74" s="183"/>
      <c r="F74" s="190" t="s">
        <v>26</v>
      </c>
      <c r="G74" s="191"/>
      <c r="H74" s="191"/>
      <c r="I74" s="191">
        <f>'C 102 1 Pol'!G74+'C 705 1 Pol'!G64+'C 802 1 Pol'!G66</f>
        <v>0</v>
      </c>
      <c r="J74" s="187" t="str">
        <f>IF(I86=0,"",I74/I86*100)</f>
        <v/>
      </c>
    </row>
    <row r="75" spans="1:10" ht="36.75" customHeight="1" x14ac:dyDescent="0.2">
      <c r="A75" s="176"/>
      <c r="B75" s="181" t="s">
        <v>92</v>
      </c>
      <c r="C75" s="182" t="s">
        <v>93</v>
      </c>
      <c r="D75" s="183"/>
      <c r="E75" s="183"/>
      <c r="F75" s="190" t="s">
        <v>27</v>
      </c>
      <c r="G75" s="191"/>
      <c r="H75" s="191"/>
      <c r="I75" s="191">
        <f>'C 705 1 Pol'!G66+'C 706 1 Pol'!G8</f>
        <v>0</v>
      </c>
      <c r="J75" s="187" t="str">
        <f>IF(I86=0,"",I75/I86*100)</f>
        <v/>
      </c>
    </row>
    <row r="76" spans="1:10" ht="36.75" customHeight="1" x14ac:dyDescent="0.2">
      <c r="A76" s="176"/>
      <c r="B76" s="181" t="s">
        <v>94</v>
      </c>
      <c r="C76" s="182" t="s">
        <v>95</v>
      </c>
      <c r="D76" s="183"/>
      <c r="E76" s="183"/>
      <c r="F76" s="190" t="s">
        <v>27</v>
      </c>
      <c r="G76" s="191"/>
      <c r="H76" s="191"/>
      <c r="I76" s="191">
        <f>'C 705 1 Pol'!G72+'C 706 1 Pol'!G17</f>
        <v>0</v>
      </c>
      <c r="J76" s="187" t="str">
        <f>IF(I86=0,"",I76/I86*100)</f>
        <v/>
      </c>
    </row>
    <row r="77" spans="1:10" ht="36.75" customHeight="1" x14ac:dyDescent="0.2">
      <c r="A77" s="176"/>
      <c r="B77" s="181" t="s">
        <v>96</v>
      </c>
      <c r="C77" s="182" t="s">
        <v>97</v>
      </c>
      <c r="D77" s="183"/>
      <c r="E77" s="183"/>
      <c r="F77" s="190" t="s">
        <v>27</v>
      </c>
      <c r="G77" s="191"/>
      <c r="H77" s="191"/>
      <c r="I77" s="191">
        <f>'C 704 1 Pol'!G8</f>
        <v>0</v>
      </c>
      <c r="J77" s="187" t="str">
        <f>IF(I86=0,"",I77/I86*100)</f>
        <v/>
      </c>
    </row>
    <row r="78" spans="1:10" ht="36.75" customHeight="1" x14ac:dyDescent="0.2">
      <c r="A78" s="176"/>
      <c r="B78" s="181" t="s">
        <v>98</v>
      </c>
      <c r="C78" s="182" t="s">
        <v>99</v>
      </c>
      <c r="D78" s="183"/>
      <c r="E78" s="183"/>
      <c r="F78" s="190" t="s">
        <v>28</v>
      </c>
      <c r="G78" s="191"/>
      <c r="H78" s="191"/>
      <c r="I78" s="191">
        <f>'C 403 1 Pol'!G8</f>
        <v>0</v>
      </c>
      <c r="J78" s="187" t="str">
        <f>IF(I86=0,"",I78/I86*100)</f>
        <v/>
      </c>
    </row>
    <row r="79" spans="1:10" ht="36.75" customHeight="1" x14ac:dyDescent="0.2">
      <c r="A79" s="176"/>
      <c r="B79" s="181" t="s">
        <v>100</v>
      </c>
      <c r="C79" s="182" t="s">
        <v>101</v>
      </c>
      <c r="D79" s="183"/>
      <c r="E79" s="183"/>
      <c r="F79" s="190" t="s">
        <v>28</v>
      </c>
      <c r="G79" s="191"/>
      <c r="H79" s="191"/>
      <c r="I79" s="191">
        <f>'C 403 1 Pol'!G31</f>
        <v>0</v>
      </c>
      <c r="J79" s="187" t="str">
        <f>IF(I86=0,"",I79/I86*100)</f>
        <v/>
      </c>
    </row>
    <row r="80" spans="1:10" ht="36.75" customHeight="1" x14ac:dyDescent="0.2">
      <c r="A80" s="176"/>
      <c r="B80" s="181" t="s">
        <v>102</v>
      </c>
      <c r="C80" s="182" t="s">
        <v>103</v>
      </c>
      <c r="D80" s="183"/>
      <c r="E80" s="183"/>
      <c r="F80" s="190" t="s">
        <v>28</v>
      </c>
      <c r="G80" s="191"/>
      <c r="H80" s="191"/>
      <c r="I80" s="191">
        <f>'C 403 1 Pol'!G54</f>
        <v>0</v>
      </c>
      <c r="J80" s="187" t="str">
        <f>IF(I86=0,"",I80/I86*100)</f>
        <v/>
      </c>
    </row>
    <row r="81" spans="1:10" ht="36.75" customHeight="1" x14ac:dyDescent="0.2">
      <c r="A81" s="176"/>
      <c r="B81" s="181" t="s">
        <v>104</v>
      </c>
      <c r="C81" s="182" t="s">
        <v>105</v>
      </c>
      <c r="D81" s="183"/>
      <c r="E81" s="183"/>
      <c r="F81" s="190" t="s">
        <v>28</v>
      </c>
      <c r="G81" s="191"/>
      <c r="H81" s="191"/>
      <c r="I81" s="191">
        <f>'C 404 1 Pol'!G8</f>
        <v>0</v>
      </c>
      <c r="J81" s="187" t="str">
        <f>IF(I86=0,"",I81/I86*100)</f>
        <v/>
      </c>
    </row>
    <row r="82" spans="1:10" ht="36.75" customHeight="1" x14ac:dyDescent="0.2">
      <c r="A82" s="176"/>
      <c r="B82" s="181" t="s">
        <v>106</v>
      </c>
      <c r="C82" s="182" t="s">
        <v>107</v>
      </c>
      <c r="D82" s="183"/>
      <c r="E82" s="183"/>
      <c r="F82" s="190" t="s">
        <v>28</v>
      </c>
      <c r="G82" s="191"/>
      <c r="H82" s="191"/>
      <c r="I82" s="191">
        <f>'C 403 1 Pol'!G57+'C 404 1 Pol'!G12</f>
        <v>0</v>
      </c>
      <c r="J82" s="187" t="str">
        <f>IF(I86=0,"",I82/I86*100)</f>
        <v/>
      </c>
    </row>
    <row r="83" spans="1:10" ht="36.75" customHeight="1" x14ac:dyDescent="0.2">
      <c r="A83" s="176"/>
      <c r="B83" s="181" t="s">
        <v>108</v>
      </c>
      <c r="C83" s="182" t="s">
        <v>109</v>
      </c>
      <c r="D83" s="183"/>
      <c r="E83" s="183"/>
      <c r="F83" s="190" t="s">
        <v>110</v>
      </c>
      <c r="G83" s="191"/>
      <c r="H83" s="191"/>
      <c r="I83" s="191">
        <f>'C 102 1 Pol'!G76</f>
        <v>0</v>
      </c>
      <c r="J83" s="187" t="str">
        <f>IF(I86=0,"",I83/I86*100)</f>
        <v/>
      </c>
    </row>
    <row r="84" spans="1:10" ht="36.75" customHeight="1" x14ac:dyDescent="0.2">
      <c r="A84" s="176"/>
      <c r="B84" s="181" t="s">
        <v>111</v>
      </c>
      <c r="C84" s="182" t="s">
        <v>29</v>
      </c>
      <c r="D84" s="183"/>
      <c r="E84" s="183"/>
      <c r="F84" s="190" t="s">
        <v>111</v>
      </c>
      <c r="G84" s="191"/>
      <c r="H84" s="191"/>
      <c r="I84" s="191">
        <f>'001 1 Pol'!G8</f>
        <v>0</v>
      </c>
      <c r="J84" s="187" t="str">
        <f>IF(I86=0,"",I84/I86*100)</f>
        <v/>
      </c>
    </row>
    <row r="85" spans="1:10" ht="36.75" customHeight="1" x14ac:dyDescent="0.2">
      <c r="A85" s="176"/>
      <c r="B85" s="181" t="s">
        <v>112</v>
      </c>
      <c r="C85" s="182" t="s">
        <v>30</v>
      </c>
      <c r="D85" s="183"/>
      <c r="E85" s="183"/>
      <c r="F85" s="190" t="s">
        <v>112</v>
      </c>
      <c r="G85" s="191"/>
      <c r="H85" s="191"/>
      <c r="I85" s="191">
        <f>'001 1 Pol'!G13</f>
        <v>0</v>
      </c>
      <c r="J85" s="187" t="str">
        <f>IF(I86=0,"",I85/I86*100)</f>
        <v/>
      </c>
    </row>
    <row r="86" spans="1:10" ht="25.5" customHeight="1" x14ac:dyDescent="0.2">
      <c r="A86" s="177"/>
      <c r="B86" s="184" t="s">
        <v>1</v>
      </c>
      <c r="C86" s="185"/>
      <c r="D86" s="186"/>
      <c r="E86" s="186"/>
      <c r="F86" s="192"/>
      <c r="G86" s="193"/>
      <c r="H86" s="193"/>
      <c r="I86" s="193">
        <f>SUM(I63:I85)</f>
        <v>0</v>
      </c>
      <c r="J86" s="188">
        <f>SUM(J63:J85)</f>
        <v>0</v>
      </c>
    </row>
    <row r="87" spans="1:10" x14ac:dyDescent="0.2">
      <c r="F87" s="133"/>
      <c r="G87" s="133"/>
      <c r="H87" s="133"/>
      <c r="I87" s="133"/>
      <c r="J87" s="189"/>
    </row>
    <row r="88" spans="1:10" x14ac:dyDescent="0.2">
      <c r="F88" s="133"/>
      <c r="G88" s="133"/>
      <c r="H88" s="133"/>
      <c r="I88" s="133"/>
      <c r="J88" s="189"/>
    </row>
    <row r="89" spans="1:10" x14ac:dyDescent="0.2">
      <c r="F89" s="133"/>
      <c r="G89" s="133"/>
      <c r="H89" s="133"/>
      <c r="I89" s="133"/>
      <c r="J89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B56:E56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111</v>
      </c>
      <c r="C8" s="253" t="s">
        <v>29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3"/>
      <c r="U8" s="233"/>
      <c r="V8" s="233">
        <f>SUM(V9:V12)</f>
        <v>0</v>
      </c>
      <c r="W8" s="233"/>
      <c r="X8" s="233"/>
      <c r="Y8" s="233"/>
      <c r="AG8" t="s">
        <v>140</v>
      </c>
    </row>
    <row r="9" spans="1:60" outlineLevel="1" x14ac:dyDescent="0.2">
      <c r="A9" s="247">
        <v>1</v>
      </c>
      <c r="B9" s="248" t="s">
        <v>141</v>
      </c>
      <c r="C9" s="254" t="s">
        <v>142</v>
      </c>
      <c r="D9" s="249" t="s">
        <v>143</v>
      </c>
      <c r="E9" s="250">
        <v>1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145</v>
      </c>
      <c r="U9" s="230">
        <v>0</v>
      </c>
      <c r="V9" s="230">
        <f>ROUND(E9*U9,2)</f>
        <v>0</v>
      </c>
      <c r="W9" s="230"/>
      <c r="X9" s="230" t="s">
        <v>49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148</v>
      </c>
      <c r="C10" s="254" t="s">
        <v>149</v>
      </c>
      <c r="D10" s="249" t="s">
        <v>143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144</v>
      </c>
      <c r="T10" s="230" t="s">
        <v>145</v>
      </c>
      <c r="U10" s="230">
        <v>0</v>
      </c>
      <c r="V10" s="230">
        <f>ROUND(E10*U10,2)</f>
        <v>0</v>
      </c>
      <c r="W10" s="230"/>
      <c r="X10" s="230" t="s">
        <v>49</v>
      </c>
      <c r="Y10" s="230" t="s">
        <v>146</v>
      </c>
      <c r="Z10" s="210"/>
      <c r="AA10" s="210"/>
      <c r="AB10" s="210"/>
      <c r="AC10" s="210"/>
      <c r="AD10" s="210"/>
      <c r="AE10" s="210"/>
      <c r="AF10" s="210"/>
      <c r="AG10" s="210" t="s">
        <v>147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150</v>
      </c>
      <c r="C11" s="254" t="s">
        <v>151</v>
      </c>
      <c r="D11" s="249" t="s">
        <v>143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144</v>
      </c>
      <c r="T11" s="230" t="s">
        <v>145</v>
      </c>
      <c r="U11" s="230">
        <v>0</v>
      </c>
      <c r="V11" s="230">
        <f>ROUND(E11*U11,2)</f>
        <v>0</v>
      </c>
      <c r="W11" s="230"/>
      <c r="X11" s="230" t="s">
        <v>49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152</v>
      </c>
      <c r="C12" s="254" t="s">
        <v>153</v>
      </c>
      <c r="D12" s="249" t="s">
        <v>143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144</v>
      </c>
      <c r="T12" s="230" t="s">
        <v>145</v>
      </c>
      <c r="U12" s="230">
        <v>0</v>
      </c>
      <c r="V12" s="230">
        <f>ROUND(E12*U12,2)</f>
        <v>0</v>
      </c>
      <c r="W12" s="230"/>
      <c r="X12" s="230" t="s">
        <v>49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147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4" t="s">
        <v>139</v>
      </c>
      <c r="B13" s="235" t="s">
        <v>112</v>
      </c>
      <c r="C13" s="253" t="s">
        <v>30</v>
      </c>
      <c r="D13" s="236"/>
      <c r="E13" s="237"/>
      <c r="F13" s="238"/>
      <c r="G13" s="239">
        <f>SUMIF(AG14:AG18,"&lt;&gt;NOR",G14:G18)</f>
        <v>0</v>
      </c>
      <c r="H13" s="233"/>
      <c r="I13" s="233">
        <f>SUM(I14:I18)</f>
        <v>0</v>
      </c>
      <c r="J13" s="233"/>
      <c r="K13" s="233">
        <f>SUM(K14:K18)</f>
        <v>0</v>
      </c>
      <c r="L13" s="233"/>
      <c r="M13" s="233">
        <f>SUM(M14:M18)</f>
        <v>0</v>
      </c>
      <c r="N13" s="232"/>
      <c r="O13" s="232">
        <f>SUM(O14:O18)</f>
        <v>0</v>
      </c>
      <c r="P13" s="232"/>
      <c r="Q13" s="232">
        <f>SUM(Q14:Q18)</f>
        <v>0</v>
      </c>
      <c r="R13" s="233"/>
      <c r="S13" s="233"/>
      <c r="T13" s="233"/>
      <c r="U13" s="233"/>
      <c r="V13" s="233">
        <f>SUM(V14:V18)</f>
        <v>0</v>
      </c>
      <c r="W13" s="233"/>
      <c r="X13" s="233"/>
      <c r="Y13" s="233"/>
      <c r="AG13" t="s">
        <v>140</v>
      </c>
    </row>
    <row r="14" spans="1:60" outlineLevel="1" x14ac:dyDescent="0.2">
      <c r="A14" s="247">
        <v>5</v>
      </c>
      <c r="B14" s="248" t="s">
        <v>154</v>
      </c>
      <c r="C14" s="254" t="s">
        <v>155</v>
      </c>
      <c r="D14" s="249" t="s">
        <v>143</v>
      </c>
      <c r="E14" s="250">
        <v>1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144</v>
      </c>
      <c r="T14" s="230" t="s">
        <v>145</v>
      </c>
      <c r="U14" s="230">
        <v>0</v>
      </c>
      <c r="V14" s="230">
        <f>ROUND(E14*U14,2)</f>
        <v>0</v>
      </c>
      <c r="W14" s="230"/>
      <c r="X14" s="230" t="s">
        <v>49</v>
      </c>
      <c r="Y14" s="230" t="s">
        <v>146</v>
      </c>
      <c r="Z14" s="210"/>
      <c r="AA14" s="210"/>
      <c r="AB14" s="210"/>
      <c r="AC14" s="210"/>
      <c r="AD14" s="210"/>
      <c r="AE14" s="210"/>
      <c r="AF14" s="210"/>
      <c r="AG14" s="210" t="s">
        <v>147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7">
        <v>6</v>
      </c>
      <c r="B15" s="248" t="s">
        <v>156</v>
      </c>
      <c r="C15" s="254" t="s">
        <v>157</v>
      </c>
      <c r="D15" s="249" t="s">
        <v>143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144</v>
      </c>
      <c r="T15" s="230" t="s">
        <v>145</v>
      </c>
      <c r="U15" s="230">
        <v>0</v>
      </c>
      <c r="V15" s="230">
        <f>ROUND(E15*U15,2)</f>
        <v>0</v>
      </c>
      <c r="W15" s="230"/>
      <c r="X15" s="230" t="s">
        <v>49</v>
      </c>
      <c r="Y15" s="230" t="s">
        <v>146</v>
      </c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7</v>
      </c>
      <c r="B16" s="248" t="s">
        <v>158</v>
      </c>
      <c r="C16" s="254" t="s">
        <v>159</v>
      </c>
      <c r="D16" s="249" t="s">
        <v>143</v>
      </c>
      <c r="E16" s="250">
        <v>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145</v>
      </c>
      <c r="U16" s="230">
        <v>0</v>
      </c>
      <c r="V16" s="230">
        <f>ROUND(E16*U16,2)</f>
        <v>0</v>
      </c>
      <c r="W16" s="230"/>
      <c r="X16" s="230" t="s">
        <v>49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8</v>
      </c>
      <c r="B17" s="248" t="s">
        <v>160</v>
      </c>
      <c r="C17" s="254" t="s">
        <v>161</v>
      </c>
      <c r="D17" s="249" t="s">
        <v>143</v>
      </c>
      <c r="E17" s="250">
        <v>1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144</v>
      </c>
      <c r="T17" s="230" t="s">
        <v>145</v>
      </c>
      <c r="U17" s="230">
        <v>0</v>
      </c>
      <c r="V17" s="230">
        <f>ROUND(E17*U17,2)</f>
        <v>0</v>
      </c>
      <c r="W17" s="230"/>
      <c r="X17" s="230" t="s">
        <v>49</v>
      </c>
      <c r="Y17" s="230" t="s">
        <v>146</v>
      </c>
      <c r="Z17" s="210"/>
      <c r="AA17" s="210"/>
      <c r="AB17" s="210"/>
      <c r="AC17" s="210"/>
      <c r="AD17" s="210"/>
      <c r="AE17" s="210"/>
      <c r="AF17" s="210"/>
      <c r="AG17" s="210" t="s">
        <v>147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9</v>
      </c>
      <c r="B18" s="242" t="s">
        <v>162</v>
      </c>
      <c r="C18" s="255" t="s">
        <v>163</v>
      </c>
      <c r="D18" s="243" t="s">
        <v>143</v>
      </c>
      <c r="E18" s="244">
        <v>1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164</v>
      </c>
      <c r="T18" s="230" t="s">
        <v>145</v>
      </c>
      <c r="U18" s="230">
        <v>0</v>
      </c>
      <c r="V18" s="230">
        <f>ROUND(E18*U18,2)</f>
        <v>0</v>
      </c>
      <c r="W18" s="230"/>
      <c r="X18" s="230" t="s">
        <v>49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3"/>
      <c r="B19" s="4"/>
      <c r="C19" s="25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125</v>
      </c>
    </row>
    <row r="20" spans="1:60" x14ac:dyDescent="0.2">
      <c r="A20" s="213"/>
      <c r="B20" s="214" t="s">
        <v>31</v>
      </c>
      <c r="C20" s="257"/>
      <c r="D20" s="215"/>
      <c r="E20" s="216"/>
      <c r="F20" s="216"/>
      <c r="G20" s="240">
        <f>G8+G13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165</v>
      </c>
    </row>
    <row r="21" spans="1:60" x14ac:dyDescent="0.2">
      <c r="A21" s="3"/>
      <c r="B21" s="4"/>
      <c r="C21" s="25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25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17" t="s">
        <v>166</v>
      </c>
      <c r="B23" s="217"/>
      <c r="C23" s="258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8"/>
      <c r="B24" s="219"/>
      <c r="C24" s="259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167</v>
      </c>
    </row>
    <row r="25" spans="1:60" x14ac:dyDescent="0.2">
      <c r="A25" s="221"/>
      <c r="B25" s="222"/>
      <c r="C25" s="260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21"/>
      <c r="B26" s="222"/>
      <c r="C26" s="260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1"/>
      <c r="B27" s="222"/>
      <c r="C27" s="260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4"/>
      <c r="B28" s="225"/>
      <c r="C28" s="261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C30" s="262"/>
      <c r="D30" s="10"/>
      <c r="AG30" t="s">
        <v>168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51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48</v>
      </c>
      <c r="C8" s="253" t="s">
        <v>69</v>
      </c>
      <c r="D8" s="236"/>
      <c r="E8" s="237"/>
      <c r="F8" s="238"/>
      <c r="G8" s="239">
        <f>SUMIF(AG9:AG40,"&lt;&gt;NOR",G9:G40)</f>
        <v>0</v>
      </c>
      <c r="H8" s="233"/>
      <c r="I8" s="233">
        <f>SUM(I9:I40)</f>
        <v>0</v>
      </c>
      <c r="J8" s="233"/>
      <c r="K8" s="233">
        <f>SUM(K9:K40)</f>
        <v>0</v>
      </c>
      <c r="L8" s="233"/>
      <c r="M8" s="233">
        <f>SUM(M9:M40)</f>
        <v>0</v>
      </c>
      <c r="N8" s="232"/>
      <c r="O8" s="232">
        <f>SUM(O9:O40)</f>
        <v>0</v>
      </c>
      <c r="P8" s="232"/>
      <c r="Q8" s="232">
        <f>SUM(Q9:Q40)</f>
        <v>7.02</v>
      </c>
      <c r="R8" s="233"/>
      <c r="S8" s="233"/>
      <c r="T8" s="233"/>
      <c r="U8" s="233"/>
      <c r="V8" s="233">
        <f>SUM(V9:V40)</f>
        <v>68.34</v>
      </c>
      <c r="W8" s="233"/>
      <c r="X8" s="233"/>
      <c r="Y8" s="233"/>
      <c r="AG8" t="s">
        <v>140</v>
      </c>
    </row>
    <row r="9" spans="1:60" outlineLevel="1" x14ac:dyDescent="0.2">
      <c r="A9" s="247">
        <v>1</v>
      </c>
      <c r="B9" s="248" t="s">
        <v>169</v>
      </c>
      <c r="C9" s="254" t="s">
        <v>170</v>
      </c>
      <c r="D9" s="249" t="s">
        <v>171</v>
      </c>
      <c r="E9" s="250">
        <v>1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144</v>
      </c>
      <c r="U9" s="230">
        <v>0.49</v>
      </c>
      <c r="V9" s="230">
        <f>ROUND(E9*U9,2)</f>
        <v>0.49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174</v>
      </c>
      <c r="C10" s="254" t="s">
        <v>175</v>
      </c>
      <c r="D10" s="249" t="s">
        <v>171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5.0000000000000002E-5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144</v>
      </c>
      <c r="T10" s="230" t="s">
        <v>144</v>
      </c>
      <c r="U10" s="230">
        <v>0.65900000000000003</v>
      </c>
      <c r="V10" s="230">
        <f>ROUND(E10*U10,2)</f>
        <v>0.66</v>
      </c>
      <c r="W10" s="230"/>
      <c r="X10" s="230" t="s">
        <v>172</v>
      </c>
      <c r="Y10" s="230" t="s">
        <v>146</v>
      </c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176</v>
      </c>
      <c r="C11" s="254" t="s">
        <v>177</v>
      </c>
      <c r="D11" s="249" t="s">
        <v>178</v>
      </c>
      <c r="E11" s="250">
        <v>26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0.27</v>
      </c>
      <c r="Q11" s="229">
        <f>ROUND(E11*P11,2)</f>
        <v>7.02</v>
      </c>
      <c r="R11" s="230"/>
      <c r="S11" s="230" t="s">
        <v>144</v>
      </c>
      <c r="T11" s="230" t="s">
        <v>144</v>
      </c>
      <c r="U11" s="230">
        <v>0.123</v>
      </c>
      <c r="V11" s="230">
        <f>ROUND(E11*U11,2)</f>
        <v>3.2</v>
      </c>
      <c r="W11" s="230"/>
      <c r="X11" s="230" t="s">
        <v>172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173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4</v>
      </c>
      <c r="B12" s="242" t="s">
        <v>179</v>
      </c>
      <c r="C12" s="255" t="s">
        <v>180</v>
      </c>
      <c r="D12" s="243" t="s">
        <v>181</v>
      </c>
      <c r="E12" s="244">
        <v>42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144</v>
      </c>
      <c r="T12" s="230" t="s">
        <v>144</v>
      </c>
      <c r="U12" s="230">
        <v>0.23599999999999999</v>
      </c>
      <c r="V12" s="230">
        <f>ROUND(E12*U12,2)</f>
        <v>9.91</v>
      </c>
      <c r="W12" s="230"/>
      <c r="X12" s="230" t="s">
        <v>172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5" t="s">
        <v>182</v>
      </c>
      <c r="D13" s="263"/>
      <c r="E13" s="264">
        <v>42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5</v>
      </c>
      <c r="B14" s="242" t="s">
        <v>184</v>
      </c>
      <c r="C14" s="255" t="s">
        <v>185</v>
      </c>
      <c r="D14" s="243" t="s">
        <v>181</v>
      </c>
      <c r="E14" s="244">
        <v>26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144</v>
      </c>
      <c r="T14" s="230" t="s">
        <v>144</v>
      </c>
      <c r="U14" s="230">
        <v>0.42199999999999999</v>
      </c>
      <c r="V14" s="230">
        <f>ROUND(E14*U14,2)</f>
        <v>10.97</v>
      </c>
      <c r="W14" s="230"/>
      <c r="X14" s="230" t="s">
        <v>172</v>
      </c>
      <c r="Y14" s="230" t="s">
        <v>146</v>
      </c>
      <c r="Z14" s="210"/>
      <c r="AA14" s="210"/>
      <c r="AB14" s="210"/>
      <c r="AC14" s="210"/>
      <c r="AD14" s="210"/>
      <c r="AE14" s="210"/>
      <c r="AF14" s="210"/>
      <c r="AG14" s="210" t="s">
        <v>173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5" t="s">
        <v>186</v>
      </c>
      <c r="D15" s="263"/>
      <c r="E15" s="264">
        <v>26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1">
        <v>6</v>
      </c>
      <c r="B16" s="242" t="s">
        <v>187</v>
      </c>
      <c r="C16" s="255" t="s">
        <v>188</v>
      </c>
      <c r="D16" s="243" t="s">
        <v>181</v>
      </c>
      <c r="E16" s="244">
        <v>13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144</v>
      </c>
      <c r="U16" s="230">
        <v>8.7999999999999995E-2</v>
      </c>
      <c r="V16" s="230">
        <f>ROUND(E16*U16,2)</f>
        <v>1.1399999999999999</v>
      </c>
      <c r="W16" s="230"/>
      <c r="X16" s="230" t="s">
        <v>172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5" t="s">
        <v>189</v>
      </c>
      <c r="D17" s="263"/>
      <c r="E17" s="264">
        <v>13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7</v>
      </c>
      <c r="B18" s="248" t="s">
        <v>190</v>
      </c>
      <c r="C18" s="254" t="s">
        <v>191</v>
      </c>
      <c r="D18" s="249" t="s">
        <v>181</v>
      </c>
      <c r="E18" s="250">
        <v>26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144</v>
      </c>
      <c r="T18" s="230" t="s">
        <v>144</v>
      </c>
      <c r="U18" s="230">
        <v>0.81799999999999995</v>
      </c>
      <c r="V18" s="230">
        <f>ROUND(E18*U18,2)</f>
        <v>21.27</v>
      </c>
      <c r="W18" s="230"/>
      <c r="X18" s="230" t="s">
        <v>172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8</v>
      </c>
      <c r="B19" s="248" t="s">
        <v>192</v>
      </c>
      <c r="C19" s="254" t="s">
        <v>193</v>
      </c>
      <c r="D19" s="249" t="s">
        <v>181</v>
      </c>
      <c r="E19" s="250">
        <v>13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144</v>
      </c>
      <c r="T19" s="230" t="s">
        <v>144</v>
      </c>
      <c r="U19" s="230">
        <v>0.11899999999999999</v>
      </c>
      <c r="V19" s="230">
        <f>ROUND(E19*U19,2)</f>
        <v>1.55</v>
      </c>
      <c r="W19" s="230"/>
      <c r="X19" s="230" t="s">
        <v>172</v>
      </c>
      <c r="Y19" s="230" t="s">
        <v>146</v>
      </c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1">
        <v>9</v>
      </c>
      <c r="B20" s="242" t="s">
        <v>194</v>
      </c>
      <c r="C20" s="255" t="s">
        <v>195</v>
      </c>
      <c r="D20" s="243" t="s">
        <v>181</v>
      </c>
      <c r="E20" s="244">
        <v>11.3</v>
      </c>
      <c r="F20" s="245"/>
      <c r="G20" s="246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144</v>
      </c>
      <c r="T20" s="230" t="s">
        <v>144</v>
      </c>
      <c r="U20" s="230">
        <v>1.0999999999999999E-2</v>
      </c>
      <c r="V20" s="230">
        <f>ROUND(E20*U20,2)</f>
        <v>0.12</v>
      </c>
      <c r="W20" s="230"/>
      <c r="X20" s="230" t="s">
        <v>172</v>
      </c>
      <c r="Y20" s="230" t="s">
        <v>146</v>
      </c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5" t="s">
        <v>196</v>
      </c>
      <c r="D21" s="263"/>
      <c r="E21" s="264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5" t="s">
        <v>197</v>
      </c>
      <c r="D22" s="263"/>
      <c r="E22" s="264">
        <v>7.5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5" t="s">
        <v>198</v>
      </c>
      <c r="D23" s="263"/>
      <c r="E23" s="264">
        <v>3.8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1">
        <v>10</v>
      </c>
      <c r="B24" s="242" t="s">
        <v>199</v>
      </c>
      <c r="C24" s="255" t="s">
        <v>200</v>
      </c>
      <c r="D24" s="243" t="s">
        <v>181</v>
      </c>
      <c r="E24" s="244">
        <v>82.7</v>
      </c>
      <c r="F24" s="245"/>
      <c r="G24" s="246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144</v>
      </c>
      <c r="T24" s="230" t="s">
        <v>144</v>
      </c>
      <c r="U24" s="230">
        <v>1.0999999999999999E-2</v>
      </c>
      <c r="V24" s="230">
        <f>ROUND(E24*U24,2)</f>
        <v>0.91</v>
      </c>
      <c r="W24" s="230"/>
      <c r="X24" s="230" t="s">
        <v>172</v>
      </c>
      <c r="Y24" s="230" t="s">
        <v>146</v>
      </c>
      <c r="Z24" s="210"/>
      <c r="AA24" s="210"/>
      <c r="AB24" s="210"/>
      <c r="AC24" s="210"/>
      <c r="AD24" s="210"/>
      <c r="AE24" s="210"/>
      <c r="AF24" s="210"/>
      <c r="AG24" s="210" t="s">
        <v>173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5" t="s">
        <v>201</v>
      </c>
      <c r="D25" s="263"/>
      <c r="E25" s="264">
        <v>34.5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5" t="s">
        <v>202</v>
      </c>
      <c r="D26" s="263"/>
      <c r="E26" s="264">
        <v>48.2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11</v>
      </c>
      <c r="B27" s="242" t="s">
        <v>203</v>
      </c>
      <c r="C27" s="255" t="s">
        <v>204</v>
      </c>
      <c r="D27" s="243" t="s">
        <v>181</v>
      </c>
      <c r="E27" s="244">
        <v>661.6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144</v>
      </c>
      <c r="T27" s="230" t="s">
        <v>144</v>
      </c>
      <c r="U27" s="230">
        <v>0</v>
      </c>
      <c r="V27" s="230">
        <f>ROUND(E27*U27,2)</f>
        <v>0</v>
      </c>
      <c r="W27" s="230"/>
      <c r="X27" s="230" t="s">
        <v>172</v>
      </c>
      <c r="Y27" s="230" t="s">
        <v>146</v>
      </c>
      <c r="Z27" s="210"/>
      <c r="AA27" s="210"/>
      <c r="AB27" s="210"/>
      <c r="AC27" s="210"/>
      <c r="AD27" s="210"/>
      <c r="AE27" s="210"/>
      <c r="AF27" s="210"/>
      <c r="AG27" s="210" t="s">
        <v>173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5" t="s">
        <v>205</v>
      </c>
      <c r="D28" s="263"/>
      <c r="E28" s="264">
        <v>276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5" t="s">
        <v>206</v>
      </c>
      <c r="D29" s="263"/>
      <c r="E29" s="264">
        <v>385.6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12</v>
      </c>
      <c r="B30" s="248" t="s">
        <v>207</v>
      </c>
      <c r="C30" s="254" t="s">
        <v>208</v>
      </c>
      <c r="D30" s="249" t="s">
        <v>171</v>
      </c>
      <c r="E30" s="250">
        <v>1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144</v>
      </c>
      <c r="T30" s="230" t="s">
        <v>144</v>
      </c>
      <c r="U30" s="230">
        <v>1.014</v>
      </c>
      <c r="V30" s="230">
        <f>ROUND(E30*U30,2)</f>
        <v>1.01</v>
      </c>
      <c r="W30" s="230"/>
      <c r="X30" s="230" t="s">
        <v>172</v>
      </c>
      <c r="Y30" s="230" t="s">
        <v>146</v>
      </c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13</v>
      </c>
      <c r="B31" s="248" t="s">
        <v>209</v>
      </c>
      <c r="C31" s="254" t="s">
        <v>210</v>
      </c>
      <c r="D31" s="249" t="s">
        <v>171</v>
      </c>
      <c r="E31" s="250">
        <v>1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144</v>
      </c>
      <c r="T31" s="230" t="s">
        <v>144</v>
      </c>
      <c r="U31" s="230">
        <v>6.6000000000000003E-2</v>
      </c>
      <c r="V31" s="230">
        <f>ROUND(E31*U31,2)</f>
        <v>7.0000000000000007E-2</v>
      </c>
      <c r="W31" s="230"/>
      <c r="X31" s="230" t="s">
        <v>172</v>
      </c>
      <c r="Y31" s="230" t="s">
        <v>146</v>
      </c>
      <c r="Z31" s="210"/>
      <c r="AA31" s="210"/>
      <c r="AB31" s="210"/>
      <c r="AC31" s="210"/>
      <c r="AD31" s="210"/>
      <c r="AE31" s="210"/>
      <c r="AF31" s="210"/>
      <c r="AG31" s="210" t="s">
        <v>173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14</v>
      </c>
      <c r="B32" s="242" t="s">
        <v>211</v>
      </c>
      <c r="C32" s="255" t="s">
        <v>212</v>
      </c>
      <c r="D32" s="243" t="s">
        <v>181</v>
      </c>
      <c r="E32" s="244">
        <v>3.8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144</v>
      </c>
      <c r="T32" s="230" t="s">
        <v>144</v>
      </c>
      <c r="U32" s="230">
        <v>0.20200000000000001</v>
      </c>
      <c r="V32" s="230">
        <f>ROUND(E32*U32,2)</f>
        <v>0.77</v>
      </c>
      <c r="W32" s="230"/>
      <c r="X32" s="230" t="s">
        <v>172</v>
      </c>
      <c r="Y32" s="230" t="s">
        <v>146</v>
      </c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65" t="s">
        <v>213</v>
      </c>
      <c r="D33" s="263"/>
      <c r="E33" s="264">
        <v>3.8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15</v>
      </c>
      <c r="B34" s="248" t="s">
        <v>214</v>
      </c>
      <c r="C34" s="254" t="s">
        <v>215</v>
      </c>
      <c r="D34" s="249" t="s">
        <v>216</v>
      </c>
      <c r="E34" s="250">
        <v>7.5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144</v>
      </c>
      <c r="T34" s="230" t="s">
        <v>144</v>
      </c>
      <c r="U34" s="230">
        <v>9.7000000000000003E-2</v>
      </c>
      <c r="V34" s="230">
        <f>ROUND(E34*U34,2)</f>
        <v>0.73</v>
      </c>
      <c r="W34" s="230"/>
      <c r="X34" s="230" t="s">
        <v>172</v>
      </c>
      <c r="Y34" s="230" t="s">
        <v>146</v>
      </c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16</v>
      </c>
      <c r="B35" s="248" t="s">
        <v>217</v>
      </c>
      <c r="C35" s="254" t="s">
        <v>218</v>
      </c>
      <c r="D35" s="249" t="s">
        <v>216</v>
      </c>
      <c r="E35" s="250">
        <v>147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144</v>
      </c>
      <c r="T35" s="230" t="s">
        <v>144</v>
      </c>
      <c r="U35" s="230">
        <v>9.6000000000000002E-2</v>
      </c>
      <c r="V35" s="230">
        <f>ROUND(E35*U35,2)</f>
        <v>14.11</v>
      </c>
      <c r="W35" s="230"/>
      <c r="X35" s="230" t="s">
        <v>172</v>
      </c>
      <c r="Y35" s="230" t="s">
        <v>146</v>
      </c>
      <c r="Z35" s="210"/>
      <c r="AA35" s="210"/>
      <c r="AB35" s="210"/>
      <c r="AC35" s="210"/>
      <c r="AD35" s="210"/>
      <c r="AE35" s="210"/>
      <c r="AF35" s="210"/>
      <c r="AG35" s="210" t="s">
        <v>173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17</v>
      </c>
      <c r="B36" s="248" t="s">
        <v>219</v>
      </c>
      <c r="C36" s="254" t="s">
        <v>220</v>
      </c>
      <c r="D36" s="249" t="s">
        <v>216</v>
      </c>
      <c r="E36" s="250">
        <v>7.5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144</v>
      </c>
      <c r="T36" s="230" t="s">
        <v>144</v>
      </c>
      <c r="U36" s="230">
        <v>0.19</v>
      </c>
      <c r="V36" s="230">
        <f>ROUND(E36*U36,2)</f>
        <v>1.43</v>
      </c>
      <c r="W36" s="230"/>
      <c r="X36" s="230" t="s">
        <v>172</v>
      </c>
      <c r="Y36" s="230" t="s">
        <v>146</v>
      </c>
      <c r="Z36" s="210"/>
      <c r="AA36" s="210"/>
      <c r="AB36" s="210"/>
      <c r="AC36" s="210"/>
      <c r="AD36" s="210"/>
      <c r="AE36" s="210"/>
      <c r="AF36" s="210"/>
      <c r="AG36" s="210" t="s">
        <v>173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18</v>
      </c>
      <c r="B37" s="248" t="s">
        <v>221</v>
      </c>
      <c r="C37" s="254" t="s">
        <v>222</v>
      </c>
      <c r="D37" s="249" t="s">
        <v>181</v>
      </c>
      <c r="E37" s="250">
        <v>34.5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144</v>
      </c>
      <c r="T37" s="230" t="s">
        <v>144</v>
      </c>
      <c r="U37" s="230">
        <v>0</v>
      </c>
      <c r="V37" s="230">
        <f>ROUND(E37*U37,2)</f>
        <v>0</v>
      </c>
      <c r="W37" s="230"/>
      <c r="X37" s="230" t="s">
        <v>172</v>
      </c>
      <c r="Y37" s="230" t="s">
        <v>146</v>
      </c>
      <c r="Z37" s="210"/>
      <c r="AA37" s="210"/>
      <c r="AB37" s="210"/>
      <c r="AC37" s="210"/>
      <c r="AD37" s="210"/>
      <c r="AE37" s="210"/>
      <c r="AF37" s="210"/>
      <c r="AG37" s="210" t="s">
        <v>173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7">
        <v>19</v>
      </c>
      <c r="B38" s="248" t="s">
        <v>223</v>
      </c>
      <c r="C38" s="254" t="s">
        <v>224</v>
      </c>
      <c r="D38" s="249" t="s">
        <v>181</v>
      </c>
      <c r="E38" s="250">
        <v>48.2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144</v>
      </c>
      <c r="T38" s="230" t="s">
        <v>144</v>
      </c>
      <c r="U38" s="230">
        <v>0</v>
      </c>
      <c r="V38" s="230">
        <f>ROUND(E38*U38,2)</f>
        <v>0</v>
      </c>
      <c r="W38" s="230"/>
      <c r="X38" s="230" t="s">
        <v>172</v>
      </c>
      <c r="Y38" s="230" t="s">
        <v>146</v>
      </c>
      <c r="Z38" s="210"/>
      <c r="AA38" s="210"/>
      <c r="AB38" s="210"/>
      <c r="AC38" s="210"/>
      <c r="AD38" s="210"/>
      <c r="AE38" s="210"/>
      <c r="AF38" s="210"/>
      <c r="AG38" s="210" t="s">
        <v>173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20</v>
      </c>
      <c r="B39" s="242" t="s">
        <v>225</v>
      </c>
      <c r="C39" s="255" t="s">
        <v>226</v>
      </c>
      <c r="D39" s="243" t="s">
        <v>227</v>
      </c>
      <c r="E39" s="244">
        <v>0.1875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1E-3</v>
      </c>
      <c r="O39" s="229">
        <f>ROUND(E39*N39,2)</f>
        <v>0</v>
      </c>
      <c r="P39" s="229">
        <v>0</v>
      </c>
      <c r="Q39" s="229">
        <f>ROUND(E39*P39,2)</f>
        <v>0</v>
      </c>
      <c r="R39" s="230" t="s">
        <v>228</v>
      </c>
      <c r="S39" s="230" t="s">
        <v>144</v>
      </c>
      <c r="T39" s="230" t="s">
        <v>144</v>
      </c>
      <c r="U39" s="230">
        <v>0</v>
      </c>
      <c r="V39" s="230">
        <f>ROUND(E39*U39,2)</f>
        <v>0</v>
      </c>
      <c r="W39" s="230"/>
      <c r="X39" s="230" t="s">
        <v>229</v>
      </c>
      <c r="Y39" s="230" t="s">
        <v>146</v>
      </c>
      <c r="Z39" s="210"/>
      <c r="AA39" s="210"/>
      <c r="AB39" s="210"/>
      <c r="AC39" s="210"/>
      <c r="AD39" s="210"/>
      <c r="AE39" s="210"/>
      <c r="AF39" s="210"/>
      <c r="AG39" s="210" t="s">
        <v>230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5" t="s">
        <v>231</v>
      </c>
      <c r="D40" s="263"/>
      <c r="E40" s="264">
        <v>0.1875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4" t="s">
        <v>139</v>
      </c>
      <c r="B41" s="235" t="s">
        <v>82</v>
      </c>
      <c r="C41" s="253" t="s">
        <v>83</v>
      </c>
      <c r="D41" s="236"/>
      <c r="E41" s="237"/>
      <c r="F41" s="238"/>
      <c r="G41" s="239">
        <f>SUMIF(AG42:AG53,"&lt;&gt;NOR",G42:G53)</f>
        <v>0</v>
      </c>
      <c r="H41" s="233"/>
      <c r="I41" s="233">
        <f>SUM(I42:I53)</f>
        <v>0</v>
      </c>
      <c r="J41" s="233"/>
      <c r="K41" s="233">
        <f>SUM(K42:K53)</f>
        <v>0</v>
      </c>
      <c r="L41" s="233"/>
      <c r="M41" s="233">
        <f>SUM(M42:M53)</f>
        <v>0</v>
      </c>
      <c r="N41" s="232"/>
      <c r="O41" s="232">
        <f>SUM(O42:O53)</f>
        <v>155.32999999999998</v>
      </c>
      <c r="P41" s="232"/>
      <c r="Q41" s="232">
        <f>SUM(Q42:Q53)</f>
        <v>0</v>
      </c>
      <c r="R41" s="233"/>
      <c r="S41" s="233"/>
      <c r="T41" s="233"/>
      <c r="U41" s="233"/>
      <c r="V41" s="233">
        <f>SUM(V42:V53)</f>
        <v>177.88</v>
      </c>
      <c r="W41" s="233"/>
      <c r="X41" s="233"/>
      <c r="Y41" s="233"/>
      <c r="AG41" t="s">
        <v>140</v>
      </c>
    </row>
    <row r="42" spans="1:60" ht="22.5" outlineLevel="1" x14ac:dyDescent="0.2">
      <c r="A42" s="241">
        <v>21</v>
      </c>
      <c r="B42" s="242" t="s">
        <v>232</v>
      </c>
      <c r="C42" s="255" t="s">
        <v>233</v>
      </c>
      <c r="D42" s="243" t="s">
        <v>216</v>
      </c>
      <c r="E42" s="244">
        <v>147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0.441</v>
      </c>
      <c r="O42" s="229">
        <f>ROUND(E42*N42,2)</f>
        <v>64.83</v>
      </c>
      <c r="P42" s="229">
        <v>0</v>
      </c>
      <c r="Q42" s="229">
        <f>ROUND(E42*P42,2)</f>
        <v>0</v>
      </c>
      <c r="R42" s="230"/>
      <c r="S42" s="230" t="s">
        <v>144</v>
      </c>
      <c r="T42" s="230" t="s">
        <v>144</v>
      </c>
      <c r="U42" s="230">
        <v>2.9000000000000001E-2</v>
      </c>
      <c r="V42" s="230">
        <f>ROUND(E42*U42,2)</f>
        <v>4.26</v>
      </c>
      <c r="W42" s="230"/>
      <c r="X42" s="230" t="s">
        <v>172</v>
      </c>
      <c r="Y42" s="230" t="s">
        <v>146</v>
      </c>
      <c r="Z42" s="210"/>
      <c r="AA42" s="210"/>
      <c r="AB42" s="210"/>
      <c r="AC42" s="210"/>
      <c r="AD42" s="210"/>
      <c r="AE42" s="210"/>
      <c r="AF42" s="210"/>
      <c r="AG42" s="210" t="s">
        <v>173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5" t="s">
        <v>234</v>
      </c>
      <c r="D43" s="263"/>
      <c r="E43" s="264">
        <v>147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7">
        <v>22</v>
      </c>
      <c r="B44" s="248" t="s">
        <v>235</v>
      </c>
      <c r="C44" s="254" t="s">
        <v>236</v>
      </c>
      <c r="D44" s="249" t="s">
        <v>216</v>
      </c>
      <c r="E44" s="250">
        <v>128.5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0.36834</v>
      </c>
      <c r="O44" s="229">
        <f>ROUND(E44*N44,2)</f>
        <v>47.33</v>
      </c>
      <c r="P44" s="229">
        <v>0</v>
      </c>
      <c r="Q44" s="229">
        <f>ROUND(E44*P44,2)</f>
        <v>0</v>
      </c>
      <c r="R44" s="230"/>
      <c r="S44" s="230" t="s">
        <v>144</v>
      </c>
      <c r="T44" s="230" t="s">
        <v>144</v>
      </c>
      <c r="U44" s="230">
        <v>3.3000000000000002E-2</v>
      </c>
      <c r="V44" s="230">
        <f>ROUND(E44*U44,2)</f>
        <v>4.24</v>
      </c>
      <c r="W44" s="230"/>
      <c r="X44" s="230" t="s">
        <v>172</v>
      </c>
      <c r="Y44" s="230" t="s">
        <v>146</v>
      </c>
      <c r="Z44" s="210"/>
      <c r="AA44" s="210"/>
      <c r="AB44" s="210"/>
      <c r="AC44" s="210"/>
      <c r="AD44" s="210"/>
      <c r="AE44" s="210"/>
      <c r="AF44" s="210"/>
      <c r="AG44" s="210" t="s">
        <v>173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23</v>
      </c>
      <c r="B45" s="248" t="s">
        <v>237</v>
      </c>
      <c r="C45" s="254" t="s">
        <v>238</v>
      </c>
      <c r="D45" s="249" t="s">
        <v>216</v>
      </c>
      <c r="E45" s="250">
        <v>128.5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144</v>
      </c>
      <c r="T45" s="230" t="s">
        <v>144</v>
      </c>
      <c r="U45" s="230">
        <v>9.0999999999999998E-2</v>
      </c>
      <c r="V45" s="230">
        <f>ROUND(E45*U45,2)</f>
        <v>11.69</v>
      </c>
      <c r="W45" s="230"/>
      <c r="X45" s="230" t="s">
        <v>172</v>
      </c>
      <c r="Y45" s="230" t="s">
        <v>146</v>
      </c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7">
        <v>24</v>
      </c>
      <c r="B46" s="248" t="s">
        <v>239</v>
      </c>
      <c r="C46" s="254" t="s">
        <v>240</v>
      </c>
      <c r="D46" s="249" t="s">
        <v>216</v>
      </c>
      <c r="E46" s="250">
        <v>128.5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0.11</v>
      </c>
      <c r="O46" s="229">
        <f>ROUND(E46*N46,2)</f>
        <v>14.14</v>
      </c>
      <c r="P46" s="229">
        <v>0</v>
      </c>
      <c r="Q46" s="229">
        <f>ROUND(E46*P46,2)</f>
        <v>0</v>
      </c>
      <c r="R46" s="230"/>
      <c r="S46" s="230" t="s">
        <v>144</v>
      </c>
      <c r="T46" s="230" t="s">
        <v>144</v>
      </c>
      <c r="U46" s="230">
        <v>1.1930000000000001</v>
      </c>
      <c r="V46" s="230">
        <f>ROUND(E46*U46,2)</f>
        <v>153.30000000000001</v>
      </c>
      <c r="W46" s="230"/>
      <c r="X46" s="230" t="s">
        <v>172</v>
      </c>
      <c r="Y46" s="230" t="s">
        <v>146</v>
      </c>
      <c r="Z46" s="210"/>
      <c r="AA46" s="210"/>
      <c r="AB46" s="210"/>
      <c r="AC46" s="210"/>
      <c r="AD46" s="210"/>
      <c r="AE46" s="210"/>
      <c r="AF46" s="210"/>
      <c r="AG46" s="210" t="s">
        <v>173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1">
        <v>25</v>
      </c>
      <c r="B47" s="242" t="s">
        <v>241</v>
      </c>
      <c r="C47" s="255" t="s">
        <v>242</v>
      </c>
      <c r="D47" s="243" t="s">
        <v>216</v>
      </c>
      <c r="E47" s="244">
        <v>3.84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0.31387999999999999</v>
      </c>
      <c r="O47" s="229">
        <f>ROUND(E47*N47,2)</f>
        <v>1.21</v>
      </c>
      <c r="P47" s="229">
        <v>0</v>
      </c>
      <c r="Q47" s="229">
        <f>ROUND(E47*P47,2)</f>
        <v>0</v>
      </c>
      <c r="R47" s="230"/>
      <c r="S47" s="230" t="s">
        <v>164</v>
      </c>
      <c r="T47" s="230" t="s">
        <v>144</v>
      </c>
      <c r="U47" s="230">
        <v>1.1439999999999999</v>
      </c>
      <c r="V47" s="230">
        <f>ROUND(E47*U47,2)</f>
        <v>4.3899999999999997</v>
      </c>
      <c r="W47" s="230"/>
      <c r="X47" s="230" t="s">
        <v>172</v>
      </c>
      <c r="Y47" s="230" t="s">
        <v>146</v>
      </c>
      <c r="Z47" s="210"/>
      <c r="AA47" s="210"/>
      <c r="AB47" s="210"/>
      <c r="AC47" s="210"/>
      <c r="AD47" s="210"/>
      <c r="AE47" s="210"/>
      <c r="AF47" s="210"/>
      <c r="AG47" s="210" t="s">
        <v>173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5" t="s">
        <v>243</v>
      </c>
      <c r="D48" s="263"/>
      <c r="E48" s="264">
        <v>3.84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1">
        <v>26</v>
      </c>
      <c r="B49" s="242" t="s">
        <v>244</v>
      </c>
      <c r="C49" s="255" t="s">
        <v>245</v>
      </c>
      <c r="D49" s="243" t="s">
        <v>216</v>
      </c>
      <c r="E49" s="244">
        <v>131.07</v>
      </c>
      <c r="F49" s="245"/>
      <c r="G49" s="246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0.2</v>
      </c>
      <c r="O49" s="229">
        <f>ROUND(E49*N49,2)</f>
        <v>26.21</v>
      </c>
      <c r="P49" s="229">
        <v>0</v>
      </c>
      <c r="Q49" s="229">
        <f>ROUND(E49*P49,2)</f>
        <v>0</v>
      </c>
      <c r="R49" s="230" t="s">
        <v>228</v>
      </c>
      <c r="S49" s="230" t="s">
        <v>144</v>
      </c>
      <c r="T49" s="230" t="s">
        <v>144</v>
      </c>
      <c r="U49" s="230">
        <v>0</v>
      </c>
      <c r="V49" s="230">
        <f>ROUND(E49*U49,2)</f>
        <v>0</v>
      </c>
      <c r="W49" s="230"/>
      <c r="X49" s="230" t="s">
        <v>229</v>
      </c>
      <c r="Y49" s="230" t="s">
        <v>146</v>
      </c>
      <c r="Z49" s="210"/>
      <c r="AA49" s="210"/>
      <c r="AB49" s="210"/>
      <c r="AC49" s="210"/>
      <c r="AD49" s="210"/>
      <c r="AE49" s="210"/>
      <c r="AF49" s="210"/>
      <c r="AG49" s="210" t="s">
        <v>230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5" t="s">
        <v>246</v>
      </c>
      <c r="D50" s="263"/>
      <c r="E50" s="264">
        <v>131.07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27</v>
      </c>
      <c r="B51" s="248" t="s">
        <v>247</v>
      </c>
      <c r="C51" s="254" t="s">
        <v>248</v>
      </c>
      <c r="D51" s="249" t="s">
        <v>249</v>
      </c>
      <c r="E51" s="250">
        <v>1.57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1</v>
      </c>
      <c r="O51" s="229">
        <f>ROUND(E51*N51,2)</f>
        <v>1.57</v>
      </c>
      <c r="P51" s="229">
        <v>0</v>
      </c>
      <c r="Q51" s="229">
        <f>ROUND(E51*P51,2)</f>
        <v>0</v>
      </c>
      <c r="R51" s="230" t="s">
        <v>228</v>
      </c>
      <c r="S51" s="230" t="s">
        <v>144</v>
      </c>
      <c r="T51" s="230" t="s">
        <v>144</v>
      </c>
      <c r="U51" s="230">
        <v>0</v>
      </c>
      <c r="V51" s="230">
        <f>ROUND(E51*U51,2)</f>
        <v>0</v>
      </c>
      <c r="W51" s="230"/>
      <c r="X51" s="230" t="s">
        <v>229</v>
      </c>
      <c r="Y51" s="230" t="s">
        <v>146</v>
      </c>
      <c r="Z51" s="210"/>
      <c r="AA51" s="210"/>
      <c r="AB51" s="210"/>
      <c r="AC51" s="210"/>
      <c r="AD51" s="210"/>
      <c r="AE51" s="210"/>
      <c r="AF51" s="210"/>
      <c r="AG51" s="210" t="s">
        <v>230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28</v>
      </c>
      <c r="B52" s="242" t="s">
        <v>250</v>
      </c>
      <c r="C52" s="255" t="s">
        <v>251</v>
      </c>
      <c r="D52" s="243" t="s">
        <v>216</v>
      </c>
      <c r="E52" s="244">
        <v>147.77500000000001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2.9999999999999997E-4</v>
      </c>
      <c r="O52" s="229">
        <f>ROUND(E52*N52,2)</f>
        <v>0.04</v>
      </c>
      <c r="P52" s="229">
        <v>0</v>
      </c>
      <c r="Q52" s="229">
        <f>ROUND(E52*P52,2)</f>
        <v>0</v>
      </c>
      <c r="R52" s="230"/>
      <c r="S52" s="230" t="s">
        <v>164</v>
      </c>
      <c r="T52" s="230" t="s">
        <v>145</v>
      </c>
      <c r="U52" s="230">
        <v>0</v>
      </c>
      <c r="V52" s="230">
        <f>ROUND(E52*U52,2)</f>
        <v>0</v>
      </c>
      <c r="W52" s="230"/>
      <c r="X52" s="230" t="s">
        <v>229</v>
      </c>
      <c r="Y52" s="230" t="s">
        <v>146</v>
      </c>
      <c r="Z52" s="210"/>
      <c r="AA52" s="210"/>
      <c r="AB52" s="210"/>
      <c r="AC52" s="210"/>
      <c r="AD52" s="210"/>
      <c r="AE52" s="210"/>
      <c r="AF52" s="210"/>
      <c r="AG52" s="210" t="s">
        <v>230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5" t="s">
        <v>252</v>
      </c>
      <c r="D53" s="263"/>
      <c r="E53" s="264">
        <v>147.77500000000001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4" t="s">
        <v>139</v>
      </c>
      <c r="B54" s="235" t="s">
        <v>84</v>
      </c>
      <c r="C54" s="253" t="s">
        <v>85</v>
      </c>
      <c r="D54" s="236"/>
      <c r="E54" s="237"/>
      <c r="F54" s="238"/>
      <c r="G54" s="239">
        <f>SUMIF(AG55:AG69,"&lt;&gt;NOR",G55:G69)</f>
        <v>0</v>
      </c>
      <c r="H54" s="233"/>
      <c r="I54" s="233">
        <f>SUM(I55:I69)</f>
        <v>0</v>
      </c>
      <c r="J54" s="233"/>
      <c r="K54" s="233">
        <f>SUM(K55:K69)</f>
        <v>0</v>
      </c>
      <c r="L54" s="233"/>
      <c r="M54" s="233">
        <f>SUM(M55:M69)</f>
        <v>0</v>
      </c>
      <c r="N54" s="232"/>
      <c r="O54" s="232">
        <f>SUM(O55:O69)</f>
        <v>13.549999999999999</v>
      </c>
      <c r="P54" s="232"/>
      <c r="Q54" s="232">
        <f>SUM(Q55:Q69)</f>
        <v>0</v>
      </c>
      <c r="R54" s="233"/>
      <c r="S54" s="233"/>
      <c r="T54" s="233"/>
      <c r="U54" s="233"/>
      <c r="V54" s="233">
        <f>SUM(V55:V69)</f>
        <v>15.709999999999999</v>
      </c>
      <c r="W54" s="233"/>
      <c r="X54" s="233"/>
      <c r="Y54" s="233"/>
      <c r="AG54" t="s">
        <v>140</v>
      </c>
    </row>
    <row r="55" spans="1:60" outlineLevel="1" x14ac:dyDescent="0.2">
      <c r="A55" s="247">
        <v>29</v>
      </c>
      <c r="B55" s="248" t="s">
        <v>253</v>
      </c>
      <c r="C55" s="254" t="s">
        <v>254</v>
      </c>
      <c r="D55" s="249" t="s">
        <v>171</v>
      </c>
      <c r="E55" s="250">
        <v>1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0.1133</v>
      </c>
      <c r="O55" s="229">
        <f>ROUND(E55*N55,2)</f>
        <v>0.11</v>
      </c>
      <c r="P55" s="229">
        <v>0</v>
      </c>
      <c r="Q55" s="229">
        <f>ROUND(E55*P55,2)</f>
        <v>0</v>
      </c>
      <c r="R55" s="230"/>
      <c r="S55" s="230" t="s">
        <v>144</v>
      </c>
      <c r="T55" s="230" t="s">
        <v>144</v>
      </c>
      <c r="U55" s="230">
        <v>0.91800000000000004</v>
      </c>
      <c r="V55" s="230">
        <f>ROUND(E55*U55,2)</f>
        <v>0.92</v>
      </c>
      <c r="W55" s="230"/>
      <c r="X55" s="230" t="s">
        <v>172</v>
      </c>
      <c r="Y55" s="230" t="s">
        <v>146</v>
      </c>
      <c r="Z55" s="210"/>
      <c r="AA55" s="210"/>
      <c r="AB55" s="210"/>
      <c r="AC55" s="210"/>
      <c r="AD55" s="210"/>
      <c r="AE55" s="210"/>
      <c r="AF55" s="210"/>
      <c r="AG55" s="210" t="s">
        <v>173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1">
        <v>30</v>
      </c>
      <c r="B56" s="242" t="s">
        <v>255</v>
      </c>
      <c r="C56" s="255" t="s">
        <v>256</v>
      </c>
      <c r="D56" s="243" t="s">
        <v>216</v>
      </c>
      <c r="E56" s="244">
        <v>2</v>
      </c>
      <c r="F56" s="245"/>
      <c r="G56" s="246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7.6000000000000004E-4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144</v>
      </c>
      <c r="T56" s="230" t="s">
        <v>144</v>
      </c>
      <c r="U56" s="230">
        <v>0.311</v>
      </c>
      <c r="V56" s="230">
        <f>ROUND(E56*U56,2)</f>
        <v>0.62</v>
      </c>
      <c r="W56" s="230"/>
      <c r="X56" s="230" t="s">
        <v>172</v>
      </c>
      <c r="Y56" s="230" t="s">
        <v>146</v>
      </c>
      <c r="Z56" s="210"/>
      <c r="AA56" s="210"/>
      <c r="AB56" s="210"/>
      <c r="AC56" s="210"/>
      <c r="AD56" s="210"/>
      <c r="AE56" s="210"/>
      <c r="AF56" s="210"/>
      <c r="AG56" s="210" t="s">
        <v>173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5" t="s">
        <v>257</v>
      </c>
      <c r="D57" s="263"/>
      <c r="E57" s="264">
        <v>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31</v>
      </c>
      <c r="B58" s="248" t="s">
        <v>258</v>
      </c>
      <c r="C58" s="254" t="s">
        <v>259</v>
      </c>
      <c r="D58" s="249" t="s">
        <v>216</v>
      </c>
      <c r="E58" s="250">
        <v>2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144</v>
      </c>
      <c r="T58" s="230" t="s">
        <v>144</v>
      </c>
      <c r="U58" s="230">
        <v>0.125</v>
      </c>
      <c r="V58" s="230">
        <f>ROUND(E58*U58,2)</f>
        <v>0.25</v>
      </c>
      <c r="W58" s="230"/>
      <c r="X58" s="230" t="s">
        <v>172</v>
      </c>
      <c r="Y58" s="230" t="s">
        <v>146</v>
      </c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1">
        <v>32</v>
      </c>
      <c r="B59" s="242" t="s">
        <v>260</v>
      </c>
      <c r="C59" s="255" t="s">
        <v>261</v>
      </c>
      <c r="D59" s="243" t="s">
        <v>178</v>
      </c>
      <c r="E59" s="244">
        <v>42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0.15673999999999999</v>
      </c>
      <c r="O59" s="229">
        <f>ROUND(E59*N59,2)</f>
        <v>6.58</v>
      </c>
      <c r="P59" s="229">
        <v>0</v>
      </c>
      <c r="Q59" s="229">
        <f>ROUND(E59*P59,2)</f>
        <v>0</v>
      </c>
      <c r="R59" s="230"/>
      <c r="S59" s="230" t="s">
        <v>164</v>
      </c>
      <c r="T59" s="230" t="s">
        <v>145</v>
      </c>
      <c r="U59" s="230">
        <v>0.29548000000000002</v>
      </c>
      <c r="V59" s="230">
        <f>ROUND(E59*U59,2)</f>
        <v>12.41</v>
      </c>
      <c r="W59" s="230"/>
      <c r="X59" s="230" t="s">
        <v>172</v>
      </c>
      <c r="Y59" s="230" t="s">
        <v>146</v>
      </c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5" t="s">
        <v>262</v>
      </c>
      <c r="D60" s="263"/>
      <c r="E60" s="264">
        <v>36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5" t="s">
        <v>263</v>
      </c>
      <c r="D61" s="263"/>
      <c r="E61" s="264">
        <v>6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1">
        <v>33</v>
      </c>
      <c r="B62" s="242" t="s">
        <v>264</v>
      </c>
      <c r="C62" s="255" t="s">
        <v>265</v>
      </c>
      <c r="D62" s="243" t="s">
        <v>181</v>
      </c>
      <c r="E62" s="244">
        <v>1.05</v>
      </c>
      <c r="F62" s="245"/>
      <c r="G62" s="24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2.5249999999999999</v>
      </c>
      <c r="O62" s="229">
        <f>ROUND(E62*N62,2)</f>
        <v>2.65</v>
      </c>
      <c r="P62" s="229">
        <v>0</v>
      </c>
      <c r="Q62" s="229">
        <f>ROUND(E62*P62,2)</f>
        <v>0</v>
      </c>
      <c r="R62" s="230"/>
      <c r="S62" s="230" t="s">
        <v>164</v>
      </c>
      <c r="T62" s="230" t="s">
        <v>145</v>
      </c>
      <c r="U62" s="230">
        <v>1.4419999999999999</v>
      </c>
      <c r="V62" s="230">
        <f>ROUND(E62*U62,2)</f>
        <v>1.51</v>
      </c>
      <c r="W62" s="230"/>
      <c r="X62" s="230" t="s">
        <v>172</v>
      </c>
      <c r="Y62" s="230" t="s">
        <v>146</v>
      </c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5" t="s">
        <v>266</v>
      </c>
      <c r="D63" s="263"/>
      <c r="E63" s="264">
        <v>1.05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1">
        <v>34</v>
      </c>
      <c r="B64" s="242" t="s">
        <v>267</v>
      </c>
      <c r="C64" s="255" t="s">
        <v>268</v>
      </c>
      <c r="D64" s="243" t="s">
        <v>171</v>
      </c>
      <c r="E64" s="244">
        <v>1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5.1000000000000004E-3</v>
      </c>
      <c r="O64" s="229">
        <f>ROUND(E64*N64,2)</f>
        <v>0.01</v>
      </c>
      <c r="P64" s="229">
        <v>0</v>
      </c>
      <c r="Q64" s="229">
        <f>ROUND(E64*P64,2)</f>
        <v>0</v>
      </c>
      <c r="R64" s="230" t="s">
        <v>228</v>
      </c>
      <c r="S64" s="230" t="s">
        <v>144</v>
      </c>
      <c r="T64" s="230" t="s">
        <v>144</v>
      </c>
      <c r="U64" s="230">
        <v>0</v>
      </c>
      <c r="V64" s="230">
        <f>ROUND(E64*U64,2)</f>
        <v>0</v>
      </c>
      <c r="W64" s="230"/>
      <c r="X64" s="230" t="s">
        <v>229</v>
      </c>
      <c r="Y64" s="230" t="s">
        <v>146</v>
      </c>
      <c r="Z64" s="210"/>
      <c r="AA64" s="210"/>
      <c r="AB64" s="210"/>
      <c r="AC64" s="210"/>
      <c r="AD64" s="210"/>
      <c r="AE64" s="210"/>
      <c r="AF64" s="210"/>
      <c r="AG64" s="210" t="s">
        <v>230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65" t="s">
        <v>269</v>
      </c>
      <c r="D65" s="263"/>
      <c r="E65" s="264">
        <v>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35</v>
      </c>
      <c r="B66" s="248" t="s">
        <v>270</v>
      </c>
      <c r="C66" s="254" t="s">
        <v>271</v>
      </c>
      <c r="D66" s="249" t="s">
        <v>171</v>
      </c>
      <c r="E66" s="250">
        <v>1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 t="s">
        <v>228</v>
      </c>
      <c r="S66" s="230" t="s">
        <v>144</v>
      </c>
      <c r="T66" s="230" t="s">
        <v>144</v>
      </c>
      <c r="U66" s="230">
        <v>0</v>
      </c>
      <c r="V66" s="230">
        <f>ROUND(E66*U66,2)</f>
        <v>0</v>
      </c>
      <c r="W66" s="230"/>
      <c r="X66" s="230" t="s">
        <v>229</v>
      </c>
      <c r="Y66" s="230" t="s">
        <v>146</v>
      </c>
      <c r="Z66" s="210"/>
      <c r="AA66" s="210"/>
      <c r="AB66" s="210"/>
      <c r="AC66" s="210"/>
      <c r="AD66" s="210"/>
      <c r="AE66" s="210"/>
      <c r="AF66" s="210"/>
      <c r="AG66" s="210" t="s">
        <v>230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1">
        <v>36</v>
      </c>
      <c r="B67" s="242" t="s">
        <v>272</v>
      </c>
      <c r="C67" s="255" t="s">
        <v>273</v>
      </c>
      <c r="D67" s="243" t="s">
        <v>178</v>
      </c>
      <c r="E67" s="244">
        <v>36.36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0.104</v>
      </c>
      <c r="O67" s="229">
        <f>ROUND(E67*N67,2)</f>
        <v>3.78</v>
      </c>
      <c r="P67" s="229">
        <v>0</v>
      </c>
      <c r="Q67" s="229">
        <f>ROUND(E67*P67,2)</f>
        <v>0</v>
      </c>
      <c r="R67" s="230" t="s">
        <v>228</v>
      </c>
      <c r="S67" s="230" t="s">
        <v>144</v>
      </c>
      <c r="T67" s="230" t="s">
        <v>144</v>
      </c>
      <c r="U67" s="230">
        <v>0</v>
      </c>
      <c r="V67" s="230">
        <f>ROUND(E67*U67,2)</f>
        <v>0</v>
      </c>
      <c r="W67" s="230"/>
      <c r="X67" s="230" t="s">
        <v>229</v>
      </c>
      <c r="Y67" s="230" t="s">
        <v>146</v>
      </c>
      <c r="Z67" s="210"/>
      <c r="AA67" s="210"/>
      <c r="AB67" s="210"/>
      <c r="AC67" s="210"/>
      <c r="AD67" s="210"/>
      <c r="AE67" s="210"/>
      <c r="AF67" s="210"/>
      <c r="AG67" s="210" t="s">
        <v>230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5" t="s">
        <v>274</v>
      </c>
      <c r="D68" s="263"/>
      <c r="E68" s="264">
        <v>36.36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7">
        <v>37</v>
      </c>
      <c r="B69" s="248" t="s">
        <v>275</v>
      </c>
      <c r="C69" s="254" t="s">
        <v>276</v>
      </c>
      <c r="D69" s="249" t="s">
        <v>171</v>
      </c>
      <c r="E69" s="250">
        <v>6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7.0000000000000007E-2</v>
      </c>
      <c r="O69" s="229">
        <f>ROUND(E69*N69,2)</f>
        <v>0.42</v>
      </c>
      <c r="P69" s="229">
        <v>0</v>
      </c>
      <c r="Q69" s="229">
        <f>ROUND(E69*P69,2)</f>
        <v>0</v>
      </c>
      <c r="R69" s="230"/>
      <c r="S69" s="230" t="s">
        <v>164</v>
      </c>
      <c r="T69" s="230" t="s">
        <v>145</v>
      </c>
      <c r="U69" s="230">
        <v>0</v>
      </c>
      <c r="V69" s="230">
        <f>ROUND(E69*U69,2)</f>
        <v>0</v>
      </c>
      <c r="W69" s="230"/>
      <c r="X69" s="230" t="s">
        <v>229</v>
      </c>
      <c r="Y69" s="230" t="s">
        <v>146</v>
      </c>
      <c r="Z69" s="210"/>
      <c r="AA69" s="210"/>
      <c r="AB69" s="210"/>
      <c r="AC69" s="210"/>
      <c r="AD69" s="210"/>
      <c r="AE69" s="210"/>
      <c r="AF69" s="210"/>
      <c r="AG69" s="210" t="s">
        <v>230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4" t="s">
        <v>139</v>
      </c>
      <c r="B70" s="235" t="s">
        <v>88</v>
      </c>
      <c r="C70" s="253" t="s">
        <v>89</v>
      </c>
      <c r="D70" s="236"/>
      <c r="E70" s="237"/>
      <c r="F70" s="238"/>
      <c r="G70" s="239">
        <f>SUMIF(AG71:AG73,"&lt;&gt;NOR",G71:G73)</f>
        <v>0</v>
      </c>
      <c r="H70" s="233"/>
      <c r="I70" s="233">
        <f>SUM(I71:I73)</f>
        <v>0</v>
      </c>
      <c r="J70" s="233"/>
      <c r="K70" s="233">
        <f>SUM(K71:K73)</f>
        <v>0</v>
      </c>
      <c r="L70" s="233"/>
      <c r="M70" s="233">
        <f>SUM(M71:M73)</f>
        <v>0</v>
      </c>
      <c r="N70" s="232"/>
      <c r="O70" s="232">
        <f>SUM(O71:O73)</f>
        <v>0</v>
      </c>
      <c r="P70" s="232"/>
      <c r="Q70" s="232">
        <f>SUM(Q71:Q73)</f>
        <v>5.72</v>
      </c>
      <c r="R70" s="233"/>
      <c r="S70" s="233"/>
      <c r="T70" s="233"/>
      <c r="U70" s="233"/>
      <c r="V70" s="233">
        <f>SUM(V71:V73)</f>
        <v>20.75</v>
      </c>
      <c r="W70" s="233"/>
      <c r="X70" s="233"/>
      <c r="Y70" s="233"/>
      <c r="AG70" t="s">
        <v>140</v>
      </c>
    </row>
    <row r="71" spans="1:60" outlineLevel="1" x14ac:dyDescent="0.2">
      <c r="A71" s="241">
        <v>38</v>
      </c>
      <c r="B71" s="242" t="s">
        <v>277</v>
      </c>
      <c r="C71" s="255" t="s">
        <v>278</v>
      </c>
      <c r="D71" s="243" t="s">
        <v>181</v>
      </c>
      <c r="E71" s="244">
        <v>2.86</v>
      </c>
      <c r="F71" s="245"/>
      <c r="G71" s="246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2</v>
      </c>
      <c r="Q71" s="229">
        <f>ROUND(E71*P71,2)</f>
        <v>5.72</v>
      </c>
      <c r="R71" s="230"/>
      <c r="S71" s="230" t="s">
        <v>144</v>
      </c>
      <c r="T71" s="230" t="s">
        <v>144</v>
      </c>
      <c r="U71" s="230">
        <v>6.4359999999999999</v>
      </c>
      <c r="V71" s="230">
        <f>ROUND(E71*U71,2)</f>
        <v>18.41</v>
      </c>
      <c r="W71" s="230"/>
      <c r="X71" s="230" t="s">
        <v>172</v>
      </c>
      <c r="Y71" s="230" t="s">
        <v>146</v>
      </c>
      <c r="Z71" s="210"/>
      <c r="AA71" s="210"/>
      <c r="AB71" s="210"/>
      <c r="AC71" s="210"/>
      <c r="AD71" s="210"/>
      <c r="AE71" s="210"/>
      <c r="AF71" s="210"/>
      <c r="AG71" s="210" t="s">
        <v>173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65" t="s">
        <v>279</v>
      </c>
      <c r="D72" s="263"/>
      <c r="E72" s="264">
        <v>2.86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183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7">
        <v>39</v>
      </c>
      <c r="B73" s="248" t="s">
        <v>280</v>
      </c>
      <c r="C73" s="254" t="s">
        <v>281</v>
      </c>
      <c r="D73" s="249" t="s">
        <v>178</v>
      </c>
      <c r="E73" s="250">
        <v>26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144</v>
      </c>
      <c r="T73" s="230" t="s">
        <v>144</v>
      </c>
      <c r="U73" s="230">
        <v>0.09</v>
      </c>
      <c r="V73" s="230">
        <f>ROUND(E73*U73,2)</f>
        <v>2.34</v>
      </c>
      <c r="W73" s="230"/>
      <c r="X73" s="230" t="s">
        <v>172</v>
      </c>
      <c r="Y73" s="230" t="s">
        <v>146</v>
      </c>
      <c r="Z73" s="210"/>
      <c r="AA73" s="210"/>
      <c r="AB73" s="210"/>
      <c r="AC73" s="210"/>
      <c r="AD73" s="210"/>
      <c r="AE73" s="210"/>
      <c r="AF73" s="210"/>
      <c r="AG73" s="210" t="s">
        <v>173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4" t="s">
        <v>139</v>
      </c>
      <c r="B74" s="235" t="s">
        <v>90</v>
      </c>
      <c r="C74" s="253" t="s">
        <v>91</v>
      </c>
      <c r="D74" s="236"/>
      <c r="E74" s="237"/>
      <c r="F74" s="238"/>
      <c r="G74" s="239">
        <f>SUMIF(AG75:AG75,"&lt;&gt;NOR",G75:G75)</f>
        <v>0</v>
      </c>
      <c r="H74" s="233"/>
      <c r="I74" s="233">
        <f>SUM(I75:I75)</f>
        <v>0</v>
      </c>
      <c r="J74" s="233"/>
      <c r="K74" s="233">
        <f>SUM(K75:K75)</f>
        <v>0</v>
      </c>
      <c r="L74" s="233"/>
      <c r="M74" s="233">
        <f>SUM(M75:M75)</f>
        <v>0</v>
      </c>
      <c r="N74" s="232"/>
      <c r="O74" s="232">
        <f>SUM(O75:O75)</f>
        <v>0</v>
      </c>
      <c r="P74" s="232"/>
      <c r="Q74" s="232">
        <f>SUM(Q75:Q75)</f>
        <v>0</v>
      </c>
      <c r="R74" s="233"/>
      <c r="S74" s="233"/>
      <c r="T74" s="233"/>
      <c r="U74" s="233"/>
      <c r="V74" s="233">
        <f>SUM(V75:V75)</f>
        <v>65.86</v>
      </c>
      <c r="W74" s="233"/>
      <c r="X74" s="233"/>
      <c r="Y74" s="233"/>
      <c r="AG74" t="s">
        <v>140</v>
      </c>
    </row>
    <row r="75" spans="1:60" outlineLevel="1" x14ac:dyDescent="0.2">
      <c r="A75" s="247">
        <v>40</v>
      </c>
      <c r="B75" s="248" t="s">
        <v>282</v>
      </c>
      <c r="C75" s="254" t="s">
        <v>283</v>
      </c>
      <c r="D75" s="249" t="s">
        <v>249</v>
      </c>
      <c r="E75" s="250">
        <v>168.88325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144</v>
      </c>
      <c r="T75" s="230" t="s">
        <v>144</v>
      </c>
      <c r="U75" s="230">
        <v>0.39</v>
      </c>
      <c r="V75" s="230">
        <f>ROUND(E75*U75,2)</f>
        <v>65.86</v>
      </c>
      <c r="W75" s="230"/>
      <c r="X75" s="230" t="s">
        <v>284</v>
      </c>
      <c r="Y75" s="230" t="s">
        <v>146</v>
      </c>
      <c r="Z75" s="210"/>
      <c r="AA75" s="210"/>
      <c r="AB75" s="210"/>
      <c r="AC75" s="210"/>
      <c r="AD75" s="210"/>
      <c r="AE75" s="210"/>
      <c r="AF75" s="210"/>
      <c r="AG75" s="210" t="s">
        <v>285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34" t="s">
        <v>139</v>
      </c>
      <c r="B76" s="235" t="s">
        <v>108</v>
      </c>
      <c r="C76" s="253" t="s">
        <v>109</v>
      </c>
      <c r="D76" s="236"/>
      <c r="E76" s="237"/>
      <c r="F76" s="238"/>
      <c r="G76" s="239">
        <f>SUMIF(AG77:AG79,"&lt;&gt;NOR",G77:G79)</f>
        <v>0</v>
      </c>
      <c r="H76" s="233"/>
      <c r="I76" s="233">
        <f>SUM(I77:I79)</f>
        <v>0</v>
      </c>
      <c r="J76" s="233"/>
      <c r="K76" s="233">
        <f>SUM(K77:K79)</f>
        <v>0</v>
      </c>
      <c r="L76" s="233"/>
      <c r="M76" s="233">
        <f>SUM(M77:M79)</f>
        <v>0</v>
      </c>
      <c r="N76" s="232"/>
      <c r="O76" s="232">
        <f>SUM(O77:O79)</f>
        <v>0</v>
      </c>
      <c r="P76" s="232"/>
      <c r="Q76" s="232">
        <f>SUM(Q77:Q79)</f>
        <v>0</v>
      </c>
      <c r="R76" s="233"/>
      <c r="S76" s="233"/>
      <c r="T76" s="233"/>
      <c r="U76" s="233"/>
      <c r="V76" s="233">
        <f>SUM(V77:V79)</f>
        <v>6.24</v>
      </c>
      <c r="W76" s="233"/>
      <c r="X76" s="233"/>
      <c r="Y76" s="233"/>
      <c r="AG76" t="s">
        <v>140</v>
      </c>
    </row>
    <row r="77" spans="1:60" outlineLevel="1" x14ac:dyDescent="0.2">
      <c r="A77" s="247">
        <v>41</v>
      </c>
      <c r="B77" s="248" t="s">
        <v>286</v>
      </c>
      <c r="C77" s="254" t="s">
        <v>287</v>
      </c>
      <c r="D77" s="249" t="s">
        <v>249</v>
      </c>
      <c r="E77" s="250">
        <v>12.74</v>
      </c>
      <c r="F77" s="251"/>
      <c r="G77" s="252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144</v>
      </c>
      <c r="T77" s="230" t="s">
        <v>144</v>
      </c>
      <c r="U77" s="230">
        <v>0.49</v>
      </c>
      <c r="V77" s="230">
        <f>ROUND(E77*U77,2)</f>
        <v>6.24</v>
      </c>
      <c r="W77" s="230"/>
      <c r="X77" s="230" t="s">
        <v>288</v>
      </c>
      <c r="Y77" s="230" t="s">
        <v>146</v>
      </c>
      <c r="Z77" s="210"/>
      <c r="AA77" s="210"/>
      <c r="AB77" s="210"/>
      <c r="AC77" s="210"/>
      <c r="AD77" s="210"/>
      <c r="AE77" s="210"/>
      <c r="AF77" s="210"/>
      <c r="AG77" s="210" t="s">
        <v>289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7">
        <v>42</v>
      </c>
      <c r="B78" s="248" t="s">
        <v>290</v>
      </c>
      <c r="C78" s="254" t="s">
        <v>291</v>
      </c>
      <c r="D78" s="249" t="s">
        <v>249</v>
      </c>
      <c r="E78" s="250">
        <v>191.1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144</v>
      </c>
      <c r="T78" s="230" t="s">
        <v>144</v>
      </c>
      <c r="U78" s="230">
        <v>0</v>
      </c>
      <c r="V78" s="230">
        <f>ROUND(E78*U78,2)</f>
        <v>0</v>
      </c>
      <c r="W78" s="230"/>
      <c r="X78" s="230" t="s">
        <v>288</v>
      </c>
      <c r="Y78" s="230" t="s">
        <v>146</v>
      </c>
      <c r="Z78" s="210"/>
      <c r="AA78" s="210"/>
      <c r="AB78" s="210"/>
      <c r="AC78" s="210"/>
      <c r="AD78" s="210"/>
      <c r="AE78" s="210"/>
      <c r="AF78" s="210"/>
      <c r="AG78" s="210" t="s">
        <v>289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1">
        <v>43</v>
      </c>
      <c r="B79" s="242" t="s">
        <v>292</v>
      </c>
      <c r="C79" s="255" t="s">
        <v>293</v>
      </c>
      <c r="D79" s="243" t="s">
        <v>249</v>
      </c>
      <c r="E79" s="244">
        <v>12.74</v>
      </c>
      <c r="F79" s="245"/>
      <c r="G79" s="246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144</v>
      </c>
      <c r="T79" s="230" t="s">
        <v>144</v>
      </c>
      <c r="U79" s="230">
        <v>0</v>
      </c>
      <c r="V79" s="230">
        <f>ROUND(E79*U79,2)</f>
        <v>0</v>
      </c>
      <c r="W79" s="230"/>
      <c r="X79" s="230" t="s">
        <v>288</v>
      </c>
      <c r="Y79" s="230" t="s">
        <v>146</v>
      </c>
      <c r="Z79" s="210"/>
      <c r="AA79" s="210"/>
      <c r="AB79" s="210"/>
      <c r="AC79" s="210"/>
      <c r="AD79" s="210"/>
      <c r="AE79" s="210"/>
      <c r="AF79" s="210"/>
      <c r="AG79" s="210" t="s">
        <v>289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15</v>
      </c>
      <c r="AF80">
        <v>21</v>
      </c>
      <c r="AG80" t="s">
        <v>125</v>
      </c>
    </row>
    <row r="81" spans="1:33" x14ac:dyDescent="0.2">
      <c r="A81" s="213"/>
      <c r="B81" s="214" t="s">
        <v>31</v>
      </c>
      <c r="C81" s="257"/>
      <c r="D81" s="215"/>
      <c r="E81" s="216"/>
      <c r="F81" s="216"/>
      <c r="G81" s="240">
        <f>G8+G41+G54+G70+G74+G76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165</v>
      </c>
    </row>
    <row r="82" spans="1:33" x14ac:dyDescent="0.2">
      <c r="A82" s="3"/>
      <c r="B82" s="4"/>
      <c r="C82" s="25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3"/>
      <c r="B83" s="4"/>
      <c r="C83" s="25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17" t="s">
        <v>166</v>
      </c>
      <c r="B84" s="217"/>
      <c r="C84" s="258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18"/>
      <c r="B85" s="219"/>
      <c r="C85" s="259"/>
      <c r="D85" s="219"/>
      <c r="E85" s="219"/>
      <c r="F85" s="219"/>
      <c r="G85" s="22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G85" t="s">
        <v>167</v>
      </c>
    </row>
    <row r="86" spans="1:33" x14ac:dyDescent="0.2">
      <c r="A86" s="221"/>
      <c r="B86" s="222"/>
      <c r="C86" s="260"/>
      <c r="D86" s="222"/>
      <c r="E86" s="222"/>
      <c r="F86" s="222"/>
      <c r="G86" s="22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21"/>
      <c r="B87" s="222"/>
      <c r="C87" s="260"/>
      <c r="D87" s="222"/>
      <c r="E87" s="222"/>
      <c r="F87" s="222"/>
      <c r="G87" s="2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21"/>
      <c r="B88" s="222"/>
      <c r="C88" s="260"/>
      <c r="D88" s="222"/>
      <c r="E88" s="222"/>
      <c r="F88" s="222"/>
      <c r="G88" s="2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24"/>
      <c r="B89" s="225"/>
      <c r="C89" s="261"/>
      <c r="D89" s="225"/>
      <c r="E89" s="225"/>
      <c r="F89" s="225"/>
      <c r="G89" s="22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3"/>
      <c r="B90" s="4"/>
      <c r="C90" s="25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C91" s="262"/>
      <c r="D91" s="10"/>
      <c r="AG91" t="s">
        <v>168</v>
      </c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4:C84"/>
    <mergeCell ref="A85:G8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98</v>
      </c>
      <c r="C8" s="253" t="s">
        <v>99</v>
      </c>
      <c r="D8" s="236"/>
      <c r="E8" s="237"/>
      <c r="F8" s="238"/>
      <c r="G8" s="239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2"/>
      <c r="O8" s="232">
        <f>SUM(O9:O30)</f>
        <v>0</v>
      </c>
      <c r="P8" s="232"/>
      <c r="Q8" s="232">
        <f>SUM(Q9:Q30)</f>
        <v>0</v>
      </c>
      <c r="R8" s="233"/>
      <c r="S8" s="233"/>
      <c r="T8" s="233"/>
      <c r="U8" s="233"/>
      <c r="V8" s="233">
        <f>SUM(V9:V30)</f>
        <v>0</v>
      </c>
      <c r="W8" s="233"/>
      <c r="X8" s="233"/>
      <c r="Y8" s="233"/>
      <c r="AG8" t="s">
        <v>140</v>
      </c>
    </row>
    <row r="9" spans="1:60" outlineLevel="1" x14ac:dyDescent="0.2">
      <c r="A9" s="247">
        <v>1</v>
      </c>
      <c r="B9" s="248" t="s">
        <v>46</v>
      </c>
      <c r="C9" s="254" t="s">
        <v>294</v>
      </c>
      <c r="D9" s="249" t="s">
        <v>178</v>
      </c>
      <c r="E9" s="250">
        <v>82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164</v>
      </c>
      <c r="T9" s="230" t="s">
        <v>145</v>
      </c>
      <c r="U9" s="230">
        <v>0</v>
      </c>
      <c r="V9" s="230">
        <f>ROUND(E9*U9,2)</f>
        <v>0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47">
        <v>2</v>
      </c>
      <c r="B10" s="248" t="s">
        <v>295</v>
      </c>
      <c r="C10" s="254" t="s">
        <v>296</v>
      </c>
      <c r="D10" s="249" t="s">
        <v>178</v>
      </c>
      <c r="E10" s="250">
        <v>78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164</v>
      </c>
      <c r="T10" s="230" t="s">
        <v>145</v>
      </c>
      <c r="U10" s="230">
        <v>0</v>
      </c>
      <c r="V10" s="230">
        <f>ROUND(E10*U10,2)</f>
        <v>0</v>
      </c>
      <c r="W10" s="230"/>
      <c r="X10" s="230" t="s">
        <v>172</v>
      </c>
      <c r="Y10" s="230" t="s">
        <v>146</v>
      </c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47">
        <v>3</v>
      </c>
      <c r="B11" s="248" t="s">
        <v>297</v>
      </c>
      <c r="C11" s="254" t="s">
        <v>298</v>
      </c>
      <c r="D11" s="249" t="s">
        <v>178</v>
      </c>
      <c r="E11" s="250">
        <v>22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164</v>
      </c>
      <c r="T11" s="230" t="s">
        <v>145</v>
      </c>
      <c r="U11" s="230">
        <v>0</v>
      </c>
      <c r="V11" s="230">
        <f>ROUND(E11*U11,2)</f>
        <v>0</v>
      </c>
      <c r="W11" s="230"/>
      <c r="X11" s="230" t="s">
        <v>172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173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1">
        <v>4</v>
      </c>
      <c r="B12" s="242" t="s">
        <v>299</v>
      </c>
      <c r="C12" s="255" t="s">
        <v>300</v>
      </c>
      <c r="D12" s="243" t="s">
        <v>171</v>
      </c>
      <c r="E12" s="244">
        <v>2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164</v>
      </c>
      <c r="T12" s="230" t="s">
        <v>145</v>
      </c>
      <c r="U12" s="230">
        <v>0</v>
      </c>
      <c r="V12" s="230">
        <f>ROUND(E12*U12,2)</f>
        <v>0</v>
      </c>
      <c r="W12" s="230"/>
      <c r="X12" s="230" t="s">
        <v>172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2" x14ac:dyDescent="0.2">
      <c r="A13" s="227"/>
      <c r="B13" s="228"/>
      <c r="C13" s="265" t="s">
        <v>301</v>
      </c>
      <c r="D13" s="263"/>
      <c r="E13" s="264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5" t="s">
        <v>302</v>
      </c>
      <c r="D14" s="263"/>
      <c r="E14" s="264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65" t="s">
        <v>303</v>
      </c>
      <c r="D15" s="263"/>
      <c r="E15" s="264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3" x14ac:dyDescent="0.2">
      <c r="A16" s="227"/>
      <c r="B16" s="228"/>
      <c r="C16" s="265" t="s">
        <v>304</v>
      </c>
      <c r="D16" s="263"/>
      <c r="E16" s="264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5" t="s">
        <v>305</v>
      </c>
      <c r="D17" s="263"/>
      <c r="E17" s="264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5" outlineLevel="3" x14ac:dyDescent="0.2">
      <c r="A18" s="227"/>
      <c r="B18" s="228"/>
      <c r="C18" s="265" t="s">
        <v>306</v>
      </c>
      <c r="D18" s="263"/>
      <c r="E18" s="264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5" t="s">
        <v>307</v>
      </c>
      <c r="D19" s="263"/>
      <c r="E19" s="264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5" t="s">
        <v>308</v>
      </c>
      <c r="D20" s="263"/>
      <c r="E20" s="264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5" t="s">
        <v>309</v>
      </c>
      <c r="D21" s="263"/>
      <c r="E21" s="264">
        <v>2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5" outlineLevel="1" x14ac:dyDescent="0.2">
      <c r="A22" s="241">
        <v>5</v>
      </c>
      <c r="B22" s="242" t="s">
        <v>310</v>
      </c>
      <c r="C22" s="255" t="s">
        <v>311</v>
      </c>
      <c r="D22" s="243" t="s">
        <v>171</v>
      </c>
      <c r="E22" s="244">
        <v>2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164</v>
      </c>
      <c r="T22" s="230" t="s">
        <v>145</v>
      </c>
      <c r="U22" s="230">
        <v>0</v>
      </c>
      <c r="V22" s="230">
        <f>ROUND(E22*U22,2)</f>
        <v>0</v>
      </c>
      <c r="W22" s="230"/>
      <c r="X22" s="230" t="s">
        <v>172</v>
      </c>
      <c r="Y22" s="230" t="s">
        <v>146</v>
      </c>
      <c r="Z22" s="210"/>
      <c r="AA22" s="210"/>
      <c r="AB22" s="210"/>
      <c r="AC22" s="210"/>
      <c r="AD22" s="210"/>
      <c r="AE22" s="210"/>
      <c r="AF22" s="210"/>
      <c r="AG22" s="210" t="s">
        <v>173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27"/>
      <c r="B23" s="228"/>
      <c r="C23" s="265" t="s">
        <v>312</v>
      </c>
      <c r="D23" s="263"/>
      <c r="E23" s="264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3" x14ac:dyDescent="0.2">
      <c r="A24" s="227"/>
      <c r="B24" s="228"/>
      <c r="C24" s="265" t="s">
        <v>313</v>
      </c>
      <c r="D24" s="263"/>
      <c r="E24" s="264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65" t="s">
        <v>314</v>
      </c>
      <c r="D25" s="263"/>
      <c r="E25" s="264">
        <v>2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7">
        <v>6</v>
      </c>
      <c r="B26" s="248" t="s">
        <v>315</v>
      </c>
      <c r="C26" s="254" t="s">
        <v>316</v>
      </c>
      <c r="D26" s="249" t="s">
        <v>171</v>
      </c>
      <c r="E26" s="250">
        <v>2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164</v>
      </c>
      <c r="T26" s="230" t="s">
        <v>145</v>
      </c>
      <c r="U26" s="230">
        <v>0</v>
      </c>
      <c r="V26" s="230">
        <f>ROUND(E26*U26,2)</f>
        <v>0</v>
      </c>
      <c r="W26" s="230"/>
      <c r="X26" s="230" t="s">
        <v>172</v>
      </c>
      <c r="Y26" s="230" t="s">
        <v>146</v>
      </c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7">
        <v>7</v>
      </c>
      <c r="B27" s="248" t="s">
        <v>317</v>
      </c>
      <c r="C27" s="254" t="s">
        <v>318</v>
      </c>
      <c r="D27" s="249" t="s">
        <v>171</v>
      </c>
      <c r="E27" s="250">
        <v>2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164</v>
      </c>
      <c r="T27" s="230" t="s">
        <v>145</v>
      </c>
      <c r="U27" s="230">
        <v>0</v>
      </c>
      <c r="V27" s="230">
        <f>ROUND(E27*U27,2)</f>
        <v>0</v>
      </c>
      <c r="W27" s="230"/>
      <c r="X27" s="230" t="s">
        <v>172</v>
      </c>
      <c r="Y27" s="230" t="s">
        <v>146</v>
      </c>
      <c r="Z27" s="210"/>
      <c r="AA27" s="210"/>
      <c r="AB27" s="210"/>
      <c r="AC27" s="210"/>
      <c r="AD27" s="210"/>
      <c r="AE27" s="210"/>
      <c r="AF27" s="210"/>
      <c r="AG27" s="210" t="s">
        <v>173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8</v>
      </c>
      <c r="B28" s="248" t="s">
        <v>319</v>
      </c>
      <c r="C28" s="254" t="s">
        <v>320</v>
      </c>
      <c r="D28" s="249" t="s">
        <v>171</v>
      </c>
      <c r="E28" s="250">
        <v>2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164</v>
      </c>
      <c r="T28" s="230" t="s">
        <v>145</v>
      </c>
      <c r="U28" s="230">
        <v>0</v>
      </c>
      <c r="V28" s="230">
        <f>ROUND(E28*U28,2)</f>
        <v>0</v>
      </c>
      <c r="W28" s="230"/>
      <c r="X28" s="230" t="s">
        <v>172</v>
      </c>
      <c r="Y28" s="230" t="s">
        <v>146</v>
      </c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9</v>
      </c>
      <c r="B29" s="248" t="s">
        <v>321</v>
      </c>
      <c r="C29" s="254" t="s">
        <v>322</v>
      </c>
      <c r="D29" s="249" t="s">
        <v>171</v>
      </c>
      <c r="E29" s="250">
        <v>2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164</v>
      </c>
      <c r="T29" s="230" t="s">
        <v>145</v>
      </c>
      <c r="U29" s="230">
        <v>0</v>
      </c>
      <c r="V29" s="230">
        <f>ROUND(E29*U29,2)</f>
        <v>0</v>
      </c>
      <c r="W29" s="230"/>
      <c r="X29" s="230" t="s">
        <v>172</v>
      </c>
      <c r="Y29" s="230" t="s">
        <v>146</v>
      </c>
      <c r="Z29" s="210"/>
      <c r="AA29" s="210"/>
      <c r="AB29" s="210"/>
      <c r="AC29" s="210"/>
      <c r="AD29" s="210"/>
      <c r="AE29" s="210"/>
      <c r="AF29" s="210"/>
      <c r="AG29" s="210" t="s">
        <v>173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10</v>
      </c>
      <c r="B30" s="248" t="s">
        <v>323</v>
      </c>
      <c r="C30" s="254" t="s">
        <v>324</v>
      </c>
      <c r="D30" s="249" t="s">
        <v>178</v>
      </c>
      <c r="E30" s="250">
        <v>78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164</v>
      </c>
      <c r="T30" s="230" t="s">
        <v>145</v>
      </c>
      <c r="U30" s="230">
        <v>0</v>
      </c>
      <c r="V30" s="230">
        <f>ROUND(E30*U30,2)</f>
        <v>0</v>
      </c>
      <c r="W30" s="230"/>
      <c r="X30" s="230" t="s">
        <v>172</v>
      </c>
      <c r="Y30" s="230" t="s">
        <v>146</v>
      </c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4" t="s">
        <v>139</v>
      </c>
      <c r="B31" s="235" t="s">
        <v>100</v>
      </c>
      <c r="C31" s="253" t="s">
        <v>101</v>
      </c>
      <c r="D31" s="236"/>
      <c r="E31" s="237"/>
      <c r="F31" s="238"/>
      <c r="G31" s="239">
        <f>SUMIF(AG32:AG53,"&lt;&gt;NOR",G32:G53)</f>
        <v>0</v>
      </c>
      <c r="H31" s="233"/>
      <c r="I31" s="233">
        <f>SUM(I32:I53)</f>
        <v>0</v>
      </c>
      <c r="J31" s="233"/>
      <c r="K31" s="233">
        <f>SUM(K32:K53)</f>
        <v>0</v>
      </c>
      <c r="L31" s="233"/>
      <c r="M31" s="233">
        <f>SUM(M32:M53)</f>
        <v>0</v>
      </c>
      <c r="N31" s="232"/>
      <c r="O31" s="232">
        <f>SUM(O32:O53)</f>
        <v>0</v>
      </c>
      <c r="P31" s="232"/>
      <c r="Q31" s="232">
        <f>SUM(Q32:Q53)</f>
        <v>0</v>
      </c>
      <c r="R31" s="233"/>
      <c r="S31" s="233"/>
      <c r="T31" s="233"/>
      <c r="U31" s="233"/>
      <c r="V31" s="233">
        <f>SUM(V32:V53)</f>
        <v>0</v>
      </c>
      <c r="W31" s="233"/>
      <c r="X31" s="233"/>
      <c r="Y31" s="233"/>
      <c r="AG31" t="s">
        <v>140</v>
      </c>
    </row>
    <row r="32" spans="1:60" outlineLevel="1" x14ac:dyDescent="0.2">
      <c r="A32" s="247">
        <v>11</v>
      </c>
      <c r="B32" s="248" t="s">
        <v>325</v>
      </c>
      <c r="C32" s="254" t="s">
        <v>294</v>
      </c>
      <c r="D32" s="249" t="s">
        <v>178</v>
      </c>
      <c r="E32" s="250">
        <v>82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164</v>
      </c>
      <c r="T32" s="230" t="s">
        <v>145</v>
      </c>
      <c r="U32" s="230">
        <v>0</v>
      </c>
      <c r="V32" s="230">
        <f>ROUND(E32*U32,2)</f>
        <v>0</v>
      </c>
      <c r="W32" s="230"/>
      <c r="X32" s="230" t="s">
        <v>172</v>
      </c>
      <c r="Y32" s="230" t="s">
        <v>146</v>
      </c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7">
        <v>12</v>
      </c>
      <c r="B33" s="248" t="s">
        <v>326</v>
      </c>
      <c r="C33" s="254" t="s">
        <v>296</v>
      </c>
      <c r="D33" s="249" t="s">
        <v>178</v>
      </c>
      <c r="E33" s="250">
        <v>78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164</v>
      </c>
      <c r="T33" s="230" t="s">
        <v>145</v>
      </c>
      <c r="U33" s="230">
        <v>0</v>
      </c>
      <c r="V33" s="230">
        <f>ROUND(E33*U33,2)</f>
        <v>0</v>
      </c>
      <c r="W33" s="230"/>
      <c r="X33" s="230" t="s">
        <v>172</v>
      </c>
      <c r="Y33" s="230" t="s">
        <v>146</v>
      </c>
      <c r="Z33" s="210"/>
      <c r="AA33" s="210"/>
      <c r="AB33" s="210"/>
      <c r="AC33" s="210"/>
      <c r="AD33" s="210"/>
      <c r="AE33" s="210"/>
      <c r="AF33" s="210"/>
      <c r="AG33" s="210" t="s">
        <v>173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47">
        <v>13</v>
      </c>
      <c r="B34" s="248" t="s">
        <v>327</v>
      </c>
      <c r="C34" s="254" t="s">
        <v>298</v>
      </c>
      <c r="D34" s="249" t="s">
        <v>178</v>
      </c>
      <c r="E34" s="250">
        <v>22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164</v>
      </c>
      <c r="T34" s="230" t="s">
        <v>145</v>
      </c>
      <c r="U34" s="230">
        <v>0</v>
      </c>
      <c r="V34" s="230">
        <f>ROUND(E34*U34,2)</f>
        <v>0</v>
      </c>
      <c r="W34" s="230"/>
      <c r="X34" s="230" t="s">
        <v>172</v>
      </c>
      <c r="Y34" s="230" t="s">
        <v>146</v>
      </c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41">
        <v>14</v>
      </c>
      <c r="B35" s="242" t="s">
        <v>328</v>
      </c>
      <c r="C35" s="255" t="s">
        <v>300</v>
      </c>
      <c r="D35" s="243" t="s">
        <v>171</v>
      </c>
      <c r="E35" s="244">
        <v>2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164</v>
      </c>
      <c r="T35" s="230" t="s">
        <v>145</v>
      </c>
      <c r="U35" s="230">
        <v>0</v>
      </c>
      <c r="V35" s="230">
        <f>ROUND(E35*U35,2)</f>
        <v>0</v>
      </c>
      <c r="W35" s="230"/>
      <c r="X35" s="230" t="s">
        <v>172</v>
      </c>
      <c r="Y35" s="230" t="s">
        <v>146</v>
      </c>
      <c r="Z35" s="210"/>
      <c r="AA35" s="210"/>
      <c r="AB35" s="210"/>
      <c r="AC35" s="210"/>
      <c r="AD35" s="210"/>
      <c r="AE35" s="210"/>
      <c r="AF35" s="210"/>
      <c r="AG35" s="210" t="s">
        <v>173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2" x14ac:dyDescent="0.2">
      <c r="A36" s="227"/>
      <c r="B36" s="228"/>
      <c r="C36" s="265" t="s">
        <v>301</v>
      </c>
      <c r="D36" s="263"/>
      <c r="E36" s="264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5" t="s">
        <v>302</v>
      </c>
      <c r="D37" s="263"/>
      <c r="E37" s="264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3" x14ac:dyDescent="0.2">
      <c r="A38" s="227"/>
      <c r="B38" s="228"/>
      <c r="C38" s="265" t="s">
        <v>303</v>
      </c>
      <c r="D38" s="263"/>
      <c r="E38" s="264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3" x14ac:dyDescent="0.2">
      <c r="A39" s="227"/>
      <c r="B39" s="228"/>
      <c r="C39" s="265" t="s">
        <v>304</v>
      </c>
      <c r="D39" s="263"/>
      <c r="E39" s="264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5" t="s">
        <v>305</v>
      </c>
      <c r="D40" s="263"/>
      <c r="E40" s="264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45" outlineLevel="3" x14ac:dyDescent="0.2">
      <c r="A41" s="227"/>
      <c r="B41" s="228"/>
      <c r="C41" s="265" t="s">
        <v>329</v>
      </c>
      <c r="D41" s="263"/>
      <c r="E41" s="264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5" t="s">
        <v>307</v>
      </c>
      <c r="D42" s="263"/>
      <c r="E42" s="264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5" t="s">
        <v>308</v>
      </c>
      <c r="D43" s="263"/>
      <c r="E43" s="264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5" t="s">
        <v>309</v>
      </c>
      <c r="D44" s="263"/>
      <c r="E44" s="264">
        <v>2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45" outlineLevel="1" x14ac:dyDescent="0.2">
      <c r="A45" s="241">
        <v>15</v>
      </c>
      <c r="B45" s="242" t="s">
        <v>330</v>
      </c>
      <c r="C45" s="255" t="s">
        <v>311</v>
      </c>
      <c r="D45" s="243" t="s">
        <v>171</v>
      </c>
      <c r="E45" s="244">
        <v>2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164</v>
      </c>
      <c r="T45" s="230" t="s">
        <v>145</v>
      </c>
      <c r="U45" s="230">
        <v>0</v>
      </c>
      <c r="V45" s="230">
        <f>ROUND(E45*U45,2)</f>
        <v>0</v>
      </c>
      <c r="W45" s="230"/>
      <c r="X45" s="230" t="s">
        <v>172</v>
      </c>
      <c r="Y45" s="230" t="s">
        <v>146</v>
      </c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65" t="s">
        <v>312</v>
      </c>
      <c r="D46" s="263"/>
      <c r="E46" s="264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45" outlineLevel="3" x14ac:dyDescent="0.2">
      <c r="A47" s="227"/>
      <c r="B47" s="228"/>
      <c r="C47" s="265" t="s">
        <v>313</v>
      </c>
      <c r="D47" s="263"/>
      <c r="E47" s="264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5" t="s">
        <v>331</v>
      </c>
      <c r="D48" s="263"/>
      <c r="E48" s="264">
        <v>2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7">
        <v>16</v>
      </c>
      <c r="B49" s="248" t="s">
        <v>332</v>
      </c>
      <c r="C49" s="254" t="s">
        <v>318</v>
      </c>
      <c r="D49" s="249" t="s">
        <v>171</v>
      </c>
      <c r="E49" s="250">
        <v>2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164</v>
      </c>
      <c r="T49" s="230" t="s">
        <v>145</v>
      </c>
      <c r="U49" s="230">
        <v>0</v>
      </c>
      <c r="V49" s="230">
        <f>ROUND(E49*U49,2)</f>
        <v>0</v>
      </c>
      <c r="W49" s="230"/>
      <c r="X49" s="230" t="s">
        <v>172</v>
      </c>
      <c r="Y49" s="230" t="s">
        <v>146</v>
      </c>
      <c r="Z49" s="210"/>
      <c r="AA49" s="210"/>
      <c r="AB49" s="210"/>
      <c r="AC49" s="210"/>
      <c r="AD49" s="210"/>
      <c r="AE49" s="210"/>
      <c r="AF49" s="210"/>
      <c r="AG49" s="210" t="s">
        <v>173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7">
        <v>17</v>
      </c>
      <c r="B50" s="248" t="s">
        <v>333</v>
      </c>
      <c r="C50" s="254" t="s">
        <v>320</v>
      </c>
      <c r="D50" s="249" t="s">
        <v>171</v>
      </c>
      <c r="E50" s="250">
        <v>2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164</v>
      </c>
      <c r="T50" s="230" t="s">
        <v>145</v>
      </c>
      <c r="U50" s="230">
        <v>0</v>
      </c>
      <c r="V50" s="230">
        <f>ROUND(E50*U50,2)</f>
        <v>0</v>
      </c>
      <c r="W50" s="230"/>
      <c r="X50" s="230" t="s">
        <v>172</v>
      </c>
      <c r="Y50" s="230" t="s">
        <v>146</v>
      </c>
      <c r="Z50" s="210"/>
      <c r="AA50" s="210"/>
      <c r="AB50" s="210"/>
      <c r="AC50" s="210"/>
      <c r="AD50" s="210"/>
      <c r="AE50" s="210"/>
      <c r="AF50" s="210"/>
      <c r="AG50" s="210" t="s">
        <v>173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18</v>
      </c>
      <c r="B51" s="248" t="s">
        <v>334</v>
      </c>
      <c r="C51" s="254" t="s">
        <v>335</v>
      </c>
      <c r="D51" s="249" t="s">
        <v>178</v>
      </c>
      <c r="E51" s="250">
        <v>78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164</v>
      </c>
      <c r="T51" s="230" t="s">
        <v>145</v>
      </c>
      <c r="U51" s="230">
        <v>0</v>
      </c>
      <c r="V51" s="230">
        <f>ROUND(E51*U51,2)</f>
        <v>0</v>
      </c>
      <c r="W51" s="230"/>
      <c r="X51" s="230" t="s">
        <v>172</v>
      </c>
      <c r="Y51" s="230" t="s">
        <v>146</v>
      </c>
      <c r="Z51" s="210"/>
      <c r="AA51" s="210"/>
      <c r="AB51" s="210"/>
      <c r="AC51" s="210"/>
      <c r="AD51" s="210"/>
      <c r="AE51" s="210"/>
      <c r="AF51" s="210"/>
      <c r="AG51" s="210" t="s">
        <v>173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7">
        <v>19</v>
      </c>
      <c r="B52" s="248" t="s">
        <v>336</v>
      </c>
      <c r="C52" s="254" t="s">
        <v>337</v>
      </c>
      <c r="D52" s="249" t="s">
        <v>171</v>
      </c>
      <c r="E52" s="250">
        <v>4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164</v>
      </c>
      <c r="T52" s="230" t="s">
        <v>145</v>
      </c>
      <c r="U52" s="230">
        <v>0</v>
      </c>
      <c r="V52" s="230">
        <f>ROUND(E52*U52,2)</f>
        <v>0</v>
      </c>
      <c r="W52" s="230"/>
      <c r="X52" s="230" t="s">
        <v>172</v>
      </c>
      <c r="Y52" s="230" t="s">
        <v>146</v>
      </c>
      <c r="Z52" s="210"/>
      <c r="AA52" s="210"/>
      <c r="AB52" s="210"/>
      <c r="AC52" s="210"/>
      <c r="AD52" s="210"/>
      <c r="AE52" s="210"/>
      <c r="AF52" s="210"/>
      <c r="AG52" s="210" t="s">
        <v>173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7">
        <v>20</v>
      </c>
      <c r="B53" s="248" t="s">
        <v>338</v>
      </c>
      <c r="C53" s="254" t="s">
        <v>339</v>
      </c>
      <c r="D53" s="249" t="s">
        <v>171</v>
      </c>
      <c r="E53" s="250">
        <v>1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164</v>
      </c>
      <c r="T53" s="230" t="s">
        <v>145</v>
      </c>
      <c r="U53" s="230">
        <v>0</v>
      </c>
      <c r="V53" s="230">
        <f>ROUND(E53*U53,2)</f>
        <v>0</v>
      </c>
      <c r="W53" s="230"/>
      <c r="X53" s="230" t="s">
        <v>172</v>
      </c>
      <c r="Y53" s="230" t="s">
        <v>146</v>
      </c>
      <c r="Z53" s="210"/>
      <c r="AA53" s="210"/>
      <c r="AB53" s="210"/>
      <c r="AC53" s="210"/>
      <c r="AD53" s="210"/>
      <c r="AE53" s="210"/>
      <c r="AF53" s="210"/>
      <c r="AG53" s="210" t="s">
        <v>173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4" t="s">
        <v>139</v>
      </c>
      <c r="B54" s="235" t="s">
        <v>102</v>
      </c>
      <c r="C54" s="253" t="s">
        <v>103</v>
      </c>
      <c r="D54" s="236"/>
      <c r="E54" s="237"/>
      <c r="F54" s="238"/>
      <c r="G54" s="239">
        <f>SUMIF(AG55:AG56,"&lt;&gt;NOR",G55:G56)</f>
        <v>0</v>
      </c>
      <c r="H54" s="233"/>
      <c r="I54" s="233">
        <f>SUM(I55:I56)</f>
        <v>0</v>
      </c>
      <c r="J54" s="233"/>
      <c r="K54" s="233">
        <f>SUM(K55:K56)</f>
        <v>0</v>
      </c>
      <c r="L54" s="233"/>
      <c r="M54" s="233">
        <f>SUM(M55:M56)</f>
        <v>0</v>
      </c>
      <c r="N54" s="232"/>
      <c r="O54" s="232">
        <f>SUM(O55:O56)</f>
        <v>0</v>
      </c>
      <c r="P54" s="232"/>
      <c r="Q54" s="232">
        <f>SUM(Q55:Q56)</f>
        <v>0</v>
      </c>
      <c r="R54" s="233"/>
      <c r="S54" s="233"/>
      <c r="T54" s="233"/>
      <c r="U54" s="233"/>
      <c r="V54" s="233">
        <f>SUM(V55:V56)</f>
        <v>0</v>
      </c>
      <c r="W54" s="233"/>
      <c r="X54" s="233"/>
      <c r="Y54" s="233"/>
      <c r="AG54" t="s">
        <v>140</v>
      </c>
    </row>
    <row r="55" spans="1:60" ht="22.5" outlineLevel="1" x14ac:dyDescent="0.2">
      <c r="A55" s="247">
        <v>21</v>
      </c>
      <c r="B55" s="248" t="s">
        <v>340</v>
      </c>
      <c r="C55" s="254" t="s">
        <v>341</v>
      </c>
      <c r="D55" s="249" t="s">
        <v>171</v>
      </c>
      <c r="E55" s="250">
        <v>3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164</v>
      </c>
      <c r="T55" s="230" t="s">
        <v>145</v>
      </c>
      <c r="U55" s="230">
        <v>0</v>
      </c>
      <c r="V55" s="230">
        <f>ROUND(E55*U55,2)</f>
        <v>0</v>
      </c>
      <c r="W55" s="230"/>
      <c r="X55" s="230" t="s">
        <v>172</v>
      </c>
      <c r="Y55" s="230" t="s">
        <v>146</v>
      </c>
      <c r="Z55" s="210"/>
      <c r="AA55" s="210"/>
      <c r="AB55" s="210"/>
      <c r="AC55" s="210"/>
      <c r="AD55" s="210"/>
      <c r="AE55" s="210"/>
      <c r="AF55" s="210"/>
      <c r="AG55" s="210" t="s">
        <v>173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7">
        <v>22</v>
      </c>
      <c r="B56" s="248" t="s">
        <v>342</v>
      </c>
      <c r="C56" s="254" t="s">
        <v>343</v>
      </c>
      <c r="D56" s="249" t="s">
        <v>171</v>
      </c>
      <c r="E56" s="250">
        <v>3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164</v>
      </c>
      <c r="T56" s="230" t="s">
        <v>145</v>
      </c>
      <c r="U56" s="230">
        <v>0</v>
      </c>
      <c r="V56" s="230">
        <f>ROUND(E56*U56,2)</f>
        <v>0</v>
      </c>
      <c r="W56" s="230"/>
      <c r="X56" s="230" t="s">
        <v>172</v>
      </c>
      <c r="Y56" s="230" t="s">
        <v>146</v>
      </c>
      <c r="Z56" s="210"/>
      <c r="AA56" s="210"/>
      <c r="AB56" s="210"/>
      <c r="AC56" s="210"/>
      <c r="AD56" s="210"/>
      <c r="AE56" s="210"/>
      <c r="AF56" s="210"/>
      <c r="AG56" s="210" t="s">
        <v>173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34" t="s">
        <v>139</v>
      </c>
      <c r="B57" s="235" t="s">
        <v>106</v>
      </c>
      <c r="C57" s="253" t="s">
        <v>107</v>
      </c>
      <c r="D57" s="236"/>
      <c r="E57" s="237"/>
      <c r="F57" s="238"/>
      <c r="G57" s="239">
        <f>SUMIF(AG58:AG69,"&lt;&gt;NOR",G58:G69)</f>
        <v>0</v>
      </c>
      <c r="H57" s="233"/>
      <c r="I57" s="233">
        <f>SUM(I58:I69)</f>
        <v>0</v>
      </c>
      <c r="J57" s="233"/>
      <c r="K57" s="233">
        <f>SUM(K58:K69)</f>
        <v>0</v>
      </c>
      <c r="L57" s="233"/>
      <c r="M57" s="233">
        <f>SUM(M58:M69)</f>
        <v>0</v>
      </c>
      <c r="N57" s="232"/>
      <c r="O57" s="232">
        <f>SUM(O58:O69)</f>
        <v>14.260000000000002</v>
      </c>
      <c r="P57" s="232"/>
      <c r="Q57" s="232">
        <f>SUM(Q58:Q69)</f>
        <v>0</v>
      </c>
      <c r="R57" s="233"/>
      <c r="S57" s="233"/>
      <c r="T57" s="233"/>
      <c r="U57" s="233"/>
      <c r="V57" s="233">
        <f>SUM(V58:V69)</f>
        <v>133.58000000000001</v>
      </c>
      <c r="W57" s="233"/>
      <c r="X57" s="233"/>
      <c r="Y57" s="233"/>
      <c r="AG57" t="s">
        <v>140</v>
      </c>
    </row>
    <row r="58" spans="1:60" outlineLevel="1" x14ac:dyDescent="0.2">
      <c r="A58" s="247">
        <v>23</v>
      </c>
      <c r="B58" s="248" t="s">
        <v>344</v>
      </c>
      <c r="C58" s="254" t="s">
        <v>345</v>
      </c>
      <c r="D58" s="249" t="s">
        <v>181</v>
      </c>
      <c r="E58" s="250">
        <v>17.3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144</v>
      </c>
      <c r="T58" s="230" t="s">
        <v>144</v>
      </c>
      <c r="U58" s="230">
        <v>4.6550000000000002</v>
      </c>
      <c r="V58" s="230">
        <f>ROUND(E58*U58,2)</f>
        <v>80.53</v>
      </c>
      <c r="W58" s="230"/>
      <c r="X58" s="230" t="s">
        <v>172</v>
      </c>
      <c r="Y58" s="230" t="s">
        <v>146</v>
      </c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7">
        <v>24</v>
      </c>
      <c r="B59" s="248" t="s">
        <v>346</v>
      </c>
      <c r="C59" s="254" t="s">
        <v>347</v>
      </c>
      <c r="D59" s="249" t="s">
        <v>181</v>
      </c>
      <c r="E59" s="250">
        <v>17.3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144</v>
      </c>
      <c r="T59" s="230" t="s">
        <v>144</v>
      </c>
      <c r="U59" s="230">
        <v>7.3999999999999996E-2</v>
      </c>
      <c r="V59" s="230">
        <f>ROUND(E59*U59,2)</f>
        <v>1.28</v>
      </c>
      <c r="W59" s="230"/>
      <c r="X59" s="230" t="s">
        <v>172</v>
      </c>
      <c r="Y59" s="230" t="s">
        <v>146</v>
      </c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25</v>
      </c>
      <c r="B60" s="248" t="s">
        <v>348</v>
      </c>
      <c r="C60" s="254" t="s">
        <v>349</v>
      </c>
      <c r="D60" s="249" t="s">
        <v>181</v>
      </c>
      <c r="E60" s="250">
        <v>17.3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144</v>
      </c>
      <c r="T60" s="230" t="s">
        <v>144</v>
      </c>
      <c r="U60" s="230">
        <v>1.1499999999999999</v>
      </c>
      <c r="V60" s="230">
        <f>ROUND(E60*U60,2)</f>
        <v>19.899999999999999</v>
      </c>
      <c r="W60" s="230"/>
      <c r="X60" s="230" t="s">
        <v>172</v>
      </c>
      <c r="Y60" s="230" t="s">
        <v>146</v>
      </c>
      <c r="Z60" s="210"/>
      <c r="AA60" s="210"/>
      <c r="AB60" s="210"/>
      <c r="AC60" s="210"/>
      <c r="AD60" s="210"/>
      <c r="AE60" s="210"/>
      <c r="AF60" s="210"/>
      <c r="AG60" s="210" t="s">
        <v>173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7">
        <v>26</v>
      </c>
      <c r="B61" s="248" t="s">
        <v>350</v>
      </c>
      <c r="C61" s="254" t="s">
        <v>351</v>
      </c>
      <c r="D61" s="249" t="s">
        <v>181</v>
      </c>
      <c r="E61" s="250">
        <v>17.3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144</v>
      </c>
      <c r="T61" s="230" t="s">
        <v>144</v>
      </c>
      <c r="U61" s="230">
        <v>0.997</v>
      </c>
      <c r="V61" s="230">
        <f>ROUND(E61*U61,2)</f>
        <v>17.25</v>
      </c>
      <c r="W61" s="230"/>
      <c r="X61" s="230" t="s">
        <v>172</v>
      </c>
      <c r="Y61" s="230" t="s">
        <v>146</v>
      </c>
      <c r="Z61" s="210"/>
      <c r="AA61" s="210"/>
      <c r="AB61" s="210"/>
      <c r="AC61" s="210"/>
      <c r="AD61" s="210"/>
      <c r="AE61" s="210"/>
      <c r="AF61" s="210"/>
      <c r="AG61" s="210" t="s">
        <v>173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7">
        <v>27</v>
      </c>
      <c r="B62" s="248" t="s">
        <v>352</v>
      </c>
      <c r="C62" s="254" t="s">
        <v>353</v>
      </c>
      <c r="D62" s="249" t="s">
        <v>249</v>
      </c>
      <c r="E62" s="250">
        <v>2.1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144</v>
      </c>
      <c r="T62" s="230" t="s">
        <v>144</v>
      </c>
      <c r="U62" s="230">
        <v>0</v>
      </c>
      <c r="V62" s="230">
        <f>ROUND(E62*U62,2)</f>
        <v>0</v>
      </c>
      <c r="W62" s="230"/>
      <c r="X62" s="230" t="s">
        <v>172</v>
      </c>
      <c r="Y62" s="230" t="s">
        <v>146</v>
      </c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7">
        <v>28</v>
      </c>
      <c r="B63" s="248" t="s">
        <v>354</v>
      </c>
      <c r="C63" s="254" t="s">
        <v>355</v>
      </c>
      <c r="D63" s="249" t="s">
        <v>356</v>
      </c>
      <c r="E63" s="250">
        <v>4.4999999999999998E-2</v>
      </c>
      <c r="F63" s="251"/>
      <c r="G63" s="252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3.4209999999999997E-2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144</v>
      </c>
      <c r="T63" s="230" t="s">
        <v>144</v>
      </c>
      <c r="U63" s="230">
        <v>4.0999999999999996</v>
      </c>
      <c r="V63" s="230">
        <f>ROUND(E63*U63,2)</f>
        <v>0.18</v>
      </c>
      <c r="W63" s="230"/>
      <c r="X63" s="230" t="s">
        <v>172</v>
      </c>
      <c r="Y63" s="230" t="s">
        <v>146</v>
      </c>
      <c r="Z63" s="210"/>
      <c r="AA63" s="210"/>
      <c r="AB63" s="210"/>
      <c r="AC63" s="210"/>
      <c r="AD63" s="210"/>
      <c r="AE63" s="210"/>
      <c r="AF63" s="210"/>
      <c r="AG63" s="210" t="s">
        <v>173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7">
        <v>29</v>
      </c>
      <c r="B64" s="248" t="s">
        <v>357</v>
      </c>
      <c r="C64" s="254" t="s">
        <v>358</v>
      </c>
      <c r="D64" s="249" t="s">
        <v>178</v>
      </c>
      <c r="E64" s="250">
        <v>45</v>
      </c>
      <c r="F64" s="251"/>
      <c r="G64" s="252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0.20474999999999999</v>
      </c>
      <c r="O64" s="229">
        <f>ROUND(E64*N64,2)</f>
        <v>9.2100000000000009</v>
      </c>
      <c r="P64" s="229">
        <v>0</v>
      </c>
      <c r="Q64" s="229">
        <f>ROUND(E64*P64,2)</f>
        <v>0</v>
      </c>
      <c r="R64" s="230"/>
      <c r="S64" s="230" t="s">
        <v>144</v>
      </c>
      <c r="T64" s="230" t="s">
        <v>144</v>
      </c>
      <c r="U64" s="230">
        <v>9.8000000000000004E-2</v>
      </c>
      <c r="V64" s="230">
        <f>ROUND(E64*U64,2)</f>
        <v>4.41</v>
      </c>
      <c r="W64" s="230"/>
      <c r="X64" s="230" t="s">
        <v>172</v>
      </c>
      <c r="Y64" s="230" t="s">
        <v>146</v>
      </c>
      <c r="Z64" s="210"/>
      <c r="AA64" s="210"/>
      <c r="AB64" s="210"/>
      <c r="AC64" s="210"/>
      <c r="AD64" s="210"/>
      <c r="AE64" s="210"/>
      <c r="AF64" s="210"/>
      <c r="AG64" s="210" t="s">
        <v>173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7">
        <v>30</v>
      </c>
      <c r="B65" s="248" t="s">
        <v>359</v>
      </c>
      <c r="C65" s="254" t="s">
        <v>360</v>
      </c>
      <c r="D65" s="249" t="s">
        <v>178</v>
      </c>
      <c r="E65" s="250">
        <v>45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6.0000000000000002E-5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144</v>
      </c>
      <c r="T65" s="230" t="s">
        <v>144</v>
      </c>
      <c r="U65" s="230">
        <v>2.5999999999999999E-2</v>
      </c>
      <c r="V65" s="230">
        <f>ROUND(E65*U65,2)</f>
        <v>1.17</v>
      </c>
      <c r="W65" s="230"/>
      <c r="X65" s="230" t="s">
        <v>172</v>
      </c>
      <c r="Y65" s="230" t="s">
        <v>146</v>
      </c>
      <c r="Z65" s="210"/>
      <c r="AA65" s="210"/>
      <c r="AB65" s="210"/>
      <c r="AC65" s="210"/>
      <c r="AD65" s="210"/>
      <c r="AE65" s="210"/>
      <c r="AF65" s="210"/>
      <c r="AG65" s="210" t="s">
        <v>173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7">
        <v>31</v>
      </c>
      <c r="B66" s="248" t="s">
        <v>361</v>
      </c>
      <c r="C66" s="254" t="s">
        <v>362</v>
      </c>
      <c r="D66" s="249" t="s">
        <v>181</v>
      </c>
      <c r="E66" s="250">
        <v>1.6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144</v>
      </c>
      <c r="T66" s="230" t="s">
        <v>144</v>
      </c>
      <c r="U66" s="230">
        <v>0.66300000000000003</v>
      </c>
      <c r="V66" s="230">
        <f>ROUND(E66*U66,2)</f>
        <v>1.06</v>
      </c>
      <c r="W66" s="230"/>
      <c r="X66" s="230" t="s">
        <v>172</v>
      </c>
      <c r="Y66" s="230" t="s">
        <v>146</v>
      </c>
      <c r="Z66" s="210"/>
      <c r="AA66" s="210"/>
      <c r="AB66" s="210"/>
      <c r="AC66" s="210"/>
      <c r="AD66" s="210"/>
      <c r="AE66" s="210"/>
      <c r="AF66" s="210"/>
      <c r="AG66" s="210" t="s">
        <v>173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1">
        <v>32</v>
      </c>
      <c r="B67" s="242" t="s">
        <v>363</v>
      </c>
      <c r="C67" s="255" t="s">
        <v>364</v>
      </c>
      <c r="D67" s="243" t="s">
        <v>181</v>
      </c>
      <c r="E67" s="244">
        <v>40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144</v>
      </c>
      <c r="T67" s="230" t="s">
        <v>144</v>
      </c>
      <c r="U67" s="230">
        <v>0</v>
      </c>
      <c r="V67" s="230">
        <f>ROUND(E67*U67,2)</f>
        <v>0</v>
      </c>
      <c r="W67" s="230"/>
      <c r="X67" s="230" t="s">
        <v>172</v>
      </c>
      <c r="Y67" s="230" t="s">
        <v>146</v>
      </c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5" t="s">
        <v>365</v>
      </c>
      <c r="D68" s="263"/>
      <c r="E68" s="264">
        <v>40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1">
        <v>33</v>
      </c>
      <c r="B69" s="242" t="s">
        <v>366</v>
      </c>
      <c r="C69" s="255" t="s">
        <v>367</v>
      </c>
      <c r="D69" s="243" t="s">
        <v>171</v>
      </c>
      <c r="E69" s="244">
        <v>2</v>
      </c>
      <c r="F69" s="245"/>
      <c r="G69" s="246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2.5249999999999999</v>
      </c>
      <c r="O69" s="229">
        <f>ROUND(E69*N69,2)</f>
        <v>5.05</v>
      </c>
      <c r="P69" s="229">
        <v>0</v>
      </c>
      <c r="Q69" s="229">
        <f>ROUND(E69*P69,2)</f>
        <v>0</v>
      </c>
      <c r="R69" s="230"/>
      <c r="S69" s="230" t="s">
        <v>164</v>
      </c>
      <c r="T69" s="230" t="s">
        <v>145</v>
      </c>
      <c r="U69" s="230">
        <v>3.9</v>
      </c>
      <c r="V69" s="230">
        <f>ROUND(E69*U69,2)</f>
        <v>7.8</v>
      </c>
      <c r="W69" s="230"/>
      <c r="X69" s="230" t="s">
        <v>172</v>
      </c>
      <c r="Y69" s="230" t="s">
        <v>146</v>
      </c>
      <c r="Z69" s="210"/>
      <c r="AA69" s="210"/>
      <c r="AB69" s="210"/>
      <c r="AC69" s="210"/>
      <c r="AD69" s="210"/>
      <c r="AE69" s="210"/>
      <c r="AF69" s="210"/>
      <c r="AG69" s="210" t="s">
        <v>173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3"/>
      <c r="B70" s="4"/>
      <c r="C70" s="25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125</v>
      </c>
    </row>
    <row r="71" spans="1:60" x14ac:dyDescent="0.2">
      <c r="A71" s="213"/>
      <c r="B71" s="214" t="s">
        <v>31</v>
      </c>
      <c r="C71" s="257"/>
      <c r="D71" s="215"/>
      <c r="E71" s="216"/>
      <c r="F71" s="216"/>
      <c r="G71" s="240">
        <f>G8+G31+G54+G57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165</v>
      </c>
    </row>
    <row r="72" spans="1:60" x14ac:dyDescent="0.2">
      <c r="A72" s="3"/>
      <c r="B72" s="4"/>
      <c r="C72" s="25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3"/>
      <c r="B73" s="4"/>
      <c r="C73" s="25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17" t="s">
        <v>166</v>
      </c>
      <c r="B74" s="217"/>
      <c r="C74" s="25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18"/>
      <c r="B75" s="219"/>
      <c r="C75" s="259"/>
      <c r="D75" s="219"/>
      <c r="E75" s="219"/>
      <c r="F75" s="219"/>
      <c r="G75" s="2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167</v>
      </c>
    </row>
    <row r="76" spans="1:60" x14ac:dyDescent="0.2">
      <c r="A76" s="221"/>
      <c r="B76" s="222"/>
      <c r="C76" s="260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21"/>
      <c r="B77" s="222"/>
      <c r="C77" s="260"/>
      <c r="D77" s="222"/>
      <c r="E77" s="222"/>
      <c r="F77" s="222"/>
      <c r="G77" s="2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21"/>
      <c r="B78" s="222"/>
      <c r="C78" s="260"/>
      <c r="D78" s="222"/>
      <c r="E78" s="222"/>
      <c r="F78" s="222"/>
      <c r="G78" s="2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24"/>
      <c r="B79" s="225"/>
      <c r="C79" s="261"/>
      <c r="D79" s="225"/>
      <c r="E79" s="225"/>
      <c r="F79" s="225"/>
      <c r="G79" s="2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">
      <c r="C81" s="262"/>
      <c r="D81" s="10"/>
      <c r="AG81" t="s">
        <v>168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55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104</v>
      </c>
      <c r="C8" s="253" t="s">
        <v>105</v>
      </c>
      <c r="D8" s="236"/>
      <c r="E8" s="237"/>
      <c r="F8" s="238"/>
      <c r="G8" s="239">
        <f>SUMIF(AG9:AG11,"&lt;&gt;NOR",G9:G11)</f>
        <v>0</v>
      </c>
      <c r="H8" s="233"/>
      <c r="I8" s="233">
        <f>SUM(I9:I11)</f>
        <v>0</v>
      </c>
      <c r="J8" s="233"/>
      <c r="K8" s="233">
        <f>SUM(K9:K11)</f>
        <v>0</v>
      </c>
      <c r="L8" s="233"/>
      <c r="M8" s="233">
        <f>SUM(M9:M11)</f>
        <v>0</v>
      </c>
      <c r="N8" s="232"/>
      <c r="O8" s="232">
        <f>SUM(O9:O11)</f>
        <v>0.05</v>
      </c>
      <c r="P8" s="232"/>
      <c r="Q8" s="232">
        <f>SUM(Q9:Q11)</f>
        <v>0</v>
      </c>
      <c r="R8" s="233"/>
      <c r="S8" s="233"/>
      <c r="T8" s="233"/>
      <c r="U8" s="233"/>
      <c r="V8" s="233">
        <f>SUM(V9:V11)</f>
        <v>4.7300000000000004</v>
      </c>
      <c r="W8" s="233"/>
      <c r="X8" s="233"/>
      <c r="Y8" s="233"/>
      <c r="AG8" t="s">
        <v>140</v>
      </c>
    </row>
    <row r="9" spans="1:60" outlineLevel="1" x14ac:dyDescent="0.2">
      <c r="A9" s="241">
        <v>1</v>
      </c>
      <c r="B9" s="242" t="s">
        <v>368</v>
      </c>
      <c r="C9" s="255" t="s">
        <v>369</v>
      </c>
      <c r="D9" s="243" t="s">
        <v>178</v>
      </c>
      <c r="E9" s="244">
        <v>27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144</v>
      </c>
      <c r="U9" s="230">
        <v>0.17499999999999999</v>
      </c>
      <c r="V9" s="230">
        <f>ROUND(E9*U9,2)</f>
        <v>4.7300000000000004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65" t="s">
        <v>370</v>
      </c>
      <c r="D10" s="263"/>
      <c r="E10" s="264">
        <v>27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2</v>
      </c>
      <c r="B11" s="248" t="s">
        <v>371</v>
      </c>
      <c r="C11" s="254" t="s">
        <v>372</v>
      </c>
      <c r="D11" s="249" t="s">
        <v>171</v>
      </c>
      <c r="E11" s="250">
        <v>27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1.9E-3</v>
      </c>
      <c r="O11" s="229">
        <f>ROUND(E11*N11,2)</f>
        <v>0.05</v>
      </c>
      <c r="P11" s="229">
        <v>0</v>
      </c>
      <c r="Q11" s="229">
        <f>ROUND(E11*P11,2)</f>
        <v>0</v>
      </c>
      <c r="R11" s="230" t="s">
        <v>228</v>
      </c>
      <c r="S11" s="230" t="s">
        <v>144</v>
      </c>
      <c r="T11" s="230" t="s">
        <v>144</v>
      </c>
      <c r="U11" s="230">
        <v>0</v>
      </c>
      <c r="V11" s="230">
        <f>ROUND(E11*U11,2)</f>
        <v>0</v>
      </c>
      <c r="W11" s="230"/>
      <c r="X11" s="230" t="s">
        <v>229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230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4" t="s">
        <v>139</v>
      </c>
      <c r="B12" s="235" t="s">
        <v>106</v>
      </c>
      <c r="C12" s="253" t="s">
        <v>107</v>
      </c>
      <c r="D12" s="236"/>
      <c r="E12" s="237"/>
      <c r="F12" s="238"/>
      <c r="G12" s="239">
        <f>SUMIF(AG13:AG22,"&lt;&gt;NOR",G13:G22)</f>
        <v>0</v>
      </c>
      <c r="H12" s="233"/>
      <c r="I12" s="233">
        <f>SUM(I13:I22)</f>
        <v>0</v>
      </c>
      <c r="J12" s="233"/>
      <c r="K12" s="233">
        <f>SUM(K13:K22)</f>
        <v>0</v>
      </c>
      <c r="L12" s="233"/>
      <c r="M12" s="233">
        <f>SUM(M13:M22)</f>
        <v>0</v>
      </c>
      <c r="N12" s="232"/>
      <c r="O12" s="232">
        <f>SUM(O13:O22)</f>
        <v>2.98</v>
      </c>
      <c r="P12" s="232"/>
      <c r="Q12" s="232">
        <f>SUM(Q13:Q22)</f>
        <v>0</v>
      </c>
      <c r="R12" s="233"/>
      <c r="S12" s="233"/>
      <c r="T12" s="233"/>
      <c r="U12" s="233"/>
      <c r="V12" s="233">
        <f>SUM(V13:V22)</f>
        <v>38.42</v>
      </c>
      <c r="W12" s="233"/>
      <c r="X12" s="233"/>
      <c r="Y12" s="233"/>
      <c r="AG12" t="s">
        <v>140</v>
      </c>
    </row>
    <row r="13" spans="1:60" ht="22.5" outlineLevel="1" x14ac:dyDescent="0.2">
      <c r="A13" s="247">
        <v>3</v>
      </c>
      <c r="B13" s="248" t="s">
        <v>223</v>
      </c>
      <c r="C13" s="254" t="s">
        <v>224</v>
      </c>
      <c r="D13" s="249" t="s">
        <v>181</v>
      </c>
      <c r="E13" s="250">
        <v>1.417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144</v>
      </c>
      <c r="T13" s="230" t="s">
        <v>144</v>
      </c>
      <c r="U13" s="230">
        <v>0</v>
      </c>
      <c r="V13" s="230">
        <f>ROUND(E13*U13,2)</f>
        <v>0</v>
      </c>
      <c r="W13" s="230"/>
      <c r="X13" s="230" t="s">
        <v>172</v>
      </c>
      <c r="Y13" s="230" t="s">
        <v>146</v>
      </c>
      <c r="Z13" s="210"/>
      <c r="AA13" s="210"/>
      <c r="AB13" s="210"/>
      <c r="AC13" s="210"/>
      <c r="AD13" s="210"/>
      <c r="AE13" s="210"/>
      <c r="AF13" s="210"/>
      <c r="AG13" s="210" t="s">
        <v>173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7">
        <v>4</v>
      </c>
      <c r="B14" s="248" t="s">
        <v>354</v>
      </c>
      <c r="C14" s="254" t="s">
        <v>373</v>
      </c>
      <c r="D14" s="249" t="s">
        <v>356</v>
      </c>
      <c r="E14" s="250">
        <v>2.7E-2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3.4209999999999997E-2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144</v>
      </c>
      <c r="T14" s="230" t="s">
        <v>144</v>
      </c>
      <c r="U14" s="230">
        <v>4.9800000000000004</v>
      </c>
      <c r="V14" s="230">
        <f>ROUND(E14*U14,2)</f>
        <v>0.13</v>
      </c>
      <c r="W14" s="230"/>
      <c r="X14" s="230" t="s">
        <v>172</v>
      </c>
      <c r="Y14" s="230" t="s">
        <v>146</v>
      </c>
      <c r="Z14" s="210"/>
      <c r="AA14" s="210"/>
      <c r="AB14" s="210"/>
      <c r="AC14" s="210"/>
      <c r="AD14" s="210"/>
      <c r="AE14" s="210"/>
      <c r="AF14" s="210"/>
      <c r="AG14" s="210" t="s">
        <v>173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7">
        <v>5</v>
      </c>
      <c r="B15" s="248" t="s">
        <v>374</v>
      </c>
      <c r="C15" s="254" t="s">
        <v>375</v>
      </c>
      <c r="D15" s="249" t="s">
        <v>178</v>
      </c>
      <c r="E15" s="250">
        <v>27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144</v>
      </c>
      <c r="T15" s="230" t="s">
        <v>144</v>
      </c>
      <c r="U15" s="230">
        <v>1.1635</v>
      </c>
      <c r="V15" s="230">
        <f>ROUND(E15*U15,2)</f>
        <v>31.41</v>
      </c>
      <c r="W15" s="230"/>
      <c r="X15" s="230" t="s">
        <v>172</v>
      </c>
      <c r="Y15" s="230" t="s">
        <v>146</v>
      </c>
      <c r="Z15" s="210"/>
      <c r="AA15" s="210"/>
      <c r="AB15" s="210"/>
      <c r="AC15" s="210"/>
      <c r="AD15" s="210"/>
      <c r="AE15" s="210"/>
      <c r="AF15" s="210"/>
      <c r="AG15" s="210" t="s">
        <v>173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7">
        <v>6</v>
      </c>
      <c r="B16" s="248" t="s">
        <v>376</v>
      </c>
      <c r="C16" s="254" t="s">
        <v>377</v>
      </c>
      <c r="D16" s="249" t="s">
        <v>178</v>
      </c>
      <c r="E16" s="250">
        <v>27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0.11025</v>
      </c>
      <c r="O16" s="229">
        <f>ROUND(E16*N16,2)</f>
        <v>2.98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144</v>
      </c>
      <c r="U16" s="230">
        <v>5.28E-2</v>
      </c>
      <c r="V16" s="230">
        <f>ROUND(E16*U16,2)</f>
        <v>1.43</v>
      </c>
      <c r="W16" s="230"/>
      <c r="X16" s="230" t="s">
        <v>172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7</v>
      </c>
      <c r="B17" s="248" t="s">
        <v>359</v>
      </c>
      <c r="C17" s="254" t="s">
        <v>360</v>
      </c>
      <c r="D17" s="249" t="s">
        <v>178</v>
      </c>
      <c r="E17" s="250">
        <v>27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6.0000000000000002E-5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144</v>
      </c>
      <c r="T17" s="230" t="s">
        <v>144</v>
      </c>
      <c r="U17" s="230">
        <v>2.5999999999999999E-2</v>
      </c>
      <c r="V17" s="230">
        <f>ROUND(E17*U17,2)</f>
        <v>0.7</v>
      </c>
      <c r="W17" s="230"/>
      <c r="X17" s="230" t="s">
        <v>172</v>
      </c>
      <c r="Y17" s="230" t="s">
        <v>146</v>
      </c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8</v>
      </c>
      <c r="B18" s="248" t="s">
        <v>378</v>
      </c>
      <c r="C18" s="254" t="s">
        <v>379</v>
      </c>
      <c r="D18" s="249" t="s">
        <v>178</v>
      </c>
      <c r="E18" s="250">
        <v>27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144</v>
      </c>
      <c r="T18" s="230" t="s">
        <v>144</v>
      </c>
      <c r="U18" s="230">
        <v>0.14099999999999999</v>
      </c>
      <c r="V18" s="230">
        <f>ROUND(E18*U18,2)</f>
        <v>3.81</v>
      </c>
      <c r="W18" s="230"/>
      <c r="X18" s="230" t="s">
        <v>172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1">
        <v>9</v>
      </c>
      <c r="B19" s="242" t="s">
        <v>361</v>
      </c>
      <c r="C19" s="255" t="s">
        <v>380</v>
      </c>
      <c r="D19" s="243" t="s">
        <v>181</v>
      </c>
      <c r="E19" s="244">
        <v>1.4175</v>
      </c>
      <c r="F19" s="245"/>
      <c r="G19" s="246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144</v>
      </c>
      <c r="T19" s="230" t="s">
        <v>144</v>
      </c>
      <c r="U19" s="230">
        <v>0.66300000000000003</v>
      </c>
      <c r="V19" s="230">
        <f>ROUND(E19*U19,2)</f>
        <v>0.94</v>
      </c>
      <c r="W19" s="230"/>
      <c r="X19" s="230" t="s">
        <v>172</v>
      </c>
      <c r="Y19" s="230" t="s">
        <v>146</v>
      </c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5" t="s">
        <v>381</v>
      </c>
      <c r="D20" s="263"/>
      <c r="E20" s="264">
        <v>1.4175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10</v>
      </c>
      <c r="B21" s="242" t="s">
        <v>363</v>
      </c>
      <c r="C21" s="255" t="s">
        <v>364</v>
      </c>
      <c r="D21" s="243" t="s">
        <v>181</v>
      </c>
      <c r="E21" s="244">
        <v>11.336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144</v>
      </c>
      <c r="T21" s="230" t="s">
        <v>144</v>
      </c>
      <c r="U21" s="230">
        <v>0</v>
      </c>
      <c r="V21" s="230">
        <f>ROUND(E21*U21,2)</f>
        <v>0</v>
      </c>
      <c r="W21" s="230"/>
      <c r="X21" s="230" t="s">
        <v>172</v>
      </c>
      <c r="Y21" s="230" t="s">
        <v>146</v>
      </c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5" t="s">
        <v>382</v>
      </c>
      <c r="D22" s="263"/>
      <c r="E22" s="264">
        <v>11.336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3"/>
      <c r="B23" s="4"/>
      <c r="C23" s="25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125</v>
      </c>
    </row>
    <row r="24" spans="1:60" x14ac:dyDescent="0.2">
      <c r="A24" s="213"/>
      <c r="B24" s="214" t="s">
        <v>31</v>
      </c>
      <c r="C24" s="257"/>
      <c r="D24" s="215"/>
      <c r="E24" s="216"/>
      <c r="F24" s="216"/>
      <c r="G24" s="240">
        <f>G8+G12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165</v>
      </c>
    </row>
    <row r="25" spans="1:60" x14ac:dyDescent="0.2">
      <c r="A25" s="3"/>
      <c r="B25" s="4"/>
      <c r="C25" s="25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25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17" t="s">
        <v>166</v>
      </c>
      <c r="B27" s="217"/>
      <c r="C27" s="25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18"/>
      <c r="B28" s="219"/>
      <c r="C28" s="25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167</v>
      </c>
    </row>
    <row r="29" spans="1:60" x14ac:dyDescent="0.2">
      <c r="A29" s="221"/>
      <c r="B29" s="222"/>
      <c r="C29" s="26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1"/>
      <c r="B30" s="222"/>
      <c r="C30" s="26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1"/>
      <c r="B31" s="222"/>
      <c r="C31" s="26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4"/>
      <c r="B32" s="225"/>
      <c r="C32" s="26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262"/>
      <c r="D34" s="10"/>
      <c r="AG34" t="s">
        <v>168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57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96</v>
      </c>
      <c r="C8" s="253" t="s">
        <v>97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3"/>
      <c r="U8" s="233"/>
      <c r="V8" s="233">
        <f>SUM(V9:V12)</f>
        <v>0</v>
      </c>
      <c r="W8" s="233"/>
      <c r="X8" s="233"/>
      <c r="Y8" s="233"/>
      <c r="AG8" t="s">
        <v>140</v>
      </c>
    </row>
    <row r="9" spans="1:60" ht="45" outlineLevel="1" x14ac:dyDescent="0.2">
      <c r="A9" s="241">
        <v>1</v>
      </c>
      <c r="B9" s="242" t="s">
        <v>46</v>
      </c>
      <c r="C9" s="255" t="s">
        <v>383</v>
      </c>
      <c r="D9" s="243" t="s">
        <v>171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164</v>
      </c>
      <c r="T9" s="230" t="s">
        <v>145</v>
      </c>
      <c r="U9" s="230">
        <v>0</v>
      </c>
      <c r="V9" s="230">
        <f>ROUND(E9*U9,2)</f>
        <v>0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65" t="s">
        <v>384</v>
      </c>
      <c r="D10" s="263"/>
      <c r="E10" s="264">
        <v>1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2</v>
      </c>
      <c r="B11" s="248" t="s">
        <v>385</v>
      </c>
      <c r="C11" s="254" t="s">
        <v>386</v>
      </c>
      <c r="D11" s="249" t="s">
        <v>171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164</v>
      </c>
      <c r="T11" s="230" t="s">
        <v>145</v>
      </c>
      <c r="U11" s="230">
        <v>0</v>
      </c>
      <c r="V11" s="230">
        <f>ROUND(E11*U11,2)</f>
        <v>0</v>
      </c>
      <c r="W11" s="230"/>
      <c r="X11" s="230" t="s">
        <v>172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173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3</v>
      </c>
      <c r="B12" s="242" t="s">
        <v>387</v>
      </c>
      <c r="C12" s="255" t="s">
        <v>388</v>
      </c>
      <c r="D12" s="243" t="s">
        <v>171</v>
      </c>
      <c r="E12" s="244">
        <v>1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164</v>
      </c>
      <c r="T12" s="230" t="s">
        <v>145</v>
      </c>
      <c r="U12" s="230">
        <v>0</v>
      </c>
      <c r="V12" s="230">
        <f>ROUND(E12*U12,2)</f>
        <v>0</v>
      </c>
      <c r="W12" s="230"/>
      <c r="X12" s="230" t="s">
        <v>172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3"/>
      <c r="B13" s="4"/>
      <c r="C13" s="25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15</v>
      </c>
      <c r="AF13">
        <v>21</v>
      </c>
      <c r="AG13" t="s">
        <v>125</v>
      </c>
    </row>
    <row r="14" spans="1:60" x14ac:dyDescent="0.2">
      <c r="A14" s="213"/>
      <c r="B14" s="214" t="s">
        <v>31</v>
      </c>
      <c r="C14" s="257"/>
      <c r="D14" s="215"/>
      <c r="E14" s="216"/>
      <c r="F14" s="216"/>
      <c r="G14" s="240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165</v>
      </c>
    </row>
    <row r="15" spans="1:60" x14ac:dyDescent="0.2">
      <c r="A15" s="3"/>
      <c r="B15" s="4"/>
      <c r="C15" s="25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3"/>
      <c r="B16" s="4"/>
      <c r="C16" s="25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7" t="s">
        <v>166</v>
      </c>
      <c r="B17" s="217"/>
      <c r="C17" s="258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8"/>
      <c r="B18" s="219"/>
      <c r="C18" s="259"/>
      <c r="D18" s="219"/>
      <c r="E18" s="219"/>
      <c r="F18" s="219"/>
      <c r="G18" s="2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167</v>
      </c>
    </row>
    <row r="19" spans="1:33" x14ac:dyDescent="0.2">
      <c r="A19" s="221"/>
      <c r="B19" s="222"/>
      <c r="C19" s="260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21"/>
      <c r="B20" s="222"/>
      <c r="C20" s="260"/>
      <c r="D20" s="222"/>
      <c r="E20" s="222"/>
      <c r="F20" s="222"/>
      <c r="G20" s="2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21"/>
      <c r="B21" s="222"/>
      <c r="C21" s="260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4"/>
      <c r="B22" s="225"/>
      <c r="C22" s="261"/>
      <c r="D22" s="225"/>
      <c r="E22" s="225"/>
      <c r="F22" s="225"/>
      <c r="G22" s="22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3"/>
      <c r="B23" s="4"/>
      <c r="C23" s="25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C24" s="262"/>
      <c r="D24" s="10"/>
      <c r="AG24" t="s">
        <v>168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7:C17"/>
    <mergeCell ref="A18:G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58</v>
      </c>
      <c r="C3" s="199" t="s">
        <v>59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59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48</v>
      </c>
      <c r="C8" s="253" t="s">
        <v>69</v>
      </c>
      <c r="D8" s="236"/>
      <c r="E8" s="237"/>
      <c r="F8" s="238"/>
      <c r="G8" s="239">
        <f>SUMIF(AG9:AG26,"&lt;&gt;NOR",G9:G26)</f>
        <v>0</v>
      </c>
      <c r="H8" s="233"/>
      <c r="I8" s="233">
        <f>SUM(I9:I26)</f>
        <v>0</v>
      </c>
      <c r="J8" s="233"/>
      <c r="K8" s="233">
        <f>SUM(K9:K26)</f>
        <v>0</v>
      </c>
      <c r="L8" s="233"/>
      <c r="M8" s="233">
        <f>SUM(M9:M26)</f>
        <v>0</v>
      </c>
      <c r="N8" s="232"/>
      <c r="O8" s="232">
        <f>SUM(O9:O26)</f>
        <v>2.4</v>
      </c>
      <c r="P8" s="232"/>
      <c r="Q8" s="232">
        <f>SUM(Q9:Q26)</f>
        <v>0</v>
      </c>
      <c r="R8" s="233"/>
      <c r="S8" s="233"/>
      <c r="T8" s="233"/>
      <c r="U8" s="233"/>
      <c r="V8" s="233">
        <f>SUM(V9:V26)</f>
        <v>90.16</v>
      </c>
      <c r="W8" s="233"/>
      <c r="X8" s="233"/>
      <c r="Y8" s="233"/>
      <c r="AG8" t="s">
        <v>140</v>
      </c>
    </row>
    <row r="9" spans="1:60" outlineLevel="1" x14ac:dyDescent="0.2">
      <c r="A9" s="247">
        <v>1</v>
      </c>
      <c r="B9" s="248" t="s">
        <v>389</v>
      </c>
      <c r="C9" s="254" t="s">
        <v>390</v>
      </c>
      <c r="D9" s="249" t="s">
        <v>178</v>
      </c>
      <c r="E9" s="250">
        <v>80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144</v>
      </c>
      <c r="U9" s="230">
        <v>0.245</v>
      </c>
      <c r="V9" s="230">
        <f>ROUND(E9*U9,2)</f>
        <v>19.600000000000001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1">
        <v>2</v>
      </c>
      <c r="B10" s="242" t="s">
        <v>391</v>
      </c>
      <c r="C10" s="255" t="s">
        <v>392</v>
      </c>
      <c r="D10" s="243" t="s">
        <v>216</v>
      </c>
      <c r="E10" s="244">
        <v>105.6</v>
      </c>
      <c r="F10" s="245"/>
      <c r="G10" s="246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144</v>
      </c>
      <c r="T10" s="230" t="s">
        <v>144</v>
      </c>
      <c r="U10" s="230">
        <v>0.17199999999999999</v>
      </c>
      <c r="V10" s="230">
        <f>ROUND(E10*U10,2)</f>
        <v>18.16</v>
      </c>
      <c r="W10" s="230"/>
      <c r="X10" s="230" t="s">
        <v>172</v>
      </c>
      <c r="Y10" s="230" t="s">
        <v>146</v>
      </c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5" t="s">
        <v>393</v>
      </c>
      <c r="D11" s="263"/>
      <c r="E11" s="264">
        <v>105.6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1">
        <v>3</v>
      </c>
      <c r="B12" s="242" t="s">
        <v>394</v>
      </c>
      <c r="C12" s="255" t="s">
        <v>395</v>
      </c>
      <c r="D12" s="243" t="s">
        <v>181</v>
      </c>
      <c r="E12" s="244">
        <v>4.2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144</v>
      </c>
      <c r="T12" s="230" t="s">
        <v>144</v>
      </c>
      <c r="U12" s="230">
        <v>1.2E-2</v>
      </c>
      <c r="V12" s="230">
        <f>ROUND(E12*U12,2)</f>
        <v>0.05</v>
      </c>
      <c r="W12" s="230"/>
      <c r="X12" s="230" t="s">
        <v>172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5" t="s">
        <v>396</v>
      </c>
      <c r="D13" s="263"/>
      <c r="E13" s="264">
        <v>4.2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4</v>
      </c>
      <c r="B14" s="242" t="s">
        <v>397</v>
      </c>
      <c r="C14" s="255" t="s">
        <v>398</v>
      </c>
      <c r="D14" s="243" t="s">
        <v>181</v>
      </c>
      <c r="E14" s="244">
        <v>33.6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144</v>
      </c>
      <c r="T14" s="230" t="s">
        <v>144</v>
      </c>
      <c r="U14" s="230">
        <v>0</v>
      </c>
      <c r="V14" s="230">
        <f>ROUND(E14*U14,2)</f>
        <v>0</v>
      </c>
      <c r="W14" s="230"/>
      <c r="X14" s="230" t="s">
        <v>172</v>
      </c>
      <c r="Y14" s="230" t="s">
        <v>146</v>
      </c>
      <c r="Z14" s="210"/>
      <c r="AA14" s="210"/>
      <c r="AB14" s="210"/>
      <c r="AC14" s="210"/>
      <c r="AD14" s="210"/>
      <c r="AE14" s="210"/>
      <c r="AF14" s="210"/>
      <c r="AG14" s="210" t="s">
        <v>173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5" t="s">
        <v>399</v>
      </c>
      <c r="D15" s="263"/>
      <c r="E15" s="264">
        <v>33.6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5</v>
      </c>
      <c r="B16" s="248" t="s">
        <v>400</v>
      </c>
      <c r="C16" s="254" t="s">
        <v>401</v>
      </c>
      <c r="D16" s="249" t="s">
        <v>216</v>
      </c>
      <c r="E16" s="250">
        <v>105.6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144</v>
      </c>
      <c r="U16" s="230">
        <v>0</v>
      </c>
      <c r="V16" s="230">
        <f>ROUND(E16*U16,2)</f>
        <v>0</v>
      </c>
      <c r="W16" s="230"/>
      <c r="X16" s="230" t="s">
        <v>172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6</v>
      </c>
      <c r="B17" s="248" t="s">
        <v>402</v>
      </c>
      <c r="C17" s="254" t="s">
        <v>403</v>
      </c>
      <c r="D17" s="249" t="s">
        <v>216</v>
      </c>
      <c r="E17" s="250">
        <v>14.4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144</v>
      </c>
      <c r="T17" s="230" t="s">
        <v>144</v>
      </c>
      <c r="U17" s="230">
        <v>0.129</v>
      </c>
      <c r="V17" s="230">
        <f>ROUND(E17*U17,2)</f>
        <v>1.86</v>
      </c>
      <c r="W17" s="230"/>
      <c r="X17" s="230" t="s">
        <v>172</v>
      </c>
      <c r="Y17" s="230" t="s">
        <v>146</v>
      </c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7</v>
      </c>
      <c r="B18" s="242" t="s">
        <v>404</v>
      </c>
      <c r="C18" s="255" t="s">
        <v>405</v>
      </c>
      <c r="D18" s="243" t="s">
        <v>181</v>
      </c>
      <c r="E18" s="244">
        <v>39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144</v>
      </c>
      <c r="T18" s="230" t="s">
        <v>144</v>
      </c>
      <c r="U18" s="230">
        <v>1.145</v>
      </c>
      <c r="V18" s="230">
        <f>ROUND(E18*U18,2)</f>
        <v>44.66</v>
      </c>
      <c r="W18" s="230"/>
      <c r="X18" s="230" t="s">
        <v>172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5" t="s">
        <v>406</v>
      </c>
      <c r="D19" s="263"/>
      <c r="E19" s="264">
        <v>39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8</v>
      </c>
      <c r="B20" s="248" t="s">
        <v>219</v>
      </c>
      <c r="C20" s="254" t="s">
        <v>220</v>
      </c>
      <c r="D20" s="249" t="s">
        <v>216</v>
      </c>
      <c r="E20" s="250">
        <v>14.4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144</v>
      </c>
      <c r="T20" s="230" t="s">
        <v>144</v>
      </c>
      <c r="U20" s="230">
        <v>0.19</v>
      </c>
      <c r="V20" s="230">
        <f>ROUND(E20*U20,2)</f>
        <v>2.74</v>
      </c>
      <c r="W20" s="230"/>
      <c r="X20" s="230" t="s">
        <v>172</v>
      </c>
      <c r="Y20" s="230" t="s">
        <v>146</v>
      </c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7">
        <v>9</v>
      </c>
      <c r="B21" s="248" t="s">
        <v>407</v>
      </c>
      <c r="C21" s="254" t="s">
        <v>408</v>
      </c>
      <c r="D21" s="249" t="s">
        <v>181</v>
      </c>
      <c r="E21" s="250">
        <v>4.2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144</v>
      </c>
      <c r="T21" s="230" t="s">
        <v>144</v>
      </c>
      <c r="U21" s="230">
        <v>0</v>
      </c>
      <c r="V21" s="230">
        <f>ROUND(E21*U21,2)</f>
        <v>0</v>
      </c>
      <c r="W21" s="230"/>
      <c r="X21" s="230" t="s">
        <v>172</v>
      </c>
      <c r="Y21" s="230" t="s">
        <v>146</v>
      </c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10</v>
      </c>
      <c r="B22" s="248" t="s">
        <v>409</v>
      </c>
      <c r="C22" s="254" t="s">
        <v>410</v>
      </c>
      <c r="D22" s="249" t="s">
        <v>178</v>
      </c>
      <c r="E22" s="250">
        <v>30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164</v>
      </c>
      <c r="T22" s="230" t="s">
        <v>145</v>
      </c>
      <c r="U22" s="230">
        <v>0.10299999999999999</v>
      </c>
      <c r="V22" s="230">
        <f>ROUND(E22*U22,2)</f>
        <v>3.09</v>
      </c>
      <c r="W22" s="230"/>
      <c r="X22" s="230" t="s">
        <v>172</v>
      </c>
      <c r="Y22" s="230" t="s">
        <v>146</v>
      </c>
      <c r="Z22" s="210"/>
      <c r="AA22" s="210"/>
      <c r="AB22" s="210"/>
      <c r="AC22" s="210"/>
      <c r="AD22" s="210"/>
      <c r="AE22" s="210"/>
      <c r="AF22" s="210"/>
      <c r="AG22" s="210" t="s">
        <v>173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1">
        <v>11</v>
      </c>
      <c r="B23" s="242" t="s">
        <v>225</v>
      </c>
      <c r="C23" s="255" t="s">
        <v>411</v>
      </c>
      <c r="D23" s="243" t="s">
        <v>227</v>
      </c>
      <c r="E23" s="244">
        <v>0.36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1E-3</v>
      </c>
      <c r="O23" s="229">
        <f>ROUND(E23*N23,2)</f>
        <v>0</v>
      </c>
      <c r="P23" s="229">
        <v>0</v>
      </c>
      <c r="Q23" s="229">
        <f>ROUND(E23*P23,2)</f>
        <v>0</v>
      </c>
      <c r="R23" s="230" t="s">
        <v>228</v>
      </c>
      <c r="S23" s="230" t="s">
        <v>144</v>
      </c>
      <c r="T23" s="230" t="s">
        <v>144</v>
      </c>
      <c r="U23" s="230">
        <v>0</v>
      </c>
      <c r="V23" s="230">
        <f>ROUND(E23*U23,2)</f>
        <v>0</v>
      </c>
      <c r="W23" s="230"/>
      <c r="X23" s="230" t="s">
        <v>229</v>
      </c>
      <c r="Y23" s="230" t="s">
        <v>146</v>
      </c>
      <c r="Z23" s="210"/>
      <c r="AA23" s="210"/>
      <c r="AB23" s="210"/>
      <c r="AC23" s="210"/>
      <c r="AD23" s="210"/>
      <c r="AE23" s="210"/>
      <c r="AF23" s="210"/>
      <c r="AG23" s="210" t="s">
        <v>230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5" t="s">
        <v>412</v>
      </c>
      <c r="D24" s="263"/>
      <c r="E24" s="264">
        <v>0.36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12</v>
      </c>
      <c r="B25" s="242" t="s">
        <v>413</v>
      </c>
      <c r="C25" s="255" t="s">
        <v>414</v>
      </c>
      <c r="D25" s="243" t="s">
        <v>181</v>
      </c>
      <c r="E25" s="244">
        <v>1.44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1.67</v>
      </c>
      <c r="O25" s="229">
        <f>ROUND(E25*N25,2)</f>
        <v>2.4</v>
      </c>
      <c r="P25" s="229">
        <v>0</v>
      </c>
      <c r="Q25" s="229">
        <f>ROUND(E25*P25,2)</f>
        <v>0</v>
      </c>
      <c r="R25" s="230" t="s">
        <v>228</v>
      </c>
      <c r="S25" s="230" t="s">
        <v>144</v>
      </c>
      <c r="T25" s="230" t="s">
        <v>144</v>
      </c>
      <c r="U25" s="230">
        <v>0</v>
      </c>
      <c r="V25" s="230">
        <f>ROUND(E25*U25,2)</f>
        <v>0</v>
      </c>
      <c r="W25" s="230"/>
      <c r="X25" s="230" t="s">
        <v>229</v>
      </c>
      <c r="Y25" s="230" t="s">
        <v>146</v>
      </c>
      <c r="Z25" s="210"/>
      <c r="AA25" s="210"/>
      <c r="AB25" s="210"/>
      <c r="AC25" s="210"/>
      <c r="AD25" s="210"/>
      <c r="AE25" s="210"/>
      <c r="AF25" s="210"/>
      <c r="AG25" s="210" t="s">
        <v>230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5" t="s">
        <v>415</v>
      </c>
      <c r="D26" s="263"/>
      <c r="E26" s="264">
        <v>1.44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4" t="s">
        <v>139</v>
      </c>
      <c r="B27" s="235" t="s">
        <v>78</v>
      </c>
      <c r="C27" s="253" t="s">
        <v>79</v>
      </c>
      <c r="D27" s="236"/>
      <c r="E27" s="237"/>
      <c r="F27" s="238"/>
      <c r="G27" s="239">
        <f>SUMIF(AG28:AG42,"&lt;&gt;NOR",G28:G42)</f>
        <v>0</v>
      </c>
      <c r="H27" s="233"/>
      <c r="I27" s="233">
        <f>SUM(I28:I42)</f>
        <v>0</v>
      </c>
      <c r="J27" s="233"/>
      <c r="K27" s="233">
        <f>SUM(K28:K42)</f>
        <v>0</v>
      </c>
      <c r="L27" s="233"/>
      <c r="M27" s="233">
        <f>SUM(M28:M42)</f>
        <v>0</v>
      </c>
      <c r="N27" s="232"/>
      <c r="O27" s="232">
        <f>SUM(O28:O42)</f>
        <v>45.529999999999994</v>
      </c>
      <c r="P27" s="232"/>
      <c r="Q27" s="232">
        <f>SUM(Q28:Q42)</f>
        <v>0</v>
      </c>
      <c r="R27" s="233"/>
      <c r="S27" s="233"/>
      <c r="T27" s="233"/>
      <c r="U27" s="233"/>
      <c r="V27" s="233">
        <f>SUM(V28:V42)</f>
        <v>29.32</v>
      </c>
      <c r="W27" s="233"/>
      <c r="X27" s="233"/>
      <c r="Y27" s="233"/>
      <c r="AG27" t="s">
        <v>140</v>
      </c>
    </row>
    <row r="28" spans="1:60" outlineLevel="1" x14ac:dyDescent="0.2">
      <c r="A28" s="241">
        <v>13</v>
      </c>
      <c r="B28" s="242" t="s">
        <v>416</v>
      </c>
      <c r="C28" s="255" t="s">
        <v>417</v>
      </c>
      <c r="D28" s="243" t="s">
        <v>216</v>
      </c>
      <c r="E28" s="244">
        <v>7.5359999999999996</v>
      </c>
      <c r="F28" s="245"/>
      <c r="G28" s="246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1.8000000000000001E-4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144</v>
      </c>
      <c r="T28" s="230" t="s">
        <v>144</v>
      </c>
      <c r="U28" s="230">
        <v>7.4999999999999997E-2</v>
      </c>
      <c r="V28" s="230">
        <f>ROUND(E28*U28,2)</f>
        <v>0.56999999999999995</v>
      </c>
      <c r="W28" s="230"/>
      <c r="X28" s="230" t="s">
        <v>172</v>
      </c>
      <c r="Y28" s="230" t="s">
        <v>146</v>
      </c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65" t="s">
        <v>418</v>
      </c>
      <c r="D29" s="263"/>
      <c r="E29" s="264">
        <v>7.5359999999999996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7">
        <v>14</v>
      </c>
      <c r="B30" s="248" t="s">
        <v>419</v>
      </c>
      <c r="C30" s="254" t="s">
        <v>420</v>
      </c>
      <c r="D30" s="249" t="s">
        <v>178</v>
      </c>
      <c r="E30" s="250">
        <v>24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144</v>
      </c>
      <c r="T30" s="230" t="s">
        <v>144</v>
      </c>
      <c r="U30" s="230">
        <v>7.1499999999999994E-2</v>
      </c>
      <c r="V30" s="230">
        <f>ROUND(E30*U30,2)</f>
        <v>1.72</v>
      </c>
      <c r="W30" s="230"/>
      <c r="X30" s="230" t="s">
        <v>172</v>
      </c>
      <c r="Y30" s="230" t="s">
        <v>146</v>
      </c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15</v>
      </c>
      <c r="B31" s="242" t="s">
        <v>421</v>
      </c>
      <c r="C31" s="255" t="s">
        <v>422</v>
      </c>
      <c r="D31" s="243" t="s">
        <v>181</v>
      </c>
      <c r="E31" s="244">
        <v>16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2.5249999999999999</v>
      </c>
      <c r="O31" s="229">
        <f>ROUND(E31*N31,2)</f>
        <v>40.4</v>
      </c>
      <c r="P31" s="229">
        <v>0</v>
      </c>
      <c r="Q31" s="229">
        <f>ROUND(E31*P31,2)</f>
        <v>0</v>
      </c>
      <c r="R31" s="230"/>
      <c r="S31" s="230" t="s">
        <v>144</v>
      </c>
      <c r="T31" s="230" t="s">
        <v>144</v>
      </c>
      <c r="U31" s="230">
        <v>0.47699999999999998</v>
      </c>
      <c r="V31" s="230">
        <f>ROUND(E31*U31,2)</f>
        <v>7.63</v>
      </c>
      <c r="W31" s="230"/>
      <c r="X31" s="230" t="s">
        <v>172</v>
      </c>
      <c r="Y31" s="230" t="s">
        <v>146</v>
      </c>
      <c r="Z31" s="210"/>
      <c r="AA31" s="210"/>
      <c r="AB31" s="210"/>
      <c r="AC31" s="210"/>
      <c r="AD31" s="210"/>
      <c r="AE31" s="210"/>
      <c r="AF31" s="210"/>
      <c r="AG31" s="210" t="s">
        <v>173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5" t="s">
        <v>423</v>
      </c>
      <c r="D32" s="263"/>
      <c r="E32" s="264">
        <v>16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1">
        <v>16</v>
      </c>
      <c r="B33" s="242" t="s">
        <v>424</v>
      </c>
      <c r="C33" s="255" t="s">
        <v>425</v>
      </c>
      <c r="D33" s="243" t="s">
        <v>181</v>
      </c>
      <c r="E33" s="244">
        <v>1.36</v>
      </c>
      <c r="F33" s="245"/>
      <c r="G33" s="246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2.5249999999999999</v>
      </c>
      <c r="O33" s="229">
        <f>ROUND(E33*N33,2)</f>
        <v>3.43</v>
      </c>
      <c r="P33" s="229">
        <v>0</v>
      </c>
      <c r="Q33" s="229">
        <f>ROUND(E33*P33,2)</f>
        <v>0</v>
      </c>
      <c r="R33" s="230"/>
      <c r="S33" s="230" t="s">
        <v>144</v>
      </c>
      <c r="T33" s="230" t="s">
        <v>144</v>
      </c>
      <c r="U33" s="230">
        <v>0.47699999999999998</v>
      </c>
      <c r="V33" s="230">
        <f>ROUND(E33*U33,2)</f>
        <v>0.65</v>
      </c>
      <c r="W33" s="230"/>
      <c r="X33" s="230" t="s">
        <v>172</v>
      </c>
      <c r="Y33" s="230" t="s">
        <v>146</v>
      </c>
      <c r="Z33" s="210"/>
      <c r="AA33" s="210"/>
      <c r="AB33" s="210"/>
      <c r="AC33" s="210"/>
      <c r="AD33" s="210"/>
      <c r="AE33" s="210"/>
      <c r="AF33" s="210"/>
      <c r="AG33" s="210" t="s">
        <v>173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5" t="s">
        <v>426</v>
      </c>
      <c r="D34" s="263"/>
      <c r="E34" s="264">
        <v>1.36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17</v>
      </c>
      <c r="B35" s="242" t="s">
        <v>427</v>
      </c>
      <c r="C35" s="255" t="s">
        <v>428</v>
      </c>
      <c r="D35" s="243" t="s">
        <v>171</v>
      </c>
      <c r="E35" s="244">
        <v>15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6.8000000000000005E-4</v>
      </c>
      <c r="O35" s="229">
        <f>ROUND(E35*N35,2)</f>
        <v>0.01</v>
      </c>
      <c r="P35" s="229">
        <v>0</v>
      </c>
      <c r="Q35" s="229">
        <f>ROUND(E35*P35,2)</f>
        <v>0</v>
      </c>
      <c r="R35" s="230"/>
      <c r="S35" s="230" t="s">
        <v>144</v>
      </c>
      <c r="T35" s="230" t="s">
        <v>144</v>
      </c>
      <c r="U35" s="230">
        <v>1.25</v>
      </c>
      <c r="V35" s="230">
        <f>ROUND(E35*U35,2)</f>
        <v>18.75</v>
      </c>
      <c r="W35" s="230"/>
      <c r="X35" s="230" t="s">
        <v>172</v>
      </c>
      <c r="Y35" s="230" t="s">
        <v>146</v>
      </c>
      <c r="Z35" s="210"/>
      <c r="AA35" s="210"/>
      <c r="AB35" s="210"/>
      <c r="AC35" s="210"/>
      <c r="AD35" s="210"/>
      <c r="AE35" s="210"/>
      <c r="AF35" s="210"/>
      <c r="AG35" s="210" t="s">
        <v>173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5" t="s">
        <v>429</v>
      </c>
      <c r="D36" s="263"/>
      <c r="E36" s="264">
        <v>15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1">
        <v>18</v>
      </c>
      <c r="B37" s="242" t="s">
        <v>430</v>
      </c>
      <c r="C37" s="255" t="s">
        <v>431</v>
      </c>
      <c r="D37" s="243" t="s">
        <v>249</v>
      </c>
      <c r="E37" s="244">
        <v>1.6767000000000001</v>
      </c>
      <c r="F37" s="245"/>
      <c r="G37" s="24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1</v>
      </c>
      <c r="O37" s="229">
        <f>ROUND(E37*N37,2)</f>
        <v>1.68</v>
      </c>
      <c r="P37" s="229">
        <v>0</v>
      </c>
      <c r="Q37" s="229">
        <f>ROUND(E37*P37,2)</f>
        <v>0</v>
      </c>
      <c r="R37" s="230" t="s">
        <v>228</v>
      </c>
      <c r="S37" s="230" t="s">
        <v>144</v>
      </c>
      <c r="T37" s="230" t="s">
        <v>144</v>
      </c>
      <c r="U37" s="230">
        <v>0</v>
      </c>
      <c r="V37" s="230">
        <f>ROUND(E37*U37,2)</f>
        <v>0</v>
      </c>
      <c r="W37" s="230"/>
      <c r="X37" s="230" t="s">
        <v>229</v>
      </c>
      <c r="Y37" s="230" t="s">
        <v>146</v>
      </c>
      <c r="Z37" s="210"/>
      <c r="AA37" s="210"/>
      <c r="AB37" s="210"/>
      <c r="AC37" s="210"/>
      <c r="AD37" s="210"/>
      <c r="AE37" s="210"/>
      <c r="AF37" s="210"/>
      <c r="AG37" s="210" t="s">
        <v>230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5" t="s">
        <v>432</v>
      </c>
      <c r="D38" s="263"/>
      <c r="E38" s="264">
        <v>1.6767000000000001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19</v>
      </c>
      <c r="B39" s="242" t="s">
        <v>433</v>
      </c>
      <c r="C39" s="255" t="s">
        <v>434</v>
      </c>
      <c r="D39" s="243" t="s">
        <v>178</v>
      </c>
      <c r="E39" s="244">
        <v>24.24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4.8000000000000001E-4</v>
      </c>
      <c r="O39" s="229">
        <f>ROUND(E39*N39,2)</f>
        <v>0.01</v>
      </c>
      <c r="P39" s="229">
        <v>0</v>
      </c>
      <c r="Q39" s="229">
        <f>ROUND(E39*P39,2)</f>
        <v>0</v>
      </c>
      <c r="R39" s="230" t="s">
        <v>228</v>
      </c>
      <c r="S39" s="230" t="s">
        <v>144</v>
      </c>
      <c r="T39" s="230" t="s">
        <v>144</v>
      </c>
      <c r="U39" s="230">
        <v>0</v>
      </c>
      <c r="V39" s="230">
        <f>ROUND(E39*U39,2)</f>
        <v>0</v>
      </c>
      <c r="W39" s="230"/>
      <c r="X39" s="230" t="s">
        <v>229</v>
      </c>
      <c r="Y39" s="230" t="s">
        <v>146</v>
      </c>
      <c r="Z39" s="210"/>
      <c r="AA39" s="210"/>
      <c r="AB39" s="210"/>
      <c r="AC39" s="210"/>
      <c r="AD39" s="210"/>
      <c r="AE39" s="210"/>
      <c r="AF39" s="210"/>
      <c r="AG39" s="210" t="s">
        <v>230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5" t="s">
        <v>435</v>
      </c>
      <c r="D40" s="263"/>
      <c r="E40" s="264">
        <v>24.24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20</v>
      </c>
      <c r="B41" s="242" t="s">
        <v>436</v>
      </c>
      <c r="C41" s="255" t="s">
        <v>437</v>
      </c>
      <c r="D41" s="243" t="s">
        <v>216</v>
      </c>
      <c r="E41" s="244">
        <v>9.0432000000000006</v>
      </c>
      <c r="F41" s="245"/>
      <c r="G41" s="24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2.9999999999999997E-4</v>
      </c>
      <c r="O41" s="229">
        <f>ROUND(E41*N41,2)</f>
        <v>0</v>
      </c>
      <c r="P41" s="229">
        <v>0</v>
      </c>
      <c r="Q41" s="229">
        <f>ROUND(E41*P41,2)</f>
        <v>0</v>
      </c>
      <c r="R41" s="230" t="s">
        <v>228</v>
      </c>
      <c r="S41" s="230" t="s">
        <v>144</v>
      </c>
      <c r="T41" s="230" t="s">
        <v>144</v>
      </c>
      <c r="U41" s="230">
        <v>0</v>
      </c>
      <c r="V41" s="230">
        <f>ROUND(E41*U41,2)</f>
        <v>0</v>
      </c>
      <c r="W41" s="230"/>
      <c r="X41" s="230" t="s">
        <v>229</v>
      </c>
      <c r="Y41" s="230" t="s">
        <v>146</v>
      </c>
      <c r="Z41" s="210"/>
      <c r="AA41" s="210"/>
      <c r="AB41" s="210"/>
      <c r="AC41" s="210"/>
      <c r="AD41" s="210"/>
      <c r="AE41" s="210"/>
      <c r="AF41" s="210"/>
      <c r="AG41" s="210" t="s">
        <v>230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5" t="s">
        <v>438</v>
      </c>
      <c r="D42" s="263"/>
      <c r="E42" s="264">
        <v>9.0432000000000006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4" t="s">
        <v>139</v>
      </c>
      <c r="B43" s="235" t="s">
        <v>80</v>
      </c>
      <c r="C43" s="253" t="s">
        <v>81</v>
      </c>
      <c r="D43" s="236"/>
      <c r="E43" s="237"/>
      <c r="F43" s="238"/>
      <c r="G43" s="239">
        <f>SUMIF(AG44:AG63,"&lt;&gt;NOR",G44:G63)</f>
        <v>0</v>
      </c>
      <c r="H43" s="233"/>
      <c r="I43" s="233">
        <f>SUM(I44:I63)</f>
        <v>0</v>
      </c>
      <c r="J43" s="233"/>
      <c r="K43" s="233">
        <f>SUM(K44:K63)</f>
        <v>0</v>
      </c>
      <c r="L43" s="233"/>
      <c r="M43" s="233">
        <f>SUM(M44:M63)</f>
        <v>0</v>
      </c>
      <c r="N43" s="232"/>
      <c r="O43" s="232">
        <f>SUM(O44:O63)</f>
        <v>113.77</v>
      </c>
      <c r="P43" s="232"/>
      <c r="Q43" s="232">
        <f>SUM(Q44:Q63)</f>
        <v>0</v>
      </c>
      <c r="R43" s="233"/>
      <c r="S43" s="233"/>
      <c r="T43" s="233"/>
      <c r="U43" s="233"/>
      <c r="V43" s="233">
        <f>SUM(V44:V63)</f>
        <v>179.56</v>
      </c>
      <c r="W43" s="233"/>
      <c r="X43" s="233"/>
      <c r="Y43" s="233"/>
      <c r="AG43" t="s">
        <v>140</v>
      </c>
    </row>
    <row r="44" spans="1:60" outlineLevel="1" x14ac:dyDescent="0.2">
      <c r="A44" s="247">
        <v>21</v>
      </c>
      <c r="B44" s="248" t="s">
        <v>439</v>
      </c>
      <c r="C44" s="254" t="s">
        <v>440</v>
      </c>
      <c r="D44" s="249" t="s">
        <v>181</v>
      </c>
      <c r="E44" s="250">
        <v>8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2.5276700000000001</v>
      </c>
      <c r="O44" s="229">
        <f>ROUND(E44*N44,2)</f>
        <v>20.22</v>
      </c>
      <c r="P44" s="229">
        <v>0</v>
      </c>
      <c r="Q44" s="229">
        <f>ROUND(E44*P44,2)</f>
        <v>0</v>
      </c>
      <c r="R44" s="230"/>
      <c r="S44" s="230" t="s">
        <v>144</v>
      </c>
      <c r="T44" s="230" t="s">
        <v>144</v>
      </c>
      <c r="U44" s="230">
        <v>1.093</v>
      </c>
      <c r="V44" s="230">
        <f>ROUND(E44*U44,2)</f>
        <v>8.74</v>
      </c>
      <c r="W44" s="230"/>
      <c r="X44" s="230" t="s">
        <v>172</v>
      </c>
      <c r="Y44" s="230" t="s">
        <v>146</v>
      </c>
      <c r="Z44" s="210"/>
      <c r="AA44" s="210"/>
      <c r="AB44" s="210"/>
      <c r="AC44" s="210"/>
      <c r="AD44" s="210"/>
      <c r="AE44" s="210"/>
      <c r="AF44" s="210"/>
      <c r="AG44" s="210" t="s">
        <v>173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1">
        <v>22</v>
      </c>
      <c r="B45" s="242" t="s">
        <v>441</v>
      </c>
      <c r="C45" s="255" t="s">
        <v>442</v>
      </c>
      <c r="D45" s="243" t="s">
        <v>216</v>
      </c>
      <c r="E45" s="244">
        <v>13.8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3.5249999999999997E-2</v>
      </c>
      <c r="O45" s="229">
        <f>ROUND(E45*N45,2)</f>
        <v>0.49</v>
      </c>
      <c r="P45" s="229">
        <v>0</v>
      </c>
      <c r="Q45" s="229">
        <f>ROUND(E45*P45,2)</f>
        <v>0</v>
      </c>
      <c r="R45" s="230"/>
      <c r="S45" s="230" t="s">
        <v>144</v>
      </c>
      <c r="T45" s="230" t="s">
        <v>144</v>
      </c>
      <c r="U45" s="230">
        <v>0.74</v>
      </c>
      <c r="V45" s="230">
        <f>ROUND(E45*U45,2)</f>
        <v>10.210000000000001</v>
      </c>
      <c r="W45" s="230"/>
      <c r="X45" s="230" t="s">
        <v>172</v>
      </c>
      <c r="Y45" s="230" t="s">
        <v>146</v>
      </c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5" t="s">
        <v>443</v>
      </c>
      <c r="D46" s="263"/>
      <c r="E46" s="264">
        <v>13.8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7">
        <v>23</v>
      </c>
      <c r="B47" s="248" t="s">
        <v>444</v>
      </c>
      <c r="C47" s="254" t="s">
        <v>445</v>
      </c>
      <c r="D47" s="249" t="s">
        <v>216</v>
      </c>
      <c r="E47" s="250">
        <v>13.8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144</v>
      </c>
      <c r="T47" s="230" t="s">
        <v>144</v>
      </c>
      <c r="U47" s="230">
        <v>0.35</v>
      </c>
      <c r="V47" s="230">
        <f>ROUND(E47*U47,2)</f>
        <v>4.83</v>
      </c>
      <c r="W47" s="230"/>
      <c r="X47" s="230" t="s">
        <v>172</v>
      </c>
      <c r="Y47" s="230" t="s">
        <v>146</v>
      </c>
      <c r="Z47" s="210"/>
      <c r="AA47" s="210"/>
      <c r="AB47" s="210"/>
      <c r="AC47" s="210"/>
      <c r="AD47" s="210"/>
      <c r="AE47" s="210"/>
      <c r="AF47" s="210"/>
      <c r="AG47" s="210" t="s">
        <v>173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1">
        <v>24</v>
      </c>
      <c r="B48" s="242" t="s">
        <v>446</v>
      </c>
      <c r="C48" s="255" t="s">
        <v>447</v>
      </c>
      <c r="D48" s="243" t="s">
        <v>249</v>
      </c>
      <c r="E48" s="244">
        <v>0.18285999999999999</v>
      </c>
      <c r="F48" s="245"/>
      <c r="G48" s="246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1.04627</v>
      </c>
      <c r="O48" s="229">
        <f>ROUND(E48*N48,2)</f>
        <v>0.19</v>
      </c>
      <c r="P48" s="229">
        <v>0</v>
      </c>
      <c r="Q48" s="229">
        <f>ROUND(E48*P48,2)</f>
        <v>0</v>
      </c>
      <c r="R48" s="230"/>
      <c r="S48" s="230" t="s">
        <v>144</v>
      </c>
      <c r="T48" s="230" t="s">
        <v>144</v>
      </c>
      <c r="U48" s="230">
        <v>15.231</v>
      </c>
      <c r="V48" s="230">
        <f>ROUND(E48*U48,2)</f>
        <v>2.79</v>
      </c>
      <c r="W48" s="230"/>
      <c r="X48" s="230" t="s">
        <v>172</v>
      </c>
      <c r="Y48" s="230" t="s">
        <v>146</v>
      </c>
      <c r="Z48" s="210"/>
      <c r="AA48" s="210"/>
      <c r="AB48" s="210"/>
      <c r="AC48" s="210"/>
      <c r="AD48" s="210"/>
      <c r="AE48" s="210"/>
      <c r="AF48" s="210"/>
      <c r="AG48" s="210" t="s">
        <v>173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5" t="s">
        <v>448</v>
      </c>
      <c r="D49" s="263"/>
      <c r="E49" s="264">
        <v>0.18285999999999999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7">
        <v>25</v>
      </c>
      <c r="B50" s="248" t="s">
        <v>449</v>
      </c>
      <c r="C50" s="254" t="s">
        <v>450</v>
      </c>
      <c r="D50" s="249" t="s">
        <v>216</v>
      </c>
      <c r="E50" s="250">
        <v>14.4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144</v>
      </c>
      <c r="T50" s="230" t="s">
        <v>144</v>
      </c>
      <c r="U50" s="230">
        <v>0.1</v>
      </c>
      <c r="V50" s="230">
        <f>ROUND(E50*U50,2)</f>
        <v>1.44</v>
      </c>
      <c r="W50" s="230"/>
      <c r="X50" s="230" t="s">
        <v>172</v>
      </c>
      <c r="Y50" s="230" t="s">
        <v>146</v>
      </c>
      <c r="Z50" s="210"/>
      <c r="AA50" s="210"/>
      <c r="AB50" s="210"/>
      <c r="AC50" s="210"/>
      <c r="AD50" s="210"/>
      <c r="AE50" s="210"/>
      <c r="AF50" s="210"/>
      <c r="AG50" s="210" t="s">
        <v>173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1">
        <v>26</v>
      </c>
      <c r="B51" s="242" t="s">
        <v>451</v>
      </c>
      <c r="C51" s="255" t="s">
        <v>452</v>
      </c>
      <c r="D51" s="243" t="s">
        <v>181</v>
      </c>
      <c r="E51" s="244">
        <v>34.799999999999997</v>
      </c>
      <c r="F51" s="245"/>
      <c r="G51" s="24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2.6565699999999999</v>
      </c>
      <c r="O51" s="229">
        <f>ROUND(E51*N51,2)</f>
        <v>92.45</v>
      </c>
      <c r="P51" s="229">
        <v>0</v>
      </c>
      <c r="Q51" s="229">
        <f>ROUND(E51*P51,2)</f>
        <v>0</v>
      </c>
      <c r="R51" s="230"/>
      <c r="S51" s="230" t="s">
        <v>164</v>
      </c>
      <c r="T51" s="230" t="s">
        <v>145</v>
      </c>
      <c r="U51" s="230">
        <v>4.3550000000000004</v>
      </c>
      <c r="V51" s="230">
        <f>ROUND(E51*U51,2)</f>
        <v>151.55000000000001</v>
      </c>
      <c r="W51" s="230"/>
      <c r="X51" s="230" t="s">
        <v>172</v>
      </c>
      <c r="Y51" s="230" t="s">
        <v>146</v>
      </c>
      <c r="Z51" s="210"/>
      <c r="AA51" s="210"/>
      <c r="AB51" s="210"/>
      <c r="AC51" s="210"/>
      <c r="AD51" s="210"/>
      <c r="AE51" s="210"/>
      <c r="AF51" s="210"/>
      <c r="AG51" s="210" t="s">
        <v>173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2" x14ac:dyDescent="0.2">
      <c r="A52" s="227"/>
      <c r="B52" s="228"/>
      <c r="C52" s="265" t="s">
        <v>453</v>
      </c>
      <c r="D52" s="263"/>
      <c r="E52" s="264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5" t="s">
        <v>454</v>
      </c>
      <c r="D53" s="263"/>
      <c r="E53" s="264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65" t="s">
        <v>455</v>
      </c>
      <c r="D54" s="263"/>
      <c r="E54" s="264">
        <v>3.6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5" t="s">
        <v>456</v>
      </c>
      <c r="D55" s="263"/>
      <c r="E55" s="264">
        <v>21.6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5" t="s">
        <v>457</v>
      </c>
      <c r="D56" s="263"/>
      <c r="E56" s="264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5" t="s">
        <v>458</v>
      </c>
      <c r="D57" s="263"/>
      <c r="E57" s="264">
        <v>7.2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5" t="s">
        <v>459</v>
      </c>
      <c r="D58" s="263"/>
      <c r="E58" s="264">
        <v>2.4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7">
        <v>27</v>
      </c>
      <c r="B59" s="248" t="s">
        <v>460</v>
      </c>
      <c r="C59" s="254" t="s">
        <v>461</v>
      </c>
      <c r="D59" s="249" t="s">
        <v>216</v>
      </c>
      <c r="E59" s="250">
        <v>64.8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164</v>
      </c>
      <c r="T59" s="230" t="s">
        <v>145</v>
      </c>
      <c r="U59" s="230">
        <v>0</v>
      </c>
      <c r="V59" s="230">
        <f>ROUND(E59*U59,2)</f>
        <v>0</v>
      </c>
      <c r="W59" s="230"/>
      <c r="X59" s="230" t="s">
        <v>172</v>
      </c>
      <c r="Y59" s="230" t="s">
        <v>146</v>
      </c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1">
        <v>28</v>
      </c>
      <c r="B60" s="242" t="s">
        <v>462</v>
      </c>
      <c r="C60" s="255" t="s">
        <v>463</v>
      </c>
      <c r="D60" s="243" t="s">
        <v>216</v>
      </c>
      <c r="E60" s="244">
        <v>74.52</v>
      </c>
      <c r="F60" s="245"/>
      <c r="G60" s="246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5.4999999999999997E-3</v>
      </c>
      <c r="O60" s="229">
        <f>ROUND(E60*N60,2)</f>
        <v>0.41</v>
      </c>
      <c r="P60" s="229">
        <v>0</v>
      </c>
      <c r="Q60" s="229">
        <f>ROUND(E60*P60,2)</f>
        <v>0</v>
      </c>
      <c r="R60" s="230"/>
      <c r="S60" s="230" t="s">
        <v>164</v>
      </c>
      <c r="T60" s="230" t="s">
        <v>144</v>
      </c>
      <c r="U60" s="230">
        <v>0</v>
      </c>
      <c r="V60" s="230">
        <f>ROUND(E60*U60,2)</f>
        <v>0</v>
      </c>
      <c r="W60" s="230"/>
      <c r="X60" s="230" t="s">
        <v>229</v>
      </c>
      <c r="Y60" s="230" t="s">
        <v>146</v>
      </c>
      <c r="Z60" s="210"/>
      <c r="AA60" s="210"/>
      <c r="AB60" s="210"/>
      <c r="AC60" s="210"/>
      <c r="AD60" s="210"/>
      <c r="AE60" s="210"/>
      <c r="AF60" s="210"/>
      <c r="AG60" s="210" t="s">
        <v>230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5" t="s">
        <v>464</v>
      </c>
      <c r="D61" s="263"/>
      <c r="E61" s="264">
        <v>74.52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1">
        <v>29</v>
      </c>
      <c r="B62" s="242" t="s">
        <v>465</v>
      </c>
      <c r="C62" s="255" t="s">
        <v>466</v>
      </c>
      <c r="D62" s="243" t="s">
        <v>216</v>
      </c>
      <c r="E62" s="244">
        <v>16.559999999999999</v>
      </c>
      <c r="F62" s="245"/>
      <c r="G62" s="24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3.2000000000000003E-4</v>
      </c>
      <c r="O62" s="229">
        <f>ROUND(E62*N62,2)</f>
        <v>0.01</v>
      </c>
      <c r="P62" s="229">
        <v>0</v>
      </c>
      <c r="Q62" s="229">
        <f>ROUND(E62*P62,2)</f>
        <v>0</v>
      </c>
      <c r="R62" s="230" t="s">
        <v>228</v>
      </c>
      <c r="S62" s="230" t="s">
        <v>144</v>
      </c>
      <c r="T62" s="230" t="s">
        <v>144</v>
      </c>
      <c r="U62" s="230">
        <v>0</v>
      </c>
      <c r="V62" s="230">
        <f>ROUND(E62*U62,2)</f>
        <v>0</v>
      </c>
      <c r="W62" s="230"/>
      <c r="X62" s="230" t="s">
        <v>229</v>
      </c>
      <c r="Y62" s="230" t="s">
        <v>146</v>
      </c>
      <c r="Z62" s="210"/>
      <c r="AA62" s="210"/>
      <c r="AB62" s="210"/>
      <c r="AC62" s="210"/>
      <c r="AD62" s="210"/>
      <c r="AE62" s="210"/>
      <c r="AF62" s="210"/>
      <c r="AG62" s="210" t="s">
        <v>230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5" t="s">
        <v>467</v>
      </c>
      <c r="D63" s="263"/>
      <c r="E63" s="264">
        <v>16.559999999999999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4" t="s">
        <v>139</v>
      </c>
      <c r="B64" s="235" t="s">
        <v>90</v>
      </c>
      <c r="C64" s="253" t="s">
        <v>91</v>
      </c>
      <c r="D64" s="236"/>
      <c r="E64" s="237"/>
      <c r="F64" s="238"/>
      <c r="G64" s="239">
        <f>SUMIF(AG65:AG65,"&lt;&gt;NOR",G65:G65)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32"/>
      <c r="O64" s="232">
        <f>SUM(O65:O65)</f>
        <v>0</v>
      </c>
      <c r="P64" s="232"/>
      <c r="Q64" s="232">
        <f>SUM(Q65:Q65)</f>
        <v>0</v>
      </c>
      <c r="R64" s="233"/>
      <c r="S64" s="233"/>
      <c r="T64" s="233"/>
      <c r="U64" s="233"/>
      <c r="V64" s="233">
        <f>SUM(V65:V65)</f>
        <v>103.17</v>
      </c>
      <c r="W64" s="233"/>
      <c r="X64" s="233"/>
      <c r="Y64" s="233"/>
      <c r="AG64" t="s">
        <v>140</v>
      </c>
    </row>
    <row r="65" spans="1:60" outlineLevel="1" x14ac:dyDescent="0.2">
      <c r="A65" s="247">
        <v>30</v>
      </c>
      <c r="B65" s="248" t="s">
        <v>468</v>
      </c>
      <c r="C65" s="254" t="s">
        <v>469</v>
      </c>
      <c r="D65" s="249" t="s">
        <v>249</v>
      </c>
      <c r="E65" s="250">
        <v>161.70469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144</v>
      </c>
      <c r="T65" s="230" t="s">
        <v>144</v>
      </c>
      <c r="U65" s="230">
        <v>0.63800000000000001</v>
      </c>
      <c r="V65" s="230">
        <f>ROUND(E65*U65,2)</f>
        <v>103.17</v>
      </c>
      <c r="W65" s="230"/>
      <c r="X65" s="230" t="s">
        <v>284</v>
      </c>
      <c r="Y65" s="230" t="s">
        <v>146</v>
      </c>
      <c r="Z65" s="210"/>
      <c r="AA65" s="210"/>
      <c r="AB65" s="210"/>
      <c r="AC65" s="210"/>
      <c r="AD65" s="210"/>
      <c r="AE65" s="210"/>
      <c r="AF65" s="210"/>
      <c r="AG65" s="210" t="s">
        <v>285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4" t="s">
        <v>139</v>
      </c>
      <c r="B66" s="235" t="s">
        <v>92</v>
      </c>
      <c r="C66" s="253" t="s">
        <v>93</v>
      </c>
      <c r="D66" s="236"/>
      <c r="E66" s="237"/>
      <c r="F66" s="238"/>
      <c r="G66" s="239">
        <f>SUMIF(AG67:AG71,"&lt;&gt;NOR",G67:G71)</f>
        <v>0</v>
      </c>
      <c r="H66" s="233"/>
      <c r="I66" s="233">
        <f>SUM(I67:I71)</f>
        <v>0</v>
      </c>
      <c r="J66" s="233"/>
      <c r="K66" s="233">
        <f>SUM(K67:K71)</f>
        <v>0</v>
      </c>
      <c r="L66" s="233"/>
      <c r="M66" s="233">
        <f>SUM(M67:M71)</f>
        <v>0</v>
      </c>
      <c r="N66" s="232"/>
      <c r="O66" s="232">
        <f>SUM(O67:O71)</f>
        <v>0.43</v>
      </c>
      <c r="P66" s="232"/>
      <c r="Q66" s="232">
        <f>SUM(Q67:Q71)</f>
        <v>0</v>
      </c>
      <c r="R66" s="233"/>
      <c r="S66" s="233"/>
      <c r="T66" s="233"/>
      <c r="U66" s="233"/>
      <c r="V66" s="233">
        <f>SUM(V67:V71)</f>
        <v>18.149999999999999</v>
      </c>
      <c r="W66" s="233"/>
      <c r="X66" s="233"/>
      <c r="Y66" s="233"/>
      <c r="AG66" t="s">
        <v>140</v>
      </c>
    </row>
    <row r="67" spans="1:60" outlineLevel="1" x14ac:dyDescent="0.2">
      <c r="A67" s="241">
        <v>31</v>
      </c>
      <c r="B67" s="242" t="s">
        <v>470</v>
      </c>
      <c r="C67" s="255" t="s">
        <v>471</v>
      </c>
      <c r="D67" s="243" t="s">
        <v>227</v>
      </c>
      <c r="E67" s="244">
        <v>380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5.0000000000000002E-5</v>
      </c>
      <c r="O67" s="229">
        <f>ROUND(E67*N67,2)</f>
        <v>0.02</v>
      </c>
      <c r="P67" s="229">
        <v>0</v>
      </c>
      <c r="Q67" s="229">
        <f>ROUND(E67*P67,2)</f>
        <v>0</v>
      </c>
      <c r="R67" s="230"/>
      <c r="S67" s="230" t="s">
        <v>144</v>
      </c>
      <c r="T67" s="230" t="s">
        <v>144</v>
      </c>
      <c r="U67" s="230">
        <v>4.3999999999999997E-2</v>
      </c>
      <c r="V67" s="230">
        <f>ROUND(E67*U67,2)</f>
        <v>16.72</v>
      </c>
      <c r="W67" s="230"/>
      <c r="X67" s="230" t="s">
        <v>172</v>
      </c>
      <c r="Y67" s="230" t="s">
        <v>146</v>
      </c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5" t="s">
        <v>472</v>
      </c>
      <c r="D68" s="263"/>
      <c r="E68" s="264">
        <v>380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1">
        <v>32</v>
      </c>
      <c r="B69" s="242" t="s">
        <v>473</v>
      </c>
      <c r="C69" s="255" t="s">
        <v>474</v>
      </c>
      <c r="D69" s="243" t="s">
        <v>178</v>
      </c>
      <c r="E69" s="244">
        <v>86.4</v>
      </c>
      <c r="F69" s="245"/>
      <c r="G69" s="246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4.7499999999999999E-3</v>
      </c>
      <c r="O69" s="229">
        <f>ROUND(E69*N69,2)</f>
        <v>0.41</v>
      </c>
      <c r="P69" s="229">
        <v>0</v>
      </c>
      <c r="Q69" s="229">
        <f>ROUND(E69*P69,2)</f>
        <v>0</v>
      </c>
      <c r="R69" s="230" t="s">
        <v>228</v>
      </c>
      <c r="S69" s="230" t="s">
        <v>144</v>
      </c>
      <c r="T69" s="230" t="s">
        <v>144</v>
      </c>
      <c r="U69" s="230">
        <v>0</v>
      </c>
      <c r="V69" s="230">
        <f>ROUND(E69*U69,2)</f>
        <v>0</v>
      </c>
      <c r="W69" s="230"/>
      <c r="X69" s="230" t="s">
        <v>229</v>
      </c>
      <c r="Y69" s="230" t="s">
        <v>146</v>
      </c>
      <c r="Z69" s="210"/>
      <c r="AA69" s="210"/>
      <c r="AB69" s="210"/>
      <c r="AC69" s="210"/>
      <c r="AD69" s="210"/>
      <c r="AE69" s="210"/>
      <c r="AF69" s="210"/>
      <c r="AG69" s="210" t="s">
        <v>230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5" t="s">
        <v>475</v>
      </c>
      <c r="D70" s="263"/>
      <c r="E70" s="264">
        <v>86.4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7">
        <v>33</v>
      </c>
      <c r="B71" s="248" t="s">
        <v>476</v>
      </c>
      <c r="C71" s="254" t="s">
        <v>477</v>
      </c>
      <c r="D71" s="249" t="s">
        <v>249</v>
      </c>
      <c r="E71" s="250">
        <v>0.4294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144</v>
      </c>
      <c r="T71" s="230" t="s">
        <v>144</v>
      </c>
      <c r="U71" s="230">
        <v>3.327</v>
      </c>
      <c r="V71" s="230">
        <f>ROUND(E71*U71,2)</f>
        <v>1.43</v>
      </c>
      <c r="W71" s="230"/>
      <c r="X71" s="230" t="s">
        <v>284</v>
      </c>
      <c r="Y71" s="230" t="s">
        <v>146</v>
      </c>
      <c r="Z71" s="210"/>
      <c r="AA71" s="210"/>
      <c r="AB71" s="210"/>
      <c r="AC71" s="210"/>
      <c r="AD71" s="210"/>
      <c r="AE71" s="210"/>
      <c r="AF71" s="210"/>
      <c r="AG71" s="210" t="s">
        <v>285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34" t="s">
        <v>139</v>
      </c>
      <c r="B72" s="235" t="s">
        <v>94</v>
      </c>
      <c r="C72" s="253" t="s">
        <v>95</v>
      </c>
      <c r="D72" s="236"/>
      <c r="E72" s="237"/>
      <c r="F72" s="238"/>
      <c r="G72" s="239">
        <f>SUMIF(AG73:AG75,"&lt;&gt;NOR",G73:G75)</f>
        <v>0</v>
      </c>
      <c r="H72" s="233"/>
      <c r="I72" s="233">
        <f>SUM(I73:I75)</f>
        <v>0</v>
      </c>
      <c r="J72" s="233"/>
      <c r="K72" s="233">
        <f>SUM(K73:K75)</f>
        <v>0</v>
      </c>
      <c r="L72" s="233"/>
      <c r="M72" s="233">
        <f>SUM(M73:M75)</f>
        <v>0</v>
      </c>
      <c r="N72" s="232"/>
      <c r="O72" s="232">
        <f>SUM(O73:O75)</f>
        <v>0.01</v>
      </c>
      <c r="P72" s="232"/>
      <c r="Q72" s="232">
        <f>SUM(Q73:Q75)</f>
        <v>0</v>
      </c>
      <c r="R72" s="233"/>
      <c r="S72" s="233"/>
      <c r="T72" s="233"/>
      <c r="U72" s="233"/>
      <c r="V72" s="233">
        <f>SUM(V73:V75)</f>
        <v>11.16</v>
      </c>
      <c r="W72" s="233"/>
      <c r="X72" s="233"/>
      <c r="Y72" s="233"/>
      <c r="AG72" t="s">
        <v>140</v>
      </c>
    </row>
    <row r="73" spans="1:60" outlineLevel="1" x14ac:dyDescent="0.2">
      <c r="A73" s="241">
        <v>34</v>
      </c>
      <c r="B73" s="242" t="s">
        <v>478</v>
      </c>
      <c r="C73" s="255" t="s">
        <v>479</v>
      </c>
      <c r="D73" s="243" t="s">
        <v>216</v>
      </c>
      <c r="E73" s="244">
        <v>25.2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4.2000000000000002E-4</v>
      </c>
      <c r="O73" s="229">
        <f>ROUND(E73*N73,2)</f>
        <v>0.01</v>
      </c>
      <c r="P73" s="229">
        <v>0</v>
      </c>
      <c r="Q73" s="229">
        <f>ROUND(E73*P73,2)</f>
        <v>0</v>
      </c>
      <c r="R73" s="230"/>
      <c r="S73" s="230" t="s">
        <v>144</v>
      </c>
      <c r="T73" s="230" t="s">
        <v>144</v>
      </c>
      <c r="U73" s="230">
        <v>0.28699999999999998</v>
      </c>
      <c r="V73" s="230">
        <f>ROUND(E73*U73,2)</f>
        <v>7.23</v>
      </c>
      <c r="W73" s="230"/>
      <c r="X73" s="230" t="s">
        <v>172</v>
      </c>
      <c r="Y73" s="230" t="s">
        <v>146</v>
      </c>
      <c r="Z73" s="210"/>
      <c r="AA73" s="210"/>
      <c r="AB73" s="210"/>
      <c r="AC73" s="210"/>
      <c r="AD73" s="210"/>
      <c r="AE73" s="210"/>
      <c r="AF73" s="210"/>
      <c r="AG73" s="210" t="s">
        <v>173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5" t="s">
        <v>480</v>
      </c>
      <c r="D74" s="263"/>
      <c r="E74" s="264">
        <v>25.2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183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1">
        <v>35</v>
      </c>
      <c r="B75" s="242" t="s">
        <v>481</v>
      </c>
      <c r="C75" s="255" t="s">
        <v>482</v>
      </c>
      <c r="D75" s="243" t="s">
        <v>216</v>
      </c>
      <c r="E75" s="244">
        <v>25.2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8.0000000000000007E-5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144</v>
      </c>
      <c r="T75" s="230" t="s">
        <v>144</v>
      </c>
      <c r="U75" s="230">
        <v>0.156</v>
      </c>
      <c r="V75" s="230">
        <f>ROUND(E75*U75,2)</f>
        <v>3.93</v>
      </c>
      <c r="W75" s="230"/>
      <c r="X75" s="230" t="s">
        <v>172</v>
      </c>
      <c r="Y75" s="230" t="s">
        <v>146</v>
      </c>
      <c r="Z75" s="210"/>
      <c r="AA75" s="210"/>
      <c r="AB75" s="210"/>
      <c r="AC75" s="210"/>
      <c r="AD75" s="210"/>
      <c r="AE75" s="210"/>
      <c r="AF75" s="210"/>
      <c r="AG75" s="210" t="s">
        <v>173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3"/>
      <c r="B76" s="4"/>
      <c r="C76" s="25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125</v>
      </c>
    </row>
    <row r="77" spans="1:60" x14ac:dyDescent="0.2">
      <c r="A77" s="213"/>
      <c r="B77" s="214" t="s">
        <v>31</v>
      </c>
      <c r="C77" s="257"/>
      <c r="D77" s="215"/>
      <c r="E77" s="216"/>
      <c r="F77" s="216"/>
      <c r="G77" s="240">
        <f>G8+G27+G43+G64+G66+G72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165</v>
      </c>
    </row>
    <row r="78" spans="1:60" x14ac:dyDescent="0.2">
      <c r="A78" s="3"/>
      <c r="B78" s="4"/>
      <c r="C78" s="25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25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17" t="s">
        <v>166</v>
      </c>
      <c r="B80" s="217"/>
      <c r="C80" s="258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18"/>
      <c r="B81" s="219"/>
      <c r="C81" s="259"/>
      <c r="D81" s="219"/>
      <c r="E81" s="219"/>
      <c r="F81" s="219"/>
      <c r="G81" s="22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167</v>
      </c>
    </row>
    <row r="82" spans="1:33" x14ac:dyDescent="0.2">
      <c r="A82" s="221"/>
      <c r="B82" s="222"/>
      <c r="C82" s="260"/>
      <c r="D82" s="222"/>
      <c r="E82" s="222"/>
      <c r="F82" s="222"/>
      <c r="G82" s="2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1"/>
      <c r="B83" s="222"/>
      <c r="C83" s="260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1"/>
      <c r="B84" s="222"/>
      <c r="C84" s="260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24"/>
      <c r="B85" s="225"/>
      <c r="C85" s="261"/>
      <c r="D85" s="225"/>
      <c r="E85" s="225"/>
      <c r="F85" s="225"/>
      <c r="G85" s="22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25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262"/>
      <c r="D87" s="10"/>
      <c r="AG87" t="s">
        <v>168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0:C80"/>
    <mergeCell ref="A81:G8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60</v>
      </c>
      <c r="C3" s="199" t="s">
        <v>61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61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92</v>
      </c>
      <c r="C8" s="253" t="s">
        <v>93</v>
      </c>
      <c r="D8" s="236"/>
      <c r="E8" s="237"/>
      <c r="F8" s="238"/>
      <c r="G8" s="239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0.16999999999999998</v>
      </c>
      <c r="P8" s="232"/>
      <c r="Q8" s="232">
        <f>SUM(Q9:Q16)</f>
        <v>0</v>
      </c>
      <c r="R8" s="233"/>
      <c r="S8" s="233"/>
      <c r="T8" s="233"/>
      <c r="U8" s="233"/>
      <c r="V8" s="233">
        <f>SUM(V9:V16)</f>
        <v>6.7700000000000005</v>
      </c>
      <c r="W8" s="233"/>
      <c r="X8" s="233"/>
      <c r="Y8" s="233"/>
      <c r="AG8" t="s">
        <v>140</v>
      </c>
    </row>
    <row r="9" spans="1:60" outlineLevel="1" x14ac:dyDescent="0.2">
      <c r="A9" s="241">
        <v>1</v>
      </c>
      <c r="B9" s="242" t="s">
        <v>483</v>
      </c>
      <c r="C9" s="255" t="s">
        <v>484</v>
      </c>
      <c r="D9" s="243" t="s">
        <v>227</v>
      </c>
      <c r="E9" s="244">
        <v>73.823999999999998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5.0000000000000002E-5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144</v>
      </c>
      <c r="U9" s="230">
        <v>8.4000000000000005E-2</v>
      </c>
      <c r="V9" s="230">
        <f>ROUND(E9*U9,2)</f>
        <v>6.2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5" t="s">
        <v>485</v>
      </c>
      <c r="D10" s="263"/>
      <c r="E10" s="264">
        <v>43.68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5" t="s">
        <v>486</v>
      </c>
      <c r="D11" s="263"/>
      <c r="E11" s="264">
        <v>30.143999999999998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2</v>
      </c>
      <c r="B12" s="248" t="s">
        <v>487</v>
      </c>
      <c r="C12" s="254" t="s">
        <v>488</v>
      </c>
      <c r="D12" s="249" t="s">
        <v>171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164</v>
      </c>
      <c r="T12" s="230" t="s">
        <v>145</v>
      </c>
      <c r="U12" s="230">
        <v>0</v>
      </c>
      <c r="V12" s="230">
        <f>ROUND(E12*U12,2)</f>
        <v>0</v>
      </c>
      <c r="W12" s="230"/>
      <c r="X12" s="230" t="s">
        <v>172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3</v>
      </c>
      <c r="B13" s="248" t="s">
        <v>489</v>
      </c>
      <c r="C13" s="254" t="s">
        <v>490</v>
      </c>
      <c r="D13" s="249" t="s">
        <v>216</v>
      </c>
      <c r="E13" s="250">
        <v>3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0.04</v>
      </c>
      <c r="O13" s="229">
        <f>ROUND(E13*N13,2)</f>
        <v>0.12</v>
      </c>
      <c r="P13" s="229">
        <v>0</v>
      </c>
      <c r="Q13" s="229">
        <f>ROUND(E13*P13,2)</f>
        <v>0</v>
      </c>
      <c r="R13" s="230"/>
      <c r="S13" s="230" t="s">
        <v>164</v>
      </c>
      <c r="T13" s="230" t="s">
        <v>145</v>
      </c>
      <c r="U13" s="230">
        <v>0</v>
      </c>
      <c r="V13" s="230">
        <f>ROUND(E13*U13,2)</f>
        <v>0</v>
      </c>
      <c r="W13" s="230"/>
      <c r="X13" s="230" t="s">
        <v>229</v>
      </c>
      <c r="Y13" s="230" t="s">
        <v>146</v>
      </c>
      <c r="Z13" s="210"/>
      <c r="AA13" s="210"/>
      <c r="AB13" s="210"/>
      <c r="AC13" s="210"/>
      <c r="AD13" s="210"/>
      <c r="AE13" s="210"/>
      <c r="AF13" s="210"/>
      <c r="AG13" s="210" t="s">
        <v>230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1">
        <v>4</v>
      </c>
      <c r="B14" s="242" t="s">
        <v>491</v>
      </c>
      <c r="C14" s="255" t="s">
        <v>492</v>
      </c>
      <c r="D14" s="243" t="s">
        <v>249</v>
      </c>
      <c r="E14" s="244">
        <v>4.7169999999999997E-2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1</v>
      </c>
      <c r="O14" s="229">
        <f>ROUND(E14*N14,2)</f>
        <v>0.05</v>
      </c>
      <c r="P14" s="229">
        <v>0</v>
      </c>
      <c r="Q14" s="229">
        <f>ROUND(E14*P14,2)</f>
        <v>0</v>
      </c>
      <c r="R14" s="230" t="s">
        <v>228</v>
      </c>
      <c r="S14" s="230" t="s">
        <v>144</v>
      </c>
      <c r="T14" s="230" t="s">
        <v>144</v>
      </c>
      <c r="U14" s="230">
        <v>0</v>
      </c>
      <c r="V14" s="230">
        <f>ROUND(E14*U14,2)</f>
        <v>0</v>
      </c>
      <c r="W14" s="230"/>
      <c r="X14" s="230" t="s">
        <v>229</v>
      </c>
      <c r="Y14" s="230" t="s">
        <v>146</v>
      </c>
      <c r="Z14" s="210"/>
      <c r="AA14" s="210"/>
      <c r="AB14" s="210"/>
      <c r="AC14" s="210"/>
      <c r="AD14" s="210"/>
      <c r="AE14" s="210"/>
      <c r="AF14" s="210"/>
      <c r="AG14" s="210" t="s">
        <v>230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5" t="s">
        <v>493</v>
      </c>
      <c r="D15" s="263"/>
      <c r="E15" s="264">
        <v>4.7169999999999997E-2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5</v>
      </c>
      <c r="B16" s="248" t="s">
        <v>476</v>
      </c>
      <c r="C16" s="254" t="s">
        <v>477</v>
      </c>
      <c r="D16" s="249" t="s">
        <v>249</v>
      </c>
      <c r="E16" s="250">
        <v>0.17086000000000001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144</v>
      </c>
      <c r="U16" s="230">
        <v>3.327</v>
      </c>
      <c r="V16" s="230">
        <f>ROUND(E16*U16,2)</f>
        <v>0.56999999999999995</v>
      </c>
      <c r="W16" s="230"/>
      <c r="X16" s="230" t="s">
        <v>284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285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4" t="s">
        <v>139</v>
      </c>
      <c r="B17" s="235" t="s">
        <v>94</v>
      </c>
      <c r="C17" s="253" t="s">
        <v>95</v>
      </c>
      <c r="D17" s="236"/>
      <c r="E17" s="237"/>
      <c r="F17" s="238"/>
      <c r="G17" s="239">
        <f>SUMIF(AG18:AG20,"&lt;&gt;NOR",G18:G20)</f>
        <v>0</v>
      </c>
      <c r="H17" s="233"/>
      <c r="I17" s="233">
        <f>SUM(I18:I20)</f>
        <v>0</v>
      </c>
      <c r="J17" s="233"/>
      <c r="K17" s="233">
        <f>SUM(K18:K20)</f>
        <v>0</v>
      </c>
      <c r="L17" s="233"/>
      <c r="M17" s="233">
        <f>SUM(M18:M20)</f>
        <v>0</v>
      </c>
      <c r="N17" s="232"/>
      <c r="O17" s="232">
        <f>SUM(O18:O20)</f>
        <v>0</v>
      </c>
      <c r="P17" s="232"/>
      <c r="Q17" s="232">
        <f>SUM(Q18:Q20)</f>
        <v>0</v>
      </c>
      <c r="R17" s="233"/>
      <c r="S17" s="233"/>
      <c r="T17" s="233"/>
      <c r="U17" s="233"/>
      <c r="V17" s="233">
        <f>SUM(V18:V20)</f>
        <v>0.57000000000000006</v>
      </c>
      <c r="W17" s="233"/>
      <c r="X17" s="233"/>
      <c r="Y17" s="233"/>
      <c r="AG17" t="s">
        <v>140</v>
      </c>
    </row>
    <row r="18" spans="1:60" outlineLevel="1" x14ac:dyDescent="0.2">
      <c r="A18" s="241">
        <v>6</v>
      </c>
      <c r="B18" s="242" t="s">
        <v>478</v>
      </c>
      <c r="C18" s="255" t="s">
        <v>479</v>
      </c>
      <c r="D18" s="243" t="s">
        <v>216</v>
      </c>
      <c r="E18" s="244">
        <v>1.3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4.2000000000000002E-4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144</v>
      </c>
      <c r="T18" s="230" t="s">
        <v>144</v>
      </c>
      <c r="U18" s="230">
        <v>0.28699999999999998</v>
      </c>
      <c r="V18" s="230">
        <f>ROUND(E18*U18,2)</f>
        <v>0.37</v>
      </c>
      <c r="W18" s="230"/>
      <c r="X18" s="230" t="s">
        <v>172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5" t="s">
        <v>494</v>
      </c>
      <c r="D19" s="263"/>
      <c r="E19" s="264">
        <v>1.3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1">
        <v>7</v>
      </c>
      <c r="B20" s="242" t="s">
        <v>481</v>
      </c>
      <c r="C20" s="255" t="s">
        <v>482</v>
      </c>
      <c r="D20" s="243" t="s">
        <v>216</v>
      </c>
      <c r="E20" s="244">
        <v>1.3</v>
      </c>
      <c r="F20" s="245"/>
      <c r="G20" s="246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8.0000000000000007E-5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144</v>
      </c>
      <c r="T20" s="230" t="s">
        <v>144</v>
      </c>
      <c r="U20" s="230">
        <v>0.156</v>
      </c>
      <c r="V20" s="230">
        <f>ROUND(E20*U20,2)</f>
        <v>0.2</v>
      </c>
      <c r="W20" s="230"/>
      <c r="X20" s="230" t="s">
        <v>172</v>
      </c>
      <c r="Y20" s="230" t="s">
        <v>146</v>
      </c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5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125</v>
      </c>
    </row>
    <row r="22" spans="1:60" x14ac:dyDescent="0.2">
      <c r="A22" s="213"/>
      <c r="B22" s="214" t="s">
        <v>31</v>
      </c>
      <c r="C22" s="257"/>
      <c r="D22" s="215"/>
      <c r="E22" s="216"/>
      <c r="F22" s="216"/>
      <c r="G22" s="240">
        <f>G8+G17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165</v>
      </c>
    </row>
    <row r="23" spans="1:60" x14ac:dyDescent="0.2">
      <c r="A23" s="3"/>
      <c r="B23" s="4"/>
      <c r="C23" s="25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3"/>
      <c r="B24" s="4"/>
      <c r="C24" s="25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7" t="s">
        <v>166</v>
      </c>
      <c r="B25" s="217"/>
      <c r="C25" s="25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18"/>
      <c r="B26" s="219"/>
      <c r="C26" s="259"/>
      <c r="D26" s="219"/>
      <c r="E26" s="219"/>
      <c r="F26" s="219"/>
      <c r="G26" s="2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167</v>
      </c>
    </row>
    <row r="27" spans="1:60" x14ac:dyDescent="0.2">
      <c r="A27" s="221"/>
      <c r="B27" s="222"/>
      <c r="C27" s="260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60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1"/>
      <c r="B29" s="222"/>
      <c r="C29" s="26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4"/>
      <c r="B30" s="225"/>
      <c r="C30" s="261"/>
      <c r="D30" s="225"/>
      <c r="E30" s="225"/>
      <c r="F30" s="225"/>
      <c r="G30" s="22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5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C32" s="262"/>
      <c r="D32" s="10"/>
      <c r="AG32" t="s">
        <v>168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5:C25"/>
    <mergeCell ref="A26:G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113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114</v>
      </c>
    </row>
    <row r="3" spans="1:60" ht="24.95" customHeight="1" x14ac:dyDescent="0.2">
      <c r="A3" s="196" t="s">
        <v>9</v>
      </c>
      <c r="B3" s="49" t="s">
        <v>62</v>
      </c>
      <c r="C3" s="199" t="s">
        <v>63</v>
      </c>
      <c r="D3" s="197"/>
      <c r="E3" s="197"/>
      <c r="F3" s="197"/>
      <c r="G3" s="198"/>
      <c r="AC3" s="174" t="s">
        <v>114</v>
      </c>
      <c r="AG3" t="s">
        <v>115</v>
      </c>
    </row>
    <row r="4" spans="1:60" ht="24.95" customHeight="1" x14ac:dyDescent="0.2">
      <c r="A4" s="200" t="s">
        <v>10</v>
      </c>
      <c r="B4" s="201" t="s">
        <v>48</v>
      </c>
      <c r="C4" s="202" t="s">
        <v>64</v>
      </c>
      <c r="D4" s="203"/>
      <c r="E4" s="203"/>
      <c r="F4" s="203"/>
      <c r="G4" s="204"/>
      <c r="AG4" t="s">
        <v>116</v>
      </c>
    </row>
    <row r="5" spans="1:60" x14ac:dyDescent="0.2">
      <c r="D5" s="10"/>
    </row>
    <row r="6" spans="1:60" ht="38.25" x14ac:dyDescent="0.2">
      <c r="A6" s="206" t="s">
        <v>117</v>
      </c>
      <c r="B6" s="208" t="s">
        <v>118</v>
      </c>
      <c r="C6" s="208" t="s">
        <v>119</v>
      </c>
      <c r="D6" s="207" t="s">
        <v>120</v>
      </c>
      <c r="E6" s="206" t="s">
        <v>121</v>
      </c>
      <c r="F6" s="205" t="s">
        <v>122</v>
      </c>
      <c r="G6" s="206" t="s">
        <v>31</v>
      </c>
      <c r="H6" s="209" t="s">
        <v>32</v>
      </c>
      <c r="I6" s="209" t="s">
        <v>123</v>
      </c>
      <c r="J6" s="209" t="s">
        <v>33</v>
      </c>
      <c r="K6" s="209" t="s">
        <v>124</v>
      </c>
      <c r="L6" s="209" t="s">
        <v>125</v>
      </c>
      <c r="M6" s="209" t="s">
        <v>126</v>
      </c>
      <c r="N6" s="209" t="s">
        <v>127</v>
      </c>
      <c r="O6" s="209" t="s">
        <v>128</v>
      </c>
      <c r="P6" s="209" t="s">
        <v>129</v>
      </c>
      <c r="Q6" s="209" t="s">
        <v>130</v>
      </c>
      <c r="R6" s="209" t="s">
        <v>131</v>
      </c>
      <c r="S6" s="209" t="s">
        <v>132</v>
      </c>
      <c r="T6" s="209" t="s">
        <v>133</v>
      </c>
      <c r="U6" s="209" t="s">
        <v>134</v>
      </c>
      <c r="V6" s="209" t="s">
        <v>135</v>
      </c>
      <c r="W6" s="209" t="s">
        <v>136</v>
      </c>
      <c r="X6" s="209" t="s">
        <v>137</v>
      </c>
      <c r="Y6" s="209" t="s">
        <v>138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139</v>
      </c>
      <c r="B8" s="235" t="s">
        <v>48</v>
      </c>
      <c r="C8" s="253" t="s">
        <v>69</v>
      </c>
      <c r="D8" s="236"/>
      <c r="E8" s="237"/>
      <c r="F8" s="238"/>
      <c r="G8" s="239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24.04</v>
      </c>
      <c r="P8" s="232"/>
      <c r="Q8" s="232">
        <f>SUM(Q9:Q13)</f>
        <v>0</v>
      </c>
      <c r="R8" s="233"/>
      <c r="S8" s="233"/>
      <c r="T8" s="233"/>
      <c r="U8" s="233"/>
      <c r="V8" s="233">
        <f>SUM(V9:V13)</f>
        <v>14.25</v>
      </c>
      <c r="W8" s="233"/>
      <c r="X8" s="233"/>
      <c r="Y8" s="233"/>
      <c r="AG8" t="s">
        <v>140</v>
      </c>
    </row>
    <row r="9" spans="1:60" outlineLevel="1" x14ac:dyDescent="0.2">
      <c r="A9" s="247">
        <v>1</v>
      </c>
      <c r="B9" s="248" t="s">
        <v>219</v>
      </c>
      <c r="C9" s="254" t="s">
        <v>220</v>
      </c>
      <c r="D9" s="249" t="s">
        <v>216</v>
      </c>
      <c r="E9" s="250">
        <v>75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144</v>
      </c>
      <c r="T9" s="230" t="s">
        <v>144</v>
      </c>
      <c r="U9" s="230">
        <v>0.19</v>
      </c>
      <c r="V9" s="230">
        <f>ROUND(E9*U9,2)</f>
        <v>14.25</v>
      </c>
      <c r="W9" s="230"/>
      <c r="X9" s="230" t="s">
        <v>172</v>
      </c>
      <c r="Y9" s="230" t="s">
        <v>146</v>
      </c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47">
        <v>2</v>
      </c>
      <c r="B10" s="248" t="s">
        <v>495</v>
      </c>
      <c r="C10" s="254" t="s">
        <v>496</v>
      </c>
      <c r="D10" s="249" t="s">
        <v>216</v>
      </c>
      <c r="E10" s="250">
        <v>25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164</v>
      </c>
      <c r="T10" s="230" t="s">
        <v>145</v>
      </c>
      <c r="U10" s="230">
        <v>0</v>
      </c>
      <c r="V10" s="230">
        <f>ROUND(E10*U10,2)</f>
        <v>0</v>
      </c>
      <c r="W10" s="230"/>
      <c r="X10" s="230" t="s">
        <v>172</v>
      </c>
      <c r="Y10" s="230" t="s">
        <v>146</v>
      </c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497</v>
      </c>
      <c r="C11" s="254" t="s">
        <v>498</v>
      </c>
      <c r="D11" s="249" t="s">
        <v>227</v>
      </c>
      <c r="E11" s="250">
        <v>6.4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164</v>
      </c>
      <c r="T11" s="230" t="s">
        <v>145</v>
      </c>
      <c r="U11" s="230">
        <v>0</v>
      </c>
      <c r="V11" s="230">
        <f>ROUND(E11*U11,2)</f>
        <v>0</v>
      </c>
      <c r="W11" s="230"/>
      <c r="X11" s="230" t="s">
        <v>172</v>
      </c>
      <c r="Y11" s="230" t="s">
        <v>146</v>
      </c>
      <c r="Z11" s="210"/>
      <c r="AA11" s="210"/>
      <c r="AB11" s="210"/>
      <c r="AC11" s="210"/>
      <c r="AD11" s="210"/>
      <c r="AE11" s="210"/>
      <c r="AF11" s="210"/>
      <c r="AG11" s="210" t="s">
        <v>173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413</v>
      </c>
      <c r="C12" s="254" t="s">
        <v>414</v>
      </c>
      <c r="D12" s="249" t="s">
        <v>181</v>
      </c>
      <c r="E12" s="250">
        <v>12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1.67</v>
      </c>
      <c r="O12" s="229">
        <f>ROUND(E12*N12,2)</f>
        <v>20.04</v>
      </c>
      <c r="P12" s="229">
        <v>0</v>
      </c>
      <c r="Q12" s="229">
        <f>ROUND(E12*P12,2)</f>
        <v>0</v>
      </c>
      <c r="R12" s="230" t="s">
        <v>228</v>
      </c>
      <c r="S12" s="230" t="s">
        <v>144</v>
      </c>
      <c r="T12" s="230" t="s">
        <v>144</v>
      </c>
      <c r="U12" s="230">
        <v>0</v>
      </c>
      <c r="V12" s="230">
        <f>ROUND(E12*U12,2)</f>
        <v>0</v>
      </c>
      <c r="W12" s="230"/>
      <c r="X12" s="230" t="s">
        <v>229</v>
      </c>
      <c r="Y12" s="230" t="s">
        <v>146</v>
      </c>
      <c r="Z12" s="210"/>
      <c r="AA12" s="210"/>
      <c r="AB12" s="210"/>
      <c r="AC12" s="210"/>
      <c r="AD12" s="210"/>
      <c r="AE12" s="210"/>
      <c r="AF12" s="210"/>
      <c r="AG12" s="210" t="s">
        <v>230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5</v>
      </c>
      <c r="B13" s="248" t="s">
        <v>499</v>
      </c>
      <c r="C13" s="254" t="s">
        <v>500</v>
      </c>
      <c r="D13" s="249" t="s">
        <v>249</v>
      </c>
      <c r="E13" s="250">
        <v>4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1</v>
      </c>
      <c r="O13" s="229">
        <f>ROUND(E13*N13,2)</f>
        <v>4</v>
      </c>
      <c r="P13" s="229">
        <v>0</v>
      </c>
      <c r="Q13" s="229">
        <f>ROUND(E13*P13,2)</f>
        <v>0</v>
      </c>
      <c r="R13" s="230" t="s">
        <v>228</v>
      </c>
      <c r="S13" s="230" t="s">
        <v>144</v>
      </c>
      <c r="T13" s="230" t="s">
        <v>144</v>
      </c>
      <c r="U13" s="230">
        <v>0</v>
      </c>
      <c r="V13" s="230">
        <f>ROUND(E13*U13,2)</f>
        <v>0</v>
      </c>
      <c r="W13" s="230"/>
      <c r="X13" s="230" t="s">
        <v>229</v>
      </c>
      <c r="Y13" s="230" t="s">
        <v>146</v>
      </c>
      <c r="Z13" s="210"/>
      <c r="AA13" s="210"/>
      <c r="AB13" s="210"/>
      <c r="AC13" s="210"/>
      <c r="AD13" s="210"/>
      <c r="AE13" s="210"/>
      <c r="AF13" s="210"/>
      <c r="AG13" s="210" t="s">
        <v>230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139</v>
      </c>
      <c r="B14" s="235" t="s">
        <v>70</v>
      </c>
      <c r="C14" s="253" t="s">
        <v>71</v>
      </c>
      <c r="D14" s="236"/>
      <c r="E14" s="237"/>
      <c r="F14" s="238"/>
      <c r="G14" s="239">
        <f>SUMIF(AG15:AG35,"&lt;&gt;NOR",G15:G35)</f>
        <v>0</v>
      </c>
      <c r="H14" s="233"/>
      <c r="I14" s="233">
        <f>SUM(I15:I35)</f>
        <v>0</v>
      </c>
      <c r="J14" s="233"/>
      <c r="K14" s="233">
        <f>SUM(K15:K35)</f>
        <v>0</v>
      </c>
      <c r="L14" s="233"/>
      <c r="M14" s="233">
        <f>SUM(M15:M35)</f>
        <v>0</v>
      </c>
      <c r="N14" s="232"/>
      <c r="O14" s="232">
        <f>SUM(O15:O35)</f>
        <v>0.02</v>
      </c>
      <c r="P14" s="232"/>
      <c r="Q14" s="232">
        <f>SUM(Q15:Q35)</f>
        <v>0</v>
      </c>
      <c r="R14" s="233"/>
      <c r="S14" s="233"/>
      <c r="T14" s="233"/>
      <c r="U14" s="233"/>
      <c r="V14" s="233">
        <f>SUM(V15:V35)</f>
        <v>3.04</v>
      </c>
      <c r="W14" s="233"/>
      <c r="X14" s="233"/>
      <c r="Y14" s="233"/>
      <c r="AG14" t="s">
        <v>140</v>
      </c>
    </row>
    <row r="15" spans="1:60" outlineLevel="1" x14ac:dyDescent="0.2">
      <c r="A15" s="247">
        <v>6</v>
      </c>
      <c r="B15" s="248" t="s">
        <v>501</v>
      </c>
      <c r="C15" s="254" t="s">
        <v>502</v>
      </c>
      <c r="D15" s="249" t="s">
        <v>171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144</v>
      </c>
      <c r="T15" s="230" t="s">
        <v>144</v>
      </c>
      <c r="U15" s="230">
        <v>1.2849999999999999</v>
      </c>
      <c r="V15" s="230">
        <f>ROUND(E15*U15,2)</f>
        <v>1.29</v>
      </c>
      <c r="W15" s="230"/>
      <c r="X15" s="230" t="s">
        <v>172</v>
      </c>
      <c r="Y15" s="230" t="s">
        <v>146</v>
      </c>
      <c r="Z15" s="210"/>
      <c r="AA15" s="210"/>
      <c r="AB15" s="210"/>
      <c r="AC15" s="210"/>
      <c r="AD15" s="210"/>
      <c r="AE15" s="210"/>
      <c r="AF15" s="210"/>
      <c r="AG15" s="210" t="s">
        <v>173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7</v>
      </c>
      <c r="B16" s="248" t="s">
        <v>503</v>
      </c>
      <c r="C16" s="254" t="s">
        <v>504</v>
      </c>
      <c r="D16" s="249" t="s">
        <v>171</v>
      </c>
      <c r="E16" s="250">
        <v>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144</v>
      </c>
      <c r="T16" s="230" t="s">
        <v>144</v>
      </c>
      <c r="U16" s="230">
        <v>0.59599999999999997</v>
      </c>
      <c r="V16" s="230">
        <f>ROUND(E16*U16,2)</f>
        <v>0.6</v>
      </c>
      <c r="W16" s="230"/>
      <c r="X16" s="230" t="s">
        <v>172</v>
      </c>
      <c r="Y16" s="230" t="s">
        <v>146</v>
      </c>
      <c r="Z16" s="210"/>
      <c r="AA16" s="210"/>
      <c r="AB16" s="210"/>
      <c r="AC16" s="210"/>
      <c r="AD16" s="210"/>
      <c r="AE16" s="210"/>
      <c r="AF16" s="210"/>
      <c r="AG16" s="210" t="s">
        <v>173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8</v>
      </c>
      <c r="B17" s="248" t="s">
        <v>505</v>
      </c>
      <c r="C17" s="254" t="s">
        <v>506</v>
      </c>
      <c r="D17" s="249" t="s">
        <v>171</v>
      </c>
      <c r="E17" s="250">
        <v>1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5.5999999999999995E-4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144</v>
      </c>
      <c r="T17" s="230" t="s">
        <v>144</v>
      </c>
      <c r="U17" s="230">
        <v>0.874</v>
      </c>
      <c r="V17" s="230">
        <f>ROUND(E17*U17,2)</f>
        <v>0.87</v>
      </c>
      <c r="W17" s="230"/>
      <c r="X17" s="230" t="s">
        <v>172</v>
      </c>
      <c r="Y17" s="230" t="s">
        <v>146</v>
      </c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9</v>
      </c>
      <c r="B18" s="248" t="s">
        <v>507</v>
      </c>
      <c r="C18" s="254" t="s">
        <v>508</v>
      </c>
      <c r="D18" s="249" t="s">
        <v>171</v>
      </c>
      <c r="E18" s="250">
        <v>1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144</v>
      </c>
      <c r="T18" s="230" t="s">
        <v>144</v>
      </c>
      <c r="U18" s="230">
        <v>3.2000000000000001E-2</v>
      </c>
      <c r="V18" s="230">
        <f>ROUND(E18*U18,2)</f>
        <v>0.03</v>
      </c>
      <c r="W18" s="230"/>
      <c r="X18" s="230" t="s">
        <v>172</v>
      </c>
      <c r="Y18" s="230" t="s">
        <v>146</v>
      </c>
      <c r="Z18" s="210"/>
      <c r="AA18" s="210"/>
      <c r="AB18" s="210"/>
      <c r="AC18" s="210"/>
      <c r="AD18" s="210"/>
      <c r="AE18" s="210"/>
      <c r="AF18" s="210"/>
      <c r="AG18" s="210" t="s">
        <v>173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1">
        <v>10</v>
      </c>
      <c r="B19" s="242" t="s">
        <v>509</v>
      </c>
      <c r="C19" s="255" t="s">
        <v>510</v>
      </c>
      <c r="D19" s="243" t="s">
        <v>216</v>
      </c>
      <c r="E19" s="244">
        <v>1</v>
      </c>
      <c r="F19" s="245"/>
      <c r="G19" s="246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144</v>
      </c>
      <c r="T19" s="230" t="s">
        <v>144</v>
      </c>
      <c r="U19" s="230">
        <v>0.16</v>
      </c>
      <c r="V19" s="230">
        <f>ROUND(E19*U19,2)</f>
        <v>0.16</v>
      </c>
      <c r="W19" s="230"/>
      <c r="X19" s="230" t="s">
        <v>172</v>
      </c>
      <c r="Y19" s="230" t="s">
        <v>146</v>
      </c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27"/>
      <c r="B20" s="228"/>
      <c r="C20" s="265" t="s">
        <v>511</v>
      </c>
      <c r="D20" s="263"/>
      <c r="E20" s="264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11</v>
      </c>
      <c r="B21" s="242" t="s">
        <v>512</v>
      </c>
      <c r="C21" s="255" t="s">
        <v>513</v>
      </c>
      <c r="D21" s="243" t="s">
        <v>181</v>
      </c>
      <c r="E21" s="244">
        <v>0.08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144</v>
      </c>
      <c r="T21" s="230" t="s">
        <v>144</v>
      </c>
      <c r="U21" s="230">
        <v>0.26</v>
      </c>
      <c r="V21" s="230">
        <f>ROUND(E21*U21,2)</f>
        <v>0.02</v>
      </c>
      <c r="W21" s="230"/>
      <c r="X21" s="230" t="s">
        <v>172</v>
      </c>
      <c r="Y21" s="230" t="s">
        <v>146</v>
      </c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5" t="s">
        <v>514</v>
      </c>
      <c r="D22" s="263"/>
      <c r="E22" s="264">
        <v>0.08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7">
        <v>12</v>
      </c>
      <c r="B23" s="248" t="s">
        <v>515</v>
      </c>
      <c r="C23" s="254" t="s">
        <v>516</v>
      </c>
      <c r="D23" s="249" t="s">
        <v>181</v>
      </c>
      <c r="E23" s="250">
        <v>0.08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144</v>
      </c>
      <c r="T23" s="230" t="s">
        <v>144</v>
      </c>
      <c r="U23" s="230">
        <v>0.88400000000000001</v>
      </c>
      <c r="V23" s="230">
        <f>ROUND(E23*U23,2)</f>
        <v>7.0000000000000007E-2</v>
      </c>
      <c r="W23" s="230"/>
      <c r="X23" s="230" t="s">
        <v>172</v>
      </c>
      <c r="Y23" s="230" t="s">
        <v>146</v>
      </c>
      <c r="Z23" s="210"/>
      <c r="AA23" s="210"/>
      <c r="AB23" s="210"/>
      <c r="AC23" s="210"/>
      <c r="AD23" s="210"/>
      <c r="AE23" s="210"/>
      <c r="AF23" s="210"/>
      <c r="AG23" s="210" t="s">
        <v>173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7">
        <v>13</v>
      </c>
      <c r="B24" s="248" t="s">
        <v>517</v>
      </c>
      <c r="C24" s="254" t="s">
        <v>518</v>
      </c>
      <c r="D24" s="249" t="s">
        <v>171</v>
      </c>
      <c r="E24" s="250">
        <v>1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1.4999999999999999E-2</v>
      </c>
      <c r="O24" s="229">
        <f>ROUND(E24*N24,2)</f>
        <v>0.02</v>
      </c>
      <c r="P24" s="229">
        <v>0</v>
      </c>
      <c r="Q24" s="229">
        <f>ROUND(E24*P24,2)</f>
        <v>0</v>
      </c>
      <c r="R24" s="230"/>
      <c r="S24" s="230" t="s">
        <v>164</v>
      </c>
      <c r="T24" s="230" t="s">
        <v>145</v>
      </c>
      <c r="U24" s="230">
        <v>0</v>
      </c>
      <c r="V24" s="230">
        <f>ROUND(E24*U24,2)</f>
        <v>0</v>
      </c>
      <c r="W24" s="230"/>
      <c r="X24" s="230" t="s">
        <v>229</v>
      </c>
      <c r="Y24" s="230" t="s">
        <v>146</v>
      </c>
      <c r="Z24" s="210"/>
      <c r="AA24" s="210"/>
      <c r="AB24" s="210"/>
      <c r="AC24" s="210"/>
      <c r="AD24" s="210"/>
      <c r="AE24" s="210"/>
      <c r="AF24" s="210"/>
      <c r="AG24" s="210" t="s">
        <v>230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14</v>
      </c>
      <c r="B25" s="242" t="s">
        <v>519</v>
      </c>
      <c r="C25" s="255" t="s">
        <v>520</v>
      </c>
      <c r="D25" s="243" t="s">
        <v>171</v>
      </c>
      <c r="E25" s="244">
        <v>3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164</v>
      </c>
      <c r="T25" s="230" t="s">
        <v>145</v>
      </c>
      <c r="U25" s="230">
        <v>0</v>
      </c>
      <c r="V25" s="230">
        <f>ROUND(E25*U25,2)</f>
        <v>0</v>
      </c>
      <c r="W25" s="230"/>
      <c r="X25" s="230" t="s">
        <v>229</v>
      </c>
      <c r="Y25" s="230" t="s">
        <v>146</v>
      </c>
      <c r="Z25" s="210"/>
      <c r="AA25" s="210"/>
      <c r="AB25" s="210"/>
      <c r="AC25" s="210"/>
      <c r="AD25" s="210"/>
      <c r="AE25" s="210"/>
      <c r="AF25" s="210"/>
      <c r="AG25" s="210" t="s">
        <v>230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5" t="s">
        <v>521</v>
      </c>
      <c r="D26" s="263"/>
      <c r="E26" s="264">
        <v>3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15</v>
      </c>
      <c r="B27" s="242" t="s">
        <v>522</v>
      </c>
      <c r="C27" s="255" t="s">
        <v>523</v>
      </c>
      <c r="D27" s="243" t="s">
        <v>181</v>
      </c>
      <c r="E27" s="244">
        <v>7.0000000000000007E-2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164</v>
      </c>
      <c r="T27" s="230" t="s">
        <v>145</v>
      </c>
      <c r="U27" s="230">
        <v>0</v>
      </c>
      <c r="V27" s="230">
        <f>ROUND(E27*U27,2)</f>
        <v>0</v>
      </c>
      <c r="W27" s="230"/>
      <c r="X27" s="230" t="s">
        <v>229</v>
      </c>
      <c r="Y27" s="230" t="s">
        <v>146</v>
      </c>
      <c r="Z27" s="210"/>
      <c r="AA27" s="210"/>
      <c r="AB27" s="210"/>
      <c r="AC27" s="210"/>
      <c r="AD27" s="210"/>
      <c r="AE27" s="210"/>
      <c r="AF27" s="210"/>
      <c r="AG27" s="210" t="s">
        <v>230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5" t="s">
        <v>524</v>
      </c>
      <c r="D28" s="263"/>
      <c r="E28" s="264">
        <v>7.0000000000000007E-2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16</v>
      </c>
      <c r="B29" s="242" t="s">
        <v>525</v>
      </c>
      <c r="C29" s="255" t="s">
        <v>526</v>
      </c>
      <c r="D29" s="243" t="s">
        <v>227</v>
      </c>
      <c r="E29" s="244">
        <v>0.25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1E-3</v>
      </c>
      <c r="O29" s="229">
        <f>ROUND(E29*N29,2)</f>
        <v>0</v>
      </c>
      <c r="P29" s="229">
        <v>0</v>
      </c>
      <c r="Q29" s="229">
        <f>ROUND(E29*P29,2)</f>
        <v>0</v>
      </c>
      <c r="R29" s="230" t="s">
        <v>228</v>
      </c>
      <c r="S29" s="230" t="s">
        <v>144</v>
      </c>
      <c r="T29" s="230" t="s">
        <v>144</v>
      </c>
      <c r="U29" s="230">
        <v>0</v>
      </c>
      <c r="V29" s="230">
        <f>ROUND(E29*U29,2)</f>
        <v>0</v>
      </c>
      <c r="W29" s="230"/>
      <c r="X29" s="230" t="s">
        <v>229</v>
      </c>
      <c r="Y29" s="230" t="s">
        <v>146</v>
      </c>
      <c r="Z29" s="210"/>
      <c r="AA29" s="210"/>
      <c r="AB29" s="210"/>
      <c r="AC29" s="210"/>
      <c r="AD29" s="210"/>
      <c r="AE29" s="210"/>
      <c r="AF29" s="210"/>
      <c r="AG29" s="210" t="s">
        <v>230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5" t="s">
        <v>527</v>
      </c>
      <c r="D30" s="263"/>
      <c r="E30" s="264">
        <v>0.25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17</v>
      </c>
      <c r="B31" s="242" t="s">
        <v>528</v>
      </c>
      <c r="C31" s="255" t="s">
        <v>529</v>
      </c>
      <c r="D31" s="243" t="s">
        <v>227</v>
      </c>
      <c r="E31" s="244">
        <v>3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1E-3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164</v>
      </c>
      <c r="T31" s="230" t="s">
        <v>145</v>
      </c>
      <c r="U31" s="230">
        <v>0</v>
      </c>
      <c r="V31" s="230">
        <f>ROUND(E31*U31,2)</f>
        <v>0</v>
      </c>
      <c r="W31" s="230"/>
      <c r="X31" s="230" t="s">
        <v>229</v>
      </c>
      <c r="Y31" s="230" t="s">
        <v>146</v>
      </c>
      <c r="Z31" s="210"/>
      <c r="AA31" s="210"/>
      <c r="AB31" s="210"/>
      <c r="AC31" s="210"/>
      <c r="AD31" s="210"/>
      <c r="AE31" s="210"/>
      <c r="AF31" s="210"/>
      <c r="AG31" s="210" t="s">
        <v>230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5" t="s">
        <v>530</v>
      </c>
      <c r="D32" s="263"/>
      <c r="E32" s="264">
        <v>3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1">
        <v>18</v>
      </c>
      <c r="B33" s="242" t="s">
        <v>531</v>
      </c>
      <c r="C33" s="255" t="s">
        <v>532</v>
      </c>
      <c r="D33" s="243" t="s">
        <v>171</v>
      </c>
      <c r="E33" s="244">
        <v>15</v>
      </c>
      <c r="F33" s="245"/>
      <c r="G33" s="246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164</v>
      </c>
      <c r="T33" s="230" t="s">
        <v>145</v>
      </c>
      <c r="U33" s="230">
        <v>0</v>
      </c>
      <c r="V33" s="230">
        <f>ROUND(E33*U33,2)</f>
        <v>0</v>
      </c>
      <c r="W33" s="230"/>
      <c r="X33" s="230" t="s">
        <v>229</v>
      </c>
      <c r="Y33" s="230" t="s">
        <v>146</v>
      </c>
      <c r="Z33" s="210"/>
      <c r="AA33" s="210"/>
      <c r="AB33" s="210"/>
      <c r="AC33" s="210"/>
      <c r="AD33" s="210"/>
      <c r="AE33" s="210"/>
      <c r="AF33" s="210"/>
      <c r="AG33" s="210" t="s">
        <v>230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5" t="s">
        <v>533</v>
      </c>
      <c r="D34" s="263"/>
      <c r="E34" s="264">
        <v>15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19</v>
      </c>
      <c r="B35" s="248" t="s">
        <v>534</v>
      </c>
      <c r="C35" s="254" t="s">
        <v>535</v>
      </c>
      <c r="D35" s="249" t="s">
        <v>171</v>
      </c>
      <c r="E35" s="250">
        <v>1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164</v>
      </c>
      <c r="T35" s="230" t="s">
        <v>145</v>
      </c>
      <c r="U35" s="230">
        <v>0</v>
      </c>
      <c r="V35" s="230">
        <f>ROUND(E35*U35,2)</f>
        <v>0</v>
      </c>
      <c r="W35" s="230"/>
      <c r="X35" s="230" t="s">
        <v>229</v>
      </c>
      <c r="Y35" s="230" t="s">
        <v>146</v>
      </c>
      <c r="Z35" s="210"/>
      <c r="AA35" s="210"/>
      <c r="AB35" s="210"/>
      <c r="AC35" s="210"/>
      <c r="AD35" s="210"/>
      <c r="AE35" s="210"/>
      <c r="AF35" s="210"/>
      <c r="AG35" s="210" t="s">
        <v>230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4" t="s">
        <v>139</v>
      </c>
      <c r="B36" s="235" t="s">
        <v>72</v>
      </c>
      <c r="C36" s="253" t="s">
        <v>73</v>
      </c>
      <c r="D36" s="236"/>
      <c r="E36" s="237"/>
      <c r="F36" s="238"/>
      <c r="G36" s="239">
        <f>SUMIF(AG37:AG53,"&lt;&gt;NOR",G37:G53)</f>
        <v>0</v>
      </c>
      <c r="H36" s="233"/>
      <c r="I36" s="233">
        <f>SUM(I37:I53)</f>
        <v>0</v>
      </c>
      <c r="J36" s="233"/>
      <c r="K36" s="233">
        <f>SUM(K37:K53)</f>
        <v>0</v>
      </c>
      <c r="L36" s="233"/>
      <c r="M36" s="233">
        <f>SUM(M37:M53)</f>
        <v>0</v>
      </c>
      <c r="N36" s="232"/>
      <c r="O36" s="232">
        <f>SUM(O37:O53)</f>
        <v>0.27999999999999997</v>
      </c>
      <c r="P36" s="232"/>
      <c r="Q36" s="232">
        <f>SUM(Q37:Q53)</f>
        <v>0</v>
      </c>
      <c r="R36" s="233"/>
      <c r="S36" s="233"/>
      <c r="T36" s="233"/>
      <c r="U36" s="233"/>
      <c r="V36" s="233">
        <f>SUM(V37:V53)</f>
        <v>21.32</v>
      </c>
      <c r="W36" s="233"/>
      <c r="X36" s="233"/>
      <c r="Y36" s="233"/>
      <c r="AG36" t="s">
        <v>140</v>
      </c>
    </row>
    <row r="37" spans="1:60" outlineLevel="1" x14ac:dyDescent="0.2">
      <c r="A37" s="241">
        <v>20</v>
      </c>
      <c r="B37" s="242" t="s">
        <v>536</v>
      </c>
      <c r="C37" s="255" t="s">
        <v>537</v>
      </c>
      <c r="D37" s="243" t="s">
        <v>171</v>
      </c>
      <c r="E37" s="244">
        <v>61</v>
      </c>
      <c r="F37" s="245"/>
      <c r="G37" s="24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144</v>
      </c>
      <c r="T37" s="230" t="s">
        <v>144</v>
      </c>
      <c r="U37" s="230">
        <v>4.8000000000000001E-2</v>
      </c>
      <c r="V37" s="230">
        <f>ROUND(E37*U37,2)</f>
        <v>2.93</v>
      </c>
      <c r="W37" s="230"/>
      <c r="X37" s="230" t="s">
        <v>172</v>
      </c>
      <c r="Y37" s="230" t="s">
        <v>146</v>
      </c>
      <c r="Z37" s="210"/>
      <c r="AA37" s="210"/>
      <c r="AB37" s="210"/>
      <c r="AC37" s="210"/>
      <c r="AD37" s="210"/>
      <c r="AE37" s="210"/>
      <c r="AF37" s="210"/>
      <c r="AG37" s="210" t="s">
        <v>173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5" t="s">
        <v>538</v>
      </c>
      <c r="D38" s="263"/>
      <c r="E38" s="264">
        <v>61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21</v>
      </c>
      <c r="B39" s="242" t="s">
        <v>539</v>
      </c>
      <c r="C39" s="255" t="s">
        <v>540</v>
      </c>
      <c r="D39" s="243" t="s">
        <v>171</v>
      </c>
      <c r="E39" s="244">
        <v>61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144</v>
      </c>
      <c r="T39" s="230" t="s">
        <v>144</v>
      </c>
      <c r="U39" s="230">
        <v>0.16200000000000001</v>
      </c>
      <c r="V39" s="230">
        <f>ROUND(E39*U39,2)</f>
        <v>9.8800000000000008</v>
      </c>
      <c r="W39" s="230"/>
      <c r="X39" s="230" t="s">
        <v>172</v>
      </c>
      <c r="Y39" s="230" t="s">
        <v>146</v>
      </c>
      <c r="Z39" s="210"/>
      <c r="AA39" s="210"/>
      <c r="AB39" s="210"/>
      <c r="AC39" s="210"/>
      <c r="AD39" s="210"/>
      <c r="AE39" s="210"/>
      <c r="AF39" s="210"/>
      <c r="AG39" s="210" t="s">
        <v>173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5" t="s">
        <v>538</v>
      </c>
      <c r="D40" s="263"/>
      <c r="E40" s="264">
        <v>61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22</v>
      </c>
      <c r="B41" s="242" t="s">
        <v>541</v>
      </c>
      <c r="C41" s="255" t="s">
        <v>542</v>
      </c>
      <c r="D41" s="243" t="s">
        <v>216</v>
      </c>
      <c r="E41" s="244">
        <v>19.2</v>
      </c>
      <c r="F41" s="245"/>
      <c r="G41" s="24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144</v>
      </c>
      <c r="T41" s="230" t="s">
        <v>144</v>
      </c>
      <c r="U41" s="230">
        <v>0.32400000000000001</v>
      </c>
      <c r="V41" s="230">
        <f>ROUND(E41*U41,2)</f>
        <v>6.22</v>
      </c>
      <c r="W41" s="230"/>
      <c r="X41" s="230" t="s">
        <v>172</v>
      </c>
      <c r="Y41" s="230" t="s">
        <v>146</v>
      </c>
      <c r="Z41" s="210"/>
      <c r="AA41" s="210"/>
      <c r="AB41" s="210"/>
      <c r="AC41" s="210"/>
      <c r="AD41" s="210"/>
      <c r="AE41" s="210"/>
      <c r="AF41" s="210"/>
      <c r="AG41" s="210" t="s">
        <v>173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5" t="s">
        <v>543</v>
      </c>
      <c r="D42" s="263"/>
      <c r="E42" s="264">
        <v>19.2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1">
        <v>23</v>
      </c>
      <c r="B43" s="242" t="s">
        <v>512</v>
      </c>
      <c r="C43" s="255" t="s">
        <v>513</v>
      </c>
      <c r="D43" s="243" t="s">
        <v>181</v>
      </c>
      <c r="E43" s="244">
        <v>0.35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144</v>
      </c>
      <c r="T43" s="230" t="s">
        <v>144</v>
      </c>
      <c r="U43" s="230">
        <v>0.26</v>
      </c>
      <c r="V43" s="230">
        <f>ROUND(E43*U43,2)</f>
        <v>0.09</v>
      </c>
      <c r="W43" s="230"/>
      <c r="X43" s="230" t="s">
        <v>172</v>
      </c>
      <c r="Y43" s="230" t="s">
        <v>146</v>
      </c>
      <c r="Z43" s="210"/>
      <c r="AA43" s="210"/>
      <c r="AB43" s="210"/>
      <c r="AC43" s="210"/>
      <c r="AD43" s="210"/>
      <c r="AE43" s="210"/>
      <c r="AF43" s="210"/>
      <c r="AG43" s="210" t="s">
        <v>173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65" t="s">
        <v>544</v>
      </c>
      <c r="D44" s="263"/>
      <c r="E44" s="264">
        <v>0.35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24</v>
      </c>
      <c r="B45" s="248" t="s">
        <v>515</v>
      </c>
      <c r="C45" s="254" t="s">
        <v>516</v>
      </c>
      <c r="D45" s="249" t="s">
        <v>181</v>
      </c>
      <c r="E45" s="250">
        <v>0.35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144</v>
      </c>
      <c r="T45" s="230" t="s">
        <v>144</v>
      </c>
      <c r="U45" s="230">
        <v>0.88400000000000001</v>
      </c>
      <c r="V45" s="230">
        <f>ROUND(E45*U45,2)</f>
        <v>0.31</v>
      </c>
      <c r="W45" s="230"/>
      <c r="X45" s="230" t="s">
        <v>172</v>
      </c>
      <c r="Y45" s="230" t="s">
        <v>146</v>
      </c>
      <c r="Z45" s="210"/>
      <c r="AA45" s="210"/>
      <c r="AB45" s="210"/>
      <c r="AC45" s="210"/>
      <c r="AD45" s="210"/>
      <c r="AE45" s="210"/>
      <c r="AF45" s="210"/>
      <c r="AG45" s="210" t="s">
        <v>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7">
        <v>25</v>
      </c>
      <c r="B46" s="248" t="s">
        <v>545</v>
      </c>
      <c r="C46" s="254" t="s">
        <v>546</v>
      </c>
      <c r="D46" s="249" t="s">
        <v>171</v>
      </c>
      <c r="E46" s="250">
        <v>9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164</v>
      </c>
      <c r="T46" s="230" t="s">
        <v>145</v>
      </c>
      <c r="U46" s="230">
        <v>4.8000000000000001E-2</v>
      </c>
      <c r="V46" s="230">
        <f>ROUND(E46*U46,2)</f>
        <v>0.43</v>
      </c>
      <c r="W46" s="230"/>
      <c r="X46" s="230" t="s">
        <v>172</v>
      </c>
      <c r="Y46" s="230" t="s">
        <v>146</v>
      </c>
      <c r="Z46" s="210"/>
      <c r="AA46" s="210"/>
      <c r="AB46" s="210"/>
      <c r="AC46" s="210"/>
      <c r="AD46" s="210"/>
      <c r="AE46" s="210"/>
      <c r="AF46" s="210"/>
      <c r="AG46" s="210" t="s">
        <v>173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7">
        <v>26</v>
      </c>
      <c r="B47" s="248" t="s">
        <v>547</v>
      </c>
      <c r="C47" s="254" t="s">
        <v>548</v>
      </c>
      <c r="D47" s="249" t="s">
        <v>171</v>
      </c>
      <c r="E47" s="250">
        <v>9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164</v>
      </c>
      <c r="T47" s="230" t="s">
        <v>145</v>
      </c>
      <c r="U47" s="230">
        <v>0.16200000000000001</v>
      </c>
      <c r="V47" s="230">
        <f>ROUND(E47*U47,2)</f>
        <v>1.46</v>
      </c>
      <c r="W47" s="230"/>
      <c r="X47" s="230" t="s">
        <v>172</v>
      </c>
      <c r="Y47" s="230" t="s">
        <v>146</v>
      </c>
      <c r="Z47" s="210"/>
      <c r="AA47" s="210"/>
      <c r="AB47" s="210"/>
      <c r="AC47" s="210"/>
      <c r="AD47" s="210"/>
      <c r="AE47" s="210"/>
      <c r="AF47" s="210"/>
      <c r="AG47" s="210" t="s">
        <v>173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7">
        <v>27</v>
      </c>
      <c r="B48" s="248" t="s">
        <v>549</v>
      </c>
      <c r="C48" s="254" t="s">
        <v>550</v>
      </c>
      <c r="D48" s="249" t="s">
        <v>171</v>
      </c>
      <c r="E48" s="250">
        <v>61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4.0000000000000001E-3</v>
      </c>
      <c r="O48" s="229">
        <f>ROUND(E48*N48,2)</f>
        <v>0.24</v>
      </c>
      <c r="P48" s="229">
        <v>0</v>
      </c>
      <c r="Q48" s="229">
        <f>ROUND(E48*P48,2)</f>
        <v>0</v>
      </c>
      <c r="R48" s="230"/>
      <c r="S48" s="230" t="s">
        <v>164</v>
      </c>
      <c r="T48" s="230" t="s">
        <v>145</v>
      </c>
      <c r="U48" s="230">
        <v>0</v>
      </c>
      <c r="V48" s="230">
        <f>ROUND(E48*U48,2)</f>
        <v>0</v>
      </c>
      <c r="W48" s="230"/>
      <c r="X48" s="230" t="s">
        <v>229</v>
      </c>
      <c r="Y48" s="230" t="s">
        <v>146</v>
      </c>
      <c r="Z48" s="210"/>
      <c r="AA48" s="210"/>
      <c r="AB48" s="210"/>
      <c r="AC48" s="210"/>
      <c r="AD48" s="210"/>
      <c r="AE48" s="210"/>
      <c r="AF48" s="210"/>
      <c r="AG48" s="210" t="s">
        <v>230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28</v>
      </c>
      <c r="B49" s="248" t="s">
        <v>551</v>
      </c>
      <c r="C49" s="254" t="s">
        <v>552</v>
      </c>
      <c r="D49" s="249" t="s">
        <v>171</v>
      </c>
      <c r="E49" s="250">
        <v>9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4.0000000000000001E-3</v>
      </c>
      <c r="O49" s="229">
        <f>ROUND(E49*N49,2)</f>
        <v>0.04</v>
      </c>
      <c r="P49" s="229">
        <v>0</v>
      </c>
      <c r="Q49" s="229">
        <f>ROUND(E49*P49,2)</f>
        <v>0</v>
      </c>
      <c r="R49" s="230"/>
      <c r="S49" s="230" t="s">
        <v>164</v>
      </c>
      <c r="T49" s="230" t="s">
        <v>145</v>
      </c>
      <c r="U49" s="230">
        <v>0</v>
      </c>
      <c r="V49" s="230">
        <f>ROUND(E49*U49,2)</f>
        <v>0</v>
      </c>
      <c r="W49" s="230"/>
      <c r="X49" s="230" t="s">
        <v>229</v>
      </c>
      <c r="Y49" s="230" t="s">
        <v>146</v>
      </c>
      <c r="Z49" s="210"/>
      <c r="AA49" s="210"/>
      <c r="AB49" s="210"/>
      <c r="AC49" s="210"/>
      <c r="AD49" s="210"/>
      <c r="AE49" s="210"/>
      <c r="AF49" s="210"/>
      <c r="AG49" s="210" t="s">
        <v>230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1">
        <v>29</v>
      </c>
      <c r="B50" s="242" t="s">
        <v>553</v>
      </c>
      <c r="C50" s="255" t="s">
        <v>554</v>
      </c>
      <c r="D50" s="243" t="s">
        <v>227</v>
      </c>
      <c r="E50" s="244">
        <v>3.5</v>
      </c>
      <c r="F50" s="245"/>
      <c r="G50" s="246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1E-3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164</v>
      </c>
      <c r="T50" s="230" t="s">
        <v>145</v>
      </c>
      <c r="U50" s="230">
        <v>0</v>
      </c>
      <c r="V50" s="230">
        <f>ROUND(E50*U50,2)</f>
        <v>0</v>
      </c>
      <c r="W50" s="230"/>
      <c r="X50" s="230" t="s">
        <v>229</v>
      </c>
      <c r="Y50" s="230" t="s">
        <v>146</v>
      </c>
      <c r="Z50" s="210"/>
      <c r="AA50" s="210"/>
      <c r="AB50" s="210"/>
      <c r="AC50" s="210"/>
      <c r="AD50" s="210"/>
      <c r="AE50" s="210"/>
      <c r="AF50" s="210"/>
      <c r="AG50" s="210" t="s">
        <v>230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5" t="s">
        <v>555</v>
      </c>
      <c r="D51" s="263"/>
      <c r="E51" s="264">
        <v>3.5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30</v>
      </c>
      <c r="B52" s="242" t="s">
        <v>531</v>
      </c>
      <c r="C52" s="255" t="s">
        <v>532</v>
      </c>
      <c r="D52" s="243" t="s">
        <v>171</v>
      </c>
      <c r="E52" s="244">
        <v>70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164</v>
      </c>
      <c r="T52" s="230" t="s">
        <v>145</v>
      </c>
      <c r="U52" s="230">
        <v>0</v>
      </c>
      <c r="V52" s="230">
        <f>ROUND(E52*U52,2)</f>
        <v>0</v>
      </c>
      <c r="W52" s="230"/>
      <c r="X52" s="230" t="s">
        <v>229</v>
      </c>
      <c r="Y52" s="230" t="s">
        <v>146</v>
      </c>
      <c r="Z52" s="210"/>
      <c r="AA52" s="210"/>
      <c r="AB52" s="210"/>
      <c r="AC52" s="210"/>
      <c r="AD52" s="210"/>
      <c r="AE52" s="210"/>
      <c r="AF52" s="210"/>
      <c r="AG52" s="210" t="s">
        <v>230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5" t="s">
        <v>556</v>
      </c>
      <c r="D53" s="263"/>
      <c r="E53" s="264">
        <v>70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4" t="s">
        <v>139</v>
      </c>
      <c r="B54" s="235" t="s">
        <v>74</v>
      </c>
      <c r="C54" s="253" t="s">
        <v>75</v>
      </c>
      <c r="D54" s="236"/>
      <c r="E54" s="237"/>
      <c r="F54" s="238"/>
      <c r="G54" s="239">
        <f>SUMIF(AG55:AG61,"&lt;&gt;NOR",G55:G61)</f>
        <v>0</v>
      </c>
      <c r="H54" s="233"/>
      <c r="I54" s="233">
        <f>SUM(I55:I61)</f>
        <v>0</v>
      </c>
      <c r="J54" s="233"/>
      <c r="K54" s="233">
        <f>SUM(K55:K61)</f>
        <v>0</v>
      </c>
      <c r="L54" s="233"/>
      <c r="M54" s="233">
        <f>SUM(M55:M61)</f>
        <v>0</v>
      </c>
      <c r="N54" s="232"/>
      <c r="O54" s="232">
        <f>SUM(O55:O61)</f>
        <v>0</v>
      </c>
      <c r="P54" s="232"/>
      <c r="Q54" s="232">
        <f>SUM(Q55:Q61)</f>
        <v>0</v>
      </c>
      <c r="R54" s="233"/>
      <c r="S54" s="233"/>
      <c r="T54" s="233"/>
      <c r="U54" s="233"/>
      <c r="V54" s="233">
        <f>SUM(V55:V61)</f>
        <v>10.06</v>
      </c>
      <c r="W54" s="233"/>
      <c r="X54" s="233"/>
      <c r="Y54" s="233"/>
      <c r="AG54" t="s">
        <v>140</v>
      </c>
    </row>
    <row r="55" spans="1:60" outlineLevel="1" x14ac:dyDescent="0.2">
      <c r="A55" s="241">
        <v>31</v>
      </c>
      <c r="B55" s="242" t="s">
        <v>557</v>
      </c>
      <c r="C55" s="255" t="s">
        <v>558</v>
      </c>
      <c r="D55" s="243" t="s">
        <v>216</v>
      </c>
      <c r="E55" s="244">
        <v>150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144</v>
      </c>
      <c r="T55" s="230" t="s">
        <v>144</v>
      </c>
      <c r="U55" s="230">
        <v>8.0000000000000002E-3</v>
      </c>
      <c r="V55" s="230">
        <f>ROUND(E55*U55,2)</f>
        <v>1.2</v>
      </c>
      <c r="W55" s="230"/>
      <c r="X55" s="230" t="s">
        <v>172</v>
      </c>
      <c r="Y55" s="230" t="s">
        <v>146</v>
      </c>
      <c r="Z55" s="210"/>
      <c r="AA55" s="210"/>
      <c r="AB55" s="210"/>
      <c r="AC55" s="210"/>
      <c r="AD55" s="210"/>
      <c r="AE55" s="210"/>
      <c r="AF55" s="210"/>
      <c r="AG55" s="210" t="s">
        <v>173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5" t="s">
        <v>559</v>
      </c>
      <c r="D56" s="263"/>
      <c r="E56" s="264">
        <v>150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32</v>
      </c>
      <c r="B57" s="248" t="s">
        <v>214</v>
      </c>
      <c r="C57" s="254" t="s">
        <v>215</v>
      </c>
      <c r="D57" s="249" t="s">
        <v>216</v>
      </c>
      <c r="E57" s="250">
        <v>75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144</v>
      </c>
      <c r="T57" s="230" t="s">
        <v>144</v>
      </c>
      <c r="U57" s="230">
        <v>9.7000000000000003E-2</v>
      </c>
      <c r="V57" s="230">
        <f>ROUND(E57*U57,2)</f>
        <v>7.28</v>
      </c>
      <c r="W57" s="230"/>
      <c r="X57" s="230" t="s">
        <v>172</v>
      </c>
      <c r="Y57" s="230" t="s">
        <v>146</v>
      </c>
      <c r="Z57" s="210"/>
      <c r="AA57" s="210"/>
      <c r="AB57" s="210"/>
      <c r="AC57" s="210"/>
      <c r="AD57" s="210"/>
      <c r="AE57" s="210"/>
      <c r="AF57" s="210"/>
      <c r="AG57" s="210" t="s">
        <v>173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33</v>
      </c>
      <c r="B58" s="248" t="s">
        <v>560</v>
      </c>
      <c r="C58" s="254" t="s">
        <v>561</v>
      </c>
      <c r="D58" s="249" t="s">
        <v>216</v>
      </c>
      <c r="E58" s="250">
        <v>75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144</v>
      </c>
      <c r="T58" s="230" t="s">
        <v>144</v>
      </c>
      <c r="U58" s="230">
        <v>0.02</v>
      </c>
      <c r="V58" s="230">
        <f>ROUND(E58*U58,2)</f>
        <v>1.5</v>
      </c>
      <c r="W58" s="230"/>
      <c r="X58" s="230" t="s">
        <v>172</v>
      </c>
      <c r="Y58" s="230" t="s">
        <v>146</v>
      </c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7">
        <v>34</v>
      </c>
      <c r="B59" s="248" t="s">
        <v>562</v>
      </c>
      <c r="C59" s="254" t="s">
        <v>563</v>
      </c>
      <c r="D59" s="249" t="s">
        <v>216</v>
      </c>
      <c r="E59" s="250">
        <v>75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144</v>
      </c>
      <c r="T59" s="230" t="s">
        <v>144</v>
      </c>
      <c r="U59" s="230">
        <v>1E-3</v>
      </c>
      <c r="V59" s="230">
        <f>ROUND(E59*U59,2)</f>
        <v>0.08</v>
      </c>
      <c r="W59" s="230"/>
      <c r="X59" s="230" t="s">
        <v>172</v>
      </c>
      <c r="Y59" s="230" t="s">
        <v>146</v>
      </c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1">
        <v>35</v>
      </c>
      <c r="B60" s="242" t="s">
        <v>564</v>
      </c>
      <c r="C60" s="255" t="s">
        <v>565</v>
      </c>
      <c r="D60" s="243" t="s">
        <v>227</v>
      </c>
      <c r="E60" s="244">
        <v>0.6</v>
      </c>
      <c r="F60" s="245"/>
      <c r="G60" s="246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1E-3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164</v>
      </c>
      <c r="T60" s="230" t="s">
        <v>145</v>
      </c>
      <c r="U60" s="230">
        <v>0</v>
      </c>
      <c r="V60" s="230">
        <f>ROUND(E60*U60,2)</f>
        <v>0</v>
      </c>
      <c r="W60" s="230"/>
      <c r="X60" s="230" t="s">
        <v>229</v>
      </c>
      <c r="Y60" s="230" t="s">
        <v>146</v>
      </c>
      <c r="Z60" s="210"/>
      <c r="AA60" s="210"/>
      <c r="AB60" s="210"/>
      <c r="AC60" s="210"/>
      <c r="AD60" s="210"/>
      <c r="AE60" s="210"/>
      <c r="AF60" s="210"/>
      <c r="AG60" s="210" t="s">
        <v>230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5" t="s">
        <v>566</v>
      </c>
      <c r="D61" s="263"/>
      <c r="E61" s="264">
        <v>0.6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5.5" x14ac:dyDescent="0.2">
      <c r="A62" s="234" t="s">
        <v>139</v>
      </c>
      <c r="B62" s="235" t="s">
        <v>76</v>
      </c>
      <c r="C62" s="253" t="s">
        <v>77</v>
      </c>
      <c r="D62" s="236"/>
      <c r="E62" s="237"/>
      <c r="F62" s="238"/>
      <c r="G62" s="239">
        <f>SUMIF(AG63:AG63,"&lt;&gt;NOR",G63:G63)</f>
        <v>0</v>
      </c>
      <c r="H62" s="233"/>
      <c r="I62" s="233">
        <f>SUM(I63:I63)</f>
        <v>0</v>
      </c>
      <c r="J62" s="233"/>
      <c r="K62" s="233">
        <f>SUM(K63:K63)</f>
        <v>0</v>
      </c>
      <c r="L62" s="233"/>
      <c r="M62" s="233">
        <f>SUM(M63:M63)</f>
        <v>0</v>
      </c>
      <c r="N62" s="232"/>
      <c r="O62" s="232">
        <f>SUM(O63:O63)</f>
        <v>0</v>
      </c>
      <c r="P62" s="232"/>
      <c r="Q62" s="232">
        <f>SUM(Q63:Q63)</f>
        <v>0</v>
      </c>
      <c r="R62" s="233"/>
      <c r="S62" s="233"/>
      <c r="T62" s="233"/>
      <c r="U62" s="233"/>
      <c r="V62" s="233">
        <f>SUM(V63:V63)</f>
        <v>0</v>
      </c>
      <c r="W62" s="233"/>
      <c r="X62" s="233"/>
      <c r="Y62" s="233"/>
      <c r="AG62" t="s">
        <v>140</v>
      </c>
    </row>
    <row r="63" spans="1:60" ht="22.5" outlineLevel="1" x14ac:dyDescent="0.2">
      <c r="A63" s="247">
        <v>36</v>
      </c>
      <c r="B63" s="248" t="s">
        <v>567</v>
      </c>
      <c r="C63" s="254" t="s">
        <v>568</v>
      </c>
      <c r="D63" s="249" t="s">
        <v>227</v>
      </c>
      <c r="E63" s="250">
        <v>10</v>
      </c>
      <c r="F63" s="251"/>
      <c r="G63" s="252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164</v>
      </c>
      <c r="T63" s="230" t="s">
        <v>145</v>
      </c>
      <c r="U63" s="230">
        <v>0</v>
      </c>
      <c r="V63" s="230">
        <f>ROUND(E63*U63,2)</f>
        <v>0</v>
      </c>
      <c r="W63" s="230"/>
      <c r="X63" s="230" t="s">
        <v>172</v>
      </c>
      <c r="Y63" s="230" t="s">
        <v>146</v>
      </c>
      <c r="Z63" s="210"/>
      <c r="AA63" s="210"/>
      <c r="AB63" s="210"/>
      <c r="AC63" s="210"/>
      <c r="AD63" s="210"/>
      <c r="AE63" s="210"/>
      <c r="AF63" s="210"/>
      <c r="AG63" s="210" t="s">
        <v>173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5.5" x14ac:dyDescent="0.2">
      <c r="A64" s="234" t="s">
        <v>139</v>
      </c>
      <c r="B64" s="235" t="s">
        <v>86</v>
      </c>
      <c r="C64" s="253" t="s">
        <v>87</v>
      </c>
      <c r="D64" s="236"/>
      <c r="E64" s="237"/>
      <c r="F64" s="238"/>
      <c r="G64" s="239">
        <f>SUMIF(AG65:AG65,"&lt;&gt;NOR",G65:G65)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32"/>
      <c r="O64" s="232">
        <f>SUM(O65:O65)</f>
        <v>0</v>
      </c>
      <c r="P64" s="232"/>
      <c r="Q64" s="232">
        <f>SUM(Q65:Q65)</f>
        <v>0</v>
      </c>
      <c r="R64" s="233"/>
      <c r="S64" s="233"/>
      <c r="T64" s="233"/>
      <c r="U64" s="233"/>
      <c r="V64" s="233">
        <f>SUM(V65:V65)</f>
        <v>0</v>
      </c>
      <c r="W64" s="233"/>
      <c r="X64" s="233"/>
      <c r="Y64" s="233"/>
      <c r="AG64" t="s">
        <v>140</v>
      </c>
    </row>
    <row r="65" spans="1:60" ht="33.75" outlineLevel="1" x14ac:dyDescent="0.2">
      <c r="A65" s="247">
        <v>37</v>
      </c>
      <c r="B65" s="248" t="s">
        <v>569</v>
      </c>
      <c r="C65" s="254" t="s">
        <v>570</v>
      </c>
      <c r="D65" s="249" t="s">
        <v>249</v>
      </c>
      <c r="E65" s="250">
        <v>0.1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164</v>
      </c>
      <c r="T65" s="230" t="s">
        <v>145</v>
      </c>
      <c r="U65" s="230">
        <v>0</v>
      </c>
      <c r="V65" s="230">
        <f>ROUND(E65*U65,2)</f>
        <v>0</v>
      </c>
      <c r="W65" s="230"/>
      <c r="X65" s="230" t="s">
        <v>172</v>
      </c>
      <c r="Y65" s="230" t="s">
        <v>146</v>
      </c>
      <c r="Z65" s="210"/>
      <c r="AA65" s="210"/>
      <c r="AB65" s="210"/>
      <c r="AC65" s="210"/>
      <c r="AD65" s="210"/>
      <c r="AE65" s="210"/>
      <c r="AF65" s="210"/>
      <c r="AG65" s="210" t="s">
        <v>173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4" t="s">
        <v>139</v>
      </c>
      <c r="B66" s="235" t="s">
        <v>90</v>
      </c>
      <c r="C66" s="253" t="s">
        <v>91</v>
      </c>
      <c r="D66" s="236"/>
      <c r="E66" s="237"/>
      <c r="F66" s="238"/>
      <c r="G66" s="239">
        <f>SUMIF(AG67:AG67,"&lt;&gt;NOR",G67:G67)</f>
        <v>0</v>
      </c>
      <c r="H66" s="233"/>
      <c r="I66" s="233">
        <f>SUM(I67:I67)</f>
        <v>0</v>
      </c>
      <c r="J66" s="233"/>
      <c r="K66" s="233">
        <f>SUM(K67:K67)</f>
        <v>0</v>
      </c>
      <c r="L66" s="233"/>
      <c r="M66" s="233">
        <f>SUM(M67:M67)</f>
        <v>0</v>
      </c>
      <c r="N66" s="232"/>
      <c r="O66" s="232">
        <f>SUM(O67:O67)</f>
        <v>0</v>
      </c>
      <c r="P66" s="232"/>
      <c r="Q66" s="232">
        <f>SUM(Q67:Q67)</f>
        <v>0</v>
      </c>
      <c r="R66" s="233"/>
      <c r="S66" s="233"/>
      <c r="T66" s="233"/>
      <c r="U66" s="233"/>
      <c r="V66" s="233">
        <f>SUM(V67:V67)</f>
        <v>40.43</v>
      </c>
      <c r="W66" s="233"/>
      <c r="X66" s="233"/>
      <c r="Y66" s="233"/>
      <c r="AG66" t="s">
        <v>140</v>
      </c>
    </row>
    <row r="67" spans="1:60" outlineLevel="1" x14ac:dyDescent="0.2">
      <c r="A67" s="241">
        <v>38</v>
      </c>
      <c r="B67" s="242" t="s">
        <v>571</v>
      </c>
      <c r="C67" s="255" t="s">
        <v>572</v>
      </c>
      <c r="D67" s="243" t="s">
        <v>249</v>
      </c>
      <c r="E67" s="244">
        <v>21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144</v>
      </c>
      <c r="T67" s="230" t="s">
        <v>144</v>
      </c>
      <c r="U67" s="230">
        <v>1.925</v>
      </c>
      <c r="V67" s="230">
        <f>ROUND(E67*U67,2)</f>
        <v>40.43</v>
      </c>
      <c r="W67" s="230"/>
      <c r="X67" s="230" t="s">
        <v>172</v>
      </c>
      <c r="Y67" s="230" t="s">
        <v>146</v>
      </c>
      <c r="Z67" s="210"/>
      <c r="AA67" s="210"/>
      <c r="AB67" s="210"/>
      <c r="AC67" s="210"/>
      <c r="AD67" s="210"/>
      <c r="AE67" s="210"/>
      <c r="AF67" s="210"/>
      <c r="AG67" s="210" t="s">
        <v>173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5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125</v>
      </c>
    </row>
    <row r="69" spans="1:60" x14ac:dyDescent="0.2">
      <c r="A69" s="213"/>
      <c r="B69" s="214" t="s">
        <v>31</v>
      </c>
      <c r="C69" s="257"/>
      <c r="D69" s="215"/>
      <c r="E69" s="216"/>
      <c r="F69" s="216"/>
      <c r="G69" s="240">
        <f>G8+G14+G36+G54+G62+G64+G66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165</v>
      </c>
    </row>
    <row r="70" spans="1:60" x14ac:dyDescent="0.2">
      <c r="A70" s="3"/>
      <c r="B70" s="4"/>
      <c r="C70" s="25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25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17" t="s">
        <v>166</v>
      </c>
      <c r="B72" s="217"/>
      <c r="C72" s="25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18"/>
      <c r="B73" s="219"/>
      <c r="C73" s="259"/>
      <c r="D73" s="219"/>
      <c r="E73" s="219"/>
      <c r="F73" s="219"/>
      <c r="G73" s="2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167</v>
      </c>
    </row>
    <row r="74" spans="1:60" x14ac:dyDescent="0.2">
      <c r="A74" s="221"/>
      <c r="B74" s="222"/>
      <c r="C74" s="260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21"/>
      <c r="B75" s="222"/>
      <c r="C75" s="260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21"/>
      <c r="B76" s="222"/>
      <c r="C76" s="260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24"/>
      <c r="B77" s="225"/>
      <c r="C77" s="261"/>
      <c r="D77" s="225"/>
      <c r="E77" s="225"/>
      <c r="F77" s="225"/>
      <c r="G77" s="2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25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262"/>
      <c r="D79" s="10"/>
      <c r="AG79" t="s">
        <v>168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2:C72"/>
    <mergeCell ref="A73:G7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001 1 Pol</vt:lpstr>
      <vt:lpstr>C 102 1 Pol</vt:lpstr>
      <vt:lpstr>C 403 1 Pol</vt:lpstr>
      <vt:lpstr>C 404 1 Pol</vt:lpstr>
      <vt:lpstr>C 704 1 Pol</vt:lpstr>
      <vt:lpstr>C 705 1 Pol</vt:lpstr>
      <vt:lpstr>C 706 1 Pol</vt:lpstr>
      <vt:lpstr>C 802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'C 102 1 Pol'!Názvy_tisku</vt:lpstr>
      <vt:lpstr>'C 403 1 Pol'!Názvy_tisku</vt:lpstr>
      <vt:lpstr>'C 404 1 Pol'!Názvy_tisku</vt:lpstr>
      <vt:lpstr>'C 704 1 Pol'!Názvy_tisku</vt:lpstr>
      <vt:lpstr>'C 705 1 Pol'!Názvy_tisku</vt:lpstr>
      <vt:lpstr>'C 706 1 Pol'!Názvy_tisku</vt:lpstr>
      <vt:lpstr>'C 802 1 Pol'!Názvy_tisku</vt:lpstr>
      <vt:lpstr>oadresa</vt:lpstr>
      <vt:lpstr>Stavba!Objednatel</vt:lpstr>
      <vt:lpstr>Stavba!Objekt</vt:lpstr>
      <vt:lpstr>'001 1 Pol'!Oblast_tisku</vt:lpstr>
      <vt:lpstr>'C 102 1 Pol'!Oblast_tisku</vt:lpstr>
      <vt:lpstr>'C 403 1 Pol'!Oblast_tisku</vt:lpstr>
      <vt:lpstr>'C 404 1 Pol'!Oblast_tisku</vt:lpstr>
      <vt:lpstr>'C 704 1 Pol'!Oblast_tisku</vt:lpstr>
      <vt:lpstr>'C 705 1 Pol'!Oblast_tisku</vt:lpstr>
      <vt:lpstr>'C 706 1 Pol'!Oblast_tisku</vt:lpstr>
      <vt:lpstr>'C 802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2019-03-19T12:27:02Z</cp:lastPrinted>
  <dcterms:created xsi:type="dcterms:W3CDTF">2009-04-08T07:15:50Z</dcterms:created>
  <dcterms:modified xsi:type="dcterms:W3CDTF">2023-01-25T09:36:18Z</dcterms:modified>
</cp:coreProperties>
</file>