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1"/>
  </bookViews>
  <sheets>
    <sheet name="Rekapitulace stavby" sheetId="1" r:id="rId1"/>
    <sheet name="000 - Všeobecné konstrukc..." sheetId="2" r:id="rId2"/>
    <sheet name="SO 202 - Lávka L6 Nábřežní" sheetId="3" r:id="rId3"/>
    <sheet name="SO 301 - Přeložka kanaliz..." sheetId="4" r:id="rId4"/>
    <sheet name="SO 402 - Veřejné osvětlen..." sheetId="5" r:id="rId5"/>
    <sheet name="Pokyny pro vyplnění" sheetId="6" r:id="rId6"/>
    <sheet name="SO301Stavba" sheetId="7" r:id="rId7"/>
    <sheet name="SO301Naklady-VV" sheetId="8" r:id="rId8"/>
    <sheet name="SO301Pol-VV" sheetId="9" r:id="rId9"/>
  </sheets>
  <externalReferences>
    <externalReference r:id="rId12"/>
  </externalReferences>
  <definedNames>
    <definedName name="_xlnm._FilterDatabase" localSheetId="1" hidden="1">'000 - Všeobecné konstrukc...'!$C$82:$K$130</definedName>
    <definedName name="_xlnm._FilterDatabase" localSheetId="2" hidden="1">'SO 202 - Lávka L6 Nábřežní'!$C$94:$K$682</definedName>
    <definedName name="_xlnm._FilterDatabase" localSheetId="3" hidden="1">'SO 301 - Přeložka kanaliz...'!$C$80:$K$87</definedName>
    <definedName name="_xlnm._FilterDatabase" localSheetId="4" hidden="1">'SO 402 - Veřejné osvětlen...'!$C$89:$K$276</definedName>
    <definedName name="CelkemDPHVypocet" localSheetId="6">'SO301Stavba'!$H$44</definedName>
    <definedName name="CenaCelkem">'SO301Stavba'!$G$29</definedName>
    <definedName name="CenaCelkemBezDPH">'SO301Stavba'!$G$28</definedName>
    <definedName name="CenaCelkemVypocet" localSheetId="6">'SO301Stavba'!$I$44</definedName>
    <definedName name="cisloobjektu">'SO301Stavba'!$D$3</definedName>
    <definedName name="CisloRozpoctu">'[1]Krycí list'!$C$2</definedName>
    <definedName name="CisloStavby" localSheetId="6">'SO301Stavba'!$D$2</definedName>
    <definedName name="cislostavby">'[1]Krycí list'!$A$7</definedName>
    <definedName name="CisloStavebnihoRozpoctu">'SO301Stavba'!$D$4</definedName>
    <definedName name="dadresa">'SO301Stavba'!$D$12:$G$12</definedName>
    <definedName name="DIČ" localSheetId="6">'SO301Stavba'!$I$12</definedName>
    <definedName name="dmisto">'SO301Stavba'!$E$13:$G$13</definedName>
    <definedName name="DPHSni">'SO301Stavba'!$G$24</definedName>
    <definedName name="DPHZakl">'SO301Stavba'!$G$26</definedName>
    <definedName name="dpsc" localSheetId="6">'SO301Stavba'!$D$13</definedName>
    <definedName name="IČO" localSheetId="6">'SO301Stavba'!$I$11</definedName>
    <definedName name="Mena">'SO301Stavba'!$J$29</definedName>
    <definedName name="MistoStavby">'SO301Stavba'!$D$4</definedName>
    <definedName name="nazevobjektu">'SO301Stavba'!$E$3</definedName>
    <definedName name="NazevRozpoctu">'[1]Krycí list'!$D$2</definedName>
    <definedName name="NazevStavby" localSheetId="6">'SO301Stavba'!$E$2</definedName>
    <definedName name="nazevstavby">'[1]Krycí list'!$C$7</definedName>
    <definedName name="NazevStavebnihoRozpoctu">'SO301Stavba'!$E$4</definedName>
    <definedName name="oadresa">'SO301Stavba'!$D$6</definedName>
    <definedName name="Objednatel" localSheetId="6">'SO301Stavba'!$D$5</definedName>
    <definedName name="Objekt" localSheetId="6">'SO301Stavba'!$B$38</definedName>
    <definedName name="_xlnm.Print_Area" localSheetId="1">'000 - Všeobecné konstrukc...'!$C$4:$J$39,'000 - Všeobecné konstrukc...'!$C$45:$J$64,'000 - Všeobecné konstrukc...'!$C$70:$K$130</definedName>
    <definedName name="_xlnm.Print_Area" localSheetId="5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stavby'!$C$42:$AQ$59</definedName>
    <definedName name="_xlnm.Print_Area" localSheetId="2">'SO 202 - Lávka L6 Nábřežní'!$C$4:$J$39,'SO 202 - Lávka L6 Nábřežní'!$C$45:$J$76,'SO 202 - Lávka L6 Nábřežní'!$C$82:$K$682</definedName>
    <definedName name="_xlnm.Print_Area" localSheetId="3">'SO 301 - Přeložka kanaliz...'!$C$4:$J$39,'SO 301 - Přeložka kanaliz...'!$C$45:$J$62,'SO 301 - Přeložka kanaliz...'!$C$68:$K$87</definedName>
    <definedName name="_xlnm.Print_Area" localSheetId="4">'SO 402 - Veřejné osvětlen...'!$C$4:$J$39,'SO 402 - Veřejné osvětlen...'!$C$45:$J$71,'SO 402 - Veřejné osvětlen...'!$C$77:$K$276</definedName>
    <definedName name="_xlnm.Print_Area" localSheetId="7">'SO301Naklady-VV'!$A$1:$X$22</definedName>
    <definedName name="_xlnm.Print_Area" localSheetId="8">'SO301Pol-VV'!$A$1:$X$148</definedName>
    <definedName name="_xlnm.Print_Area" localSheetId="6">'SO301Stavba'!$A$1:$J$65</definedName>
    <definedName name="odic" localSheetId="6">'SO301Stavba'!$I$6</definedName>
    <definedName name="oico" localSheetId="6">'SO301Stavba'!$I$5</definedName>
    <definedName name="omisto" localSheetId="6">'SO301Stavba'!$E$7</definedName>
    <definedName name="onazev" localSheetId="6">'SO301Stavba'!$D$6</definedName>
    <definedName name="opsc" localSheetId="6">'SO301Stavba'!$D$7</definedName>
    <definedName name="padresa">'SO301Stavba'!$D$9</definedName>
    <definedName name="pdic">'SO301Stavba'!$I$9</definedName>
    <definedName name="pico">'SO301Stavba'!$I$8</definedName>
    <definedName name="pmisto">'SO301Stavba'!$E$10</definedName>
    <definedName name="PocetMJ" localSheetId="7">#REF!</definedName>
    <definedName name="PocetMJ" localSheetId="8">#REF!</definedName>
    <definedName name="PocetMJ">#REF!</definedName>
    <definedName name="PoptavkaID">'SO301Stavba'!$A$1</definedName>
    <definedName name="pPSC">'SO301Stavba'!$D$10</definedName>
    <definedName name="Projektant">'SO301Stavba'!$D$8</definedName>
    <definedName name="SazbaDPH1" localSheetId="6">'SO301Stavba'!$E$23</definedName>
    <definedName name="SazbaDPH1">'[1]Krycí list'!$C$30</definedName>
    <definedName name="SazbaDPH2" localSheetId="6">'SO301Stavba'!$E$25</definedName>
    <definedName name="SazbaDPH2">'[1]Krycí list'!$C$32</definedName>
    <definedName name="SloupecCC" localSheetId="7">#REF!</definedName>
    <definedName name="SloupecCC" localSheetId="8">#REF!</definedName>
    <definedName name="SloupecCC">#REF!</definedName>
    <definedName name="SloupecCisloPol" localSheetId="7">#REF!</definedName>
    <definedName name="SloupecCisloPol" localSheetId="8">#REF!</definedName>
    <definedName name="SloupecCisloPol">#REF!</definedName>
    <definedName name="SloupecJC" localSheetId="7">#REF!</definedName>
    <definedName name="SloupecJC" localSheetId="8">#REF!</definedName>
    <definedName name="SloupecJC">#REF!</definedName>
    <definedName name="SloupecMJ" localSheetId="7">#REF!</definedName>
    <definedName name="SloupecMJ" localSheetId="8">#REF!</definedName>
    <definedName name="SloupecMJ">#REF!</definedName>
    <definedName name="SloupecMnozstvi" localSheetId="7">#REF!</definedName>
    <definedName name="SloupecMnozstvi" localSheetId="8">#REF!</definedName>
    <definedName name="SloupecMnozstvi">#REF!</definedName>
    <definedName name="SloupecNazPol" localSheetId="7">#REF!</definedName>
    <definedName name="SloupecNazPol" localSheetId="8">#REF!</definedName>
    <definedName name="SloupecNazPol">#REF!</definedName>
    <definedName name="SloupecPC" localSheetId="7">#REF!</definedName>
    <definedName name="SloupecPC" localSheetId="8">#REF!</definedName>
    <definedName name="SloupecPC">#REF!</definedName>
    <definedName name="Vypracoval">'SO301Stavba'!$D$14</definedName>
    <definedName name="Z_B7E7C763_C459_487D_8ABA_5CFDDFBD5A84_.wvu.Cols" localSheetId="6" hidden="1">'SO301Stavba'!$A:$A</definedName>
    <definedName name="Z_B7E7C763_C459_487D_8ABA_5CFDDFBD5A84_.wvu.PrintArea" localSheetId="6" hidden="1">'SO301Stavba'!$B$1:$J$36</definedName>
    <definedName name="ZakladDPHSni">'SO301Stavba'!$G$23</definedName>
    <definedName name="ZakladDPHSniVypocet" localSheetId="6">'SO301Stavba'!$F$44</definedName>
    <definedName name="ZakladDPHZakl">'SO301Stavba'!$G$25</definedName>
    <definedName name="ZakladDPHZaklVypocet" localSheetId="6">'SO301Stavba'!$G$44</definedName>
    <definedName name="ZaObjednatele">'SO301Stavba'!$G$34</definedName>
    <definedName name="Zaokrouhleni">'SO301Stavba'!$G$27</definedName>
    <definedName name="ZaZhotovitele">'SO301Stavba'!$D$34</definedName>
    <definedName name="Zhotovitel">'SO301Stavba'!$D$11:$G$11</definedName>
    <definedName name="_xlnm.Print_Titles" localSheetId="0">'Rekapitulace stavby'!$52:$52</definedName>
    <definedName name="_xlnm.Print_Titles" localSheetId="1">'000 - Všeobecné konstrukc...'!$82:$82</definedName>
    <definedName name="_xlnm.Print_Titles" localSheetId="2">'SO 202 - Lávka L6 Nábřežní'!$94:$94</definedName>
    <definedName name="_xlnm.Print_Titles" localSheetId="3">'SO 301 - Přeložka kanaliz...'!$80:$80</definedName>
    <definedName name="_xlnm.Print_Titles" localSheetId="4">'SO 402 - Veřejné osvětlen...'!$89:$89</definedName>
    <definedName name="_xlnm.Print_Titles" localSheetId="7">'SO301Naklady-VV'!$1:$7</definedName>
    <definedName name="_xlnm.Print_Titles" localSheetId="8">'SO301Pol-VV'!$1:$7</definedName>
  </definedNames>
  <calcPr calcId="191029"/>
  <extLst/>
</workbook>
</file>

<file path=xl/comments7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8.xml><?xml version="1.0" encoding="utf-8"?>
<comments xmlns="http://schemas.openxmlformats.org/spreadsheetml/2006/main">
  <authors>
    <author>Blaha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Blaha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<sst xmlns="http://schemas.openxmlformats.org/spreadsheetml/2006/main" count="8641" uniqueCount="1860">
  <si>
    <t>Export Komplet</t>
  </si>
  <si>
    <t>VZ</t>
  </si>
  <si>
    <t>2.0</t>
  </si>
  <si>
    <t>ZAMOK</t>
  </si>
  <si>
    <t>False</t>
  </si>
  <si>
    <t>{277ad316-6ccd-416a-9e4d-8138749b6120}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</si>
  <si>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</si>
  <si>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</si>
  <si>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</si>
  <si>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</si>
  <si>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</si>
  <si>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</si>
  <si>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</si>
  <si>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</si>
  <si>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1921800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</si>
  <si>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</si>
  <si>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</si>
  <si>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Lávka L6 ŽĎár nad Sázavou (2024)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</si>
  <si>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</si>
  <si>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</si>
  <si>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</si>
  <si>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</si>
  <si>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</si>
  <si>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</si>
  <si>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</si>
  <si>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</si>
  <si>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</si>
  <si>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</si>
  <si>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</si>
  <si>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</si>
  <si>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</si>
  <si>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</si>
  <si>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</si>
  <si>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</si>
  <si>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</si>
  <si>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</si>
  <si>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</si>
  <si>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</si>
  <si>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</si>
  <si>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</si>
  <si>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</si>
  <si>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</si>
  <si>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</si>
  <si>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</si>
  <si>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</si>
  <si>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</si>
  <si>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</si>
  <si>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</si>
  <si>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</si>
  <si>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</si>
  <si>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</si>
  <si>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</si>
  <si>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</si>
  <si>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</si>
  <si>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</si>
  <si>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</si>
  <si>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</si>
  <si>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</si>
  <si>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</si>
  <si>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</si>
  <si>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</si>
  <si>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</si>
  <si>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</si>
  <si>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</si>
  <si>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</si>
  <si>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</si>
  <si>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</si>
  <si>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</si>
  <si>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</si>
  <si>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</si>
  <si>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</si>
  <si>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</si>
  <si>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</si>
  <si>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</si>
  <si>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Všeobecné konstrukce a práce</t>
  </si>
  <si>
    <t>STA</t>
  </si>
  <si>
    <t>1</t>
  </si>
  <si>
    <t>{a161861e-2650-4b0c-8b0a-5fe7e5e8e2df}</t>
  </si>
  <si>
    <t>2</t>
  </si>
  <si>
    <t>SO 202</t>
  </si>
  <si>
    <t>Lávka L6 Nábřežní</t>
  </si>
  <si>
    <t>{8592fa33-3b07-4a80-bbe4-d09bfba727b1}</t>
  </si>
  <si>
    <t>SO 301</t>
  </si>
  <si>
    <t>Přeložka kanalizace - Nábřežní</t>
  </si>
  <si>
    <t>{4ac42b10-c8f0-4f2d-8ae7-3be07e21a62a}</t>
  </si>
  <si>
    <t>SO 402</t>
  </si>
  <si>
    <t>Veřejné osvětlení - Nábřežní</t>
  </si>
  <si>
    <t>{fbbb50f9-a1ca-4385-8c2d-2d8a90375513}</t>
  </si>
  <si>
    <t>KRYCÍ LIST SOUPISU PRACÍ</t>
  </si>
  <si>
    <t>Objekt:</t>
  </si>
  <si>
    <t>000 - Všeobecné konstrukce a práce</t>
  </si>
  <si>
    <t>Žďár nad Sázavou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</si>
  <si>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</si>
  <si>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</si>
  <si>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</si>
  <si>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</si>
  <si>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</si>
  <si>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</si>
  <si>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</si>
  <si>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</si>
  <si>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</si>
  <si>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</si>
  <si>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</si>
  <si>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</si>
  <si>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</si>
  <si>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</si>
  <si>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</si>
  <si>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</si>
  <si>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</si>
  <si>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</si>
  <si>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</si>
  <si>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</si>
  <si>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</si>
  <si>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</si>
  <si>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</si>
  <si>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</si>
  <si>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</si>
  <si>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</si>
  <si>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</si>
  <si>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</si>
  <si>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012303000</t>
  </si>
  <si>
    <t>Geodetické práce po výstavbě</t>
  </si>
  <si>
    <t>kpl</t>
  </si>
  <si>
    <t>CS ÚRS 2024 01</t>
  </si>
  <si>
    <t>1024</t>
  </si>
  <si>
    <t>-1520189676</t>
  </si>
  <si>
    <t>PP</t>
  </si>
  <si>
    <t>Online PSC</t>
  </si>
  <si>
    <t>https://podminky.urs.cz/item/CS_URS_2024_01/012303000</t>
  </si>
  <si>
    <t>P</t>
  </si>
  <si>
    <t>Poznámka k položce:
geodetické zaměření skutečného stavu po dokončení stavby</t>
  </si>
  <si>
    <t>013244000</t>
  </si>
  <si>
    <t>Dokumentace pro provádění stavby</t>
  </si>
  <si>
    <t>-1724576100</t>
  </si>
  <si>
    <t>https://podminky.urs.cz/item/CS_URS_2024_01/013244000</t>
  </si>
  <si>
    <t>3</t>
  </si>
  <si>
    <t>013254000</t>
  </si>
  <si>
    <t>Dokumentace skutečného provedení stavby</t>
  </si>
  <si>
    <t>-511114617</t>
  </si>
  <si>
    <t>https://podminky.urs.cz/item/CS_URS_2024_01/013254000</t>
  </si>
  <si>
    <t>4</t>
  </si>
  <si>
    <t>013274000</t>
  </si>
  <si>
    <t>Pasportizace objektu před započetím prací</t>
  </si>
  <si>
    <t>-1000647706</t>
  </si>
  <si>
    <t>https://podminky.urs.cz/item/CS_URS_2024_01/013274000</t>
  </si>
  <si>
    <t>Poznámka k položce:
včetně fotodokumentace</t>
  </si>
  <si>
    <t>013284000</t>
  </si>
  <si>
    <t>Pasportizace objektu po provedení prací</t>
  </si>
  <si>
    <t>1804415105</t>
  </si>
  <si>
    <t>https://podminky.urs.cz/item/CS_URS_2024_01/013284000</t>
  </si>
  <si>
    <t>6</t>
  </si>
  <si>
    <t>013294000</t>
  </si>
  <si>
    <t>Ostatní dokumentace</t>
  </si>
  <si>
    <t>352615443</t>
  </si>
  <si>
    <t>https://podminky.urs.cz/item/CS_URS_2024_01/013294000</t>
  </si>
  <si>
    <t>Poznámka k položce:
 - vypracování VTD prefabrikátů NK (SO202)</t>
  </si>
  <si>
    <t>VRN3</t>
  </si>
  <si>
    <t>Zařízení staveniště</t>
  </si>
  <si>
    <t>7</t>
  </si>
  <si>
    <t>030002R</t>
  </si>
  <si>
    <t>zařízení staveniště (část u SO202)</t>
  </si>
  <si>
    <t>-491604973</t>
  </si>
  <si>
    <t>8</t>
  </si>
  <si>
    <t>034303000</t>
  </si>
  <si>
    <t>Dopravní značení na staveništi</t>
  </si>
  <si>
    <t>925216208</t>
  </si>
  <si>
    <t>https://podminky.urs.cz/item/CS_URS_2024_01/034303000</t>
  </si>
  <si>
    <t>Poznámka k položce:
včetně zajištění DIR</t>
  </si>
  <si>
    <t>9</t>
  </si>
  <si>
    <t>034503000</t>
  </si>
  <si>
    <t>Informační tabule na staveništi</t>
  </si>
  <si>
    <t>ks</t>
  </si>
  <si>
    <t>-66096564</t>
  </si>
  <si>
    <t>https://podminky.urs.cz/item/CS_URS_2024_01/034503000</t>
  </si>
  <si>
    <t>VV</t>
  </si>
  <si>
    <t>4" ..... SO 202</t>
  </si>
  <si>
    <t>Součet</t>
  </si>
  <si>
    <t>VRN4</t>
  </si>
  <si>
    <t>Inženýrská činnost</t>
  </si>
  <si>
    <t>10</t>
  </si>
  <si>
    <t>043103000</t>
  </si>
  <si>
    <t>Zkoušky bez rozlišení</t>
  </si>
  <si>
    <t>760469835</t>
  </si>
  <si>
    <t>https://podminky.urs.cz/item/CS_URS_2024_01/043103000</t>
  </si>
  <si>
    <t>Poznámka k položce:
zkoušení materiálů nezávislou zkušebnou</t>
  </si>
  <si>
    <t>11</t>
  </si>
  <si>
    <t>043134000</t>
  </si>
  <si>
    <t>Zkoušky zatěžovací</t>
  </si>
  <si>
    <t>1112107430</t>
  </si>
  <si>
    <t>https://podminky.urs.cz/item/CS_URS_2024_01/043134000</t>
  </si>
  <si>
    <t>1" ..... provedení statické zatěžovací zkoušky (SO202)</t>
  </si>
  <si>
    <t>1" ..... provedení dynamické zatěžovací zkoušky (SO202)</t>
  </si>
  <si>
    <t>SO 202 - Lávka L6 Nábřežní</t>
  </si>
  <si>
    <t>Pontex, spol. s r. o.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</si>
  <si>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</si>
  <si>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</si>
  <si>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</si>
  <si>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</si>
  <si>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</si>
  <si>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</si>
  <si>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</si>
  <si>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</si>
  <si>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</si>
  <si>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</si>
  <si>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</si>
  <si>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</si>
  <si>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</si>
  <si>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783 - Dokončovací práce - nátěry</t>
  </si>
  <si>
    <t xml:space="preserve">    VRN6 - Územní vlivy</t>
  </si>
  <si>
    <t>HSV</t>
  </si>
  <si>
    <t>Práce a dodávky HSV</t>
  </si>
  <si>
    <t>Zemní práce</t>
  </si>
  <si>
    <t>111151103</t>
  </si>
  <si>
    <t>Odstranění travin z celkové plochy přes 500 m2 strojně</t>
  </si>
  <si>
    <t>m2</t>
  </si>
  <si>
    <t>-1730039019</t>
  </si>
  <si>
    <t>Odstranění travin a rákosu strojně travin, při celkové ploše přes 500 m2</t>
  </si>
  <si>
    <t>https://podminky.urs.cz/item/CS_URS_2024_01/111151103</t>
  </si>
  <si>
    <t>917,0</t>
  </si>
  <si>
    <t>112101104</t>
  </si>
  <si>
    <t>Odstranění stromů listnatých průměru kmene přes 700 do 900 mm</t>
  </si>
  <si>
    <t>kus</t>
  </si>
  <si>
    <t>-860058006</t>
  </si>
  <si>
    <t>Odstranění stromů s odřezáním kmene a s odvětvením listnatých, průměru kmene přes 700 do 900 mm</t>
  </si>
  <si>
    <t>https://podminky.urs.cz/item/CS_URS_2024_01/112101104</t>
  </si>
  <si>
    <t>112251104</t>
  </si>
  <si>
    <t>Odstranění pařezů průměru přes 700 do 900 mm</t>
  </si>
  <si>
    <t>24821805</t>
  </si>
  <si>
    <t>Odstranění pařezů strojně s jejich vykopáním nebo vytrháním průměru přes 700 do 900 mm</t>
  </si>
  <si>
    <t>https://podminky.urs.cz/item/CS_URS_2024_01/112251104</t>
  </si>
  <si>
    <t>113107123</t>
  </si>
  <si>
    <t>Odstranění podkladu z kameniva drceného tl přes 200 do 300 mm ručně</t>
  </si>
  <si>
    <t>1161106976</t>
  </si>
  <si>
    <t>Odstranění podkladů nebo krytů ručně s přemístěním hmot na skládku na vzdálenost do 3 m nebo s naložením na dopravní prostředek z kameniva hrubého drceného, o tl. vrstvy přes 200 do 300 mm</t>
  </si>
  <si>
    <t>https://podminky.urs.cz/item/CS_URS_2024_01/113107123</t>
  </si>
  <si>
    <t>52,435" .....vrstva chodníku ŠD a ŠP; tl. 300 mm; levý břeh</t>
  </si>
  <si>
    <t>113107141</t>
  </si>
  <si>
    <t>Odstranění podkladu živičného tl 50 mm ručně</t>
  </si>
  <si>
    <t>-659773047</t>
  </si>
  <si>
    <t>Odstranění podkladů nebo krytů ručně s přemístěním hmot na skládku na vzdálenost do 3 m nebo s naložením na dopravní prostředek živičných, o tl. vrstvy do 50 mm</t>
  </si>
  <si>
    <t>https://podminky.urs.cz/item/CS_URS_2024_01/113107141</t>
  </si>
  <si>
    <t>52,435" .....vrstva chodníku</t>
  </si>
  <si>
    <t>115101201</t>
  </si>
  <si>
    <t>Čerpání vody na dopravní výšku do 10 m průměrný přítok do 500 l/min</t>
  </si>
  <si>
    <t>hod</t>
  </si>
  <si>
    <t>1251492754</t>
  </si>
  <si>
    <t>Čerpání vody na dopravní výšku do 10 m s uvažovaným průměrným přítokem do 500 l/min</t>
  </si>
  <si>
    <t>https://podminky.urs.cz/item/CS_URS_2024_01/115101201</t>
  </si>
  <si>
    <t>2*(24"hodin"*15"dní")" ..... celková doba odhadem</t>
  </si>
  <si>
    <t>121151103</t>
  </si>
  <si>
    <t>Sejmutí ornice plochy do 100 m2 tl vrstvy do 200 mm strojně</t>
  </si>
  <si>
    <t>1974165409</t>
  </si>
  <si>
    <t>Sejmutí ornice strojně při souvislé ploše do 100 m2, tl. vrstvy do 200 mm</t>
  </si>
  <si>
    <t>https://podminky.urs.cz/item/CS_URS_2024_01/121151103</t>
  </si>
  <si>
    <t>(10,5*10,5)" ..... plocha zařízení staveniště</t>
  </si>
  <si>
    <t>(190,0+180,0)" ..... staveniště</t>
  </si>
  <si>
    <t>124153100</t>
  </si>
  <si>
    <t>Vykopávky pro koryta vodotečí v hornině třídy těžitelnosti I skupiny 1 a 2 objem do 100 m3 strojně</t>
  </si>
  <si>
    <t>m3</t>
  </si>
  <si>
    <t>1113221289</t>
  </si>
  <si>
    <t>Vykopávky pro koryta vodotečí strojně v hornině třídy těžitelnosti I skupiny 1 a 2 do 100 m3</t>
  </si>
  <si>
    <t>https://podminky.urs.cz/item/CS_URS_2024_01/124153100</t>
  </si>
  <si>
    <t>Poznámka k položce:
výkop kolem bouraného pilíře ve vodoteči</t>
  </si>
  <si>
    <t>4,0*(0,7+4,1+0,7)</t>
  </si>
  <si>
    <t>131151104</t>
  </si>
  <si>
    <t>Hloubení jam nezapažených v hornině třídy těžitelnosti I skupiny 1 a 2 objem do 500 m3 strojně</t>
  </si>
  <si>
    <t>-1966573243</t>
  </si>
  <si>
    <t>Hloubení nezapažených jam a zářezů strojně s urovnáním dna do předepsaného profilu a spádu v hornině třídy těžitelnosti I skupiny 1 a 2 přes 100 do 500 m3</t>
  </si>
  <si>
    <t>https://podminky.urs.cz/item/CS_URS_2024_01/131151104</t>
  </si>
  <si>
    <t>50,2"[m3] ..... OP1</t>
  </si>
  <si>
    <t>38,7"[m3] ..... OP2</t>
  </si>
  <si>
    <t>162351103</t>
  </si>
  <si>
    <t>Vodorovné přemístění přes 50 do 500 m výkopku/sypaniny z horniny třídy těžitelnosti I skupiny 1 až 3</t>
  </si>
  <si>
    <t>446307481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</si>
  <si>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</si>
  <si>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https://podminky.urs.cz/item/CS_URS_2024_01/162351103</t>
  </si>
  <si>
    <t>Poznámka k položce:
odvoz výkopku z vodoteče na meziskládku a zpět</t>
  </si>
  <si>
    <t>22,0+22,0" ..... odvoz výkopku z vodoteče na meziskládku a zpět</t>
  </si>
  <si>
    <t>(10,5*10,5)*0,20*2" ..... odvoz sejmuté ornice z plochy zařízení staveniště a zpět</t>
  </si>
  <si>
    <t>(190,0+180,0)*0,20*2" ..... odvoz sejmuté ornice z plochy staveniště a zpět</t>
  </si>
  <si>
    <t>162351104</t>
  </si>
  <si>
    <t>Vodorovné přemístění přes 500 do 1000 m výkopku/sypaniny z horniny třídy těžitelnosti I skupiny 1 až 3</t>
  </si>
  <si>
    <t>-105940568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</si>
  <si>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</si>
  <si>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https://podminky.urs.cz/item/CS_URS_2024_01/162351104</t>
  </si>
  <si>
    <t>10,5*10,5*0,2" ..... plocha zařízení staveniště</t>
  </si>
  <si>
    <t>(190,0+180,0)*0,2" ..... staveniště</t>
  </si>
  <si>
    <t>Součet (přemístění ornice na mezideponii do vzdálenosti 1000 m)</t>
  </si>
  <si>
    <t>162651112</t>
  </si>
  <si>
    <t>Vodorovné přemístění přes 4 000 do 5000 m výkopku/sypaniny z horniny třídy těžitelnosti I skupiny 1 až 3</t>
  </si>
  <si>
    <t>-1545498648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</si>
  <si>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</si>
  <si>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https://podminky.urs.cz/item/CS_URS_2024_01/162651112</t>
  </si>
  <si>
    <t>2*5*4,0*0,125*0,125*3,142" ..... materiál z vrtů mikropilot</t>
  </si>
  <si>
    <t>52,435*0,05" .....vrstva chodníku (živice)</t>
  </si>
  <si>
    <t>52,435"[m2]"*0,300"[m] ..... vrstva chodníku (štěrkodrť a štěrkopísek); tl. celkem 300 mm</t>
  </si>
  <si>
    <t>13</t>
  </si>
  <si>
    <t>162751137</t>
  </si>
  <si>
    <t>Vodorovné přemístění přes 9 000 do 10000 m výkopku/sypaniny z horniny třídy těžitelnosti II skupiny 4 a 5</t>
  </si>
  <si>
    <t>-766562205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</si>
  <si>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</si>
  <si>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https://podminky.urs.cz/item/CS_URS_2024_01/162751137</t>
  </si>
  <si>
    <t>2*5*4,0*0,125*0,125*3,142</t>
  </si>
  <si>
    <t>14</t>
  </si>
  <si>
    <t>162751139</t>
  </si>
  <si>
    <t>Příplatek k vodorovnému přemístění výkopku/sypaniny z horniny třídy těžitelnosti II skupiny 4 a 5 ZKD 1000 m přes 10000 m</t>
  </si>
  <si>
    <t>-939469726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</si>
  <si>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</si>
  <si>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https://podminky.urs.cz/item/CS_URS_2024_01/162751139</t>
  </si>
  <si>
    <t>(2*5*4,0*0,125*0,125*3,142)*10</t>
  </si>
  <si>
    <t>15</t>
  </si>
  <si>
    <t>167151102</t>
  </si>
  <si>
    <t>Nakládání výkopku z hornin třídy těžitelnosti II skupiny 4 a 5 do 100 m3</t>
  </si>
  <si>
    <t>-204626742</t>
  </si>
  <si>
    <t>Nakládání, skládání a překládání neulehlého výkopku nebo sypaniny strojně nakládání, množství do 100 m3, z horniny třídy těžitelnosti II, skupiny 4 a 5</t>
  </si>
  <si>
    <t>https://podminky.urs.cz/item/CS_URS_2024_01/167151102</t>
  </si>
  <si>
    <t>Poznámka k položce:
naložení materiálu na mezideponii</t>
  </si>
  <si>
    <t>22,00" ..... naložení materiálu na zásyp v korytě řeky</t>
  </si>
  <si>
    <t>16</t>
  </si>
  <si>
    <t>167151111</t>
  </si>
  <si>
    <t>Nakládání výkopku z hornin třídy těžitelnosti I skupiny 1 až 3 přes 100 m3</t>
  </si>
  <si>
    <t>1463161274</t>
  </si>
  <si>
    <t>Nakládání, skládání a překládání neulehlého výkopku nebo sypaniny strojně nakládání, množství přes 100 m3, z hornin třídy těžitelnosti I, skupiny 1 až 3</t>
  </si>
  <si>
    <t>https://podminky.urs.cz/item/CS_URS_2024_01/167151111</t>
  </si>
  <si>
    <t>10,5*10,5*0,2" ..... pro odvoz ornice z mezideponie na plochu zařízení staveniště</t>
  </si>
  <si>
    <t>33,918*0,38+52,435*0,35+20*0,25+20*0,25+(35,0+25,0)*0,20+(35,0+50,0)*0,2" ..... pro odvoz ornice z mezideponie na plochu staveniště</t>
  </si>
  <si>
    <t>17</t>
  </si>
  <si>
    <t>171201221</t>
  </si>
  <si>
    <t>Poplatek za uložení na skládce (skládkovné) zeminy a kamení kód odpadu 17 05 04</t>
  </si>
  <si>
    <t>t</t>
  </si>
  <si>
    <t>1239565248</t>
  </si>
  <si>
    <t>Poplatek za uložení stavebního odpadu na skládce (skládkovné) zeminy a kamení zatříděného do Katalogu odpadů pod kódem 17 05 04</t>
  </si>
  <si>
    <t>https://podminky.urs.cz/item/CS_URS_2024_01/171201221</t>
  </si>
  <si>
    <t>2*5*4,0*0,125*0,125*3,142*2,5" ..... materiál z vrtů mikropilot</t>
  </si>
  <si>
    <t>52,435"[m2]"*0,300"[m]"*1,9"[t/m3] ..... vrstva chodníku (štěrkodrť a štěrkopísek); tl. celkem 300 mm</t>
  </si>
  <si>
    <t>18</t>
  </si>
  <si>
    <t>171201223R</t>
  </si>
  <si>
    <t>Poplatek za uložení na skládce (skládkovné) zeminy a kamení obsahující nebezpečné látky kód odpadu 17 05 03</t>
  </si>
  <si>
    <t>-234150450</t>
  </si>
  <si>
    <t>Poplatek za uložení stavebního odpadu na skládce (skládkovné) zeminy a kamení s obsahem nebezpečných látek zatříděného do Katalogu odpadů pod kódem 17 05 03</t>
  </si>
  <si>
    <t>Poznámka k položce:
asfalt z chodníku</t>
  </si>
  <si>
    <t>52,435*0,05*2,4" .....vrstva chodníku (asfalt) tl.5 cm; měrná hmotnost 2,4 t/m3</t>
  </si>
  <si>
    <t>19</t>
  </si>
  <si>
    <t>171251201</t>
  </si>
  <si>
    <t>Uložení sypaniny na skládky nebo meziskládky</t>
  </si>
  <si>
    <t>2112165285</t>
  </si>
  <si>
    <t>Uložení sypaniny na skládky nebo meziskládky bez hutnění s upravením uložené sypaniny do předepsaného tvaru</t>
  </si>
  <si>
    <t>https://podminky.urs.cz/item/CS_URS_2024_01/171251201</t>
  </si>
  <si>
    <t>52,435*0,05" .....vrstva chodníku (živice), uložení na skládce</t>
  </si>
  <si>
    <t>52,435*0,300" ..... vrstva chodníku (štěrkodrť a štěrkopísek); tl. celkem 300 mm</t>
  </si>
  <si>
    <t>20</t>
  </si>
  <si>
    <t>174151101</t>
  </si>
  <si>
    <t>Zásyp jam, šachet rýh nebo kolem objektů sypaninou se zhutněním</t>
  </si>
  <si>
    <t>1856373921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</si>
  <si>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</si>
  <si>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</si>
  <si>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42,7"[m3] ..... OP1</t>
  </si>
  <si>
    <t>32,1"[m3] ..... OP2</t>
  </si>
  <si>
    <t>M</t>
  </si>
  <si>
    <t>58344171</t>
  </si>
  <si>
    <t>štěrkodrť frakce 0/32</t>
  </si>
  <si>
    <t>-584777101</t>
  </si>
  <si>
    <t>74,8"[m3]"*2,0"[t/m3] ..... štěrkodrť 0-32 A; zásypy u OP1 a OP2</t>
  </si>
  <si>
    <t>2,06"[m2]"*4,07"[m] ..... dosyp dna řeky po vybouraném pilíři</t>
  </si>
  <si>
    <t>22</t>
  </si>
  <si>
    <t>174251101</t>
  </si>
  <si>
    <t>Zásyp jam, šachet rýh nebo kolem objektů sypaninou bez zhutnění</t>
  </si>
  <si>
    <t>644825944</t>
  </si>
  <si>
    <t>Zásyp sypaninou z jakékoliv horniny strojně s uložením výkopku ve vrstvách bez zhutnění jam, šachet, rýh nebo kolem objektů v těchto vykopávkách</t>
  </si>
  <si>
    <t>https://podminky.urs.cz/item/CS_URS_2024_01/174251101</t>
  </si>
  <si>
    <t>23</t>
  </si>
  <si>
    <t>181351003</t>
  </si>
  <si>
    <t>Rozprostření ornice tl vrstvy do 200 mm pl do 100 m2 v rovině nebo ve svahu do 1:5 strojně</t>
  </si>
  <si>
    <t>-2041200706</t>
  </si>
  <si>
    <t>Rozprostření a urovnání ornice v rovině nebo ve svahu sklonu do 1:5 strojně při souvislé ploše do 100 m2, tl. vrstvy do 200 mm</t>
  </si>
  <si>
    <t>https://podminky.urs.cz/item/CS_URS_2024_01/181351003</t>
  </si>
  <si>
    <t>10,5*10,5" ..... plocha zařízení staveniště (100%)</t>
  </si>
  <si>
    <t>(33,918+52,435+20,0+20,0+(35,0+25,0)+(35,0+50,0))*0,8" ..... plochu staveniště (80%)</t>
  </si>
  <si>
    <t>24</t>
  </si>
  <si>
    <t>181411131</t>
  </si>
  <si>
    <t>Založení parkového trávníku výsevem pl do 1000 m2 v rovině a ve svahu do 1:5</t>
  </si>
  <si>
    <t>1918967608</t>
  </si>
  <si>
    <t>Založení trávníku na půdě předem připravené plochy do 1000 m2 výsevem včetně utažení parkového v rovině nebo na svahu do 1:5</t>
  </si>
  <si>
    <t>https://podminky.urs.cz/item/CS_URS_2024_01/181411131</t>
  </si>
  <si>
    <t>(33,918+52,435+20,0+20,0+(35,0+25,0)+(35,0+50,0))*0,8" ..... plocha staveniště (80%)</t>
  </si>
  <si>
    <t>25</t>
  </si>
  <si>
    <t>00572410</t>
  </si>
  <si>
    <t>osivo směs travní parková</t>
  </si>
  <si>
    <t>kg</t>
  </si>
  <si>
    <t>-195127997</t>
  </si>
  <si>
    <t>327,332*0,015 'Přepočtené koeficientem množství</t>
  </si>
  <si>
    <t>26</t>
  </si>
  <si>
    <t>181411132</t>
  </si>
  <si>
    <t>Založení parkového trávníku výsevem pl do 1000 m2 ve svahu přes 1:5 do 1:2</t>
  </si>
  <si>
    <t>-365435785</t>
  </si>
  <si>
    <t>Založení trávníku na půdě předem připravené plochy do 1000 m2 výsevem včetně utažení parkového na svahu přes 1:5 do 1:2</t>
  </si>
  <si>
    <t>https://podminky.urs.cz/item/CS_URS_2024_01/181411132</t>
  </si>
  <si>
    <t>(33,918+52,435+20,0+20,0+(35,0+25,0)+(35,0+50,0))*0,2" ..... plochu staveniště (20%)</t>
  </si>
  <si>
    <t>27</t>
  </si>
  <si>
    <t>321141749</t>
  </si>
  <si>
    <t>54,271*0,015 'Přepočtené koeficientem množství</t>
  </si>
  <si>
    <t>28</t>
  </si>
  <si>
    <t>182351023</t>
  </si>
  <si>
    <t>Rozprostření ornice pl do 100 m2 ve svahu přes 1:5 tl vrstvy do 200 mm strojně</t>
  </si>
  <si>
    <t>-757088884</t>
  </si>
  <si>
    <t>Rozprostření a urovnání ornice ve svahu sklonu přes 1:5 strojně při souvislé ploše do 100 m2, tl. vrstvy do 200 mm</t>
  </si>
  <si>
    <t>https://podminky.urs.cz/item/CS_URS_2024_01/182351023</t>
  </si>
  <si>
    <t>(33,918+52,435+20,0+20,0+(35,0+25,0)+(35,0+50,0))*0,2" ..... pro odvoz ornice z mezideponie na plochu staveniště</t>
  </si>
  <si>
    <t>29</t>
  </si>
  <si>
    <t>185804312</t>
  </si>
  <si>
    <t>Zalití rostlin vodou plocha přes 20 m2</t>
  </si>
  <si>
    <t>32631413</t>
  </si>
  <si>
    <t>Zalití rostlin vodou plochy záhonů jednotlivě přes 20 m2</t>
  </si>
  <si>
    <t>https://podminky.urs.cz/item/CS_URS_2024_01/185804312</t>
  </si>
  <si>
    <t>"zalití trávníků - 5 litrů/m2; celkem 10x</t>
  </si>
  <si>
    <t>10,5*10,5*0,005*10</t>
  </si>
  <si>
    <t>(33,918+52,435+20,0+20,0+(35,0+25,0)+(35,0+50,0))*0,005*10"</t>
  </si>
  <si>
    <t>30</t>
  </si>
  <si>
    <t>185851121</t>
  </si>
  <si>
    <t>Dovoz vody pro zálivku rostlin za vzdálenost do 1000 m</t>
  </si>
  <si>
    <t>-533433586</t>
  </si>
  <si>
    <t>Dovoz vody pro zálivku rostlin na vzdálenost do 1000 m</t>
  </si>
  <si>
    <t>https://podminky.urs.cz/item/CS_URS_2024_01/185851121</t>
  </si>
  <si>
    <t>31</t>
  </si>
  <si>
    <t>08211321</t>
  </si>
  <si>
    <t>voda pitná pro ostatní odběratele</t>
  </si>
  <si>
    <t>-1850781644</t>
  </si>
  <si>
    <t>32</t>
  </si>
  <si>
    <t>997221655</t>
  </si>
  <si>
    <t>-1028531511</t>
  </si>
  <si>
    <t>https://podminky.urs.cz/item/CS_URS_2024_01/997221655</t>
  </si>
  <si>
    <t>50,2"[m3]"*2,0"[t/m3] ..... OP1</t>
  </si>
  <si>
    <t>38,7"[m3]"*2,0"[t/m3] ..... OP1</t>
  </si>
  <si>
    <t>Zemní práce - přípravné a přidružené práce</t>
  </si>
  <si>
    <t>Zakládání</t>
  </si>
  <si>
    <t>33</t>
  </si>
  <si>
    <t>212341111</t>
  </si>
  <si>
    <t>Obetonování drenážních trub mezerovitým betonem</t>
  </si>
  <si>
    <t>-2018526035</t>
  </si>
  <si>
    <t>https://podminky.urs.cz/item/CS_URS_2024_01/212341111</t>
  </si>
  <si>
    <t>2*0,3*0,3*3,5" ..... odpočet objemu (drenážní potrubí) zanedbán</t>
  </si>
  <si>
    <t>34</t>
  </si>
  <si>
    <t>212792311</t>
  </si>
  <si>
    <t>Odvodnění mostní opěry - drenážní plastové potrubí HDPE DN 100</t>
  </si>
  <si>
    <t>m</t>
  </si>
  <si>
    <t>972941461</t>
  </si>
  <si>
    <t>Odvodnění mostní opěry z plastových trub drenážní potrubí HDPE DN 100</t>
  </si>
  <si>
    <t>https://podminky.urs.cz/item/CS_URS_2024_01/212792311</t>
  </si>
  <si>
    <t>2*3,5</t>
  </si>
  <si>
    <t>2*(0,25+0,8+5,0)</t>
  </si>
  <si>
    <t>35</t>
  </si>
  <si>
    <t>212972112</t>
  </si>
  <si>
    <t>Opláštění drenážních trub filtrační textilií DN 100</t>
  </si>
  <si>
    <t>1249271215</t>
  </si>
  <si>
    <t>https://podminky.urs.cz/item/CS_URS_2024_01/212972112</t>
  </si>
  <si>
    <t>36</t>
  </si>
  <si>
    <t>224511112</t>
  </si>
  <si>
    <t>Vrty maloprofilové D přes 195 do 245 mm úklon do 45° hl 0 až 25 m hornina I a II</t>
  </si>
  <si>
    <t>-1019911125</t>
  </si>
  <si>
    <t>Maloprofilové vrty průběžným sacím vrtáním průměru přes 195 do 245 mm do úklonu 45° v hl 0 až 25 m v hornině tř. I a II</t>
  </si>
  <si>
    <t>https://podminky.urs.cz/item/CS_URS_2024_01/224511112</t>
  </si>
  <si>
    <t>2*5*2,0"m"</t>
  </si>
  <si>
    <t>"do VV není započítáno hluché vrtání</t>
  </si>
  <si>
    <t>37</t>
  </si>
  <si>
    <t>224511114</t>
  </si>
  <si>
    <t>Vrty maloprofilové D přes 195 do 245 mm úklon do 45° hl 0 až 25 m hornina III a IV</t>
  </si>
  <si>
    <t>-117897971</t>
  </si>
  <si>
    <t>Maloprofilové vrty průběžným sacím vrtáním průměru přes 195 do 245 mm do úklonu 45° v hl 0 až 25 m v hornině tř. III a IV</t>
  </si>
  <si>
    <t>https://podminky.urs.cz/item/CS_URS_2024_01/224511114</t>
  </si>
  <si>
    <t>38</t>
  </si>
  <si>
    <t>275321118</t>
  </si>
  <si>
    <t>Základové patky a bloky mostních konstrukcí ze ŽB C 30/37</t>
  </si>
  <si>
    <t>2108478571</t>
  </si>
  <si>
    <t>Základové konstrukce z betonu železového patky a bloky ve výkopu nebo na hlavách pilot C 30/37</t>
  </si>
  <si>
    <t>https://podminky.urs.cz/item/CS_URS_2024_01/275321118</t>
  </si>
  <si>
    <t>Poznámka k položce:
beton C30/37 - XF3/XD1/XC4</t>
  </si>
  <si>
    <t>(2,0*0,5-0,5*1,2*0,09)*4,0" ...... OP1</t>
  </si>
  <si>
    <t>(2,0*0,5-0,5*1,2*0,09)*4,0" ...... OP2</t>
  </si>
  <si>
    <t>39</t>
  </si>
  <si>
    <t>275321191</t>
  </si>
  <si>
    <t>Příplatek k základovým patkám a blokům mostních konstrukcí ze ŽB za betonáž malého rozsahu do 25 m3</t>
  </si>
  <si>
    <t>273016213</t>
  </si>
  <si>
    <t>Základové konstrukce z betonu železového Příplatek k cenám za betonáž malého rozsahu do 25 m3</t>
  </si>
  <si>
    <t>https://podminky.urs.cz/item/CS_URS_2024_01/275321191</t>
  </si>
  <si>
    <t>40</t>
  </si>
  <si>
    <t>275354111</t>
  </si>
  <si>
    <t>Bednění základových patek - zřízení</t>
  </si>
  <si>
    <t>860839265</t>
  </si>
  <si>
    <t>Bednění základových konstrukcí patek a bloků zřízení</t>
  </si>
  <si>
    <t>https://podminky.urs.cz/item/CS_URS_2024_01/275354111</t>
  </si>
  <si>
    <t>2*2,0*0,5+4,0*0,5+4,0*0,41" ..... u OP1</t>
  </si>
  <si>
    <t>2*2,0*0,5+4,0*0,5+4,0*0,41" ..... u OP2</t>
  </si>
  <si>
    <t>41</t>
  </si>
  <si>
    <t>275354211</t>
  </si>
  <si>
    <t>Bednění základových patek - odstranění</t>
  </si>
  <si>
    <t>-1499686207</t>
  </si>
  <si>
    <t>Bednění základových konstrukcí patek a bloků odstranění bednění</t>
  </si>
  <si>
    <t>https://podminky.urs.cz/item/CS_URS_2024_01/275354211</t>
  </si>
  <si>
    <t>11,280" ..... viz pol.č. 275354111</t>
  </si>
  <si>
    <t>42</t>
  </si>
  <si>
    <t>275361116</t>
  </si>
  <si>
    <t>Výztuž základových patek a bloků z betonářské oceli 10 505</t>
  </si>
  <si>
    <t>-1357053471</t>
  </si>
  <si>
    <t>Výztuž základových konstrukcí patek a bloků z betonářské oceli 10 505 (R) nebo BSt 500</t>
  </si>
  <si>
    <t>https://podminky.urs.cz/item/CS_URS_2024_01/275361116</t>
  </si>
  <si>
    <t>7,568*0,200</t>
  </si>
  <si>
    <t>43</t>
  </si>
  <si>
    <t>282602113</t>
  </si>
  <si>
    <t>Injektování povrchové vysokotlaké s dvojitým obturátorem mikropilot a kotev tlakem přes 2 do 4,5 MPa</t>
  </si>
  <si>
    <t>-1999420717</t>
  </si>
  <si>
    <t>Injektování povrchové s dvojitým obturátorem mikropilot nebo kotev tlakem přes 2,0 do 4,5 MPa</t>
  </si>
  <si>
    <t>https://podminky.urs.cz/item/CS_URS_2024_01/282602113</t>
  </si>
  <si>
    <t>((2*0,6)*5+(2*0,6)*5)*2" ..... časy stanoveny odhadem</t>
  </si>
  <si>
    <t>44</t>
  </si>
  <si>
    <t>58522110</t>
  </si>
  <si>
    <t>cement portlandský směsný CEM II 42,5MPa</t>
  </si>
  <si>
    <t>-1793842452</t>
  </si>
  <si>
    <t>(0,2*0,2*3,142)*(5*4,0+5*4,0)*2" ..... množství stanoveno odhadem</t>
  </si>
  <si>
    <t>45</t>
  </si>
  <si>
    <t>283111113</t>
  </si>
  <si>
    <t>Zřízení trubkových mikropilot svislých část hladká D přes 105 do 115 mm</t>
  </si>
  <si>
    <t>-1272798771</t>
  </si>
  <si>
    <t>Zřízení ocelových, trubkových mikropilot tlakové i tahové svislé nebo odklon od svislice do 60° část hladká, průměru přes 105 do 115 mm</t>
  </si>
  <si>
    <t>https://podminky.urs.cz/item/CS_URS_2024_01/283111113</t>
  </si>
  <si>
    <t>(5+5)*(0,5+0,5)</t>
  </si>
  <si>
    <t>46</t>
  </si>
  <si>
    <t>14011080</t>
  </si>
  <si>
    <t>trubka ocelová bezešvá hladká jakost 11 353 108x20mm</t>
  </si>
  <si>
    <t>-1086389411</t>
  </si>
  <si>
    <t>47</t>
  </si>
  <si>
    <t>283111123</t>
  </si>
  <si>
    <t>Zřízení trubkových mikropilot svislých část manžetová D přes 105 do 115 mm</t>
  </si>
  <si>
    <t>1772754305</t>
  </si>
  <si>
    <t>Zřízení ocelových, trubkových mikropilot tlakové i tahové svislé nebo odklon od svislice do 60° část manžetová, průměru přes 105 do 115 mm</t>
  </si>
  <si>
    <t>https://podminky.urs.cz/item/CS_URS_2024_01/283111123</t>
  </si>
  <si>
    <t>(5+5)*3,5</t>
  </si>
  <si>
    <t>48</t>
  </si>
  <si>
    <t>-1656706244</t>
  </si>
  <si>
    <t>49</t>
  </si>
  <si>
    <t>283131113</t>
  </si>
  <si>
    <t>Zřízení hlavy mikropilot namáhaných tlakem i tahem D přes 105 do 115 mm</t>
  </si>
  <si>
    <t>562641635</t>
  </si>
  <si>
    <t>Zřízení hlav trubkových mikropilot namáhaných tlakem i tahem, průměru přes 105 do 115 mm</t>
  </si>
  <si>
    <t>https://podminky.urs.cz/item/CS_URS_2024_01/283131113</t>
  </si>
  <si>
    <t>5+5</t>
  </si>
  <si>
    <t>50</t>
  </si>
  <si>
    <t>13611248</t>
  </si>
  <si>
    <t>plech ocelový hladký jakost S235JR tl 20mm tabule</t>
  </si>
  <si>
    <t>1246780048</t>
  </si>
  <si>
    <t>Poznámka k položce:
plech o rozměru 200x200 mm; součást hlavymikropiloty</t>
  </si>
  <si>
    <t>(0,2*0,2*0,02*7,850)*10" ..... 10 ks plechu rozměru 200x200x20 [mm]</t>
  </si>
  <si>
    <t>51</t>
  </si>
  <si>
    <t>13021058</t>
  </si>
  <si>
    <t>tyč ocelová ohýbaná kruhová žebírková jakost B500B (10 505) výztuž do betonu D 18-28mm</t>
  </si>
  <si>
    <t>488987211</t>
  </si>
  <si>
    <t>Poznámka k položce:
výztuž pr.25 mm, délky 1,0 m; součást hlavy mikropiloty</t>
  </si>
  <si>
    <t>20*3,85*0,001</t>
  </si>
  <si>
    <t>52</t>
  </si>
  <si>
    <t>55283922</t>
  </si>
  <si>
    <t>trubka ocelová bezešvá hladká jakost 11 353 127x8,0mm</t>
  </si>
  <si>
    <t>1346345691</t>
  </si>
  <si>
    <t>Poznámka k položce:
trubka délky 100 mm; součást hlavy mikropiloty</t>
  </si>
  <si>
    <t>0,100*2*5" ..... délka trubky hlavy mikropiloty na dvou opěrách po pěti ks</t>
  </si>
  <si>
    <t>Svislé a kompletní konstrukce</t>
  </si>
  <si>
    <t>53</t>
  </si>
  <si>
    <t>334323118</t>
  </si>
  <si>
    <t>Mostní opěry a úložné prahy ze ŽB C 30/37</t>
  </si>
  <si>
    <t>-2077841689</t>
  </si>
  <si>
    <t>Mostní opěry a úložné prahy z betonu železového C 30/37</t>
  </si>
  <si>
    <t>https://podminky.urs.cz/item/CS_URS_2024_01/334323118</t>
  </si>
  <si>
    <t>0,8*4,0*1,2" ...... u OP1</t>
  </si>
  <si>
    <t>0,8*4,0*1,2" ...... u OP2</t>
  </si>
  <si>
    <t>54</t>
  </si>
  <si>
    <t>334323191</t>
  </si>
  <si>
    <t>Příplatek k mostním opěrám a úložným prahům ze ŽB za betonáž malého rozsahu do 25 m3</t>
  </si>
  <si>
    <t>-2125704664</t>
  </si>
  <si>
    <t>Mostní opěry a úložné prahy z betonu Příplatek k cenám za betonáž malého rozsahu do 25 m3</t>
  </si>
  <si>
    <t>https://podminky.urs.cz/item/CS_URS_2024_01/334323191</t>
  </si>
  <si>
    <t>55</t>
  </si>
  <si>
    <t>334323218</t>
  </si>
  <si>
    <t>Mostní křídla a závěrné zídky ze ŽB C 30/37</t>
  </si>
  <si>
    <t>1120368131</t>
  </si>
  <si>
    <t>Mostní křídla a závěrné zídky z betonu železového C 30/37</t>
  </si>
  <si>
    <t>https://podminky.urs.cz/item/CS_URS_2024_01/334323218</t>
  </si>
  <si>
    <t>0,225*4,4*1,016" ...... závěrná zídka u OP1</t>
  </si>
  <si>
    <t>0,225*4,4*1,006" ...... závěrná zídka u OP2</t>
  </si>
  <si>
    <t>Mezisoučet</t>
  </si>
  <si>
    <t>(3,3*(0,09+1,091+0,023+1,016)-0,5*2,1*1,4-0,5*0,15*(3,3+0,225)-0,09*1,2*0,5)*0,25*2" ...... křídla u OP1</t>
  </si>
  <si>
    <t>(3,3*(0,9+1,091+0,023+1,006)-0,5*2,1*1,32-0,5*0,29*(3,3+0,225)-0,09*1,2*0,5)*0,25*2" ...... křídla u OP2</t>
  </si>
  <si>
    <t>56</t>
  </si>
  <si>
    <t>334323291</t>
  </si>
  <si>
    <t>Příplatek k mostním křídlům a závěrným zídkám ze ŽB za betonáž malého rozsahu do 25 m3</t>
  </si>
  <si>
    <t>-587406083</t>
  </si>
  <si>
    <t>Mostní křídla a závěrné zídky z betonu Příplatek k cenám za práce malého rozsahu do 25 m3</t>
  </si>
  <si>
    <t>https://podminky.urs.cz/item/CS_URS_2024_01/334323291</t>
  </si>
  <si>
    <t>57</t>
  </si>
  <si>
    <t>334351112</t>
  </si>
  <si>
    <t>Bednění systémové mostních opěr a úložných prahů z překližek pro ŽB - zřízení</t>
  </si>
  <si>
    <t>2086576088</t>
  </si>
  <si>
    <t>Bednění mostních opěr a úložných prahů ze systémového bednění zřízení z překližek, pro železobeton</t>
  </si>
  <si>
    <t>https://podminky.urs.cz/item/CS_URS_2024_01/334351112</t>
  </si>
  <si>
    <t>Poznámka k položce:
včetně vyznačení letopočtu výstavby otiskem matrice do betonu (na opěře 1)</t>
  </si>
  <si>
    <t>2*4,0*1,2+2*0,8*1,2</t>
  </si>
  <si>
    <t>58</t>
  </si>
  <si>
    <t>334351211</t>
  </si>
  <si>
    <t>Bednění systémové mostních opěr a úložných prahů z překližek - odstranění</t>
  </si>
  <si>
    <t>-629947327</t>
  </si>
  <si>
    <t>Bednění mostních opěr a úložných prahů ze systémového bednění odstranění z překližek</t>
  </si>
  <si>
    <t>https://podminky.urs.cz/item/CS_URS_2024_01/334351211</t>
  </si>
  <si>
    <t>59</t>
  </si>
  <si>
    <t>334352111</t>
  </si>
  <si>
    <t>Bednění mostních křídel a závěrných zídek ze systémového bednění s výplní z překližek - zřízení</t>
  </si>
  <si>
    <t>1393239507</t>
  </si>
  <si>
    <t>Bednění mostních křídel a závěrných zídek ze systémového bednění zřízení z překližek</t>
  </si>
  <si>
    <t>https://podminky.urs.cz/item/CS_URS_2024_01/334352111</t>
  </si>
  <si>
    <t>5,592*2+(3,224*0,25)*2+5,591*2+(3,226*0,25)*2" ..... bednění křídel u opěry č.1</t>
  </si>
  <si>
    <t>5,344*2+(3,08*0,25)*2+5,344*2+(3,08*0,25)*2" .....bednění křídel u opěry č.2</t>
  </si>
  <si>
    <t>2*4,0*1,016+2*0,225*1,016+2*3,142*0,25*0,225+3,142*0,12*0,225" ..... bednění závěrné zídky u OP1</t>
  </si>
  <si>
    <t>2*4,0*1,017+2*0,225*1,017+2*3,142*0,25*0,225+3,142*0,1*0,225" ..... bednění závěrné zídky u OP2</t>
  </si>
  <si>
    <t>60</t>
  </si>
  <si>
    <t>334352211</t>
  </si>
  <si>
    <t>Bednění mostních křídel a závěrných zídek ze systémového bednění s výplní z překližek - odstranění</t>
  </si>
  <si>
    <t>-1555571012</t>
  </si>
  <si>
    <t>Bednění mostních křídel a závěrných zídek ze systémového bednění odstranění z překližek</t>
  </si>
  <si>
    <t>https://podminky.urs.cz/item/CS_URS_2024_01/334352211</t>
  </si>
  <si>
    <t>61</t>
  </si>
  <si>
    <t>334361216</t>
  </si>
  <si>
    <t>Výztuž dříků opěr z betonářské oceli 10 505</t>
  </si>
  <si>
    <t>-337950532</t>
  </si>
  <si>
    <t>Výztuž betonářská mostních konstrukcí opěr, úložných prahů, křídel, závěrných zídek, bloků ložisek, pilířů a sloupů z oceli 10 505 (R) nebo BSt 500 dříků opěr</t>
  </si>
  <si>
    <t>https://podminky.urs.cz/item/CS_URS_2024_01/334361216</t>
  </si>
  <si>
    <t>8,448*0,200</t>
  </si>
  <si>
    <t>62</t>
  </si>
  <si>
    <t>334361226</t>
  </si>
  <si>
    <t>Výztuž křídel, závěrných zdí z betonářské oceli 10 505</t>
  </si>
  <si>
    <t>-981041529</t>
  </si>
  <si>
    <t>Výztuž betonářská mostních konstrukcí opěr, úložných prahů, křídel, závěrných zídek, bloků ložisek, pilířů a sloupů z oceli 10 505 (R) nebo BSt 500 křídel, závěrných zdí</t>
  </si>
  <si>
    <t>https://podminky.urs.cz/item/CS_URS_2024_01/334361226</t>
  </si>
  <si>
    <t>8,778*0,200</t>
  </si>
  <si>
    <t>Vodorovné konstrukce</t>
  </si>
  <si>
    <t>63</t>
  </si>
  <si>
    <t>001R</t>
  </si>
  <si>
    <t>dodávka a montáž nosné konstrukce</t>
  </si>
  <si>
    <t>-2136619474</t>
  </si>
  <si>
    <t>dodávka a montáž nosné konstrukce lávky</t>
  </si>
  <si>
    <t>4,0*25,350</t>
  </si>
  <si>
    <t>64</t>
  </si>
  <si>
    <t>428992111</t>
  </si>
  <si>
    <t>Osazení mostního ložiska elastomerového zatížení do 400 kN</t>
  </si>
  <si>
    <t>1730876601</t>
  </si>
  <si>
    <t>https://podminky.urs.cz/item/CS_URS_2024_01/428992111</t>
  </si>
  <si>
    <t>2*4</t>
  </si>
  <si>
    <t>65</t>
  </si>
  <si>
    <t>428001R</t>
  </si>
  <si>
    <t>elastomerové ložisko pevné</t>
  </si>
  <si>
    <t>-1946874457</t>
  </si>
  <si>
    <t>66</t>
  </si>
  <si>
    <t>428002R</t>
  </si>
  <si>
    <t>elastomerové ložisko posuvné</t>
  </si>
  <si>
    <t>-889628784</t>
  </si>
  <si>
    <t>67</t>
  </si>
  <si>
    <t>451315114</t>
  </si>
  <si>
    <t>Podkladní nebo výplňová vrstva z betonu C 12/15 tl do 100 mm</t>
  </si>
  <si>
    <t>-1626401817</t>
  </si>
  <si>
    <t>Podkladní a výplňové vrstvy z betonu prostého tloušťky do 100 mm, z betonu C 12/15</t>
  </si>
  <si>
    <t>https://podminky.urs.cz/item/CS_URS_2024_01/451315114</t>
  </si>
  <si>
    <t>Poznámka k položce:
podkladní beton pod základy tl.100 mm</t>
  </si>
  <si>
    <t>2,4*4,4" ...... OP1</t>
  </si>
  <si>
    <t>2,4*4,4" ...... OP2</t>
  </si>
  <si>
    <t>68</t>
  </si>
  <si>
    <t>451315134</t>
  </si>
  <si>
    <t>Podkladní nebo výplňová vrstva z betonu C 12/15 tl do 200 mm</t>
  </si>
  <si>
    <t>-1410368095</t>
  </si>
  <si>
    <t>Podkladní a výplňové vrstvy z betonu prostého tloušťky do 200 mm, z betonu C 12/15</t>
  </si>
  <si>
    <t>https://podminky.urs.cz/item/CS_URS_2024_01/451315134</t>
  </si>
  <si>
    <t>Poznámka k položce:
podklad pod drenážní trubkou za opěrou</t>
  </si>
  <si>
    <t>2*0,3*3,5</t>
  </si>
  <si>
    <t>69</t>
  </si>
  <si>
    <t>462513162R</t>
  </si>
  <si>
    <t>Zához z lomového kamene záhozového hmotnost kamenů do 500 kg oživený</t>
  </si>
  <si>
    <t>CS ÚRS 2023 02</t>
  </si>
  <si>
    <t>1665409919</t>
  </si>
  <si>
    <t>Zához z lomového kamene neupraveného provedený ze břehu nebo z lešení, do sucha nebo do vody záhozového, hmotnost jednotlivých kamenů přes 200 do 500 kg oživený, s výplní mezer kamenivem</t>
  </si>
  <si>
    <t>https://podminky.urs.cz/item/CS_URS_2023_02/462513162R</t>
  </si>
  <si>
    <t>Poznámka k položce:
" ..... rovnané těžké kamenné opevnění z lomového kamene o hmotnosti nad 200 kg ..... "
(viz PD TZ kap. 4.5.8 "Úpravy pod a kolem mostu")</t>
  </si>
  <si>
    <t>(8,50*7,60-4,0*4,1)*1,234*0,5" ..... OP1</t>
  </si>
  <si>
    <t>(9,30*7,20-4,0*4,1)*1,10*0,5" ..... OP2</t>
  </si>
  <si>
    <t>Komunikace pozemní</t>
  </si>
  <si>
    <t>70</t>
  </si>
  <si>
    <t>564231111</t>
  </si>
  <si>
    <t>Podklad nebo podsyp ze štěrkopísku ŠP plochy přes 100 m2 tl 100 mm</t>
  </si>
  <si>
    <t>-640023681</t>
  </si>
  <si>
    <t>Podklad nebo podsyp ze štěrkopísku ŠP s rozprostřením, vlhčením a zhutněním plochy přes 100 m2, po zhutnění tl. 100 mm</t>
  </si>
  <si>
    <t>https://podminky.urs.cz/item/CS_URS_2024_01/564231111</t>
  </si>
  <si>
    <t>71</t>
  </si>
  <si>
    <t>564801111</t>
  </si>
  <si>
    <t>Podklad ze štěrkodrtě ŠD plochy přes 100 m2 tl 30 mm</t>
  </si>
  <si>
    <t>-1502524651</t>
  </si>
  <si>
    <t>Podklad ze štěrkodrti ŠD s rozprostřením a zhutněním plochy přes 100 m2, po zhutnění tl. 30 mm</t>
  </si>
  <si>
    <t>https://podminky.urs.cz/item/CS_URS_2024_01/564801111</t>
  </si>
  <si>
    <t>72</t>
  </si>
  <si>
    <t>564831111</t>
  </si>
  <si>
    <t>Podklad ze štěrkodrtě ŠD plochy přes 100 m2 tl 100 mm</t>
  </si>
  <si>
    <t>-1169639088</t>
  </si>
  <si>
    <t>Podklad ze štěrkodrti ŠD s rozprostřením a zhutněním plochy přes 100 m2, po zhutnění tl. 100 mm</t>
  </si>
  <si>
    <t>https://podminky.urs.cz/item/CS_URS_2024_01/564831111</t>
  </si>
  <si>
    <t>105,944" ..... po betonovou dlažbou</t>
  </si>
  <si>
    <t>44,752" ..... pod kamenou dlažbou</t>
  </si>
  <si>
    <t>73</t>
  </si>
  <si>
    <t>564861111</t>
  </si>
  <si>
    <t>Podklad ze štěrkodrtě ŠD plochy přes 100 m2 tl 200 mm</t>
  </si>
  <si>
    <t>901163873</t>
  </si>
  <si>
    <t>Podklad ze štěrkodrti ŠD s rozprostřením a zhutněním plochy přes 100 m2, po zhutnění tl. 200 mm</t>
  </si>
  <si>
    <t>https://podminky.urs.cz/item/CS_URS_2024_01/564861111</t>
  </si>
  <si>
    <t>105,944" ..... pod betonovou dlažbou</t>
  </si>
  <si>
    <t>44,752" ..... pod kamennou dlažbou</t>
  </si>
  <si>
    <t>74</t>
  </si>
  <si>
    <t>591211111</t>
  </si>
  <si>
    <t>Kladení dlažby z kostek drobných z kamene do lože z kameniva těženého tl 50 mm</t>
  </si>
  <si>
    <t>-1080639568</t>
  </si>
  <si>
    <t>Kladení dlažby z kostek s provedením lože do tl. 50 mm, s vyplněním spár, s dvojím beraněním a se smetením přebytečného materiálu na krajnici drobných z kamene, do lože z kameniva těženého</t>
  </si>
  <si>
    <t>https://podminky.urs.cz/item/CS_URS_2024_01/591211111</t>
  </si>
  <si>
    <t>44,752</t>
  </si>
  <si>
    <t>75</t>
  </si>
  <si>
    <t>58381007</t>
  </si>
  <si>
    <t>kostka štípaná dlažební žula drobná 8/10</t>
  </si>
  <si>
    <t>1231677707</t>
  </si>
  <si>
    <t>44,752*1,02 'Přepočtené koeficientem množství</t>
  </si>
  <si>
    <t>76</t>
  </si>
  <si>
    <t>596211112</t>
  </si>
  <si>
    <t>Kladení zámkové dlažby komunikací pro pěší ručně tl 60 mm skupiny A pl přes 100 do 300 m2</t>
  </si>
  <si>
    <t>1748783542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</si>
  <si>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100 do 300 m2</t>
  </si>
  <si>
    <t>https://podminky.urs.cz/item/CS_URS_2024_01/596211112</t>
  </si>
  <si>
    <t>77</t>
  </si>
  <si>
    <t>59245015</t>
  </si>
  <si>
    <t>dlažba zámková betonová tvaru I 200x165mm tl 60mm přírodní</t>
  </si>
  <si>
    <t>-755319662</t>
  </si>
  <si>
    <t>Ostatní konstrukce a práce, bourání</t>
  </si>
  <si>
    <t>78</t>
  </si>
  <si>
    <t>914111111</t>
  </si>
  <si>
    <t>Montáž svislé dopravní značky do velikosti 1 m2 objímkami na sloupek nebo konzolu</t>
  </si>
  <si>
    <t>-2025959403</t>
  </si>
  <si>
    <t>Montáž svislé dopravní značky základní velikosti do 1 m2 objímkami na sloupky nebo konzoly</t>
  </si>
  <si>
    <t>https://podminky.urs.cz/item/CS_URS_2024_01/914111111</t>
  </si>
  <si>
    <t>2" ..... osazení značek s evidenčním číslem mostu</t>
  </si>
  <si>
    <t>79</t>
  </si>
  <si>
    <t>40445649</t>
  </si>
  <si>
    <t>dodatkové tabulky E3-E5, E8, E14-E16 500x150mm</t>
  </si>
  <si>
    <t>1567653734</t>
  </si>
  <si>
    <t>Poznámka k položce:
značka s evidečním číslem mostu</t>
  </si>
  <si>
    <t>80</t>
  </si>
  <si>
    <t>914511111</t>
  </si>
  <si>
    <t>Montáž sloupku dopravních značek délky do 3,5 m s betonovým základem</t>
  </si>
  <si>
    <t>961874485</t>
  </si>
  <si>
    <t>Montáž sloupku dopravních značek délky do 3,5 m do betonového základu</t>
  </si>
  <si>
    <t>https://podminky.urs.cz/item/CS_URS_2024_01/914511111</t>
  </si>
  <si>
    <t>81</t>
  </si>
  <si>
    <t>40445225</t>
  </si>
  <si>
    <t>sloupek pro dopravní značku Zn D 60mm v 3,5m</t>
  </si>
  <si>
    <t>-1361380222</t>
  </si>
  <si>
    <t>82</t>
  </si>
  <si>
    <t>915131111</t>
  </si>
  <si>
    <t>Vodorovné dopravní značení přechody pro chodce, šipky, symboly základní bílá barva</t>
  </si>
  <si>
    <t>1905261786</t>
  </si>
  <si>
    <t>Vodorovné dopravní značení stříkané barvou přechody pro chodce, šipky, symboly bílé základní</t>
  </si>
  <si>
    <t>https://podminky.urs.cz/item/CS_URS_2024_01/915131111</t>
  </si>
  <si>
    <t>6*4,0*0,5" ..... přechod přes Žižkovu ulici</t>
  </si>
  <si>
    <t>83</t>
  </si>
  <si>
    <t>916231213</t>
  </si>
  <si>
    <t>Osazení chodníkového obrubníku betonového stojatého s boční opěrou do lože z betonu prostého</t>
  </si>
  <si>
    <t>1031058662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</si>
  <si>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</si>
  <si>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https://podminky.urs.cz/item/CS_URS_2024_01/916231213</t>
  </si>
  <si>
    <t>32,431+12,643" ..... u betonové zámkové dlažby</t>
  </si>
  <si>
    <t>9,954+9,844" ..... u kamenné dlažby</t>
  </si>
  <si>
    <t>84</t>
  </si>
  <si>
    <t>59217017</t>
  </si>
  <si>
    <t>obrubník betonový chodníkový 1000x100x250mm</t>
  </si>
  <si>
    <t>-1075415077</t>
  </si>
  <si>
    <t>85</t>
  </si>
  <si>
    <t>916231293</t>
  </si>
  <si>
    <t>Příplatek za osazení obloukového obrubníku</t>
  </si>
  <si>
    <t>131038786</t>
  </si>
  <si>
    <t>Osazení chodníkového obrubníku betonového se zřízením lože, s vyplněním a zatřením spár cementovou maltou Příplatek k cenám za osazení obloukového obrubníku</t>
  </si>
  <si>
    <t>https://podminky.urs.cz/item/CS_URS_2024_01/916231293</t>
  </si>
  <si>
    <t>(3,142*6,0/4)*2" ..... u betonové dlažby</t>
  </si>
  <si>
    <t>(3,142*6,0/4)*2" ..... u kamenné dlažby</t>
  </si>
  <si>
    <t>86</t>
  </si>
  <si>
    <t>962021112</t>
  </si>
  <si>
    <t>Bourání mostních zdí a pilířů z kamene</t>
  </si>
  <si>
    <t>1695956813</t>
  </si>
  <si>
    <t>Bourání mostních konstrukcí zdiva a pilířů z kamene nebo cihel</t>
  </si>
  <si>
    <t>https://podminky.urs.cz/item/CS_URS_2024_01/962021112</t>
  </si>
  <si>
    <t>2,218*2,744*0,8</t>
  </si>
  <si>
    <t>2,572*2,8*0,8</t>
  </si>
  <si>
    <t>2,266*4,072*0,8</t>
  </si>
  <si>
    <t>1,776*3,1*0,8</t>
  </si>
  <si>
    <t>"(bourání včetně základů pilíře)</t>
  </si>
  <si>
    <t>87</t>
  </si>
  <si>
    <t>962041211</t>
  </si>
  <si>
    <t>Bourání mostních zdí a pilířů z betonu prostého</t>
  </si>
  <si>
    <t>-1377401203</t>
  </si>
  <si>
    <t>Bourání mostních konstrukcí zdiva a pilířů z prostého betonu</t>
  </si>
  <si>
    <t>https://podminky.urs.cz/item/CS_URS_2024_01/962041211</t>
  </si>
  <si>
    <t>2,218*2,744*0,2</t>
  </si>
  <si>
    <t>2,572*2,8*0,2</t>
  </si>
  <si>
    <t>2,266*4,072*0,2</t>
  </si>
  <si>
    <t>1,776*3,1*0,2</t>
  </si>
  <si>
    <t>88</t>
  </si>
  <si>
    <t>963051111</t>
  </si>
  <si>
    <t>Bourání mostní nosné konstrukce z ŽB</t>
  </si>
  <si>
    <t>580668062</t>
  </si>
  <si>
    <t>Bourání mostních konstrukcí nosných konstrukcí ze železového betonu</t>
  </si>
  <si>
    <t>https://podminky.urs.cz/item/CS_URS_2024_01/963051111</t>
  </si>
  <si>
    <t>Poznámka k položce:
vybourání desek PZD 90/290/2090</t>
  </si>
  <si>
    <t>0,09*2,09*26,53</t>
  </si>
  <si>
    <t>89</t>
  </si>
  <si>
    <t>963071112</t>
  </si>
  <si>
    <t>Demontáž ocelových prvků mostů šroubovaných nebo svařovaných přes 100 kg</t>
  </si>
  <si>
    <t>782161580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</si>
  <si>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přes 100 kg</t>
  </si>
  <si>
    <t>https://podminky.urs.cz/item/CS_URS_2024_01/963071112</t>
  </si>
  <si>
    <t>Poznámka k položce:
ocelová NK včetně zábradlí
včetně odvozu na recyklaci, případný výzisk náleží objednateli</t>
  </si>
  <si>
    <t>(9,61+0,05+5,30+0,40)*1000</t>
  </si>
  <si>
    <t>90</t>
  </si>
  <si>
    <t>967043111</t>
  </si>
  <si>
    <t>Odsekání vrstvy vyrovnávacího betonu na nosné konstrukci mostů tl 150 mm</t>
  </si>
  <si>
    <t>1043889118</t>
  </si>
  <si>
    <t>Odsekání vrstvy vyrovnávacího betonu na nosné konstrukci mostů tl. do 150 mm</t>
  </si>
  <si>
    <t>https://podminky.urs.cz/item/CS_URS_2024_01/967043111</t>
  </si>
  <si>
    <t>Poznámka k položce:
odstranění pochozí vrstvy betonu tl.40 mm  na lávce</t>
  </si>
  <si>
    <t>2,11*26,40</t>
  </si>
  <si>
    <t>997</t>
  </si>
  <si>
    <t>Přesun sutě</t>
  </si>
  <si>
    <t>91</t>
  </si>
  <si>
    <t>997211511</t>
  </si>
  <si>
    <t>Vodorovná doprava suti po suchu na vzdálenost do 1 km</t>
  </si>
  <si>
    <t>-282870338</t>
  </si>
  <si>
    <t>Vodorovná doprava suti nebo vybouraných hmot suti se složením a hrubým urovnáním, na vzdálenost do 1 km</t>
  </si>
  <si>
    <t>https://podminky.urs.cz/item/CS_URS_2024_01/997211511</t>
  </si>
  <si>
    <t>58,844+14,706</t>
  </si>
  <si>
    <t>92</t>
  </si>
  <si>
    <t>997211519</t>
  </si>
  <si>
    <t>Příplatek ZKD 1 km u vodorovné dopravy suti</t>
  </si>
  <si>
    <t>-581072338</t>
  </si>
  <si>
    <t>Vodorovná doprava suti nebo vybouraných hmot suti se složením a hrubým urovnáním, na vzdálenost Příplatek k ceně za každý další započatý 1 km přes 1 km</t>
  </si>
  <si>
    <t>https://podminky.urs.cz/item/CS_URS_2024_01/997211519</t>
  </si>
  <si>
    <t>(58,844+14,706)*2</t>
  </si>
  <si>
    <t>93</t>
  </si>
  <si>
    <t>997211521</t>
  </si>
  <si>
    <t>Vodorovná doprava vybouraných hmot po suchu na vzdálenost do 1 km</t>
  </si>
  <si>
    <t>1574484146</t>
  </si>
  <si>
    <t>Vodorovná doprava suti nebo vybouraných hmot vybouraných hmot se složením a hrubým urovnáním nebo s přeložením na jiný dopravní prostředek kromě lodi, na vzdálenost do 1 km</t>
  </si>
  <si>
    <t>https://podminky.urs.cz/item/CS_URS_2024_01/997211521</t>
  </si>
  <si>
    <t>11,976+15,360</t>
  </si>
  <si>
    <t>94</t>
  </si>
  <si>
    <t>997211529</t>
  </si>
  <si>
    <t>Příplatek ZKD 1 km u vodorovné dopravy vybouraných hmot</t>
  </si>
  <si>
    <t>1846278463</t>
  </si>
  <si>
    <t>Vodorovná doprava suti nebo vybouraných hmot vybouraných hmot se složením a hrubým urovnáním nebo s přeložením na jiný dopravní prostředek kromě lodi, na vzdálenost Příplatek k ceně za každý další započatý 1 km přes 1 km</t>
  </si>
  <si>
    <t>https://podminky.urs.cz/item/CS_URS_2024_01/997211529</t>
  </si>
  <si>
    <t>(11,976+15,360)*2</t>
  </si>
  <si>
    <t>95</t>
  </si>
  <si>
    <t>997221615</t>
  </si>
  <si>
    <t>Poplatek za uložení na skládce (skládkovné) stavebního odpadu betonového kód odpadu 17 01 01</t>
  </si>
  <si>
    <t>-550191387</t>
  </si>
  <si>
    <t>Poplatek za uložení stavebního odpadu na skládce (skládkovné) z prostého betonu zatříděného do Katalogu odpadů pod kódem 17 01 01</t>
  </si>
  <si>
    <t>https://podminky.urs.cz/item/CS_URS_2024_01/997221615</t>
  </si>
  <si>
    <t>58,844+11,976+14,706</t>
  </si>
  <si>
    <t>998</t>
  </si>
  <si>
    <t>Přesun hmot</t>
  </si>
  <si>
    <t>96</t>
  </si>
  <si>
    <t>998214111</t>
  </si>
  <si>
    <t>Přesun hmot pro mosty montované z dílců ŽB nebo předpjatých v do 20 m</t>
  </si>
  <si>
    <t>-538224896</t>
  </si>
  <si>
    <t>Přesun hmot pro mosty montované z dílců železobetonových nebo předpjatých vodorovná dopravní vzdálenost do 100 m výška mostu do 20 m</t>
  </si>
  <si>
    <t>https://podminky.urs.cz/item/CS_URS_2024_01/998214111</t>
  </si>
  <si>
    <t>PSV</t>
  </si>
  <si>
    <t>Práce a dodávky PSV</t>
  </si>
  <si>
    <t>711</t>
  </si>
  <si>
    <t>Izolace proti vodě, vlhkosti a plynům</t>
  </si>
  <si>
    <t>97</t>
  </si>
  <si>
    <t>711001R</t>
  </si>
  <si>
    <t>izolační souvrství (komplet) - pochozí izolace s křemičitým vsypem</t>
  </si>
  <si>
    <t>1006700986</t>
  </si>
  <si>
    <t>izolační souvrství (komplet)</t>
  </si>
  <si>
    <t>25,35*4,0" ..... mostovka</t>
  </si>
  <si>
    <t>3,3*0,25*4" ..... křídla</t>
  </si>
  <si>
    <t>4,0*0,25*2" ..... závěrné zídky</t>
  </si>
  <si>
    <t>98</t>
  </si>
  <si>
    <t>711111001</t>
  </si>
  <si>
    <t>Provedení izolace proti zemní vlhkosti vodorovné za studena nátěrem penetračním</t>
  </si>
  <si>
    <t>1147808477</t>
  </si>
  <si>
    <t>Provedení izolace proti zemní vlhkosti natěradly a tmely za studena na ploše vodorovné V nátěrem penetračním</t>
  </si>
  <si>
    <t>https://podminky.urs.cz/item/CS_URS_2024_01/711111001</t>
  </si>
  <si>
    <t>1,2*4,0+1,2*4,0</t>
  </si>
  <si>
    <t>99</t>
  </si>
  <si>
    <t>11163150</t>
  </si>
  <si>
    <t>lak penetrační asfaltový</t>
  </si>
  <si>
    <t>458115754</t>
  </si>
  <si>
    <t>9,6*0,0003 'Přepočtené koeficientem množství</t>
  </si>
  <si>
    <t>100</t>
  </si>
  <si>
    <t>711111002</t>
  </si>
  <si>
    <t>Provedení izolace proti zemní vlhkosti vodorovné za studena lakem asfaltovým</t>
  </si>
  <si>
    <t>-1891156040</t>
  </si>
  <si>
    <t>Provedení izolace proti zemní vlhkosti natěradly a tmely za studena na ploše vodorovné V nátěrem lakem asfaltovým</t>
  </si>
  <si>
    <t>https://podminky.urs.cz/item/CS_URS_2024_01/711111002</t>
  </si>
  <si>
    <t>2*(1,2*4,0+1,2*4,0)</t>
  </si>
  <si>
    <t>101</t>
  </si>
  <si>
    <t>11163155</t>
  </si>
  <si>
    <t>lak hydroizolační z modifikovaného asfaltu</t>
  </si>
  <si>
    <t>1692944037</t>
  </si>
  <si>
    <t>19,2*0,00035 'Přepočtené koeficientem množství</t>
  </si>
  <si>
    <t>102</t>
  </si>
  <si>
    <t>711112001</t>
  </si>
  <si>
    <t>Provedení izolace proti zemní vlhkosti svislé za studena nátěrem penetračním</t>
  </si>
  <si>
    <t>-1303349140</t>
  </si>
  <si>
    <t>Provedení izolace proti zemní vlhkosti natěradly a tmely za studena na ploše svislé S nátěrem penetračním</t>
  </si>
  <si>
    <t>https://podminky.urs.cz/item/CS_URS_2024_01/711112001</t>
  </si>
  <si>
    <t>(11,28+11,52+68,089)*0,9</t>
  </si>
  <si>
    <t>103</t>
  </si>
  <si>
    <t>475136735</t>
  </si>
  <si>
    <t>Poznámka k položce:
Spotřeba 0,3-0,4kg/m2</t>
  </si>
  <si>
    <t>81,8</t>
  </si>
  <si>
    <t>81,8*0,0003 'Přepočtené koeficientem množství</t>
  </si>
  <si>
    <t>104</t>
  </si>
  <si>
    <t>711112002</t>
  </si>
  <si>
    <t>Provedení izolace proti zemní vlhkosti svislé za studena lakem asfaltovým</t>
  </si>
  <si>
    <t>1170959473</t>
  </si>
  <si>
    <t>Provedení izolace proti zemní vlhkosti natěradly a tmely za studena na ploše svislé S nátěrem lakem asfaltovým</t>
  </si>
  <si>
    <t>https://podminky.urs.cz/item/CS_URS_2024_01/711112002</t>
  </si>
  <si>
    <t>(11,28+11,52+68,089)*0,9*2</t>
  </si>
  <si>
    <t>105</t>
  </si>
  <si>
    <t>1320611116</t>
  </si>
  <si>
    <t>163,6</t>
  </si>
  <si>
    <t>163,6*0,00035 'Přepočtené koeficientem množství</t>
  </si>
  <si>
    <t>106</t>
  </si>
  <si>
    <t>711491172</t>
  </si>
  <si>
    <t>Provedení doplňků izolace proti vodě na vodorovné ploše z textilií vrstva ochranná</t>
  </si>
  <si>
    <t>-202127954</t>
  </si>
  <si>
    <t>Provedení doplňků izolace proti vodě textilií na ploše vodorovné V vrstva ochranná</t>
  </si>
  <si>
    <t>https://podminky.urs.cz/item/CS_URS_2024_01/711491172</t>
  </si>
  <si>
    <t>107</t>
  </si>
  <si>
    <t>69311006</t>
  </si>
  <si>
    <t>geotextilie tkaná separační, filtrační, výztužná PP pevnost v tahu 15kN/m</t>
  </si>
  <si>
    <t>-329358977</t>
  </si>
  <si>
    <t>9,6*1,05 'Přepočtené koeficientem množství</t>
  </si>
  <si>
    <t>108</t>
  </si>
  <si>
    <t>711491272</t>
  </si>
  <si>
    <t>Provedení doplňků izolace proti vodě na ploše svislé z textilií vrstva ochranná</t>
  </si>
  <si>
    <t>-57748687</t>
  </si>
  <si>
    <t>Provedení doplňků izolace proti vodě textilií na ploše svislé S vrstva ochranná</t>
  </si>
  <si>
    <t>https://podminky.urs.cz/item/CS_URS_2024_01/711491272</t>
  </si>
  <si>
    <t>109</t>
  </si>
  <si>
    <t>1195357298</t>
  </si>
  <si>
    <t>81,8*1,05 'Přepočtené koeficientem množství</t>
  </si>
  <si>
    <t>110</t>
  </si>
  <si>
    <t>998711101</t>
  </si>
  <si>
    <t>Přesun hmot tonážní pro izolace proti vodě, vlhkosti a plynům v objektech v do 6 m</t>
  </si>
  <si>
    <t>816780371</t>
  </si>
  <si>
    <t>Přesun hmot pro izolace proti vodě, vlhkosti a plynům stanovený z hmotnosti přesunovaného materiálu vodorovná dopravní vzdálenost do 50 m základní v objektech výšky do 6 m</t>
  </si>
  <si>
    <t>https://podminky.urs.cz/item/CS_URS_2024_01/998711101</t>
  </si>
  <si>
    <t>767</t>
  </si>
  <si>
    <t>Konstrukce zámečnické</t>
  </si>
  <si>
    <t>111</t>
  </si>
  <si>
    <t>767006R</t>
  </si>
  <si>
    <t>Montáž zábradlí rovného z trubek do ocelové konstrukce hm nad 45 kg</t>
  </si>
  <si>
    <t>2063669909</t>
  </si>
  <si>
    <t>Montáž zábradlí rovného z trubek nebo tenkostěnných profilů na ocelovou konstrukci, hmotnosti 1 m zábradlí přes 45 kg</t>
  </si>
  <si>
    <t>https://podminky.urs.cz/item/CS_URS_2024_01/767006R</t>
  </si>
  <si>
    <t>Poznámka k položce:
nerez sloupky pr.25 mm uchyceny pomocí závitů do pouzder</t>
  </si>
  <si>
    <t>2*32,6</t>
  </si>
  <si>
    <t>112</t>
  </si>
  <si>
    <t>13010018R</t>
  </si>
  <si>
    <t>tyč ocelová kruhová nerez A4;  D 25mm; délka 1,21 m</t>
  </si>
  <si>
    <t>-1040631224</t>
  </si>
  <si>
    <t>tyč ocelová kruhová nerez  D 25mm
materiál nerez A4 (viz PD Technická zpráva)</t>
  </si>
  <si>
    <t>(2*32,6/0,13+2,462)</t>
  </si>
  <si>
    <t>113</t>
  </si>
  <si>
    <t>767165111</t>
  </si>
  <si>
    <t>Montáž zábradlí rovného madla z trubek nebo tenkostěnných profilů šroubovaného</t>
  </si>
  <si>
    <t>-213957830</t>
  </si>
  <si>
    <t>Montáž zábradlí rovného madel z trubek nebo tenkostěnných profilů šroubováním</t>
  </si>
  <si>
    <t>https://podminky.urs.cz/item/CS_URS_2024_01/767165111</t>
  </si>
  <si>
    <t>114</t>
  </si>
  <si>
    <t>13611228</t>
  </si>
  <si>
    <t>plech ocelový hladký jakost S235JR tl 10mm tabule</t>
  </si>
  <si>
    <t>1252190168</t>
  </si>
  <si>
    <t>Poznámka k položce:
MADLO ZÁBRADLÍ
v indexu ceny je zahrnut náklad na úpravu plechu
v koeficientu množství je zahrnut materiál pro napojení svislé výplně zábradlí</t>
  </si>
  <si>
    <t>(0,06+0,17+0,06)*0,01*2*32,6*7,850</t>
  </si>
  <si>
    <t>1,484*1,2 'Přepočtené koeficientem množství</t>
  </si>
  <si>
    <t>115</t>
  </si>
  <si>
    <t>767995111</t>
  </si>
  <si>
    <t>Montáž atypických zámečnických konstrukcí hm do 5 kg</t>
  </si>
  <si>
    <t>1611452215</t>
  </si>
  <si>
    <t>Montáž ostatních atypických zámečnických konstrukcí hmotnosti do 5 kg</t>
  </si>
  <si>
    <t>https://podminky.urs.cz/item/CS_URS_2024_01/767995111</t>
  </si>
  <si>
    <t>Poznámka k položce:
osazení (zabetonování) pouzder pro kotvení zábradlí do nosné konstrukce</t>
  </si>
  <si>
    <t xml:space="preserve">504*0,850" ..... pouzdra (nerez A4) pro kotvení zábradlí </t>
  </si>
  <si>
    <t>2*18*0,110" .....pouzdro (nerez A4)  M12</t>
  </si>
  <si>
    <t>2*22*0,160" ..... pouzdro (nerez A4)  M16</t>
  </si>
  <si>
    <t>116</t>
  </si>
  <si>
    <t>767002R</t>
  </si>
  <si>
    <t>kotevní pouzdra pro kotvení zábradlí, nerez ocel A4</t>
  </si>
  <si>
    <t>627206239</t>
  </si>
  <si>
    <t>kotevní pouzdra pro kotvení zábradlí - nerez ocel</t>
  </si>
  <si>
    <t>117</t>
  </si>
  <si>
    <t>767003R</t>
  </si>
  <si>
    <t>kotevní pouzdra M12, nerez ocel A4</t>
  </si>
  <si>
    <t>470406181</t>
  </si>
  <si>
    <t>kotevní pouzdra M12</t>
  </si>
  <si>
    <t>2*18</t>
  </si>
  <si>
    <t>118</t>
  </si>
  <si>
    <t>767004R</t>
  </si>
  <si>
    <t>kotevní pouzdra M16, nerez ocel A4</t>
  </si>
  <si>
    <t>910538311</t>
  </si>
  <si>
    <t>kotevní pouzdra M16</t>
  </si>
  <si>
    <t>2*22</t>
  </si>
  <si>
    <t>119</t>
  </si>
  <si>
    <t>767995113</t>
  </si>
  <si>
    <t>Montáž atypických zámečnických konstrukcí hm přes 10 do 20 kg</t>
  </si>
  <si>
    <t>-1144680645</t>
  </si>
  <si>
    <t>Montáž ostatních atypických zámečnických konstrukcí hmotnosti přes 10 do 20 kg</t>
  </si>
  <si>
    <t>https://podminky.urs.cz/item/CS_URS_2024_01/767995113</t>
  </si>
  <si>
    <t>527,0</t>
  </si>
  <si>
    <t>120</t>
  </si>
  <si>
    <t>767005R</t>
  </si>
  <si>
    <t>nerez rošt - výplň mezi nosnými panely; 20x120 mm</t>
  </si>
  <si>
    <t>736318875</t>
  </si>
  <si>
    <t>rošt - výplň mezi nosnými panely; 20x120 mm; nerez A4 (1.4401)</t>
  </si>
  <si>
    <t>121</t>
  </si>
  <si>
    <t>767995116</t>
  </si>
  <si>
    <t>Montáž atypických zámečnických konstrukcí hm přes 100 do 250 kg</t>
  </si>
  <si>
    <t>-674614828</t>
  </si>
  <si>
    <t>Montáž ostatních atypických zámečnických konstrukcí hmotnosti přes 100 do 250 kg</t>
  </si>
  <si>
    <t>https://podminky.urs.cz/item/CS_URS_2024_01/767995116</t>
  </si>
  <si>
    <t>Poznámka k položce:
2 ks; přechod spáry u závěrné zídky</t>
  </si>
  <si>
    <t>2*0,20*4,0*0,010*8000" ..... montáž nerezového plechu A4 (1.4401) s protiskluzovým profilováním</t>
  </si>
  <si>
    <t>122</t>
  </si>
  <si>
    <t>767001R</t>
  </si>
  <si>
    <t>nerezový plech s protiskluzovým profilováním tl.10 mm</t>
  </si>
  <si>
    <t>-974336708</t>
  </si>
  <si>
    <t>nerezový plech profilovaný tl.15 mm; nerez A4 (1.4401)</t>
  </si>
  <si>
    <t>2*0,20*4,0*0,010*8000</t>
  </si>
  <si>
    <t>" ...... 2 ks; přechod spáry u závěrné zídky</t>
  </si>
  <si>
    <t>123</t>
  </si>
  <si>
    <t>767996803R</t>
  </si>
  <si>
    <t>Demontáž atypických zámečnických konstrukcí rozebráním hmotnosti jednotlivých dílů do 250 kg</t>
  </si>
  <si>
    <t>-1316154375</t>
  </si>
  <si>
    <t>Demontáž ostatních zámečnických konstrukcí o hmotnosti jednotlivých dílů rozebráním přes 100 do 250 kg</t>
  </si>
  <si>
    <t>Poznámka k položce:
včetně odvozu na recyklaci, případný výzisk náleží objednateli</t>
  </si>
  <si>
    <t>3*2*50,0" ..... mostní ložiska; ODHAD</t>
  </si>
  <si>
    <t>124</t>
  </si>
  <si>
    <t>998767101</t>
  </si>
  <si>
    <t>Přesun hmot tonážní pro zámečnické konstrukce v objektech v do 6 m</t>
  </si>
  <si>
    <t>1038643132</t>
  </si>
  <si>
    <t>Přesun hmot pro zámečnické konstrukce stanovený z hmotnosti přesunovaného materiálu vodorovná dopravní vzdálenost do 50 m základní v objektech výšky do 6 m</t>
  </si>
  <si>
    <t>https://podminky.urs.cz/item/CS_URS_2024_01/998767101</t>
  </si>
  <si>
    <t>783</t>
  </si>
  <si>
    <t>Dokončovací práce - nátěry</t>
  </si>
  <si>
    <t>125</t>
  </si>
  <si>
    <t>783334201</t>
  </si>
  <si>
    <t>Základní antikorozní jednonásobný epoxidový nátěr zámečnických konstrukcí</t>
  </si>
  <si>
    <t>1698578818</t>
  </si>
  <si>
    <t>Základní antikorozní nátěr zámečnických konstrukcí jednonásobný epoxidový</t>
  </si>
  <si>
    <t>https://podminky.urs.cz/item/CS_URS_2024_01/783334201</t>
  </si>
  <si>
    <t>Poznámka k položce:
madlo zábradlí</t>
  </si>
  <si>
    <t>(0,060+0,170+0,060)*2*1,1*2*32,6</t>
  </si>
  <si>
    <t>126</t>
  </si>
  <si>
    <t>783335101</t>
  </si>
  <si>
    <t>Mezinátěr jednonásobný epoxidový mezinátěr zámečnických konstrukcí</t>
  </si>
  <si>
    <t>-260291913</t>
  </si>
  <si>
    <t>Mezinátěr zámečnických konstrukcí jednonásobný epoxidový</t>
  </si>
  <si>
    <t>https://podminky.urs.cz/item/CS_URS_2024_01/783335101</t>
  </si>
  <si>
    <t>127</t>
  </si>
  <si>
    <t>783337101</t>
  </si>
  <si>
    <t>Krycí jednonásobný epoxidový nátěr zámečnických konstrukcí</t>
  </si>
  <si>
    <t>2098345917</t>
  </si>
  <si>
    <t>Krycí nátěr (email) zámečnických konstrukcí jednonásobný epoxidový</t>
  </si>
  <si>
    <t>https://podminky.urs.cz/item/CS_URS_2024_01/783337101</t>
  </si>
  <si>
    <t>VRN6</t>
  </si>
  <si>
    <t>Územní vlivy</t>
  </si>
  <si>
    <t>128</t>
  </si>
  <si>
    <t>063204001</t>
  </si>
  <si>
    <t>Potápěčské práce v hloubce do 13 m</t>
  </si>
  <si>
    <t>…kpl</t>
  </si>
  <si>
    <t>515273174</t>
  </si>
  <si>
    <t>https://podminky.urs.cz/item/CS_URS_2023_02/063204001</t>
  </si>
  <si>
    <t>SO 301 - Přeložka kanalizace - Nábřežní</t>
  </si>
  <si>
    <t>HSV - HSV</t>
  </si>
  <si>
    <t xml:space="preserve">    301 - přeložka kanalizace</t>
  </si>
  <si>
    <t>301</t>
  </si>
  <si>
    <t>přeložka kanalizace</t>
  </si>
  <si>
    <t>provedení přeložky kanalizace</t>
  </si>
  <si>
    <t>960844311</t>
  </si>
  <si>
    <t>002R</t>
  </si>
  <si>
    <t>vedlejší a ostatní náklady</t>
  </si>
  <si>
    <t>339675611</t>
  </si>
  <si>
    <t>SO 402 - Veřejné osvětlení - Nábřežní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</si>
  <si>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</si>
  <si>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</si>
  <si>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</si>
  <si>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</si>
  <si>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-232018966</t>
  </si>
  <si>
    <t>3,39*1,8</t>
  </si>
  <si>
    <t>311274143</t>
  </si>
  <si>
    <t>Zdivo nosné z tvárnic dutinových z betonu lehkého keramického tl 240 mm</t>
  </si>
  <si>
    <t>-540313524</t>
  </si>
  <si>
    <t>Zdivo z tvárnic z betonu lehkého keramického nosné na pero a drážku, na jakoukoliv maltu z tvárnic dutinových, tloušťky zdiva 240 mm</t>
  </si>
  <si>
    <t>https://podminky.urs.cz/item/CS_URS_2024_01/311274143</t>
  </si>
  <si>
    <t>0,5*0,6*0,6</t>
  </si>
  <si>
    <t>312311974</t>
  </si>
  <si>
    <t>Výplňová zeď z betonu prostého tř. C 25/30 do ztraceného bednění z desek</t>
  </si>
  <si>
    <t>-1256495743</t>
  </si>
  <si>
    <t>Nadzákladové zdi z betonu prostého výplňové do ztraceného bednění z desek, beton tř. C 25/30</t>
  </si>
  <si>
    <t>https://podminky.urs.cz/item/CS_URS_2024_01/312311974</t>
  </si>
  <si>
    <t>741</t>
  </si>
  <si>
    <t>Elektroinstalace - silnoproud</t>
  </si>
  <si>
    <t>741110101</t>
  </si>
  <si>
    <t>Montáž trubka pancéřová plastová tuhá D přes 16 do 23 mm uložená pevně</t>
  </si>
  <si>
    <t>-1854546971</t>
  </si>
  <si>
    <t>Montáž trubek pancéřových elektroinstalačních s nasunutím nebo našroubováním do krabic plastových tuhých, uložených pevně, Ø přes 16 do 23 mm</t>
  </si>
  <si>
    <t>https://podminky.urs.cz/item/CS_URS_2024_01/741110101</t>
  </si>
  <si>
    <t>32,5+32,5</t>
  </si>
  <si>
    <t>741110204</t>
  </si>
  <si>
    <t>Montáž trubka pancéřová kovová tuhá bezzávitová D přes 42 mm uložená pevně</t>
  </si>
  <si>
    <t>240435009</t>
  </si>
  <si>
    <t>Montáž trubek pancéřových elektroinstalačních s nasunutím nebo našroubováním do krabic kovových tuhých bez závitu nelakovaných, uložených pevně, Ø přes 42 mm</t>
  </si>
  <si>
    <t>https://podminky.urs.cz/item/CS_URS_2024_01/741110204</t>
  </si>
  <si>
    <t>1233156</t>
  </si>
  <si>
    <t>TRUBKA TUHA 1532HF FA CERNA /3M/</t>
  </si>
  <si>
    <t>-1275940077</t>
  </si>
  <si>
    <t>UV stab</t>
  </si>
  <si>
    <t xml:space="preserve">32,5+32,5   </t>
  </si>
  <si>
    <t>R10</t>
  </si>
  <si>
    <t>ocelová nerez chránička s hrdlem</t>
  </si>
  <si>
    <t>-848927107</t>
  </si>
  <si>
    <t>včetně navaření hrdel</t>
  </si>
  <si>
    <t>HLT.254707</t>
  </si>
  <si>
    <t>Objímka potrubí nerez. MP-SRN 63 M10</t>
  </si>
  <si>
    <t>-1532476748</t>
  </si>
  <si>
    <t>HLT.58670</t>
  </si>
  <si>
    <t>Závitová tyč AM10x1000 A4-70</t>
  </si>
  <si>
    <t>-59322308</t>
  </si>
  <si>
    <t>17*0,4</t>
  </si>
  <si>
    <t>741132101</t>
  </si>
  <si>
    <t>Ukončení kabelů 2x1,5 až 4 mm2 smršťovací koncovkou nebo páskem bez letování</t>
  </si>
  <si>
    <t>1314186246</t>
  </si>
  <si>
    <t>Ukončení kabelů smršťovací koncovkou nebo páskou se zapojením bez letování, počtu a průřezu žil 2x1,5 až 4 mm2</t>
  </si>
  <si>
    <t>https://podminky.urs.cz/item/CS_URS_2024_01/741132101</t>
  </si>
  <si>
    <t>741132132</t>
  </si>
  <si>
    <t>Ukončení kabelů 4x10 mm2 smršťovací koncovkou nebo páskem bez letování</t>
  </si>
  <si>
    <t>-950488843</t>
  </si>
  <si>
    <t>Ukončení kabelů smršťovací koncovkou nebo páskou se zapojením bez letování, počtu a průřezu žil 4x10 mm2</t>
  </si>
  <si>
    <t>https://podminky.urs.cz/item/CS_URS_2024_01/741132132</t>
  </si>
  <si>
    <t>34382003</t>
  </si>
  <si>
    <t>páska elektroizolační 15mm,10m, tl 0,15mm</t>
  </si>
  <si>
    <t>-1015015262</t>
  </si>
  <si>
    <t>741136051</t>
  </si>
  <si>
    <t>Propojení kabel silový ohebný bez stínění spojkou do 1 kV 4x1,5 až 6 mm2</t>
  </si>
  <si>
    <t>941096133</t>
  </si>
  <si>
    <t>Propojení kabelů nebo vodičů spojkou venkovní teplem smršťovací kabelů silových ohebných bez stínění nebo pláště počtu a průřezu žil 4x1,5 až 6 mm2</t>
  </si>
  <si>
    <t>https://podminky.urs.cz/item/CS_URS_2024_01/741136051</t>
  </si>
  <si>
    <t>propojení LED pásku a napájecho kabelu</t>
  </si>
  <si>
    <t>2*8</t>
  </si>
  <si>
    <t>741210003</t>
  </si>
  <si>
    <t>Montáž rozvodnice oceloplechová nebo plastová běžná do 100 kg</t>
  </si>
  <si>
    <t>1464095276</t>
  </si>
  <si>
    <t>Montáž rozvodnic oceloplechových nebo plastových bez zapojení vodičů běžných, hmotnosti do 100 kg</t>
  </si>
  <si>
    <t>https://podminky.urs.cz/item/CS_URS_2024_01/741210003</t>
  </si>
  <si>
    <t>R6</t>
  </si>
  <si>
    <t>Rozvaděč VO</t>
  </si>
  <si>
    <t>-1815702515</t>
  </si>
  <si>
    <t>výrobní dokumentace, dodávka a montáž</t>
  </si>
  <si>
    <t>nerezová lakovaná skříň, stříška, podstavec</t>
  </si>
  <si>
    <t>kompltní přístrojové vybavení</t>
  </si>
  <si>
    <t>741372041</t>
  </si>
  <si>
    <t>Montáž svítidlo LED interiérové přisazené stropní páskové samolepící se zapojením vodičů</t>
  </si>
  <si>
    <t>1431868831</t>
  </si>
  <si>
    <t>Montáž svítidel s integrovaným zdrojem LED se zapojením vodičů interiérových přisazených stropních páskových samolepících</t>
  </si>
  <si>
    <t>https://podminky.urs.cz/item/CS_URS_2024_01/741372041</t>
  </si>
  <si>
    <t>R3</t>
  </si>
  <si>
    <t>LED pásek pro venkovní použití</t>
  </si>
  <si>
    <t>-771579444</t>
  </si>
  <si>
    <t>741410041</t>
  </si>
  <si>
    <t>Montáž drátu nebo lana uzemňovacího průměru do 10 mm v městské zástavbě v zemi</t>
  </si>
  <si>
    <t>-1129822037</t>
  </si>
  <si>
    <t>Montáž uzemňovacího vedení s upevněním, propojením a připojením pomocí svorek v zemi s izolací spojů drátu nebo lana Ø do 10 mm v městské zástavbě</t>
  </si>
  <si>
    <t>https://podminky.urs.cz/item/CS_URS_2024_01/741410041</t>
  </si>
  <si>
    <t>10+5</t>
  </si>
  <si>
    <t>35441073</t>
  </si>
  <si>
    <t>drát D 10mm FeZn</t>
  </si>
  <si>
    <t>-870933918</t>
  </si>
  <si>
    <t>15/1,61</t>
  </si>
  <si>
    <t>741420021</t>
  </si>
  <si>
    <t>Montáž svorka hromosvodná se 2 šrouby</t>
  </si>
  <si>
    <t>841314097</t>
  </si>
  <si>
    <t>Montáž hromosvodného vedení svorek se 2 šrouby</t>
  </si>
  <si>
    <t>https://podminky.urs.cz/item/CS_URS_2024_01/741420021</t>
  </si>
  <si>
    <t>10+2</t>
  </si>
  <si>
    <t>1186183</t>
  </si>
  <si>
    <t>SVORKA SP</t>
  </si>
  <si>
    <t>-348880815</t>
  </si>
  <si>
    <t>1186184</t>
  </si>
  <si>
    <t>SVORKA SS</t>
  </si>
  <si>
    <t>468915346</t>
  </si>
  <si>
    <t>-253367293</t>
  </si>
  <si>
    <t>pouzdro LED pásku</t>
  </si>
  <si>
    <t>0,3*(32,5+32,5)</t>
  </si>
  <si>
    <t>chránička</t>
  </si>
  <si>
    <t>2*(1,5+1,5)</t>
  </si>
  <si>
    <t>R1</t>
  </si>
  <si>
    <t>poudro LED pásku, včetně optického krytu</t>
  </si>
  <si>
    <t>-1016985787</t>
  </si>
  <si>
    <t>55261303</t>
  </si>
  <si>
    <t>trubka z ušlechtilé oceli (nerez) lisovací spoj dl 6m d 28</t>
  </si>
  <si>
    <t>1145296677</t>
  </si>
  <si>
    <t>1,5+1,5</t>
  </si>
  <si>
    <t>Práce a dodávky M</t>
  </si>
  <si>
    <t>21-M</t>
  </si>
  <si>
    <t>Elektromontáže</t>
  </si>
  <si>
    <t>R7</t>
  </si>
  <si>
    <t>Drobný montážní materiál a práce</t>
  </si>
  <si>
    <t>KPL</t>
  </si>
  <si>
    <t>256</t>
  </si>
  <si>
    <t>785372784</t>
  </si>
  <si>
    <t>210101233</t>
  </si>
  <si>
    <t>Propojení kabelů celoplastových spojkou do 1 kV venkovní smršťovací SVCZ 1 až 5 žíly do 4x10 až 16 mm2</t>
  </si>
  <si>
    <t>1920444071</t>
  </si>
  <si>
    <t>Propojení kabelů nebo vodičů spojkou do 1 kV venkovní smršťovací kabelů celoplastových, počtu a průřezu žil do 4 x 10 až 16 mm2</t>
  </si>
  <si>
    <t>https://podminky.urs.cz/item/CS_URS_2024_01/210101233</t>
  </si>
  <si>
    <t>35436029</t>
  </si>
  <si>
    <t>spojka kabelová smršťovaná přímá do 1kV 91ahsc-35 3-4ž.x6-35mm</t>
  </si>
  <si>
    <t>-869381011</t>
  </si>
  <si>
    <t>210204002</t>
  </si>
  <si>
    <t>Montáž stožárů osvětlení parkových ocelových</t>
  </si>
  <si>
    <t>-1637938512</t>
  </si>
  <si>
    <t>https://podminky.urs.cz/item/CS_URS_2024_01/210204002</t>
  </si>
  <si>
    <t>218202013</t>
  </si>
  <si>
    <t>Demontáž svítidla výbojkového průmyslového nebo venkovního z výložníku</t>
  </si>
  <si>
    <t>1484212863</t>
  </si>
  <si>
    <t>Demontáž svítidel výbojkových s odpojením vodičů průmyslových nebo venkovních z výložníku</t>
  </si>
  <si>
    <t>https://podminky.urs.cz/item/CS_URS_2024_01/218202013</t>
  </si>
  <si>
    <t>218204002</t>
  </si>
  <si>
    <t>Demontáž stožárů osvětlení parkových ocelových</t>
  </si>
  <si>
    <t>-312611109</t>
  </si>
  <si>
    <t>https://podminky.urs.cz/item/CS_URS_2024_01/218204002</t>
  </si>
  <si>
    <t>210280003</t>
  </si>
  <si>
    <t>Zkoušky a prohlídky el rozvodů a zařízení celková prohlídka pro objem montážních prací přes 500 do 1 000 tis Kč</t>
  </si>
  <si>
    <t>798378633</t>
  </si>
  <si>
    <t>Zkoušky a prohlídky elektrických rozvodů a zařízení celková prohlídka, zkoušení, měření a vyhotovení revizní zprávy pro objem montážních prací přes 500 do 1000 tisíc Kč</t>
  </si>
  <si>
    <t>https://podminky.urs.cz/item/CS_URS_2024_01/210280003</t>
  </si>
  <si>
    <t>210812001</t>
  </si>
  <si>
    <t>Montáž kabelu Cu plného nebo laněného do 1 kV žíly 2x1,5 až 6 mm2 (např. CYKY) bez ukončení uloženého volně nebo v liště</t>
  </si>
  <si>
    <t>-2112483744</t>
  </si>
  <si>
    <t>Montáž izolovaných kabelů měděných do 1 kV bez ukončení plných nebo laněných kulatých (např. CYKY, CHKE-R) uložených volně nebo v liště počtu a průřezu žil 2x1,5 až 6 mm2</t>
  </si>
  <si>
    <t>https://podminky.urs.cz/item/CS_URS_2024_01/210812001</t>
  </si>
  <si>
    <t>34111012</t>
  </si>
  <si>
    <t>kabel instalační jádro Cu plné izolace PVC plášť PVC 450/750V (CYKY) 2x4mm2</t>
  </si>
  <si>
    <t>826175886</t>
  </si>
  <si>
    <t>95*1,15 'Přepočtené koeficientem množství</t>
  </si>
  <si>
    <t>210812033</t>
  </si>
  <si>
    <t>Montáž kabelu Cu plného nebo laněného do 1 kV žíly 4x6 až 10 mm2 (např. CYKY) bez ukončení uloženého volně nebo v liště</t>
  </si>
  <si>
    <t>-977153430</t>
  </si>
  <si>
    <t>Montáž izolovaných kabelů měděných do 1 kV bez ukončení plných nebo laněných kulatých (např. CYKY, CHKE-R) uložených volně nebo v liště počtu a průřezu žil 4x6 až 10 mm2</t>
  </si>
  <si>
    <t>https://podminky.urs.cz/item/CS_URS_2024_01/210812033</t>
  </si>
  <si>
    <t>65+5</t>
  </si>
  <si>
    <t>34111076</t>
  </si>
  <si>
    <t>kabel instalační jádro Cu plné izolace PVC plášť PVC 450/750V (CYKY) 4x10mm2</t>
  </si>
  <si>
    <t>900695859</t>
  </si>
  <si>
    <t>75*1,15 'Přepočtené koeficientem množství</t>
  </si>
  <si>
    <t>218812033</t>
  </si>
  <si>
    <t>Demontáž kabelů Cu plných nebo laněných kulatých do 1 kV žíly 4x6 až 10 mm2 (např. CYKY) bez odpojení vodičů uložených volně nebo v liště</t>
  </si>
  <si>
    <t>829791407</t>
  </si>
  <si>
    <t>Demontáž izolovaných kabelů měděných do 1 kV bez odpojení vodičů plných nebo laněných kulatých (např. CYKY, CHKE-R) uložených volně nebo v liště počtu a průřezu žil 4x6 až 10 mm2</t>
  </si>
  <si>
    <t>https://podminky.urs.cz/item/CS_URS_2024_01/218812033</t>
  </si>
  <si>
    <t>46-M</t>
  </si>
  <si>
    <t>Zemní práce při extr.mont.pracích</t>
  </si>
  <si>
    <t>460141112</t>
  </si>
  <si>
    <t>Hloubení nezapažených jam při elektromontážích strojně v hornině tř I skupiny 3</t>
  </si>
  <si>
    <t>-418004395</t>
  </si>
  <si>
    <t>Hloubení nezapažených jam strojně včetně urovnáním dna s přemístěním výkopku do vzdálenosti 3 m od okraje jámy nebo s naložením na dopravní prostředek v hornině třídy těžitelnosti I skupiny 3</t>
  </si>
  <si>
    <t>https://podminky.urs.cz/item/CS_URS_2024_01/460141112</t>
  </si>
  <si>
    <t>0,5*0,6*0,8</t>
  </si>
  <si>
    <t>460080014</t>
  </si>
  <si>
    <t>Základové konstrukce při elektromontážích z monolitického betonu tř. C 16/20</t>
  </si>
  <si>
    <t>-1067694874</t>
  </si>
  <si>
    <t>Základové konstrukce základ bez bednění do rostlé zeminy z monolitického betonu tř. C 16/20</t>
  </si>
  <si>
    <t>https://podminky.urs.cz/item/CS_URS_2024_01/460080014</t>
  </si>
  <si>
    <t>0,5*0,6*0,9</t>
  </si>
  <si>
    <t>58932940</t>
  </si>
  <si>
    <t>beton C 25/30 XF3 kamenivo frakce 0/8</t>
  </si>
  <si>
    <t>-533162323</t>
  </si>
  <si>
    <t>34571350</t>
  </si>
  <si>
    <t>trubka elektroinstalační ohebná dvouplášťová korugovaná (chránička) D 32/40mm, HDPE+LDPE</t>
  </si>
  <si>
    <t>350124037</t>
  </si>
  <si>
    <t>460161152</t>
  </si>
  <si>
    <t>Hloubení kabelových rýh ručně š 35 cm hl 60 cm v hornině tř I skupiny 3</t>
  </si>
  <si>
    <t>-679846281</t>
  </si>
  <si>
    <t>Hloubení zapažených i nezapažených kabelových rýh ručně včetně urovnání dna s přemístěním výkopku do vzdálenosti 3 m od okraje jámy nebo s naložením na dopravní prostředek šířky 35 cm hloubky 60 cm v hornině třídy těžitelnosti I skupiny 3</t>
  </si>
  <si>
    <t>https://podminky.urs.cz/item/CS_URS_2024_01/460161152</t>
  </si>
  <si>
    <t>460661313</t>
  </si>
  <si>
    <t>Kabelové lože z písku pro kabely nn kryté betonovou deskou š lože přes 40 do 50 cm</t>
  </si>
  <si>
    <t>1159111352</t>
  </si>
  <si>
    <t>Kabelové lože z písku včetně podsypu, zhutnění a urovnání povrchu pro kabely nn zakryté betonovými deskami (materiál ve specifikaci), šířky přes 40 do 50 cm</t>
  </si>
  <si>
    <t>https://podminky.urs.cz/item/CS_URS_2024_01/460661313</t>
  </si>
  <si>
    <t>58337308</t>
  </si>
  <si>
    <t>štěrkopísek frakce 0/2</t>
  </si>
  <si>
    <t>530734044</t>
  </si>
  <si>
    <t>0,35*0,2*45*2,2</t>
  </si>
  <si>
    <t>59213004</t>
  </si>
  <si>
    <t>deska krycí betonová 500x170/10x35mm</t>
  </si>
  <si>
    <t>-1389580961</t>
  </si>
  <si>
    <t>460671112</t>
  </si>
  <si>
    <t>Výstražná fólie pro krytí kabelů šířky přes 20 do 25 cm</t>
  </si>
  <si>
    <t>1852462008</t>
  </si>
  <si>
    <t>Výstražné prvky pro krytí kabelů včetně vyrovnání povrchu rýhy, rozvinutí a uložení fólie, šířky přes 20 do 25 cm</t>
  </si>
  <si>
    <t>https://podminky.urs.cz/item/CS_URS_2024_01/460671112</t>
  </si>
  <si>
    <t>69311308</t>
  </si>
  <si>
    <t>pás varovný plný do výkopu š 220mm</t>
  </si>
  <si>
    <t>-417050365</t>
  </si>
  <si>
    <t>460431142</t>
  </si>
  <si>
    <t>Zásyp kabelových rýh ručně se zhutněním š 35 cm hl 40 cm z horniny tř I skupiny 3</t>
  </si>
  <si>
    <t>1758184855</t>
  </si>
  <si>
    <t>Zásyp kabelových rýh ručně s přemístění sypaniny ze vzdálenosti do 10 m, s uložením výkopku ve vrstvách včetně zhutnění a úpravy povrchu šířky 35 cm hloubky 40 cm z horniny třídy těžitelnosti I skupiny 3</t>
  </si>
  <si>
    <t>https://podminky.urs.cz/item/CS_URS_2024_01/460431142</t>
  </si>
  <si>
    <t>460341113</t>
  </si>
  <si>
    <t>Vodorovné přemístění horniny jakékoliv třídy dopravními prostředky při elektromontážích přes 500 do 1000 m</t>
  </si>
  <si>
    <t>1092856749</t>
  </si>
  <si>
    <t>Vodorovné přemístění (odvoz) horniny dopravními prostředky včetně složení, bez naložení a rozprostření jakékoliv třídy, na vzdálenost přes 500 do 1000 m</t>
  </si>
  <si>
    <t>https://podminky.urs.cz/item/CS_URS_2024_01/460341113</t>
  </si>
  <si>
    <t>0,35*0,2*45</t>
  </si>
  <si>
    <t>460341121</t>
  </si>
  <si>
    <t>Příplatek k vodorovnému přemístění horniny dopravními prostředky při elektromontážích za každých dalších i započatých 1000 m</t>
  </si>
  <si>
    <t>1237657826</t>
  </si>
  <si>
    <t>Vodorovné přemístění (odvoz) horniny dopravními prostředky včetně složení, bez naložení a rozprostření jakékoliv třídy, na vzdálenost Příplatek k ceně -1113 za každých dalších i započatých 1000 m</t>
  </si>
  <si>
    <t>https://podminky.urs.cz/item/CS_URS_2024_01/460341121</t>
  </si>
  <si>
    <t>3,39*19</t>
  </si>
  <si>
    <t>011464000</t>
  </si>
  <si>
    <t>Měření (monitoring) úrovně osvětlení</t>
  </si>
  <si>
    <t>…</t>
  </si>
  <si>
    <t>975761950</t>
  </si>
  <si>
    <t>https://podminky.urs.cz/item/CS_URS_2024_01/011464000</t>
  </si>
  <si>
    <t>1820351810</t>
  </si>
  <si>
    <t>1555833343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</si>
  <si>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</si>
  <si>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</si>
  <si>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</si>
  <si>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</si>
  <si>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</si>
  <si>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</si>
  <si>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</si>
  <si>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</si>
  <si>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</si>
  <si>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</si>
  <si>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</si>
  <si>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</si>
  <si>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</si>
  <si>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</si>
  <si>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</si>
  <si>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</si>
  <si>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</si>
  <si>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</si>
  <si>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</si>
  <si>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</si>
  <si>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</si>
  <si>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</si>
  <si>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</si>
  <si>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</si>
  <si>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</si>
  <si>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</si>
  <si>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</si>
  <si>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</si>
  <si>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</si>
  <si>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</si>
  <si>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</si>
  <si>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</si>
  <si>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</si>
  <si>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</si>
  <si>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</si>
  <si>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</si>
  <si>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</si>
  <si>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</si>
  <si>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</si>
  <si>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</si>
  <si>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</si>
  <si>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</si>
  <si>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</si>
  <si>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</si>
  <si>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</si>
  <si>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</si>
  <si>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</si>
  <si>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</si>
  <si>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</si>
  <si>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</si>
  <si>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</si>
  <si>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</si>
  <si>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</si>
  <si>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</si>
  <si>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</si>
  <si>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</si>
  <si>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</si>
  <si>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</si>
  <si>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</si>
  <si>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</si>
  <si>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</si>
  <si>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</si>
  <si>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</si>
  <si>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</si>
  <si>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</si>
  <si>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</si>
  <si>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</si>
  <si>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</si>
  <si>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</si>
  <si>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</si>
  <si>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</si>
  <si>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</si>
  <si>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</si>
  <si>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</si>
  <si>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</si>
  <si>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</si>
  <si>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</si>
  <si>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</si>
  <si>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</si>
  <si>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</si>
  <si>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</si>
  <si>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</si>
  <si>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</si>
  <si>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</si>
  <si>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</si>
  <si>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</si>
  <si>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</si>
  <si>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</si>
  <si>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</si>
  <si>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</si>
  <si>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</si>
  <si>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</si>
  <si>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</si>
  <si>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</si>
  <si>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</si>
  <si>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</si>
  <si>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</si>
  <si>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</si>
  <si>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</si>
  <si>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</si>
  <si>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</si>
  <si>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</si>
  <si>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</si>
  <si>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</si>
  <si>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</si>
  <si>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</si>
  <si>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</si>
  <si>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</si>
  <si>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</si>
  <si>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</si>
  <si>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</si>
  <si>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</si>
  <si>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</si>
  <si>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</si>
  <si>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</si>
  <si>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</si>
  <si>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</si>
  <si>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</si>
  <si>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</si>
  <si>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</si>
  <si>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</si>
  <si>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</si>
  <si>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</si>
  <si>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</si>
  <si>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</si>
  <si>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</si>
  <si>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</si>
  <si>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</si>
  <si>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</si>
  <si>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</si>
  <si>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</si>
  <si>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</si>
  <si>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</si>
  <si>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</si>
  <si>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</si>
  <si>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</si>
  <si>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</si>
  <si>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</si>
  <si>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</si>
  <si>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</si>
  <si>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</si>
  <si>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</si>
  <si>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</si>
  <si>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</si>
  <si>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</si>
  <si>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</si>
  <si>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</si>
  <si>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</si>
  <si>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</si>
  <si>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</si>
  <si>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</si>
  <si>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</si>
  <si>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</si>
  <si>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</si>
  <si>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</si>
  <si>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</si>
  <si>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</si>
  <si>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</si>
  <si>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</si>
  <si>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</si>
  <si>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</si>
  <si>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</si>
  <si>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</si>
  <si>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</si>
  <si>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</si>
  <si>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</si>
  <si>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</si>
  <si>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</si>
  <si>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</si>
  <si>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</si>
  <si>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</si>
  <si>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</si>
  <si>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</si>
  <si>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</si>
  <si>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</si>
  <si>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</si>
  <si>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</si>
  <si>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</si>
  <si>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</si>
  <si>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</si>
  <si>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</si>
  <si>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</si>
  <si>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</si>
  <si>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</si>
  <si>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</si>
  <si>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</si>
  <si>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</si>
  <si>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</si>
  <si>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ON</t>
  </si>
  <si>
    <t>VN</t>
  </si>
  <si>
    <t>Vedlejší náklady</t>
  </si>
  <si>
    <t>PSU</t>
  </si>
  <si>
    <t>Přesuny suti a vybouraných hmot</t>
  </si>
  <si>
    <t>D96</t>
  </si>
  <si>
    <t>MON</t>
  </si>
  <si>
    <t>Zemní práce při montážích</t>
  </si>
  <si>
    <t>M46</t>
  </si>
  <si>
    <t>Rozvod potrubí</t>
  </si>
  <si>
    <t>733</t>
  </si>
  <si>
    <t>Vnitřní vodovod</t>
  </si>
  <si>
    <t>722</t>
  </si>
  <si>
    <t>Izolace tepelné</t>
  </si>
  <si>
    <t>713</t>
  </si>
  <si>
    <t>Staveništní přesun hmot</t>
  </si>
  <si>
    <t>Trubní vedení</t>
  </si>
  <si>
    <t>%</t>
  </si>
  <si>
    <t>Celkem</t>
  </si>
  <si>
    <t>Typ dílu</t>
  </si>
  <si>
    <t>Číslo</t>
  </si>
  <si>
    <t>Rekapitulace dílů</t>
  </si>
  <si>
    <t>Bližší specifikace vybraných použitých materiálů je uvedena v části D.3.2.</t>
  </si>
  <si>
    <t>Popis stavby: 20/022/001 - Lávky Žďár nad Sázavou</t>
  </si>
  <si>
    <t>#POPS</t>
  </si>
  <si>
    <t>Celkem za stavbu</t>
  </si>
  <si>
    <t>001</t>
  </si>
  <si>
    <t>SO301</t>
  </si>
  <si>
    <t>00</t>
  </si>
  <si>
    <t>DPH celkem</t>
  </si>
  <si>
    <t>#CASTI&gt;&gt;</t>
  </si>
  <si>
    <t>Rekapitulace dílčích částí</t>
  </si>
  <si>
    <t>Za objednatele</t>
  </si>
  <si>
    <t>Za zhotovitele</t>
  </si>
  <si>
    <t>sdfsdf</t>
  </si>
  <si>
    <t>dne</t>
  </si>
  <si>
    <t>Cena celkem s DPH</t>
  </si>
  <si>
    <t>Cena celkem bez DPH</t>
  </si>
  <si>
    <t>Zaokrouhlení</t>
  </si>
  <si>
    <t xml:space="preserve">Základní DPH </t>
  </si>
  <si>
    <t>Základ pro základní DPH</t>
  </si>
  <si>
    <t xml:space="preserve">Snížená DPH </t>
  </si>
  <si>
    <t>Základ pro sníženou DPH</t>
  </si>
  <si>
    <t>Rekapitulace daní</t>
  </si>
  <si>
    <t>Rozpis ceny</t>
  </si>
  <si>
    <t>Vypracoval:</t>
  </si>
  <si>
    <t>IČO:</t>
  </si>
  <si>
    <t>Zhotovitel:</t>
  </si>
  <si>
    <t>Žďár nad Sázavou-Žďár nad Sázavou 4</t>
  </si>
  <si>
    <t>59101</t>
  </si>
  <si>
    <t>CZ6810070344</t>
  </si>
  <si>
    <t>Studentská 1133/3</t>
  </si>
  <si>
    <t>15261182</t>
  </si>
  <si>
    <t>Stanislav Blaha</t>
  </si>
  <si>
    <t>Žďár nad Sázavou-Žďár nad Sázavou 1</t>
  </si>
  <si>
    <t>CZ00295841</t>
  </si>
  <si>
    <t>Žižkova 227/1</t>
  </si>
  <si>
    <t>00295841</t>
  </si>
  <si>
    <t>Město Žďár nad Sázavou</t>
  </si>
  <si>
    <t>Objednatel:</t>
  </si>
  <si>
    <t>Lávky Žďár nad Sázavou</t>
  </si>
  <si>
    <t>20/022/001</t>
  </si>
  <si>
    <t>Položkový rozpočet stavby SO301</t>
  </si>
  <si>
    <t>#RTSROZP#</t>
  </si>
  <si>
    <t>END</t>
  </si>
  <si>
    <t>POL99_8</t>
  </si>
  <si>
    <t>Indiv</t>
  </si>
  <si>
    <t>Vlastní</t>
  </si>
  <si>
    <t>soubor</t>
  </si>
  <si>
    <t>Práce spojené s napojením na stávající kanalizaci</t>
  </si>
  <si>
    <t>005301020RT1</t>
  </si>
  <si>
    <t>Soubor</t>
  </si>
  <si>
    <t>Fotodokumentace z průběhu stavby</t>
  </si>
  <si>
    <t>005281011</t>
  </si>
  <si>
    <t>POP</t>
  </si>
  <si>
    <t>Náklady na vyhotovení geometrického plánu.</t>
  </si>
  <si>
    <t>Vyhotovení geometrického plánu - kanalizace</t>
  </si>
  <si>
    <t>005241030T2</t>
  </si>
  <si>
    <t>Náklady na provedení skutečného zaměření stavby v rozsahu nezbytném pro zápis změny do katastru nemovitostí.</t>
  </si>
  <si>
    <t>Geodetické zaměření skutečného provedení - kanalizace</t>
  </si>
  <si>
    <t>005241020R2</t>
  </si>
  <si>
    <t>Náklady na vyhotovení dokumentace skutečného provedení stavby a její předání objednateli v požadované formě a požadovaném počtu.</t>
  </si>
  <si>
    <t>Dokumentace skutečného provedení - kanalizace</t>
  </si>
  <si>
    <t>005241010R2</t>
  </si>
  <si>
    <t>Ověření funkce signalizačního vodiče, včetně protokolu</t>
  </si>
  <si>
    <t>005331010T</t>
  </si>
  <si>
    <t xml:space="preserve">m3    </t>
  </si>
  <si>
    <t>Pitná voda z veřejné sítě</t>
  </si>
  <si>
    <t>005301010RT</t>
  </si>
  <si>
    <t>DIL</t>
  </si>
  <si>
    <t>Díl:</t>
  </si>
  <si>
    <t>Geodetické vytyčení stavby - kanalizace</t>
  </si>
  <si>
    <t>005111020T2</t>
  </si>
  <si>
    <t>Typ položky</t>
  </si>
  <si>
    <t>Dodavatel</t>
  </si>
  <si>
    <t>Nhod celk.</t>
  </si>
  <si>
    <t>Nhod / MJ</t>
  </si>
  <si>
    <t>Cenová úroveň</t>
  </si>
  <si>
    <t>Cen. soustava / platnost</t>
  </si>
  <si>
    <t>Ceník</t>
  </si>
  <si>
    <t>Dem. hmotnost celk.(t)</t>
  </si>
  <si>
    <t>Dem. hmotnost / MJ</t>
  </si>
  <si>
    <t>Hmotnost celk.(t)</t>
  </si>
  <si>
    <t>Hmotnost / MJ</t>
  </si>
  <si>
    <t>Montáž celk.</t>
  </si>
  <si>
    <t>Montáž</t>
  </si>
  <si>
    <t>Dodávka celk.</t>
  </si>
  <si>
    <t>Dodávka</t>
  </si>
  <si>
    <t>Cena / MJ</t>
  </si>
  <si>
    <t>Název položky</t>
  </si>
  <si>
    <t>Číslo položky</t>
  </si>
  <si>
    <t>P.č.</t>
  </si>
  <si>
    <t>ROZ</t>
  </si>
  <si>
    <t>R:</t>
  </si>
  <si>
    <t>OBJ</t>
  </si>
  <si>
    <t>NAK</t>
  </si>
  <si>
    <t>O:</t>
  </si>
  <si>
    <t>S:</t>
  </si>
  <si>
    <t>#TypZaznamu#</t>
  </si>
  <si>
    <t>SO301 - Výkaz výměr</t>
  </si>
  <si>
    <t>JKSOAkce</t>
  </si>
  <si>
    <t>rekonstrukce a modernizace objektu prostá</t>
  </si>
  <si>
    <t>JKSOChar</t>
  </si>
  <si>
    <t>potrubí z trub z plastických hmot a sklolaminátu</t>
  </si>
  <si>
    <t>52 m</t>
  </si>
  <si>
    <t>JKSO</t>
  </si>
  <si>
    <t>Profil potrubí DN do 100 mm</t>
  </si>
  <si>
    <t>827.21.A1</t>
  </si>
  <si>
    <t>JKSO:</t>
  </si>
  <si>
    <t>POL8_</t>
  </si>
  <si>
    <t>Přesun suti</t>
  </si>
  <si>
    <t>RTS 20/ II</t>
  </si>
  <si>
    <t>Uložení suti na skládku bez zhutnění</t>
  </si>
  <si>
    <t>979093111R00</t>
  </si>
  <si>
    <t>Příplatek za dopravu suti po suchu za další 1 km</t>
  </si>
  <si>
    <t>979082219R00</t>
  </si>
  <si>
    <t>Vodorovná doprava suti po suchu do 1 km</t>
  </si>
  <si>
    <t>979082213R00</t>
  </si>
  <si>
    <t>POL1_9</t>
  </si>
  <si>
    <t>Práce</t>
  </si>
  <si>
    <t>Kabelová trasa prefa, na povrchu TK 1 včetně dodávky žlabu a poklopu</t>
  </si>
  <si>
    <t>460510281RT1</t>
  </si>
  <si>
    <t>kabel nn : 8,5</t>
  </si>
  <si>
    <t>kanalizace : 6,8+9,6+8,8</t>
  </si>
  <si>
    <t>Fólie výstražná z PVC, šířka 33 cm fólie PVC šířka 33 cm</t>
  </si>
  <si>
    <t>460490012RT1</t>
  </si>
  <si>
    <t>Zřízení kab.lože v rýze 100 cm z pís./cem. 12 cm lože tloušťky 10 cm</t>
  </si>
  <si>
    <t>460420041RT2</t>
  </si>
  <si>
    <t>POL7_</t>
  </si>
  <si>
    <t>Přesun hmot pro zámečnické konstr., výšky do 6 m</t>
  </si>
  <si>
    <t>998767201R00</t>
  </si>
  <si>
    <t>s maticemi a podložkami M16 : 21</t>
  </si>
  <si>
    <t xml:space="preserve">pro tyče M16 : </t>
  </si>
  <si>
    <t xml:space="preserve">objíma Masiv s gumou, šířka 40mm : </t>
  </si>
  <si>
    <t>POL3_</t>
  </si>
  <si>
    <t>Specifikace</t>
  </si>
  <si>
    <t>Objímka dvoušroubová 225 mm nerezová</t>
  </si>
  <si>
    <t>42320466R1</t>
  </si>
  <si>
    <t>Tyč závitová M16 nerez</t>
  </si>
  <si>
    <t>31179109R1</t>
  </si>
  <si>
    <t>uchycení potrubí na lávce : 25/2*5</t>
  </si>
  <si>
    <t>POL1_</t>
  </si>
  <si>
    <t>Demontáž atypických ocelových konstr. do 50 kg</t>
  </si>
  <si>
    <t>767996801R00</t>
  </si>
  <si>
    <t>3,1*21</t>
  </si>
  <si>
    <t>Výroba a montáž kov. atypických konstr. do 5 kg</t>
  </si>
  <si>
    <t>767995101R00</t>
  </si>
  <si>
    <t>Přesun hmot pro rozvody potrubí, výšky do 6 m</t>
  </si>
  <si>
    <t>998733101R00</t>
  </si>
  <si>
    <t>předizolovaný oblouk d110/225mm : 3*1,015</t>
  </si>
  <si>
    <t>Oblouk 11° PE100 RC SDR17 typ L  110 x 6,6 mm</t>
  </si>
  <si>
    <t>286536182R1</t>
  </si>
  <si>
    <t>Oblouk 30° PE100 RC SDR17 typ L  110 x 6,6 mm</t>
  </si>
  <si>
    <t>286536142R1</t>
  </si>
  <si>
    <t>předizolovaný oblouk d110/225mm : 1*1,015</t>
  </si>
  <si>
    <t>Oblouk 45° PE100 RC SDR17 typ L  110 x 6,6 mm</t>
  </si>
  <si>
    <t>286536122R1</t>
  </si>
  <si>
    <t xml:space="preserve">ks    </t>
  </si>
  <si>
    <t>Manžeta průchodka stěnou VDW 075-090-110</t>
  </si>
  <si>
    <t>286002913R1</t>
  </si>
  <si>
    <t xml:space="preserve">sada  </t>
  </si>
  <si>
    <t>Koncové těsnění izolace d225mm</t>
  </si>
  <si>
    <t>286002887R1</t>
  </si>
  <si>
    <t>směsné láhve typ 8 DN100/225 : 16</t>
  </si>
  <si>
    <t xml:space="preserve">včetně mastiku d225 L=600mm : </t>
  </si>
  <si>
    <t xml:space="preserve">krycí smrštitelné pouzdro, : </t>
  </si>
  <si>
    <t xml:space="preserve">montážní sada : </t>
  </si>
  <si>
    <t xml:space="preserve">DSJ SET d225 : </t>
  </si>
  <si>
    <t>Spoj předizolovaného potrubí</t>
  </si>
  <si>
    <t>286002885R1</t>
  </si>
  <si>
    <t>120x1000x40mm : 124</t>
  </si>
  <si>
    <t xml:space="preserve">dilatační pe polštář vel.1 : </t>
  </si>
  <si>
    <t xml:space="preserve">Dilatační profilovaná deska </t>
  </si>
  <si>
    <t>286002851R1</t>
  </si>
  <si>
    <t>vnější opláštění z PE-HD : 48</t>
  </si>
  <si>
    <t xml:space="preserve">izolace z tvrdé PUR tl.57,5mm : </t>
  </si>
  <si>
    <t xml:space="preserve">PE100 RC, SDR17 d110x6,6mm : </t>
  </si>
  <si>
    <t xml:space="preserve">potrubí tlak.kanalizace dvouvrstvé : </t>
  </si>
  <si>
    <t>Potrubí předizolované d110/225mm včetně dopravy</t>
  </si>
  <si>
    <t>286001788R1</t>
  </si>
  <si>
    <t>SPCM</t>
  </si>
  <si>
    <t>Páska samolepicí k dilatačním polštářům</t>
  </si>
  <si>
    <t>28314045R</t>
  </si>
  <si>
    <t>Montáž manžet prostupových</t>
  </si>
  <si>
    <t>733191114R01</t>
  </si>
  <si>
    <t>Montáž spojky předizolovaného potrubí DN 100 mm</t>
  </si>
  <si>
    <t>733185108RT2</t>
  </si>
  <si>
    <t>Montáž předizolovaného potrubí DN 100 mm vnější průměr předizolovaného potrubí D 225 mm</t>
  </si>
  <si>
    <t>733184108RT2</t>
  </si>
  <si>
    <t>Přesun hmot pro vnitřní vodovod, výšky do 6 m</t>
  </si>
  <si>
    <t>998722201R00</t>
  </si>
  <si>
    <t>Propojení plastového potrubí polyf.D 110 mm,vodovod</t>
  </si>
  <si>
    <t>722172919R01</t>
  </si>
  <si>
    <t>Odříznutí plastové trubky D 110 mm</t>
  </si>
  <si>
    <t>722171920R00</t>
  </si>
  <si>
    <t>Demontáž rozvodů vody z plastů do D 110</t>
  </si>
  <si>
    <t>722170807R00</t>
  </si>
  <si>
    <t>Přesun hmot pro izolace tepelné, výšky do 6 m</t>
  </si>
  <si>
    <t>998713201R00</t>
  </si>
  <si>
    <t>Odstranění izolačních pásů  potrubí</t>
  </si>
  <si>
    <t>713400821R00</t>
  </si>
  <si>
    <t>Odstranění oplechování coby povrchové úpravy tepelné izolace potrubí.</t>
  </si>
  <si>
    <t>Odstranění oplechování potrubí</t>
  </si>
  <si>
    <t>713400811R00</t>
  </si>
  <si>
    <t>na vzdálenost 15 m od hrany výkopu nebo od okraje šachty</t>
  </si>
  <si>
    <t>Přesun hmot, trubní vedení plastová, otevř. výkop</t>
  </si>
  <si>
    <t>998276101R00</t>
  </si>
  <si>
    <t>Spojka přímá jištěná v tahu DN 100 d104-132mm pro kanalizaci, těsnění NBR</t>
  </si>
  <si>
    <t>55292007R1</t>
  </si>
  <si>
    <t>Výztužná vložka pro plastové potrubí d110</t>
  </si>
  <si>
    <t>55291240T2</t>
  </si>
  <si>
    <t>1*1,015</t>
  </si>
  <si>
    <t>Oblouk 11° PE100 RC SDR17 typ L  110 x 6,6 mm PE100 RC tvarovka, svařování na tupo, barva černá</t>
  </si>
  <si>
    <t>286536182R</t>
  </si>
  <si>
    <t>4*1,015</t>
  </si>
  <si>
    <t>Koleno 45° elektrosvařovací ELGEF Plus d 110 mm</t>
  </si>
  <si>
    <t>28653336.AR</t>
  </si>
  <si>
    <t>6,8*1,015</t>
  </si>
  <si>
    <t>Trubka SafeTech RC kanalizační SDR17 110x6,6 mm dl. 12 m, PE100 RC dvouvrstvé potrubí, barva zelená</t>
  </si>
  <si>
    <t>286136623R</t>
  </si>
  <si>
    <t>19*1,015</t>
  </si>
  <si>
    <t>POL3_1</t>
  </si>
  <si>
    <t>Elektrospojka d 110 mm SDR 11 PE 100 ELGEF Plus</t>
  </si>
  <si>
    <t>28613107.MR</t>
  </si>
  <si>
    <t>Montáž spojek DN100</t>
  </si>
  <si>
    <t>857263131U01</t>
  </si>
  <si>
    <t>Vodič signalizační CYY 6 mm2</t>
  </si>
  <si>
    <t>899731114R00</t>
  </si>
  <si>
    <t>montáž a demontáž : 1,5*9,0</t>
  </si>
  <si>
    <t xml:space="preserve">ochrana stáv.kanalizace : </t>
  </si>
  <si>
    <t>Bednění pro obetonování potrubí v otevřeném výkopu</t>
  </si>
  <si>
    <t>899643111R00</t>
  </si>
  <si>
    <t>Kontrola kanalizace TV kamerou do 50 m</t>
  </si>
  <si>
    <t>892855112R00</t>
  </si>
  <si>
    <t>POL1_1</t>
  </si>
  <si>
    <t>Čištění kanalizační stoky do DN 500, do 50 m</t>
  </si>
  <si>
    <t>892601152R00</t>
  </si>
  <si>
    <t>úsek</t>
  </si>
  <si>
    <t>Zabezpečení konců vodovod. potrubí DN 300</t>
  </si>
  <si>
    <t>892372111R00</t>
  </si>
  <si>
    <t>Tlaková zkouška vodovodního potrubí DN 125</t>
  </si>
  <si>
    <t>892271111R00</t>
  </si>
  <si>
    <t>Přirážka za 1 spoj elektrotvarovky d 110 mm</t>
  </si>
  <si>
    <t>877252121R00</t>
  </si>
  <si>
    <t>Montáž trubek polyetylenových ve výkopu d 110 mm</t>
  </si>
  <si>
    <t>871251121R00</t>
  </si>
  <si>
    <t>1,0*0,1*(9,6+8,8)</t>
  </si>
  <si>
    <t>1,0*0,1*6,8</t>
  </si>
  <si>
    <t>Lože pod potrubí ze štěrkopísku do 63 mm</t>
  </si>
  <si>
    <t>451573111R00</t>
  </si>
  <si>
    <t>11,06968*1,01*1,7</t>
  </si>
  <si>
    <t>Štěrkopísek frakce 0-16 B</t>
  </si>
  <si>
    <t>58337304R</t>
  </si>
  <si>
    <t>12,0*0,025*1,05</t>
  </si>
  <si>
    <t>Směs travní parková I. běžná zátěž PROFI</t>
  </si>
  <si>
    <t>00572400R</t>
  </si>
  <si>
    <t>12,4730</t>
  </si>
  <si>
    <t>Poplatek za skládku horniny 1- 4</t>
  </si>
  <si>
    <t>199000002R00</t>
  </si>
  <si>
    <t>Rozprostření ornice, rovina, tl. do 10 cm do 500m2</t>
  </si>
  <si>
    <t>181301101R00</t>
  </si>
  <si>
    <t>Úprava pláně v násypech v hor. 1-4, bez zhutnění</t>
  </si>
  <si>
    <t>181201101R00</t>
  </si>
  <si>
    <t>1,0*12,0</t>
  </si>
  <si>
    <t>Založení trávníku parkového výsevem v rovině</t>
  </si>
  <si>
    <t>180402111R00</t>
  </si>
  <si>
    <t>((1,0*0,525)-0,0398)*(9,6+8,8)</t>
  </si>
  <si>
    <t>((1,0*0,41)-0,095)*6,8</t>
  </si>
  <si>
    <t>Obsyp potrubí bez prohození sypaniny</t>
  </si>
  <si>
    <t>175101101R00</t>
  </si>
  <si>
    <t>1,20850</t>
  </si>
  <si>
    <t>Zásyp jam, rýh, šachet se zhutněním</t>
  </si>
  <si>
    <t>174101101R00</t>
  </si>
  <si>
    <t>12,47300</t>
  </si>
  <si>
    <t>Uložení sypaniny do násypů nezhutněných</t>
  </si>
  <si>
    <t>171201101R00</t>
  </si>
  <si>
    <t>Nakládání výkopku z hor.1-4 v množství nad 100 m3</t>
  </si>
  <si>
    <t>167101102R00</t>
  </si>
  <si>
    <t>12,47300*8</t>
  </si>
  <si>
    <t>Příplatek k vod. přemístění hor.1-4 za další 1 km</t>
  </si>
  <si>
    <t>162701109R00</t>
  </si>
  <si>
    <t>5,63650+6,83650</t>
  </si>
  <si>
    <t>Vodorovné přemístění výkopku z hor.1-4 do 10000 m</t>
  </si>
  <si>
    <t>162701105R00</t>
  </si>
  <si>
    <t>-1,0*0,625*8,3</t>
  </si>
  <si>
    <t>-1,0*0,625*6,0</t>
  </si>
  <si>
    <t>-1,0*0,51*6,8</t>
  </si>
  <si>
    <t>1,0*(-0,30+0,63)/2*5,4+1,0*(0,63+0,76)/2*0,7+1,0*(0,76+1,13)/2*2,2</t>
  </si>
  <si>
    <t>1,0*(0,69+0,20)/2*1,5</t>
  </si>
  <si>
    <t>1,0*(0,90+0,94)/2*1,4+1,0*(0,94+0,84)/2*2,2+1,0*(0,84+0,69)/2*4,8</t>
  </si>
  <si>
    <t>1,0*(0,86+0,88)/2*0,3+1,0*(0,88+0,88)/2*0,3+1,0*(0,88+0,90)/2*2,3</t>
  </si>
  <si>
    <t>Vodorovné přemístění výkopku z hor.1-4 do 5000 m</t>
  </si>
  <si>
    <t>162601102R00</t>
  </si>
  <si>
    <t>hornina 3 : -6,83650</t>
  </si>
  <si>
    <t>1,0*(0,69+0,20)/2*1,5+1,0*(0,20+0,14)/2*0,2+1,0*(-0,04+0,14)/2*0,5</t>
  </si>
  <si>
    <t>Hloubení rýh š.do 200 cm hor.4 do 50 m3, STROJNĚ</t>
  </si>
  <si>
    <t>132301210R00</t>
  </si>
  <si>
    <t>ornice : -1,20</t>
  </si>
  <si>
    <t>50% : 13,67300*0,5</t>
  </si>
  <si>
    <t>Hloubení rýh š.do 200 cm hor.3 do 50 m3,STROJNĚ</t>
  </si>
  <si>
    <t>132201210R00</t>
  </si>
  <si>
    <t>1,0*12,0*0,1</t>
  </si>
  <si>
    <t>Sejmutí ornice s přemístěním do 50 m</t>
  </si>
  <si>
    <t>121101101R00</t>
  </si>
  <si>
    <t>Dočasné zajištění kabelů - do počtu 3 kabelů</t>
  </si>
  <si>
    <t>119001421R00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</si>
</sst>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3"/>
      <name val="Arial CE"/>
      <family val="2"/>
    </font>
    <font>
      <sz val="9"/>
      <name val="Tahoma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indexed="23"/>
      </right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>
      <alignment/>
      <protection/>
    </xf>
  </cellStyleXfs>
  <cellXfs count="6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3" fillId="0" borderId="0" xfId="21">
      <alignment/>
      <protection/>
    </xf>
    <xf numFmtId="0" fontId="3" fillId="0" borderId="0" xfId="21" applyAlignment="1">
      <alignment wrapText="1"/>
      <protection/>
    </xf>
    <xf numFmtId="3" fontId="3" fillId="0" borderId="0" xfId="21" applyNumberFormat="1">
      <alignment/>
      <protection/>
    </xf>
    <xf numFmtId="4" fontId="3" fillId="0" borderId="0" xfId="21" applyNumberFormat="1">
      <alignment/>
      <protection/>
    </xf>
    <xf numFmtId="3" fontId="23" fillId="5" borderId="31" xfId="21" applyNumberFormat="1" applyFont="1" applyFill="1" applyBorder="1" applyAlignment="1">
      <alignment vertical="center"/>
      <protection/>
    </xf>
    <xf numFmtId="4" fontId="23" fillId="5" borderId="31" xfId="21" applyNumberFormat="1" applyFont="1" applyFill="1" applyBorder="1" applyAlignment="1">
      <alignment vertical="center"/>
      <protection/>
    </xf>
    <xf numFmtId="4" fontId="23" fillId="5" borderId="31" xfId="21" applyNumberFormat="1" applyFont="1" applyFill="1" applyBorder="1" applyAlignment="1">
      <alignment horizontal="center" vertical="center"/>
      <protection/>
    </xf>
    <xf numFmtId="0" fontId="23" fillId="5" borderId="32" xfId="21" applyFont="1" applyFill="1" applyBorder="1" applyAlignment="1">
      <alignment vertical="center" wrapText="1"/>
      <protection/>
    </xf>
    <xf numFmtId="0" fontId="23" fillId="5" borderId="33" xfId="21" applyFont="1" applyFill="1" applyBorder="1" applyAlignment="1">
      <alignment vertical="center" wrapText="1"/>
      <protection/>
    </xf>
    <xf numFmtId="0" fontId="23" fillId="5" borderId="33" xfId="21" applyFont="1" applyFill="1" applyBorder="1" applyAlignment="1">
      <alignment vertical="center"/>
      <protection/>
    </xf>
    <xf numFmtId="0" fontId="23" fillId="0" borderId="26" xfId="21" applyFont="1" applyBorder="1">
      <alignment/>
      <protection/>
    </xf>
    <xf numFmtId="3" fontId="23" fillId="0" borderId="31" xfId="21" applyNumberFormat="1" applyFont="1" applyBorder="1" applyAlignment="1">
      <alignment vertical="center"/>
      <protection/>
    </xf>
    <xf numFmtId="4" fontId="23" fillId="0" borderId="31" xfId="21" applyNumberFormat="1" applyFont="1" applyBorder="1" applyAlignment="1">
      <alignment vertical="center"/>
      <protection/>
    </xf>
    <xf numFmtId="4" fontId="23" fillId="0" borderId="31" xfId="21" applyNumberFormat="1" applyFont="1" applyBorder="1" applyAlignment="1">
      <alignment horizontal="center" vertical="center"/>
      <protection/>
    </xf>
    <xf numFmtId="49" fontId="23" fillId="0" borderId="33" xfId="21" applyNumberFormat="1" applyFont="1" applyBorder="1" applyAlignment="1">
      <alignment vertical="center"/>
      <protection/>
    </xf>
    <xf numFmtId="0" fontId="23" fillId="0" borderId="26" xfId="21" applyFont="1" applyBorder="1" applyAlignment="1">
      <alignment vertical="center"/>
      <protection/>
    </xf>
    <xf numFmtId="0" fontId="51" fillId="6" borderId="31" xfId="21" applyFont="1" applyFill="1" applyBorder="1" applyAlignment="1">
      <alignment horizontal="center" vertical="center" wrapText="1"/>
      <protection/>
    </xf>
    <xf numFmtId="0" fontId="51" fillId="6" borderId="32" xfId="21" applyFont="1" applyFill="1" applyBorder="1" applyAlignment="1">
      <alignment horizontal="center" vertical="center" wrapText="1"/>
      <protection/>
    </xf>
    <xf numFmtId="0" fontId="51" fillId="6" borderId="33" xfId="21" applyFont="1" applyFill="1" applyBorder="1" applyAlignment="1">
      <alignment horizontal="center" vertical="center" wrapText="1"/>
      <protection/>
    </xf>
    <xf numFmtId="0" fontId="51" fillId="0" borderId="26" xfId="21" applyFont="1" applyBorder="1" applyAlignment="1">
      <alignment horizontal="center" vertical="center" wrapText="1"/>
      <protection/>
    </xf>
    <xf numFmtId="0" fontId="5" fillId="0" borderId="0" xfId="21" applyFont="1">
      <alignment/>
      <protection/>
    </xf>
    <xf numFmtId="0" fontId="52" fillId="0" borderId="0" xfId="21" applyNumberFormat="1" applyFont="1" applyAlignment="1">
      <alignment wrapText="1"/>
      <protection/>
    </xf>
    <xf numFmtId="3" fontId="3" fillId="5" borderId="31" xfId="21" applyNumberFormat="1" applyFill="1" applyBorder="1" applyAlignment="1">
      <alignment vertical="center"/>
      <protection/>
    </xf>
    <xf numFmtId="4" fontId="3" fillId="5" borderId="31" xfId="21" applyNumberFormat="1" applyFill="1" applyBorder="1" applyAlignment="1">
      <alignment vertical="center" shrinkToFit="1"/>
      <protection/>
    </xf>
    <xf numFmtId="4" fontId="3" fillId="5" borderId="31" xfId="21" applyNumberFormat="1" applyFill="1" applyBorder="1" applyAlignment="1">
      <alignment vertical="center" wrapText="1" shrinkToFit="1"/>
      <protection/>
    </xf>
    <xf numFmtId="4" fontId="3" fillId="0" borderId="26" xfId="21" applyNumberFormat="1" applyBorder="1">
      <alignment/>
      <protection/>
    </xf>
    <xf numFmtId="3" fontId="3" fillId="0" borderId="31" xfId="21" applyNumberFormat="1" applyBorder="1" applyAlignment="1">
      <alignment vertical="center"/>
      <protection/>
    </xf>
    <xf numFmtId="4" fontId="3" fillId="0" borderId="31" xfId="21" applyNumberFormat="1" applyBorder="1" applyAlignment="1">
      <alignment vertical="center" shrinkToFit="1"/>
      <protection/>
    </xf>
    <xf numFmtId="4" fontId="3" fillId="0" borderId="31" xfId="21" applyNumberFormat="1" applyBorder="1" applyAlignment="1">
      <alignment vertical="center" wrapText="1" shrinkToFit="1"/>
      <protection/>
    </xf>
    <xf numFmtId="4" fontId="3" fillId="0" borderId="33" xfId="21" applyNumberFormat="1" applyBorder="1" applyAlignment="1">
      <alignment horizontal="left" vertical="center"/>
      <protection/>
    </xf>
    <xf numFmtId="3" fontId="19" fillId="0" borderId="31" xfId="21" applyNumberFormat="1" applyFont="1" applyBorder="1" applyAlignment="1">
      <alignment vertical="center"/>
      <protection/>
    </xf>
    <xf numFmtId="4" fontId="19" fillId="0" borderId="31" xfId="21" applyNumberFormat="1" applyFont="1" applyBorder="1" applyAlignment="1">
      <alignment vertical="center" shrinkToFit="1"/>
      <protection/>
    </xf>
    <xf numFmtId="4" fontId="19" fillId="0" borderId="31" xfId="21" applyNumberFormat="1" applyFont="1" applyBorder="1" applyAlignment="1">
      <alignment vertical="center" wrapText="1" shrinkToFit="1"/>
      <protection/>
    </xf>
    <xf numFmtId="4" fontId="19" fillId="0" borderId="33" xfId="21" applyNumberFormat="1" applyFont="1" applyBorder="1" applyAlignment="1">
      <alignment vertical="center"/>
      <protection/>
    </xf>
    <xf numFmtId="4" fontId="23" fillId="0" borderId="31" xfId="21" applyNumberFormat="1" applyFont="1" applyBorder="1" applyAlignment="1">
      <alignment horizontal="right" vertical="center" shrinkToFit="1"/>
      <protection/>
    </xf>
    <xf numFmtId="4" fontId="23" fillId="0" borderId="31" xfId="21" applyNumberFormat="1" applyFont="1" applyBorder="1" applyAlignment="1">
      <alignment horizontal="right" vertical="center" wrapText="1" shrinkToFit="1"/>
      <protection/>
    </xf>
    <xf numFmtId="4" fontId="3" fillId="0" borderId="33" xfId="21" applyNumberFormat="1" applyBorder="1" applyAlignment="1">
      <alignment vertical="center"/>
      <protection/>
    </xf>
    <xf numFmtId="3" fontId="23" fillId="6" borderId="31" xfId="21" applyNumberFormat="1" applyFont="1" applyFill="1" applyBorder="1" applyAlignment="1">
      <alignment horizontal="center" vertical="center" wrapText="1"/>
      <protection/>
    </xf>
    <xf numFmtId="4" fontId="23" fillId="6" borderId="31" xfId="21" applyNumberFormat="1" applyFont="1" applyFill="1" applyBorder="1" applyAlignment="1">
      <alignment horizontal="center" vertical="center" wrapText="1" shrinkToFit="1"/>
      <protection/>
    </xf>
    <xf numFmtId="4" fontId="36" fillId="6" borderId="31" xfId="21" applyNumberFormat="1" applyFont="1" applyFill="1" applyBorder="1" applyAlignment="1">
      <alignment horizontal="center" vertical="center" wrapText="1" shrinkToFit="1"/>
      <protection/>
    </xf>
    <xf numFmtId="4" fontId="23" fillId="6" borderId="32" xfId="21" applyNumberFormat="1" applyFont="1" applyFill="1" applyBorder="1" applyAlignment="1">
      <alignment vertical="center" wrapText="1"/>
      <protection/>
    </xf>
    <xf numFmtId="4" fontId="23" fillId="6" borderId="33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15" fillId="0" borderId="0" xfId="21" applyFont="1" applyAlignment="1">
      <alignment horizontal="center" vertical="center" shrinkToFit="1"/>
      <protection/>
    </xf>
    <xf numFmtId="0" fontId="15" fillId="0" borderId="0" xfId="21" applyFont="1" applyAlignment="1">
      <alignment horizontal="center" vertical="center" wrapText="1"/>
      <protection/>
    </xf>
    <xf numFmtId="0" fontId="5" fillId="0" borderId="0" xfId="21" applyFont="1" applyAlignment="1">
      <alignment horizontal="left" vertical="center"/>
      <protection/>
    </xf>
    <xf numFmtId="0" fontId="3" fillId="0" borderId="34" xfId="21" applyBorder="1" applyAlignment="1">
      <alignment horizontal="right"/>
      <protection/>
    </xf>
    <xf numFmtId="0" fontId="3" fillId="0" borderId="35" xfId="21" applyBorder="1">
      <alignment/>
      <protection/>
    </xf>
    <xf numFmtId="0" fontId="3" fillId="0" borderId="35" xfId="21" applyBorder="1" applyAlignment="1">
      <alignment wrapText="1"/>
      <protection/>
    </xf>
    <xf numFmtId="0" fontId="3" fillId="0" borderId="36" xfId="21" applyBorder="1">
      <alignment/>
      <protection/>
    </xf>
    <xf numFmtId="0" fontId="3" fillId="0" borderId="37" xfId="21" applyBorder="1" applyAlignment="1">
      <alignment horizontal="right"/>
      <protection/>
    </xf>
    <xf numFmtId="0" fontId="3" fillId="0" borderId="0" xfId="21" applyAlignment="1">
      <alignment horizontal="center"/>
      <protection/>
    </xf>
    <xf numFmtId="0" fontId="3" fillId="0" borderId="38" xfId="21" applyBorder="1">
      <alignment/>
      <protection/>
    </xf>
    <xf numFmtId="0" fontId="19" fillId="0" borderId="0" xfId="21" applyFont="1">
      <alignment/>
      <protection/>
    </xf>
    <xf numFmtId="0" fontId="19" fillId="0" borderId="37" xfId="21" applyFont="1" applyBorder="1" applyAlignment="1">
      <alignment horizontal="right"/>
      <protection/>
    </xf>
    <xf numFmtId="0" fontId="19" fillId="0" borderId="0" xfId="21" applyFont="1" applyAlignment="1">
      <alignment wrapText="1"/>
      <protection/>
    </xf>
    <xf numFmtId="0" fontId="19" fillId="0" borderId="38" xfId="21" applyFont="1" applyBorder="1">
      <alignment/>
      <protection/>
    </xf>
    <xf numFmtId="0" fontId="19" fillId="0" borderId="29" xfId="21" applyFont="1" applyBorder="1" applyAlignment="1">
      <alignment vertical="top"/>
      <protection/>
    </xf>
    <xf numFmtId="14" fontId="19" fillId="0" borderId="29" xfId="21" applyNumberFormat="1" applyFont="1" applyBorder="1" applyAlignment="1">
      <alignment horizontal="center" vertical="top"/>
      <protection/>
    </xf>
    <xf numFmtId="0" fontId="3" fillId="0" borderId="0" xfId="21" applyAlignment="1">
      <alignment horizontal="center" vertical="center"/>
      <protection/>
    </xf>
    <xf numFmtId="0" fontId="19" fillId="0" borderId="29" xfId="21" applyFont="1" applyBorder="1" applyAlignment="1">
      <alignment vertical="top" wrapText="1"/>
      <protection/>
    </xf>
    <xf numFmtId="0" fontId="3" fillId="0" borderId="0" xfId="21" applyAlignment="1">
      <alignment horizontal="center" vertical="center" wrapText="1"/>
      <protection/>
    </xf>
    <xf numFmtId="0" fontId="3" fillId="0" borderId="38" xfId="21" applyBorder="1" applyAlignment="1">
      <alignment horizontal="right"/>
      <protection/>
    </xf>
    <xf numFmtId="49" fontId="19" fillId="5" borderId="39" xfId="21" applyNumberFormat="1" applyFont="1" applyFill="1" applyBorder="1" applyAlignment="1">
      <alignment horizontal="left" vertical="center"/>
      <protection/>
    </xf>
    <xf numFmtId="0" fontId="3" fillId="5" borderId="40" xfId="21" applyFill="1" applyBorder="1">
      <alignment/>
      <protection/>
    </xf>
    <xf numFmtId="0" fontId="3" fillId="5" borderId="40" xfId="21" applyFill="1" applyBorder="1" applyAlignment="1">
      <alignment wrapText="1"/>
      <protection/>
    </xf>
    <xf numFmtId="0" fontId="5" fillId="5" borderId="41" xfId="21" applyFont="1" applyFill="1" applyBorder="1" applyAlignment="1">
      <alignment horizontal="left" vertical="center" indent="1"/>
      <protection/>
    </xf>
    <xf numFmtId="49" fontId="3" fillId="5" borderId="39" xfId="21" applyNumberFormat="1" applyFill="1" applyBorder="1" applyAlignment="1">
      <alignment horizontal="left" vertical="center"/>
      <protection/>
    </xf>
    <xf numFmtId="4" fontId="5" fillId="5" borderId="40" xfId="21" applyNumberFormat="1" applyFont="1" applyFill="1" applyBorder="1" applyAlignment="1">
      <alignment horizontal="left" vertical="center"/>
      <protection/>
    </xf>
    <xf numFmtId="0" fontId="3" fillId="5" borderId="40" xfId="21" applyFill="1" applyBorder="1" applyAlignment="1">
      <alignment horizontal="left" vertical="center" wrapText="1"/>
      <protection/>
    </xf>
    <xf numFmtId="0" fontId="19" fillId="5" borderId="40" xfId="21" applyFont="1" applyFill="1" applyBorder="1" applyAlignment="1">
      <alignment horizontal="left" vertical="center" wrapText="1"/>
      <protection/>
    </xf>
    <xf numFmtId="49" fontId="3" fillId="0" borderId="37" xfId="21" applyNumberFormat="1" applyBorder="1" applyAlignment="1">
      <alignment horizontal="left" vertical="center"/>
      <protection/>
    </xf>
    <xf numFmtId="4" fontId="3" fillId="0" borderId="0" xfId="21" applyNumberFormat="1" applyAlignment="1">
      <alignment horizontal="left" vertical="center"/>
      <protection/>
    </xf>
    <xf numFmtId="0" fontId="3" fillId="0" borderId="0" xfId="21" applyAlignment="1">
      <alignment horizontal="left" vertical="center" wrapText="1"/>
      <protection/>
    </xf>
    <xf numFmtId="1" fontId="3" fillId="0" borderId="0" xfId="21" applyNumberFormat="1" applyAlignment="1">
      <alignment horizontal="left" vertical="center" wrapText="1"/>
      <protection/>
    </xf>
    <xf numFmtId="0" fontId="3" fillId="0" borderId="38" xfId="21" applyBorder="1" applyAlignment="1">
      <alignment horizontal="left" vertical="center" indent="1"/>
      <protection/>
    </xf>
    <xf numFmtId="49" fontId="3" fillId="0" borderId="42" xfId="21" applyNumberFormat="1" applyBorder="1" applyAlignment="1">
      <alignment horizontal="left" vertical="center"/>
      <protection/>
    </xf>
    <xf numFmtId="0" fontId="3" fillId="0" borderId="29" xfId="21" applyBorder="1" applyAlignment="1">
      <alignment horizontal="left" vertical="center" indent="1"/>
      <protection/>
    </xf>
    <xf numFmtId="1" fontId="19" fillId="0" borderId="28" xfId="21" applyNumberFormat="1" applyFont="1" applyBorder="1" applyAlignment="1">
      <alignment horizontal="right" vertical="center" wrapText="1"/>
      <protection/>
    </xf>
    <xf numFmtId="0" fontId="3" fillId="0" borderId="29" xfId="21" applyBorder="1" applyAlignment="1">
      <alignment wrapText="1"/>
      <protection/>
    </xf>
    <xf numFmtId="0" fontId="3" fillId="0" borderId="29" xfId="21" applyBorder="1" applyAlignment="1">
      <alignment horizontal="left" vertical="center" wrapText="1"/>
      <protection/>
    </xf>
    <xf numFmtId="0" fontId="3" fillId="0" borderId="43" xfId="21" applyBorder="1" applyAlignment="1">
      <alignment horizontal="left" vertical="center" indent="1"/>
      <protection/>
    </xf>
    <xf numFmtId="49" fontId="3" fillId="0" borderId="44" xfId="21" applyNumberFormat="1" applyBorder="1" applyAlignment="1">
      <alignment horizontal="left" vertical="center"/>
      <protection/>
    </xf>
    <xf numFmtId="0" fontId="3" fillId="0" borderId="32" xfId="21" applyBorder="1" applyAlignment="1">
      <alignment horizontal="left" vertical="center" indent="1"/>
      <protection/>
    </xf>
    <xf numFmtId="1" fontId="19" fillId="0" borderId="33" xfId="21" applyNumberFormat="1" applyFont="1" applyBorder="1" applyAlignment="1">
      <alignment horizontal="right" vertical="center" wrapText="1"/>
      <protection/>
    </xf>
    <xf numFmtId="0" fontId="3" fillId="0" borderId="32" xfId="21" applyBorder="1" applyAlignment="1">
      <alignment wrapText="1"/>
      <protection/>
    </xf>
    <xf numFmtId="0" fontId="3" fillId="0" borderId="32" xfId="21" applyBorder="1" applyAlignment="1">
      <alignment horizontal="left" vertical="center" wrapText="1"/>
      <protection/>
    </xf>
    <xf numFmtId="0" fontId="3" fillId="0" borderId="45" xfId="21" applyBorder="1" applyAlignment="1">
      <alignment horizontal="left" vertical="center" indent="1"/>
      <protection/>
    </xf>
    <xf numFmtId="0" fontId="19" fillId="0" borderId="32" xfId="21" applyFont="1" applyBorder="1" applyAlignment="1">
      <alignment vertical="center"/>
      <protection/>
    </xf>
    <xf numFmtId="1" fontId="19" fillId="0" borderId="32" xfId="21" applyNumberFormat="1" applyFont="1" applyBorder="1" applyAlignment="1">
      <alignment horizontal="right" vertical="center" wrapText="1"/>
      <protection/>
    </xf>
    <xf numFmtId="0" fontId="3" fillId="0" borderId="45" xfId="21" applyBorder="1" applyAlignment="1">
      <alignment horizontal="left" indent="1"/>
      <protection/>
    </xf>
    <xf numFmtId="0" fontId="19" fillId="0" borderId="32" xfId="21" applyFont="1" applyBorder="1" applyAlignment="1">
      <alignment wrapText="1"/>
      <protection/>
    </xf>
    <xf numFmtId="0" fontId="19" fillId="0" borderId="32" xfId="21" applyFont="1" applyBorder="1" applyAlignment="1">
      <alignment horizontal="left" vertical="center" wrapText="1"/>
      <protection/>
    </xf>
    <xf numFmtId="0" fontId="19" fillId="0" borderId="45" xfId="21" applyFont="1" applyBorder="1" applyAlignment="1">
      <alignment horizontal="left" vertical="center" indent="1"/>
      <protection/>
    </xf>
    <xf numFmtId="49" fontId="3" fillId="0" borderId="38" xfId="21" applyNumberFormat="1" applyBorder="1">
      <alignment/>
      <protection/>
    </xf>
    <xf numFmtId="0" fontId="3" fillId="0" borderId="29" xfId="21" applyBorder="1" applyAlignment="1">
      <alignment horizontal="left" wrapText="1"/>
      <protection/>
    </xf>
    <xf numFmtId="0" fontId="3" fillId="0" borderId="43" xfId="21" applyBorder="1" applyAlignment="1">
      <alignment horizontal="left" indent="1"/>
      <protection/>
    </xf>
    <xf numFmtId="0" fontId="3" fillId="0" borderId="46" xfId="21" applyBorder="1">
      <alignment/>
      <protection/>
    </xf>
    <xf numFmtId="0" fontId="19" fillId="0" borderId="24" xfId="21" applyFont="1" applyBorder="1" applyAlignment="1">
      <alignment vertical="center"/>
      <protection/>
    </xf>
    <xf numFmtId="0" fontId="3" fillId="0" borderId="24" xfId="21" applyBorder="1" applyAlignment="1">
      <alignment horizontal="right" vertical="center"/>
      <protection/>
    </xf>
    <xf numFmtId="0" fontId="19" fillId="0" borderId="24" xfId="21" applyFont="1" applyBorder="1" applyAlignment="1">
      <alignment vertical="center" wrapText="1"/>
      <protection/>
    </xf>
    <xf numFmtId="0" fontId="19" fillId="0" borderId="24" xfId="21" applyFont="1" applyBorder="1" applyAlignment="1">
      <alignment horizontal="left" vertical="top" wrapText="1"/>
      <protection/>
    </xf>
    <xf numFmtId="0" fontId="3" fillId="0" borderId="24" xfId="21" applyBorder="1" applyAlignment="1">
      <alignment vertical="top" wrapText="1"/>
      <protection/>
    </xf>
    <xf numFmtId="0" fontId="3" fillId="0" borderId="47" xfId="21" applyBorder="1" applyAlignment="1">
      <alignment horizontal="left" vertical="top" indent="1"/>
      <protection/>
    </xf>
    <xf numFmtId="0" fontId="3" fillId="0" borderId="42" xfId="21" applyBorder="1">
      <alignment/>
      <protection/>
    </xf>
    <xf numFmtId="0" fontId="19" fillId="0" borderId="29" xfId="21" applyFont="1" applyBorder="1" applyAlignment="1">
      <alignment vertical="center"/>
      <protection/>
    </xf>
    <xf numFmtId="0" fontId="3" fillId="0" borderId="29" xfId="21" applyBorder="1" applyAlignment="1">
      <alignment horizontal="right" vertical="center"/>
      <protection/>
    </xf>
    <xf numFmtId="49" fontId="19" fillId="0" borderId="29" xfId="21" applyNumberFormat="1" applyFont="1" applyBorder="1" applyAlignment="1">
      <alignment horizontal="left" vertical="center" wrapText="1"/>
      <protection/>
    </xf>
    <xf numFmtId="0" fontId="19" fillId="0" borderId="29" xfId="21" applyFont="1" applyBorder="1" applyAlignment="1">
      <alignment horizontal="right" vertical="center" wrapText="1"/>
      <protection/>
    </xf>
    <xf numFmtId="0" fontId="19" fillId="0" borderId="43" xfId="21" applyFont="1" applyBorder="1" applyAlignment="1">
      <alignment horizontal="left" vertical="center" indent="1"/>
      <protection/>
    </xf>
    <xf numFmtId="0" fontId="3" fillId="0" borderId="37" xfId="21" applyBorder="1">
      <alignment/>
      <protection/>
    </xf>
    <xf numFmtId="49" fontId="19" fillId="0" borderId="0" xfId="21" applyNumberFormat="1" applyFont="1" applyAlignment="1">
      <alignment horizontal="left" vertical="center"/>
      <protection/>
    </xf>
    <xf numFmtId="0" fontId="3" fillId="0" borderId="0" xfId="21" applyAlignment="1">
      <alignment horizontal="right" vertical="center"/>
      <protection/>
    </xf>
    <xf numFmtId="0" fontId="19" fillId="0" borderId="0" xfId="21" applyFont="1" applyAlignment="1">
      <alignment vertical="center" wrapText="1"/>
      <protection/>
    </xf>
    <xf numFmtId="0" fontId="19" fillId="0" borderId="38" xfId="21" applyFont="1" applyBorder="1" applyAlignment="1">
      <alignment horizontal="left" vertical="center" indent="1"/>
      <protection/>
    </xf>
    <xf numFmtId="0" fontId="3" fillId="0" borderId="29" xfId="21" applyBorder="1" applyAlignment="1">
      <alignment horizontal="right"/>
      <protection/>
    </xf>
    <xf numFmtId="0" fontId="3" fillId="0" borderId="29" xfId="21" applyBorder="1">
      <alignment/>
      <protection/>
    </xf>
    <xf numFmtId="0" fontId="3" fillId="0" borderId="29" xfId="21" applyBorder="1" applyAlignment="1">
      <alignment vertical="center"/>
      <protection/>
    </xf>
    <xf numFmtId="49" fontId="3" fillId="0" borderId="29" xfId="21" applyNumberFormat="1" applyBorder="1" applyAlignment="1">
      <alignment vertical="center" wrapText="1"/>
      <protection/>
    </xf>
    <xf numFmtId="49" fontId="19" fillId="0" borderId="0" xfId="21" applyNumberFormat="1" applyFont="1" applyAlignment="1">
      <alignment horizontal="left" vertical="center" wrapText="1"/>
      <protection/>
    </xf>
    <xf numFmtId="0" fontId="19" fillId="5" borderId="29" xfId="21" applyFont="1" applyFill="1" applyBorder="1" applyAlignment="1">
      <alignment horizontal="left" vertical="center" wrapText="1"/>
      <protection/>
    </xf>
    <xf numFmtId="0" fontId="3" fillId="5" borderId="29" xfId="21" applyFill="1" applyBorder="1" applyAlignment="1">
      <alignment wrapText="1"/>
      <protection/>
    </xf>
    <xf numFmtId="0" fontId="3" fillId="5" borderId="43" xfId="21" applyFill="1" applyBorder="1" applyAlignment="1">
      <alignment horizontal="left" vertical="center" indent="1"/>
      <protection/>
    </xf>
    <xf numFmtId="0" fontId="19" fillId="5" borderId="0" xfId="21" applyFont="1" applyFill="1" applyAlignment="1">
      <alignment horizontal="left" vertical="center" wrapText="1"/>
      <protection/>
    </xf>
    <xf numFmtId="0" fontId="3" fillId="5" borderId="0" xfId="21" applyFill="1" applyAlignment="1">
      <alignment wrapText="1"/>
      <protection/>
    </xf>
    <xf numFmtId="0" fontId="3" fillId="5" borderId="38" xfId="21" applyFill="1" applyBorder="1" applyAlignment="1">
      <alignment horizontal="left" vertical="center" indent="1"/>
      <protection/>
    </xf>
    <xf numFmtId="14" fontId="23" fillId="0" borderId="0" xfId="21" applyNumberFormat="1" applyFont="1" applyAlignment="1">
      <alignment horizontal="left"/>
      <protection/>
    </xf>
    <xf numFmtId="49" fontId="5" fillId="5" borderId="0" xfId="21" applyNumberFormat="1" applyFont="1" applyFill="1" applyAlignment="1">
      <alignment horizontal="left" vertical="center" wrapText="1"/>
      <protection/>
    </xf>
    <xf numFmtId="0" fontId="26" fillId="5" borderId="38" xfId="21" applyFont="1" applyFill="1" applyBorder="1" applyAlignment="1">
      <alignment horizontal="left" vertical="center" indent="1"/>
      <protection/>
    </xf>
    <xf numFmtId="0" fontId="3" fillId="0" borderId="48" xfId="21" applyBorder="1">
      <alignment/>
      <protection/>
    </xf>
    <xf numFmtId="49" fontId="3" fillId="0" borderId="0" xfId="21" applyNumberFormat="1">
      <alignment/>
      <protection/>
    </xf>
    <xf numFmtId="49" fontId="3" fillId="0" borderId="0" xfId="21" applyNumberFormat="1" applyAlignment="1">
      <alignment horizontal="left" wrapText="1"/>
      <protection/>
    </xf>
    <xf numFmtId="0" fontId="3" fillId="0" borderId="0" xfId="21" applyAlignment="1">
      <alignment vertical="top"/>
      <protection/>
    </xf>
    <xf numFmtId="0" fontId="3" fillId="0" borderId="0" xfId="21" applyAlignment="1">
      <alignment horizontal="center" vertical="top"/>
      <protection/>
    </xf>
    <xf numFmtId="49" fontId="3" fillId="0" borderId="0" xfId="21" applyNumberFormat="1" applyAlignment="1">
      <alignment horizontal="left" vertical="top" wrapText="1"/>
      <protection/>
    </xf>
    <xf numFmtId="49" fontId="3" fillId="0" borderId="0" xfId="21" applyNumberFormat="1" applyAlignment="1">
      <alignment vertical="top"/>
      <protection/>
    </xf>
    <xf numFmtId="0" fontId="0" fillId="0" borderId="0" xfId="21" applyFont="1">
      <alignment/>
      <protection/>
    </xf>
    <xf numFmtId="4" fontId="0" fillId="0" borderId="0" xfId="21" applyNumberFormat="1" applyFont="1" applyBorder="1" applyAlignment="1">
      <alignment vertical="top" shrinkToFit="1"/>
      <protection/>
    </xf>
    <xf numFmtId="4" fontId="0" fillId="0" borderId="49" xfId="21" applyNumberFormat="1" applyFont="1" applyBorder="1" applyAlignment="1">
      <alignment vertical="top" shrinkToFit="1"/>
      <protection/>
    </xf>
    <xf numFmtId="4" fontId="0" fillId="0" borderId="50" xfId="21" applyNumberFormat="1" applyFont="1" applyBorder="1" applyAlignment="1">
      <alignment vertical="top" shrinkToFit="1"/>
      <protection/>
    </xf>
    <xf numFmtId="166" fontId="0" fillId="0" borderId="50" xfId="21" applyNumberFormat="1" applyFont="1" applyBorder="1" applyAlignment="1">
      <alignment vertical="top" shrinkToFit="1"/>
      <protection/>
    </xf>
    <xf numFmtId="0" fontId="0" fillId="0" borderId="50" xfId="21" applyFont="1" applyBorder="1" applyAlignment="1">
      <alignment horizontal="center" vertical="top" shrinkToFit="1"/>
      <protection/>
    </xf>
    <xf numFmtId="49" fontId="0" fillId="0" borderId="50" xfId="21" applyNumberFormat="1" applyFont="1" applyBorder="1" applyAlignment="1">
      <alignment horizontal="left" vertical="top" wrapText="1"/>
      <protection/>
    </xf>
    <xf numFmtId="49" fontId="0" fillId="0" borderId="50" xfId="21" applyNumberFormat="1" applyFont="1" applyBorder="1" applyAlignment="1">
      <alignment vertical="top"/>
      <protection/>
    </xf>
    <xf numFmtId="0" fontId="0" fillId="0" borderId="51" xfId="21" applyFont="1" applyBorder="1" applyAlignment="1">
      <alignment vertical="top"/>
      <protection/>
    </xf>
    <xf numFmtId="4" fontId="0" fillId="0" borderId="52" xfId="21" applyNumberFormat="1" applyFont="1" applyBorder="1" applyAlignment="1">
      <alignment vertical="top" shrinkToFit="1"/>
      <protection/>
    </xf>
    <xf numFmtId="4" fontId="0" fillId="0" borderId="53" xfId="21" applyNumberFormat="1" applyFont="1" applyBorder="1" applyAlignment="1">
      <alignment vertical="top" shrinkToFit="1"/>
      <protection/>
    </xf>
    <xf numFmtId="166" fontId="0" fillId="0" borderId="53" xfId="21" applyNumberFormat="1" applyFont="1" applyBorder="1" applyAlignment="1">
      <alignment vertical="top" shrinkToFit="1"/>
      <protection/>
    </xf>
    <xf numFmtId="0" fontId="0" fillId="0" borderId="53" xfId="21" applyFont="1" applyBorder="1" applyAlignment="1">
      <alignment horizontal="center" vertical="top" shrinkToFit="1"/>
      <protection/>
    </xf>
    <xf numFmtId="49" fontId="0" fillId="0" borderId="53" xfId="21" applyNumberFormat="1" applyFont="1" applyBorder="1" applyAlignment="1">
      <alignment horizontal="left" vertical="top" wrapText="1"/>
      <protection/>
    </xf>
    <xf numFmtId="49" fontId="0" fillId="0" borderId="53" xfId="21" applyNumberFormat="1" applyFont="1" applyBorder="1" applyAlignment="1">
      <alignment vertical="top"/>
      <protection/>
    </xf>
    <xf numFmtId="0" fontId="0" fillId="0" borderId="54" xfId="21" applyFont="1" applyBorder="1" applyAlignment="1">
      <alignment vertical="top"/>
      <protection/>
    </xf>
    <xf numFmtId="49" fontId="0" fillId="0" borderId="0" xfId="21" applyNumberFormat="1" applyFont="1" applyBorder="1" applyAlignment="1">
      <alignment vertical="top"/>
      <protection/>
    </xf>
    <xf numFmtId="0" fontId="0" fillId="0" borderId="0" xfId="21" applyFont="1" applyBorder="1" applyAlignment="1">
      <alignment vertical="top"/>
      <protection/>
    </xf>
    <xf numFmtId="0" fontId="56" fillId="0" borderId="0" xfId="21" applyNumberFormat="1" applyFont="1" applyAlignment="1">
      <alignment wrapText="1"/>
      <protection/>
    </xf>
    <xf numFmtId="4" fontId="19" fillId="5" borderId="0" xfId="21" applyNumberFormat="1" applyFont="1" applyFill="1" applyBorder="1" applyAlignment="1">
      <alignment vertical="top" shrinkToFit="1"/>
      <protection/>
    </xf>
    <xf numFmtId="4" fontId="19" fillId="5" borderId="25" xfId="21" applyNumberFormat="1" applyFont="1" applyFill="1" applyBorder="1" applyAlignment="1">
      <alignment vertical="top" shrinkToFit="1"/>
      <protection/>
    </xf>
    <xf numFmtId="4" fontId="19" fillId="5" borderId="24" xfId="21" applyNumberFormat="1" applyFont="1" applyFill="1" applyBorder="1" applyAlignment="1">
      <alignment vertical="top" shrinkToFit="1"/>
      <protection/>
    </xf>
    <xf numFmtId="166" fontId="19" fillId="5" borderId="24" xfId="21" applyNumberFormat="1" applyFont="1" applyFill="1" applyBorder="1" applyAlignment="1">
      <alignment vertical="top" shrinkToFit="1"/>
      <protection/>
    </xf>
    <xf numFmtId="0" fontId="19" fillId="5" borderId="24" xfId="21" applyFont="1" applyFill="1" applyBorder="1" applyAlignment="1">
      <alignment horizontal="center" vertical="top" shrinkToFit="1"/>
      <protection/>
    </xf>
    <xf numFmtId="49" fontId="19" fillId="5" borderId="24" xfId="21" applyNumberFormat="1" applyFont="1" applyFill="1" applyBorder="1" applyAlignment="1">
      <alignment horizontal="left" vertical="top" wrapText="1"/>
      <protection/>
    </xf>
    <xf numFmtId="49" fontId="19" fillId="5" borderId="24" xfId="21" applyNumberFormat="1" applyFont="1" applyFill="1" applyBorder="1" applyAlignment="1">
      <alignment vertical="top"/>
      <protection/>
    </xf>
    <xf numFmtId="0" fontId="19" fillId="5" borderId="23" xfId="21" applyFont="1" applyFill="1" applyBorder="1" applyAlignment="1">
      <alignment vertical="top"/>
      <protection/>
    </xf>
    <xf numFmtId="4" fontId="3" fillId="0" borderId="0" xfId="21" applyNumberFormat="1" applyAlignment="1">
      <alignment vertical="top"/>
      <protection/>
    </xf>
    <xf numFmtId="166" fontId="3" fillId="0" borderId="0" xfId="21" applyNumberFormat="1" applyAlignment="1">
      <alignment vertical="top"/>
      <protection/>
    </xf>
    <xf numFmtId="0" fontId="3" fillId="6" borderId="31" xfId="21" applyFill="1" applyBorder="1" applyAlignment="1">
      <alignment wrapText="1"/>
      <protection/>
    </xf>
    <xf numFmtId="0" fontId="3" fillId="6" borderId="31" xfId="21" applyFill="1" applyBorder="1">
      <alignment/>
      <protection/>
    </xf>
    <xf numFmtId="0" fontId="3" fillId="6" borderId="33" xfId="21" applyFill="1" applyBorder="1">
      <alignment/>
      <protection/>
    </xf>
    <xf numFmtId="0" fontId="3" fillId="6" borderId="31" xfId="21" applyFill="1" applyBorder="1" applyAlignment="1">
      <alignment horizontal="center"/>
      <protection/>
    </xf>
    <xf numFmtId="49" fontId="3" fillId="6" borderId="31" xfId="21" applyNumberFormat="1" applyFill="1" applyBorder="1">
      <alignment/>
      <protection/>
    </xf>
    <xf numFmtId="49" fontId="3" fillId="5" borderId="32" xfId="21" applyNumberFormat="1" applyFill="1" applyBorder="1" applyAlignment="1">
      <alignment vertical="center"/>
      <protection/>
    </xf>
    <xf numFmtId="0" fontId="3" fillId="5" borderId="31" xfId="21" applyFont="1" applyFill="1" applyBorder="1" applyAlignment="1">
      <alignment vertical="center"/>
      <protection/>
    </xf>
    <xf numFmtId="49" fontId="3" fillId="0" borderId="32" xfId="21" applyNumberFormat="1" applyBorder="1" applyAlignment="1">
      <alignment vertical="center"/>
      <protection/>
    </xf>
    <xf numFmtId="0" fontId="3" fillId="0" borderId="31" xfId="21" applyFont="1" applyBorder="1" applyAlignment="1">
      <alignment vertical="center"/>
      <protection/>
    </xf>
    <xf numFmtId="166" fontId="57" fillId="0" borderId="0" xfId="21" applyNumberFormat="1" applyFont="1" applyBorder="1" applyAlignment="1">
      <alignment vertical="top" wrapText="1" shrinkToFit="1"/>
      <protection/>
    </xf>
    <xf numFmtId="166" fontId="57" fillId="0" borderId="0" xfId="21" applyNumberFormat="1" applyFont="1" applyBorder="1" applyAlignment="1">
      <alignment horizontal="center" vertical="top" wrapText="1" shrinkToFit="1"/>
      <protection/>
    </xf>
    <xf numFmtId="166" fontId="57" fillId="0" borderId="0" xfId="21" applyNumberFormat="1" applyFont="1" applyBorder="1" applyAlignment="1" quotePrefix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9" fontId="19" fillId="0" borderId="0" xfId="21" applyNumberFormat="1" applyFont="1" applyAlignment="1">
      <alignment horizontal="left" vertical="center" wrapText="1"/>
      <protection/>
    </xf>
    <xf numFmtId="0" fontId="3" fillId="0" borderId="0" xfId="21" applyAlignment="1">
      <alignment vertical="center" wrapText="1"/>
      <protection/>
    </xf>
    <xf numFmtId="0" fontId="15" fillId="0" borderId="55" xfId="21" applyFont="1" applyBorder="1" applyAlignment="1">
      <alignment horizontal="center" vertical="center"/>
      <protection/>
    </xf>
    <xf numFmtId="0" fontId="15" fillId="0" borderId="56" xfId="21" applyFont="1" applyBorder="1" applyAlignment="1">
      <alignment horizontal="center" vertical="center"/>
      <protection/>
    </xf>
    <xf numFmtId="0" fontId="15" fillId="0" borderId="57" xfId="21" applyFont="1" applyBorder="1" applyAlignment="1">
      <alignment horizontal="center" vertical="center"/>
      <protection/>
    </xf>
    <xf numFmtId="49" fontId="5" fillId="5" borderId="24" xfId="21" applyNumberFormat="1" applyFont="1" applyFill="1" applyBorder="1" applyAlignment="1">
      <alignment horizontal="left" vertical="center" wrapText="1"/>
      <protection/>
    </xf>
    <xf numFmtId="0" fontId="3" fillId="5" borderId="24" xfId="21" applyFill="1" applyBorder="1" applyAlignment="1">
      <alignment wrapText="1"/>
      <protection/>
    </xf>
    <xf numFmtId="0" fontId="3" fillId="5" borderId="46" xfId="21" applyFill="1" applyBorder="1" applyAlignment="1">
      <alignment wrapText="1"/>
      <protection/>
    </xf>
    <xf numFmtId="0" fontId="19" fillId="5" borderId="0" xfId="21" applyFont="1" applyFill="1" applyAlignment="1">
      <alignment horizontal="left" vertical="center" wrapText="1"/>
      <protection/>
    </xf>
    <xf numFmtId="0" fontId="3" fillId="5" borderId="0" xfId="21" applyFill="1" applyAlignment="1">
      <alignment wrapText="1"/>
      <protection/>
    </xf>
    <xf numFmtId="0" fontId="3" fillId="5" borderId="37" xfId="21" applyFill="1" applyBorder="1" applyAlignment="1">
      <alignment wrapText="1"/>
      <protection/>
    </xf>
    <xf numFmtId="0" fontId="19" fillId="5" borderId="29" xfId="21" applyFont="1" applyFill="1" applyBorder="1" applyAlignment="1">
      <alignment horizontal="left" vertical="center" wrapText="1"/>
      <protection/>
    </xf>
    <xf numFmtId="0" fontId="19" fillId="5" borderId="42" xfId="21" applyFont="1" applyFill="1" applyBorder="1" applyAlignment="1">
      <alignment horizontal="left" vertical="center" wrapText="1"/>
      <protection/>
    </xf>
    <xf numFmtId="49" fontId="19" fillId="0" borderId="24" xfId="21" applyNumberFormat="1" applyFont="1" applyBorder="1" applyAlignment="1">
      <alignment horizontal="left" vertical="center" wrapText="1"/>
      <protection/>
    </xf>
    <xf numFmtId="0" fontId="3" fillId="0" borderId="24" xfId="21" applyBorder="1" applyAlignment="1">
      <alignment vertical="center" wrapText="1"/>
      <protection/>
    </xf>
    <xf numFmtId="49" fontId="19" fillId="0" borderId="29" xfId="21" applyNumberFormat="1" applyFont="1" applyBorder="1" applyAlignment="1">
      <alignment vertical="center" wrapText="1"/>
      <protection/>
    </xf>
    <xf numFmtId="0" fontId="3" fillId="0" borderId="29" xfId="21" applyBorder="1" applyAlignment="1">
      <alignment vertical="center" wrapText="1"/>
      <protection/>
    </xf>
    <xf numFmtId="49" fontId="19" fillId="0" borderId="24" xfId="21" applyNumberFormat="1" applyFont="1" applyBorder="1" applyAlignment="1">
      <alignment horizontal="left" vertical="center"/>
      <protection/>
    </xf>
    <xf numFmtId="49" fontId="19" fillId="0" borderId="0" xfId="21" applyNumberFormat="1" applyFont="1" applyAlignment="1">
      <alignment horizontal="left" vertical="center"/>
      <protection/>
    </xf>
    <xf numFmtId="49" fontId="19" fillId="0" borderId="29" xfId="21" applyNumberFormat="1" applyFont="1" applyBorder="1" applyAlignment="1">
      <alignment horizontal="left" vertical="center"/>
      <protection/>
    </xf>
    <xf numFmtId="49" fontId="3" fillId="0" borderId="29" xfId="21" applyNumberFormat="1" applyBorder="1" applyAlignment="1">
      <alignment horizontal="left" vertical="center"/>
      <protection/>
    </xf>
    <xf numFmtId="1" fontId="3" fillId="0" borderId="29" xfId="21" applyNumberFormat="1" applyBorder="1" applyAlignment="1">
      <alignment horizontal="right" indent="1"/>
      <protection/>
    </xf>
    <xf numFmtId="0" fontId="3" fillId="0" borderId="29" xfId="21" applyBorder="1" applyAlignment="1">
      <alignment horizontal="right" indent="1"/>
      <protection/>
    </xf>
    <xf numFmtId="0" fontId="3" fillId="0" borderId="42" xfId="21" applyBorder="1" applyAlignment="1">
      <alignment horizontal="right" indent="1"/>
      <protection/>
    </xf>
    <xf numFmtId="4" fontId="6" fillId="0" borderId="33" xfId="21" applyNumberFormat="1" applyFont="1" applyBorder="1" applyAlignment="1">
      <alignment horizontal="right" vertical="center" indent="1"/>
      <protection/>
    </xf>
    <xf numFmtId="4" fontId="6" fillId="0" borderId="58" xfId="21" applyNumberFormat="1" applyFont="1" applyBorder="1" applyAlignment="1">
      <alignment horizontal="right" vertical="center" indent="1"/>
      <protection/>
    </xf>
    <xf numFmtId="4" fontId="6" fillId="0" borderId="44" xfId="21" applyNumberFormat="1" applyFont="1" applyBorder="1" applyAlignment="1">
      <alignment horizontal="right" vertical="center" indent="1"/>
      <protection/>
    </xf>
    <xf numFmtId="4" fontId="53" fillId="5" borderId="40" xfId="21" applyNumberFormat="1" applyFont="1" applyFill="1" applyBorder="1" applyAlignment="1">
      <alignment horizontal="right" vertical="center"/>
      <protection/>
    </xf>
    <xf numFmtId="2" fontId="53" fillId="5" borderId="40" xfId="21" applyNumberFormat="1" applyFont="1" applyFill="1" applyBorder="1" applyAlignment="1">
      <alignment horizontal="right" vertical="center"/>
      <protection/>
    </xf>
    <xf numFmtId="0" fontId="19" fillId="0" borderId="29" xfId="21" applyFont="1" applyBorder="1" applyAlignment="1">
      <alignment horizontal="center" vertical="center" wrapText="1"/>
      <protection/>
    </xf>
    <xf numFmtId="0" fontId="3" fillId="0" borderId="29" xfId="21" applyBorder="1" applyAlignment="1">
      <alignment horizontal="center" vertical="center" wrapText="1"/>
      <protection/>
    </xf>
    <xf numFmtId="0" fontId="19" fillId="0" borderId="29" xfId="21" applyFont="1" applyBorder="1" applyAlignment="1">
      <alignment horizontal="center" vertical="center"/>
      <protection/>
    </xf>
    <xf numFmtId="0" fontId="3" fillId="0" borderId="29" xfId="21" applyBorder="1" applyAlignment="1">
      <alignment horizontal="center" vertical="center"/>
      <protection/>
    </xf>
    <xf numFmtId="4" fontId="4" fillId="0" borderId="33" xfId="21" applyNumberFormat="1" applyFont="1" applyBorder="1" applyAlignment="1">
      <alignment horizontal="right" vertical="center" indent="1"/>
      <protection/>
    </xf>
    <xf numFmtId="4" fontId="4" fillId="0" borderId="58" xfId="21" applyNumberFormat="1" applyFont="1" applyBorder="1" applyAlignment="1">
      <alignment horizontal="right" vertical="center" indent="1"/>
      <protection/>
    </xf>
    <xf numFmtId="4" fontId="4" fillId="0" borderId="44" xfId="21" applyNumberFormat="1" applyFont="1" applyBorder="1" applyAlignment="1">
      <alignment horizontal="right" vertical="center" indent="1"/>
      <protection/>
    </xf>
    <xf numFmtId="4" fontId="4" fillId="0" borderId="33" xfId="21" applyNumberFormat="1" applyFont="1" applyBorder="1" applyAlignment="1">
      <alignment vertical="center"/>
      <protection/>
    </xf>
    <xf numFmtId="4" fontId="4" fillId="0" borderId="32" xfId="21" applyNumberFormat="1" applyFont="1" applyBorder="1" applyAlignment="1">
      <alignment vertical="center"/>
      <protection/>
    </xf>
    <xf numFmtId="4" fontId="4" fillId="0" borderId="33" xfId="21" applyNumberFormat="1" applyFont="1" applyBorder="1" applyAlignment="1">
      <alignment horizontal="right" vertical="center"/>
      <protection/>
    </xf>
    <xf numFmtId="4" fontId="4" fillId="0" borderId="32" xfId="21" applyNumberFormat="1" applyFont="1" applyBorder="1" applyAlignment="1">
      <alignment horizontal="right" vertical="center"/>
      <protection/>
    </xf>
    <xf numFmtId="4" fontId="4" fillId="0" borderId="28" xfId="21" applyNumberFormat="1" applyFont="1" applyBorder="1" applyAlignment="1">
      <alignment horizontal="right" vertical="center"/>
      <protection/>
    </xf>
    <xf numFmtId="4" fontId="4" fillId="0" borderId="29" xfId="21" applyNumberFormat="1" applyFont="1" applyBorder="1" applyAlignment="1">
      <alignment horizontal="right" vertical="center"/>
      <protection/>
    </xf>
    <xf numFmtId="4" fontId="4" fillId="0" borderId="24" xfId="21" applyNumberFormat="1" applyFont="1" applyBorder="1" applyAlignment="1">
      <alignment horizontal="right" vertical="center"/>
      <protection/>
    </xf>
    <xf numFmtId="0" fontId="3" fillId="0" borderId="24" xfId="21" applyBorder="1" applyAlignment="1">
      <alignment horizontal="center" wrapText="1"/>
      <protection/>
    </xf>
    <xf numFmtId="4" fontId="3" fillId="0" borderId="32" xfId="21" applyNumberFormat="1" applyBorder="1" applyAlignment="1">
      <alignment vertical="center" wrapText="1"/>
      <protection/>
    </xf>
    <xf numFmtId="49" fontId="23" fillId="0" borderId="33" xfId="21" applyNumberFormat="1" applyFont="1" applyBorder="1" applyAlignment="1">
      <alignment vertical="center" wrapText="1"/>
      <protection/>
    </xf>
    <xf numFmtId="49" fontId="23" fillId="0" borderId="32" xfId="21" applyNumberFormat="1" applyFont="1" applyBorder="1" applyAlignment="1">
      <alignment vertical="center" wrapText="1"/>
      <protection/>
    </xf>
    <xf numFmtId="4" fontId="19" fillId="0" borderId="32" xfId="21" applyNumberFormat="1" applyFont="1" applyBorder="1" applyAlignment="1">
      <alignment vertical="center" wrapText="1"/>
      <protection/>
    </xf>
    <xf numFmtId="4" fontId="3" fillId="5" borderId="33" xfId="21" applyNumberFormat="1" applyFill="1" applyBorder="1" applyAlignment="1">
      <alignment vertical="center"/>
      <protection/>
    </xf>
    <xf numFmtId="4" fontId="3" fillId="5" borderId="32" xfId="21" applyNumberFormat="1" applyFill="1" applyBorder="1" applyAlignment="1">
      <alignment vertical="center"/>
      <protection/>
    </xf>
    <xf numFmtId="4" fontId="3" fillId="5" borderId="58" xfId="21" applyNumberFormat="1" applyFill="1" applyBorder="1" applyAlignment="1">
      <alignment vertical="center"/>
      <protection/>
    </xf>
    <xf numFmtId="0" fontId="3" fillId="0" borderId="0" xfId="21" applyNumberFormat="1" applyAlignment="1">
      <alignment wrapText="1"/>
      <protection/>
    </xf>
    <xf numFmtId="0" fontId="55" fillId="0" borderId="24" xfId="21" applyNumberFormat="1" applyFont="1" applyBorder="1" applyAlignment="1">
      <alignment horizontal="left" vertical="top" wrapText="1"/>
      <protection/>
    </xf>
    <xf numFmtId="0" fontId="55" fillId="0" borderId="24" xfId="21" applyNumberFormat="1" applyFont="1" applyBorder="1" applyAlignment="1">
      <alignment vertical="top" wrapText="1"/>
      <protection/>
    </xf>
    <xf numFmtId="0" fontId="5" fillId="0" borderId="0" xfId="21" applyFont="1" applyAlignment="1">
      <alignment horizontal="center"/>
      <protection/>
    </xf>
    <xf numFmtId="49" fontId="3" fillId="0" borderId="32" xfId="21" applyNumberFormat="1" applyBorder="1" applyAlignment="1">
      <alignment vertical="center"/>
      <protection/>
    </xf>
    <xf numFmtId="0" fontId="3" fillId="0" borderId="32" xfId="21" applyBorder="1" applyAlignment="1">
      <alignment vertical="center"/>
      <protection/>
    </xf>
    <xf numFmtId="0" fontId="3" fillId="0" borderId="58" xfId="21" applyBorder="1" applyAlignment="1">
      <alignment vertical="center"/>
      <protection/>
    </xf>
    <xf numFmtId="49" fontId="3" fillId="5" borderId="32" xfId="21" applyNumberFormat="1" applyFill="1" applyBorder="1" applyAlignment="1">
      <alignment vertical="center"/>
      <protection/>
    </xf>
    <xf numFmtId="0" fontId="3" fillId="5" borderId="32" xfId="21" applyFill="1" applyBorder="1" applyAlignment="1">
      <alignment vertical="center"/>
      <protection/>
    </xf>
    <xf numFmtId="0" fontId="3" fillId="5" borderId="58" xfId="21" applyFill="1" applyBorder="1" applyAlignment="1">
      <alignment vertical="center"/>
      <protection/>
    </xf>
    <xf numFmtId="0" fontId="3" fillId="0" borderId="0" xfId="21" applyAlignment="1">
      <alignment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al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303000" TargetMode="External" /><Relationship Id="rId2" Type="http://schemas.openxmlformats.org/officeDocument/2006/relationships/hyperlink" Target="https://podminky.urs.cz/item/CS_URS_2024_01/013244000" TargetMode="External" /><Relationship Id="rId3" Type="http://schemas.openxmlformats.org/officeDocument/2006/relationships/hyperlink" Target="https://podminky.urs.cz/item/CS_URS_2024_01/013254000" TargetMode="External" /><Relationship Id="rId4" Type="http://schemas.openxmlformats.org/officeDocument/2006/relationships/hyperlink" Target="https://podminky.urs.cz/item/CS_URS_2024_01/013274000" TargetMode="External" /><Relationship Id="rId5" Type="http://schemas.openxmlformats.org/officeDocument/2006/relationships/hyperlink" Target="https://podminky.urs.cz/item/CS_URS_2024_01/013284000" TargetMode="External" /><Relationship Id="rId6" Type="http://schemas.openxmlformats.org/officeDocument/2006/relationships/hyperlink" Target="https://podminky.urs.cz/item/CS_URS_2024_01/013294000" TargetMode="External" /><Relationship Id="rId7" Type="http://schemas.openxmlformats.org/officeDocument/2006/relationships/hyperlink" Target="https://podminky.urs.cz/item/CS_URS_2024_01/034303000" TargetMode="External" /><Relationship Id="rId8" Type="http://schemas.openxmlformats.org/officeDocument/2006/relationships/hyperlink" Target="https://podminky.urs.cz/item/CS_URS_2024_01/034503000" TargetMode="External" /><Relationship Id="rId9" Type="http://schemas.openxmlformats.org/officeDocument/2006/relationships/hyperlink" Target="https://podminky.urs.cz/item/CS_URS_2024_01/043103000" TargetMode="External" /><Relationship Id="rId10" Type="http://schemas.openxmlformats.org/officeDocument/2006/relationships/hyperlink" Target="https://podminky.urs.cz/item/CS_URS_2024_01/043134000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103" TargetMode="External" /><Relationship Id="rId2" Type="http://schemas.openxmlformats.org/officeDocument/2006/relationships/hyperlink" Target="https://podminky.urs.cz/item/CS_URS_2024_01/112101104" TargetMode="External" /><Relationship Id="rId3" Type="http://schemas.openxmlformats.org/officeDocument/2006/relationships/hyperlink" Target="https://podminky.urs.cz/item/CS_URS_2024_01/112251104" TargetMode="External" /><Relationship Id="rId4" Type="http://schemas.openxmlformats.org/officeDocument/2006/relationships/hyperlink" Target="https://podminky.urs.cz/item/CS_URS_2024_01/113107123" TargetMode="External" /><Relationship Id="rId5" Type="http://schemas.openxmlformats.org/officeDocument/2006/relationships/hyperlink" Target="https://podminky.urs.cz/item/CS_URS_2024_01/113107141" TargetMode="External" /><Relationship Id="rId6" Type="http://schemas.openxmlformats.org/officeDocument/2006/relationships/hyperlink" Target="https://podminky.urs.cz/item/CS_URS_2024_01/115101201" TargetMode="External" /><Relationship Id="rId7" Type="http://schemas.openxmlformats.org/officeDocument/2006/relationships/hyperlink" Target="https://podminky.urs.cz/item/CS_URS_2024_01/121151103" TargetMode="External" /><Relationship Id="rId8" Type="http://schemas.openxmlformats.org/officeDocument/2006/relationships/hyperlink" Target="https://podminky.urs.cz/item/CS_URS_2024_01/124153100" TargetMode="External" /><Relationship Id="rId9" Type="http://schemas.openxmlformats.org/officeDocument/2006/relationships/hyperlink" Target="https://podminky.urs.cz/item/CS_URS_2024_01/131151104" TargetMode="External" /><Relationship Id="rId10" Type="http://schemas.openxmlformats.org/officeDocument/2006/relationships/hyperlink" Target="https://podminky.urs.cz/item/CS_URS_2024_01/162351103" TargetMode="External" /><Relationship Id="rId11" Type="http://schemas.openxmlformats.org/officeDocument/2006/relationships/hyperlink" Target="https://podminky.urs.cz/item/CS_URS_2024_01/162351104" TargetMode="External" /><Relationship Id="rId12" Type="http://schemas.openxmlformats.org/officeDocument/2006/relationships/hyperlink" Target="https://podminky.urs.cz/item/CS_URS_2024_01/162651112" TargetMode="External" /><Relationship Id="rId13" Type="http://schemas.openxmlformats.org/officeDocument/2006/relationships/hyperlink" Target="https://podminky.urs.cz/item/CS_URS_2024_01/162751137" TargetMode="External" /><Relationship Id="rId14" Type="http://schemas.openxmlformats.org/officeDocument/2006/relationships/hyperlink" Target="https://podminky.urs.cz/item/CS_URS_2024_01/162751139" TargetMode="External" /><Relationship Id="rId15" Type="http://schemas.openxmlformats.org/officeDocument/2006/relationships/hyperlink" Target="https://podminky.urs.cz/item/CS_URS_2024_01/167151102" TargetMode="External" /><Relationship Id="rId16" Type="http://schemas.openxmlformats.org/officeDocument/2006/relationships/hyperlink" Target="https://podminky.urs.cz/item/CS_URS_2024_01/167151111" TargetMode="External" /><Relationship Id="rId17" Type="http://schemas.openxmlformats.org/officeDocument/2006/relationships/hyperlink" Target="https://podminky.urs.cz/item/CS_URS_2024_01/171201221" TargetMode="External" /><Relationship Id="rId18" Type="http://schemas.openxmlformats.org/officeDocument/2006/relationships/hyperlink" Target="https://podminky.urs.cz/item/CS_URS_2024_01/171251201" TargetMode="External" /><Relationship Id="rId19" Type="http://schemas.openxmlformats.org/officeDocument/2006/relationships/hyperlink" Target="https://podminky.urs.cz/item/CS_URS_2024_01/174151101" TargetMode="External" /><Relationship Id="rId20" Type="http://schemas.openxmlformats.org/officeDocument/2006/relationships/hyperlink" Target="https://podminky.urs.cz/item/CS_URS_2024_01/174251101" TargetMode="External" /><Relationship Id="rId21" Type="http://schemas.openxmlformats.org/officeDocument/2006/relationships/hyperlink" Target="https://podminky.urs.cz/item/CS_URS_2024_01/181351003" TargetMode="External" /><Relationship Id="rId22" Type="http://schemas.openxmlformats.org/officeDocument/2006/relationships/hyperlink" Target="https://podminky.urs.cz/item/CS_URS_2024_01/181411131" TargetMode="External" /><Relationship Id="rId23" Type="http://schemas.openxmlformats.org/officeDocument/2006/relationships/hyperlink" Target="https://podminky.urs.cz/item/CS_URS_2024_01/181411132" TargetMode="External" /><Relationship Id="rId24" Type="http://schemas.openxmlformats.org/officeDocument/2006/relationships/hyperlink" Target="https://podminky.urs.cz/item/CS_URS_2024_01/182351023" TargetMode="External" /><Relationship Id="rId25" Type="http://schemas.openxmlformats.org/officeDocument/2006/relationships/hyperlink" Target="https://podminky.urs.cz/item/CS_URS_2024_01/185804312" TargetMode="External" /><Relationship Id="rId26" Type="http://schemas.openxmlformats.org/officeDocument/2006/relationships/hyperlink" Target="https://podminky.urs.cz/item/CS_URS_2024_01/185851121" TargetMode="External" /><Relationship Id="rId27" Type="http://schemas.openxmlformats.org/officeDocument/2006/relationships/hyperlink" Target="https://podminky.urs.cz/item/CS_URS_2024_01/997221655" TargetMode="External" /><Relationship Id="rId28" Type="http://schemas.openxmlformats.org/officeDocument/2006/relationships/hyperlink" Target="https://podminky.urs.cz/item/CS_URS_2024_01/212341111" TargetMode="External" /><Relationship Id="rId29" Type="http://schemas.openxmlformats.org/officeDocument/2006/relationships/hyperlink" Target="https://podminky.urs.cz/item/CS_URS_2024_01/212792311" TargetMode="External" /><Relationship Id="rId30" Type="http://schemas.openxmlformats.org/officeDocument/2006/relationships/hyperlink" Target="https://podminky.urs.cz/item/CS_URS_2024_01/212972112" TargetMode="External" /><Relationship Id="rId31" Type="http://schemas.openxmlformats.org/officeDocument/2006/relationships/hyperlink" Target="https://podminky.urs.cz/item/CS_URS_2024_01/224511112" TargetMode="External" /><Relationship Id="rId32" Type="http://schemas.openxmlformats.org/officeDocument/2006/relationships/hyperlink" Target="https://podminky.urs.cz/item/CS_URS_2024_01/224511114" TargetMode="External" /><Relationship Id="rId33" Type="http://schemas.openxmlformats.org/officeDocument/2006/relationships/hyperlink" Target="https://podminky.urs.cz/item/CS_URS_2024_01/275321118" TargetMode="External" /><Relationship Id="rId34" Type="http://schemas.openxmlformats.org/officeDocument/2006/relationships/hyperlink" Target="https://podminky.urs.cz/item/CS_URS_2024_01/275321191" TargetMode="External" /><Relationship Id="rId35" Type="http://schemas.openxmlformats.org/officeDocument/2006/relationships/hyperlink" Target="https://podminky.urs.cz/item/CS_URS_2024_01/275354111" TargetMode="External" /><Relationship Id="rId36" Type="http://schemas.openxmlformats.org/officeDocument/2006/relationships/hyperlink" Target="https://podminky.urs.cz/item/CS_URS_2024_01/275354211" TargetMode="External" /><Relationship Id="rId37" Type="http://schemas.openxmlformats.org/officeDocument/2006/relationships/hyperlink" Target="https://podminky.urs.cz/item/CS_URS_2024_01/275361116" TargetMode="External" /><Relationship Id="rId38" Type="http://schemas.openxmlformats.org/officeDocument/2006/relationships/hyperlink" Target="https://podminky.urs.cz/item/CS_URS_2024_01/282602113" TargetMode="External" /><Relationship Id="rId39" Type="http://schemas.openxmlformats.org/officeDocument/2006/relationships/hyperlink" Target="https://podminky.urs.cz/item/CS_URS_2024_01/283111113" TargetMode="External" /><Relationship Id="rId40" Type="http://schemas.openxmlformats.org/officeDocument/2006/relationships/hyperlink" Target="https://podminky.urs.cz/item/CS_URS_2024_01/283111123" TargetMode="External" /><Relationship Id="rId41" Type="http://schemas.openxmlformats.org/officeDocument/2006/relationships/hyperlink" Target="https://podminky.urs.cz/item/CS_URS_2024_01/283131113" TargetMode="External" /><Relationship Id="rId42" Type="http://schemas.openxmlformats.org/officeDocument/2006/relationships/hyperlink" Target="https://podminky.urs.cz/item/CS_URS_2024_01/334323118" TargetMode="External" /><Relationship Id="rId43" Type="http://schemas.openxmlformats.org/officeDocument/2006/relationships/hyperlink" Target="https://podminky.urs.cz/item/CS_URS_2024_01/334323191" TargetMode="External" /><Relationship Id="rId44" Type="http://schemas.openxmlformats.org/officeDocument/2006/relationships/hyperlink" Target="https://podminky.urs.cz/item/CS_URS_2024_01/334323218" TargetMode="External" /><Relationship Id="rId45" Type="http://schemas.openxmlformats.org/officeDocument/2006/relationships/hyperlink" Target="https://podminky.urs.cz/item/CS_URS_2024_01/334323291" TargetMode="External" /><Relationship Id="rId46" Type="http://schemas.openxmlformats.org/officeDocument/2006/relationships/hyperlink" Target="https://podminky.urs.cz/item/CS_URS_2024_01/334351112" TargetMode="External" /><Relationship Id="rId47" Type="http://schemas.openxmlformats.org/officeDocument/2006/relationships/hyperlink" Target="https://podminky.urs.cz/item/CS_URS_2024_01/334351211" TargetMode="External" /><Relationship Id="rId48" Type="http://schemas.openxmlformats.org/officeDocument/2006/relationships/hyperlink" Target="https://podminky.urs.cz/item/CS_URS_2024_01/334352111" TargetMode="External" /><Relationship Id="rId49" Type="http://schemas.openxmlformats.org/officeDocument/2006/relationships/hyperlink" Target="https://podminky.urs.cz/item/CS_URS_2024_01/334352211" TargetMode="External" /><Relationship Id="rId50" Type="http://schemas.openxmlformats.org/officeDocument/2006/relationships/hyperlink" Target="https://podminky.urs.cz/item/CS_URS_2024_01/334361216" TargetMode="External" /><Relationship Id="rId51" Type="http://schemas.openxmlformats.org/officeDocument/2006/relationships/hyperlink" Target="https://podminky.urs.cz/item/CS_URS_2024_01/334361226" TargetMode="External" /><Relationship Id="rId52" Type="http://schemas.openxmlformats.org/officeDocument/2006/relationships/hyperlink" Target="https://podminky.urs.cz/item/CS_URS_2024_01/428992111" TargetMode="External" /><Relationship Id="rId53" Type="http://schemas.openxmlformats.org/officeDocument/2006/relationships/hyperlink" Target="https://podminky.urs.cz/item/CS_URS_2024_01/451315114" TargetMode="External" /><Relationship Id="rId54" Type="http://schemas.openxmlformats.org/officeDocument/2006/relationships/hyperlink" Target="https://podminky.urs.cz/item/CS_URS_2024_01/451315134" TargetMode="External" /><Relationship Id="rId55" Type="http://schemas.openxmlformats.org/officeDocument/2006/relationships/hyperlink" Target="https://podminky.urs.cz/item/CS_URS_2023_02/462513162R" TargetMode="External" /><Relationship Id="rId56" Type="http://schemas.openxmlformats.org/officeDocument/2006/relationships/hyperlink" Target="https://podminky.urs.cz/item/CS_URS_2024_01/564231111" TargetMode="External" /><Relationship Id="rId57" Type="http://schemas.openxmlformats.org/officeDocument/2006/relationships/hyperlink" Target="https://podminky.urs.cz/item/CS_URS_2024_01/564801111" TargetMode="External" /><Relationship Id="rId58" Type="http://schemas.openxmlformats.org/officeDocument/2006/relationships/hyperlink" Target="https://podminky.urs.cz/item/CS_URS_2024_01/564831111" TargetMode="External" /><Relationship Id="rId59" Type="http://schemas.openxmlformats.org/officeDocument/2006/relationships/hyperlink" Target="https://podminky.urs.cz/item/CS_URS_2024_01/564861111" TargetMode="External" /><Relationship Id="rId60" Type="http://schemas.openxmlformats.org/officeDocument/2006/relationships/hyperlink" Target="https://podminky.urs.cz/item/CS_URS_2024_01/591211111" TargetMode="External" /><Relationship Id="rId61" Type="http://schemas.openxmlformats.org/officeDocument/2006/relationships/hyperlink" Target="https://podminky.urs.cz/item/CS_URS_2024_01/596211112" TargetMode="External" /><Relationship Id="rId62" Type="http://schemas.openxmlformats.org/officeDocument/2006/relationships/hyperlink" Target="https://podminky.urs.cz/item/CS_URS_2024_01/914111111" TargetMode="External" /><Relationship Id="rId63" Type="http://schemas.openxmlformats.org/officeDocument/2006/relationships/hyperlink" Target="https://podminky.urs.cz/item/CS_URS_2024_01/914511111" TargetMode="External" /><Relationship Id="rId64" Type="http://schemas.openxmlformats.org/officeDocument/2006/relationships/hyperlink" Target="https://podminky.urs.cz/item/CS_URS_2024_01/915131111" TargetMode="External" /><Relationship Id="rId65" Type="http://schemas.openxmlformats.org/officeDocument/2006/relationships/hyperlink" Target="https://podminky.urs.cz/item/CS_URS_2024_01/916231213" TargetMode="External" /><Relationship Id="rId66" Type="http://schemas.openxmlformats.org/officeDocument/2006/relationships/hyperlink" Target="https://podminky.urs.cz/item/CS_URS_2024_01/916231293" TargetMode="External" /><Relationship Id="rId67" Type="http://schemas.openxmlformats.org/officeDocument/2006/relationships/hyperlink" Target="https://podminky.urs.cz/item/CS_URS_2024_01/962021112" TargetMode="External" /><Relationship Id="rId68" Type="http://schemas.openxmlformats.org/officeDocument/2006/relationships/hyperlink" Target="https://podminky.urs.cz/item/CS_URS_2024_01/962041211" TargetMode="External" /><Relationship Id="rId69" Type="http://schemas.openxmlformats.org/officeDocument/2006/relationships/hyperlink" Target="https://podminky.urs.cz/item/CS_URS_2024_01/963051111" TargetMode="External" /><Relationship Id="rId70" Type="http://schemas.openxmlformats.org/officeDocument/2006/relationships/hyperlink" Target="https://podminky.urs.cz/item/CS_URS_2024_01/963071112" TargetMode="External" /><Relationship Id="rId71" Type="http://schemas.openxmlformats.org/officeDocument/2006/relationships/hyperlink" Target="https://podminky.urs.cz/item/CS_URS_2024_01/967043111" TargetMode="External" /><Relationship Id="rId72" Type="http://schemas.openxmlformats.org/officeDocument/2006/relationships/hyperlink" Target="https://podminky.urs.cz/item/CS_URS_2024_01/997211511" TargetMode="External" /><Relationship Id="rId73" Type="http://schemas.openxmlformats.org/officeDocument/2006/relationships/hyperlink" Target="https://podminky.urs.cz/item/CS_URS_2024_01/997211519" TargetMode="External" /><Relationship Id="rId74" Type="http://schemas.openxmlformats.org/officeDocument/2006/relationships/hyperlink" Target="https://podminky.urs.cz/item/CS_URS_2024_01/997211521" TargetMode="External" /><Relationship Id="rId75" Type="http://schemas.openxmlformats.org/officeDocument/2006/relationships/hyperlink" Target="https://podminky.urs.cz/item/CS_URS_2024_01/997211529" TargetMode="External" /><Relationship Id="rId76" Type="http://schemas.openxmlformats.org/officeDocument/2006/relationships/hyperlink" Target="https://podminky.urs.cz/item/CS_URS_2024_01/997221615" TargetMode="External" /><Relationship Id="rId77" Type="http://schemas.openxmlformats.org/officeDocument/2006/relationships/hyperlink" Target="https://podminky.urs.cz/item/CS_URS_2024_01/998214111" TargetMode="External" /><Relationship Id="rId78" Type="http://schemas.openxmlformats.org/officeDocument/2006/relationships/hyperlink" Target="https://podminky.urs.cz/item/CS_URS_2024_01/711111001" TargetMode="External" /><Relationship Id="rId79" Type="http://schemas.openxmlformats.org/officeDocument/2006/relationships/hyperlink" Target="https://podminky.urs.cz/item/CS_URS_2024_01/711111002" TargetMode="External" /><Relationship Id="rId80" Type="http://schemas.openxmlformats.org/officeDocument/2006/relationships/hyperlink" Target="https://podminky.urs.cz/item/CS_URS_2024_01/711112001" TargetMode="External" /><Relationship Id="rId81" Type="http://schemas.openxmlformats.org/officeDocument/2006/relationships/hyperlink" Target="https://podminky.urs.cz/item/CS_URS_2024_01/711112002" TargetMode="External" /><Relationship Id="rId82" Type="http://schemas.openxmlformats.org/officeDocument/2006/relationships/hyperlink" Target="https://podminky.urs.cz/item/CS_URS_2024_01/711491172" TargetMode="External" /><Relationship Id="rId83" Type="http://schemas.openxmlformats.org/officeDocument/2006/relationships/hyperlink" Target="https://podminky.urs.cz/item/CS_URS_2024_01/711491272" TargetMode="External" /><Relationship Id="rId84" Type="http://schemas.openxmlformats.org/officeDocument/2006/relationships/hyperlink" Target="https://podminky.urs.cz/item/CS_URS_2024_01/998711101" TargetMode="External" /><Relationship Id="rId85" Type="http://schemas.openxmlformats.org/officeDocument/2006/relationships/hyperlink" Target="https://podminky.urs.cz/item/CS_URS_2024_01/767006R" TargetMode="External" /><Relationship Id="rId86" Type="http://schemas.openxmlformats.org/officeDocument/2006/relationships/hyperlink" Target="https://podminky.urs.cz/item/CS_URS_2024_01/767165111" TargetMode="External" /><Relationship Id="rId87" Type="http://schemas.openxmlformats.org/officeDocument/2006/relationships/hyperlink" Target="https://podminky.urs.cz/item/CS_URS_2024_01/767995111" TargetMode="External" /><Relationship Id="rId88" Type="http://schemas.openxmlformats.org/officeDocument/2006/relationships/hyperlink" Target="https://podminky.urs.cz/item/CS_URS_2024_01/767995113" TargetMode="External" /><Relationship Id="rId89" Type="http://schemas.openxmlformats.org/officeDocument/2006/relationships/hyperlink" Target="https://podminky.urs.cz/item/CS_URS_2024_01/767995116" TargetMode="External" /><Relationship Id="rId90" Type="http://schemas.openxmlformats.org/officeDocument/2006/relationships/hyperlink" Target="https://podminky.urs.cz/item/CS_URS_2024_01/998767101" TargetMode="External" /><Relationship Id="rId91" Type="http://schemas.openxmlformats.org/officeDocument/2006/relationships/hyperlink" Target="https://podminky.urs.cz/item/CS_URS_2024_01/783334201" TargetMode="External" /><Relationship Id="rId92" Type="http://schemas.openxmlformats.org/officeDocument/2006/relationships/hyperlink" Target="https://podminky.urs.cz/item/CS_URS_2024_01/783335101" TargetMode="External" /><Relationship Id="rId93" Type="http://schemas.openxmlformats.org/officeDocument/2006/relationships/hyperlink" Target="https://podminky.urs.cz/item/CS_URS_2024_01/783337101" TargetMode="External" /><Relationship Id="rId94" Type="http://schemas.openxmlformats.org/officeDocument/2006/relationships/hyperlink" Target="https://podminky.urs.cz/item/CS_URS_2023_02/063204001" TargetMode="External" /><Relationship Id="rId9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71201221" TargetMode="External" /><Relationship Id="rId2" Type="http://schemas.openxmlformats.org/officeDocument/2006/relationships/hyperlink" Target="https://podminky.urs.cz/item/CS_URS_2024_01/311274143" TargetMode="External" /><Relationship Id="rId3" Type="http://schemas.openxmlformats.org/officeDocument/2006/relationships/hyperlink" Target="https://podminky.urs.cz/item/CS_URS_2024_01/312311974" TargetMode="External" /><Relationship Id="rId4" Type="http://schemas.openxmlformats.org/officeDocument/2006/relationships/hyperlink" Target="https://podminky.urs.cz/item/CS_URS_2024_01/741110101" TargetMode="External" /><Relationship Id="rId5" Type="http://schemas.openxmlformats.org/officeDocument/2006/relationships/hyperlink" Target="https://podminky.urs.cz/item/CS_URS_2024_01/741110204" TargetMode="External" /><Relationship Id="rId6" Type="http://schemas.openxmlformats.org/officeDocument/2006/relationships/hyperlink" Target="https://podminky.urs.cz/item/CS_URS_2024_01/741132101" TargetMode="External" /><Relationship Id="rId7" Type="http://schemas.openxmlformats.org/officeDocument/2006/relationships/hyperlink" Target="https://podminky.urs.cz/item/CS_URS_2024_01/741132132" TargetMode="External" /><Relationship Id="rId8" Type="http://schemas.openxmlformats.org/officeDocument/2006/relationships/hyperlink" Target="https://podminky.urs.cz/item/CS_URS_2024_01/741136051" TargetMode="External" /><Relationship Id="rId9" Type="http://schemas.openxmlformats.org/officeDocument/2006/relationships/hyperlink" Target="https://podminky.urs.cz/item/CS_URS_2024_01/741210003" TargetMode="External" /><Relationship Id="rId10" Type="http://schemas.openxmlformats.org/officeDocument/2006/relationships/hyperlink" Target="https://podminky.urs.cz/item/CS_URS_2024_01/741372041" TargetMode="External" /><Relationship Id="rId11" Type="http://schemas.openxmlformats.org/officeDocument/2006/relationships/hyperlink" Target="https://podminky.urs.cz/item/CS_URS_2024_01/741410041" TargetMode="External" /><Relationship Id="rId12" Type="http://schemas.openxmlformats.org/officeDocument/2006/relationships/hyperlink" Target="https://podminky.urs.cz/item/CS_URS_2024_01/741420021" TargetMode="External" /><Relationship Id="rId13" Type="http://schemas.openxmlformats.org/officeDocument/2006/relationships/hyperlink" Target="https://podminky.urs.cz/item/CS_URS_2024_01/767995116" TargetMode="External" /><Relationship Id="rId14" Type="http://schemas.openxmlformats.org/officeDocument/2006/relationships/hyperlink" Target="https://podminky.urs.cz/item/CS_URS_2024_01/210101233" TargetMode="External" /><Relationship Id="rId15" Type="http://schemas.openxmlformats.org/officeDocument/2006/relationships/hyperlink" Target="https://podminky.urs.cz/item/CS_URS_2024_01/210204002" TargetMode="External" /><Relationship Id="rId16" Type="http://schemas.openxmlformats.org/officeDocument/2006/relationships/hyperlink" Target="https://podminky.urs.cz/item/CS_URS_2024_01/218202013" TargetMode="External" /><Relationship Id="rId17" Type="http://schemas.openxmlformats.org/officeDocument/2006/relationships/hyperlink" Target="https://podminky.urs.cz/item/CS_URS_2024_01/218204002" TargetMode="External" /><Relationship Id="rId18" Type="http://schemas.openxmlformats.org/officeDocument/2006/relationships/hyperlink" Target="https://podminky.urs.cz/item/CS_URS_2024_01/210280003" TargetMode="External" /><Relationship Id="rId19" Type="http://schemas.openxmlformats.org/officeDocument/2006/relationships/hyperlink" Target="https://podminky.urs.cz/item/CS_URS_2024_01/210812001" TargetMode="External" /><Relationship Id="rId20" Type="http://schemas.openxmlformats.org/officeDocument/2006/relationships/hyperlink" Target="https://podminky.urs.cz/item/CS_URS_2024_01/210812033" TargetMode="External" /><Relationship Id="rId21" Type="http://schemas.openxmlformats.org/officeDocument/2006/relationships/hyperlink" Target="https://podminky.urs.cz/item/CS_URS_2024_01/218812033" TargetMode="External" /><Relationship Id="rId22" Type="http://schemas.openxmlformats.org/officeDocument/2006/relationships/hyperlink" Target="https://podminky.urs.cz/item/CS_URS_2024_01/460141112" TargetMode="External" /><Relationship Id="rId23" Type="http://schemas.openxmlformats.org/officeDocument/2006/relationships/hyperlink" Target="https://podminky.urs.cz/item/CS_URS_2024_01/460080014" TargetMode="External" /><Relationship Id="rId24" Type="http://schemas.openxmlformats.org/officeDocument/2006/relationships/hyperlink" Target="https://podminky.urs.cz/item/CS_URS_2024_01/460161152" TargetMode="External" /><Relationship Id="rId25" Type="http://schemas.openxmlformats.org/officeDocument/2006/relationships/hyperlink" Target="https://podminky.urs.cz/item/CS_URS_2024_01/460661313" TargetMode="External" /><Relationship Id="rId26" Type="http://schemas.openxmlformats.org/officeDocument/2006/relationships/hyperlink" Target="https://podminky.urs.cz/item/CS_URS_2024_01/460671112" TargetMode="External" /><Relationship Id="rId27" Type="http://schemas.openxmlformats.org/officeDocument/2006/relationships/hyperlink" Target="https://podminky.urs.cz/item/CS_URS_2024_01/460431142" TargetMode="External" /><Relationship Id="rId28" Type="http://schemas.openxmlformats.org/officeDocument/2006/relationships/hyperlink" Target="https://podminky.urs.cz/item/CS_URS_2024_01/460341113" TargetMode="External" /><Relationship Id="rId29" Type="http://schemas.openxmlformats.org/officeDocument/2006/relationships/hyperlink" Target="https://podminky.urs.cz/item/CS_URS_2024_01/460341121" TargetMode="External" /><Relationship Id="rId30" Type="http://schemas.openxmlformats.org/officeDocument/2006/relationships/hyperlink" Target="https://podminky.urs.cz/item/CS_URS_2024_01/011464000" TargetMode="External" /><Relationship Id="rId31" Type="http://schemas.openxmlformats.org/officeDocument/2006/relationships/hyperlink" Target="https://podminky.urs.cz/item/CS_URS_2024_01/013244000" TargetMode="External" /><Relationship Id="rId32" Type="http://schemas.openxmlformats.org/officeDocument/2006/relationships/hyperlink" Target="https://podminky.urs.cz/item/CS_URS_2024_01/013254000" TargetMode="External" /><Relationship Id="rId3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workbookViewId="0" topLeftCell="A43">
      <selection activeCell="BE5" sqref="BE5:BE3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556" t="s">
        <v>14</v>
      </c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557"/>
      <c r="AF5" s="557"/>
      <c r="AG5" s="557"/>
      <c r="AH5" s="557"/>
      <c r="AI5" s="557"/>
      <c r="AJ5" s="557"/>
      <c r="AK5" s="557"/>
      <c r="AL5" s="557"/>
      <c r="AM5" s="557"/>
      <c r="AN5" s="557"/>
      <c r="AO5" s="557"/>
      <c r="AP5" s="25"/>
      <c r="AQ5" s="25"/>
      <c r="AR5" s="23"/>
      <c r="BE5" s="553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558" t="s">
        <v>17</v>
      </c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557"/>
      <c r="AN6" s="557"/>
      <c r="AO6" s="557"/>
      <c r="AP6" s="25"/>
      <c r="AQ6" s="25"/>
      <c r="AR6" s="23"/>
      <c r="BE6" s="554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554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521" t="s">
        <v>28</v>
      </c>
      <c r="AO8" s="25"/>
      <c r="AP8" s="25"/>
      <c r="AQ8" s="25"/>
      <c r="AR8" s="23"/>
      <c r="BE8" s="554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554"/>
      <c r="BS9" s="20" t="s">
        <v>6</v>
      </c>
    </row>
    <row r="10" spans="2:71" s="1" customFormat="1" ht="12" customHeight="1">
      <c r="B10" s="24"/>
      <c r="C10" s="25"/>
      <c r="D10" s="32" t="s">
        <v>24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25</v>
      </c>
      <c r="AL10" s="25"/>
      <c r="AM10" s="25"/>
      <c r="AN10" s="30" t="s">
        <v>19</v>
      </c>
      <c r="AO10" s="25"/>
      <c r="AP10" s="25"/>
      <c r="AQ10" s="25"/>
      <c r="AR10" s="23"/>
      <c r="BE10" s="554"/>
      <c r="BS10" s="20" t="s">
        <v>6</v>
      </c>
    </row>
    <row r="11" spans="2:71" s="1" customFormat="1" ht="18.6" customHeight="1">
      <c r="B11" s="24"/>
      <c r="C11" s="25"/>
      <c r="D11" s="25"/>
      <c r="E11" s="30" t="s">
        <v>22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26</v>
      </c>
      <c r="AL11" s="25"/>
      <c r="AM11" s="25"/>
      <c r="AN11" s="30" t="s">
        <v>19</v>
      </c>
      <c r="AO11" s="25"/>
      <c r="AP11" s="25"/>
      <c r="AQ11" s="25"/>
      <c r="AR11" s="23"/>
      <c r="BE11" s="55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554"/>
      <c r="BS12" s="20" t="s">
        <v>6</v>
      </c>
    </row>
    <row r="13" spans="2:71" s="1" customFormat="1" ht="12" customHeight="1">
      <c r="B13" s="24"/>
      <c r="C13" s="25"/>
      <c r="D13" s="32" t="s">
        <v>27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25</v>
      </c>
      <c r="AL13" s="25"/>
      <c r="AM13" s="25"/>
      <c r="AN13" s="34" t="s">
        <v>28</v>
      </c>
      <c r="AO13" s="25"/>
      <c r="AP13" s="25"/>
      <c r="AQ13" s="25"/>
      <c r="AR13" s="23"/>
      <c r="BE13" s="554"/>
      <c r="BS13" s="20" t="s">
        <v>6</v>
      </c>
    </row>
    <row r="14" spans="2:71" ht="12.75">
      <c r="B14" s="24"/>
      <c r="C14" s="25"/>
      <c r="D14" s="25"/>
      <c r="E14" s="559" t="s">
        <v>28</v>
      </c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32" t="s">
        <v>26</v>
      </c>
      <c r="AL14" s="25"/>
      <c r="AM14" s="25"/>
      <c r="AN14" s="34" t="s">
        <v>28</v>
      </c>
      <c r="AO14" s="25"/>
      <c r="AP14" s="25"/>
      <c r="AQ14" s="25"/>
      <c r="AR14" s="23"/>
      <c r="BE14" s="55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554"/>
      <c r="BS15" s="20" t="s">
        <v>4</v>
      </c>
    </row>
    <row r="16" spans="2:71" s="1" customFormat="1" ht="12" customHeight="1">
      <c r="B16" s="24"/>
      <c r="C16" s="25"/>
      <c r="D16" s="32" t="s">
        <v>29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25</v>
      </c>
      <c r="AL16" s="25"/>
      <c r="AM16" s="25"/>
      <c r="AN16" s="30" t="s">
        <v>19</v>
      </c>
      <c r="AO16" s="25"/>
      <c r="AP16" s="25"/>
      <c r="AQ16" s="25"/>
      <c r="AR16" s="23"/>
      <c r="BE16" s="554"/>
      <c r="BS16" s="20" t="s">
        <v>4</v>
      </c>
    </row>
    <row r="17" spans="2:71" s="1" customFormat="1" ht="18.6" customHeight="1">
      <c r="B17" s="24"/>
      <c r="C17" s="25"/>
      <c r="D17" s="25"/>
      <c r="E17" s="30" t="s">
        <v>22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26</v>
      </c>
      <c r="AL17" s="25"/>
      <c r="AM17" s="25"/>
      <c r="AN17" s="30" t="s">
        <v>19</v>
      </c>
      <c r="AO17" s="25"/>
      <c r="AP17" s="25"/>
      <c r="AQ17" s="25"/>
      <c r="AR17" s="23"/>
      <c r="BE17" s="554"/>
      <c r="BS17" s="20" t="s">
        <v>30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554"/>
      <c r="BS18" s="20" t="s">
        <v>6</v>
      </c>
    </row>
    <row r="19" spans="2:71" s="1" customFormat="1" ht="12" customHeight="1">
      <c r="B19" s="24"/>
      <c r="C19" s="25"/>
      <c r="D19" s="32" t="s">
        <v>31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25</v>
      </c>
      <c r="AL19" s="25"/>
      <c r="AM19" s="25"/>
      <c r="AN19" s="30" t="s">
        <v>19</v>
      </c>
      <c r="AO19" s="25"/>
      <c r="AP19" s="25"/>
      <c r="AQ19" s="25"/>
      <c r="AR19" s="23"/>
      <c r="BE19" s="554"/>
      <c r="BS19" s="20" t="s">
        <v>6</v>
      </c>
    </row>
    <row r="20" spans="2:71" s="1" customFormat="1" ht="18.6" customHeight="1">
      <c r="B20" s="24"/>
      <c r="C20" s="25"/>
      <c r="D20" s="25"/>
      <c r="E20" s="30" t="s">
        <v>22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26</v>
      </c>
      <c r="AL20" s="25"/>
      <c r="AM20" s="25"/>
      <c r="AN20" s="30" t="s">
        <v>19</v>
      </c>
      <c r="AO20" s="25"/>
      <c r="AP20" s="25"/>
      <c r="AQ20" s="25"/>
      <c r="AR20" s="23"/>
      <c r="BE20" s="554"/>
      <c r="BS20" s="20" t="s">
        <v>30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554"/>
    </row>
    <row r="22" spans="2:57" s="1" customFormat="1" ht="12" customHeight="1">
      <c r="B22" s="24"/>
      <c r="C22" s="25"/>
      <c r="D22" s="32" t="s">
        <v>32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554"/>
    </row>
    <row r="23" spans="2:57" s="1" customFormat="1" ht="47.25" customHeight="1">
      <c r="B23" s="24"/>
      <c r="C23" s="25"/>
      <c r="D23" s="25"/>
      <c r="E23" s="561" t="s">
        <v>33</v>
      </c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1"/>
      <c r="AN23" s="561"/>
      <c r="AO23" s="25"/>
      <c r="AP23" s="25"/>
      <c r="AQ23" s="25"/>
      <c r="AR23" s="23"/>
      <c r="BE23" s="55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554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554"/>
    </row>
    <row r="26" spans="1:57" s="2" customFormat="1" ht="25.9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545">
        <f>ROUND(AG54,2)</f>
        <v>0</v>
      </c>
      <c r="AL26" s="546"/>
      <c r="AM26" s="546"/>
      <c r="AN26" s="546"/>
      <c r="AO26" s="546"/>
      <c r="AP26" s="39"/>
      <c r="AQ26" s="39"/>
      <c r="AR26" s="42"/>
      <c r="BE26" s="554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554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547" t="s">
        <v>35</v>
      </c>
      <c r="M28" s="547"/>
      <c r="N28" s="547"/>
      <c r="O28" s="547"/>
      <c r="P28" s="547"/>
      <c r="Q28" s="39"/>
      <c r="R28" s="39"/>
      <c r="S28" s="39"/>
      <c r="T28" s="39"/>
      <c r="U28" s="39"/>
      <c r="V28" s="39"/>
      <c r="W28" s="547" t="s">
        <v>36</v>
      </c>
      <c r="X28" s="547"/>
      <c r="Y28" s="547"/>
      <c r="Z28" s="547"/>
      <c r="AA28" s="547"/>
      <c r="AB28" s="547"/>
      <c r="AC28" s="547"/>
      <c r="AD28" s="547"/>
      <c r="AE28" s="547"/>
      <c r="AF28" s="39"/>
      <c r="AG28" s="39"/>
      <c r="AH28" s="39"/>
      <c r="AI28" s="39"/>
      <c r="AJ28" s="39"/>
      <c r="AK28" s="547" t="s">
        <v>37</v>
      </c>
      <c r="AL28" s="547"/>
      <c r="AM28" s="547"/>
      <c r="AN28" s="547"/>
      <c r="AO28" s="547"/>
      <c r="AP28" s="39"/>
      <c r="AQ28" s="39"/>
      <c r="AR28" s="42"/>
      <c r="BE28" s="554"/>
    </row>
    <row r="29" spans="2:57" s="3" customFormat="1" ht="14.45" customHeight="1">
      <c r="B29" s="43"/>
      <c r="C29" s="44"/>
      <c r="D29" s="32" t="s">
        <v>38</v>
      </c>
      <c r="E29" s="44"/>
      <c r="F29" s="32" t="s">
        <v>39</v>
      </c>
      <c r="G29" s="44"/>
      <c r="H29" s="44"/>
      <c r="I29" s="44"/>
      <c r="J29" s="44"/>
      <c r="K29" s="44"/>
      <c r="L29" s="541">
        <v>0.21</v>
      </c>
      <c r="M29" s="540"/>
      <c r="N29" s="540"/>
      <c r="O29" s="540"/>
      <c r="P29" s="540"/>
      <c r="Q29" s="44"/>
      <c r="R29" s="44"/>
      <c r="S29" s="44"/>
      <c r="T29" s="44"/>
      <c r="U29" s="44"/>
      <c r="V29" s="44"/>
      <c r="W29" s="539">
        <f>ROUND(AZ54,2)</f>
        <v>0</v>
      </c>
      <c r="X29" s="540"/>
      <c r="Y29" s="540"/>
      <c r="Z29" s="540"/>
      <c r="AA29" s="540"/>
      <c r="AB29" s="540"/>
      <c r="AC29" s="540"/>
      <c r="AD29" s="540"/>
      <c r="AE29" s="540"/>
      <c r="AF29" s="44"/>
      <c r="AG29" s="44"/>
      <c r="AH29" s="44"/>
      <c r="AI29" s="44"/>
      <c r="AJ29" s="44"/>
      <c r="AK29" s="539">
        <f>ROUND(AV54,2)</f>
        <v>0</v>
      </c>
      <c r="AL29" s="540"/>
      <c r="AM29" s="540"/>
      <c r="AN29" s="540"/>
      <c r="AO29" s="540"/>
      <c r="AP29" s="44"/>
      <c r="AQ29" s="44"/>
      <c r="AR29" s="45"/>
      <c r="BE29" s="555"/>
    </row>
    <row r="30" spans="2:57" s="3" customFormat="1" ht="14.45" customHeight="1">
      <c r="B30" s="43"/>
      <c r="C30" s="44"/>
      <c r="D30" s="44"/>
      <c r="E30" s="44"/>
      <c r="F30" s="32" t="s">
        <v>40</v>
      </c>
      <c r="G30" s="44"/>
      <c r="H30" s="44"/>
      <c r="I30" s="44"/>
      <c r="J30" s="44"/>
      <c r="K30" s="44"/>
      <c r="L30" s="541">
        <v>0.12</v>
      </c>
      <c r="M30" s="540"/>
      <c r="N30" s="540"/>
      <c r="O30" s="540"/>
      <c r="P30" s="540"/>
      <c r="Q30" s="44"/>
      <c r="R30" s="44"/>
      <c r="S30" s="44"/>
      <c r="T30" s="44"/>
      <c r="U30" s="44"/>
      <c r="V30" s="44"/>
      <c r="W30" s="539">
        <f>ROUND(BA54,2)</f>
        <v>0</v>
      </c>
      <c r="X30" s="540"/>
      <c r="Y30" s="540"/>
      <c r="Z30" s="540"/>
      <c r="AA30" s="540"/>
      <c r="AB30" s="540"/>
      <c r="AC30" s="540"/>
      <c r="AD30" s="540"/>
      <c r="AE30" s="540"/>
      <c r="AF30" s="44"/>
      <c r="AG30" s="44"/>
      <c r="AH30" s="44"/>
      <c r="AI30" s="44"/>
      <c r="AJ30" s="44"/>
      <c r="AK30" s="539">
        <f>ROUND(AW54,2)</f>
        <v>0</v>
      </c>
      <c r="AL30" s="540"/>
      <c r="AM30" s="540"/>
      <c r="AN30" s="540"/>
      <c r="AO30" s="540"/>
      <c r="AP30" s="44"/>
      <c r="AQ30" s="44"/>
      <c r="AR30" s="45"/>
      <c r="BE30" s="555"/>
    </row>
    <row r="31" spans="2:57" s="3" customFormat="1" ht="14.45" customHeight="1" hidden="1">
      <c r="B31" s="43"/>
      <c r="C31" s="44"/>
      <c r="D31" s="44"/>
      <c r="E31" s="44"/>
      <c r="F31" s="32" t="s">
        <v>41</v>
      </c>
      <c r="G31" s="44"/>
      <c r="H31" s="44"/>
      <c r="I31" s="44"/>
      <c r="J31" s="44"/>
      <c r="K31" s="44"/>
      <c r="L31" s="541">
        <v>0.21</v>
      </c>
      <c r="M31" s="540"/>
      <c r="N31" s="540"/>
      <c r="O31" s="540"/>
      <c r="P31" s="540"/>
      <c r="Q31" s="44"/>
      <c r="R31" s="44"/>
      <c r="S31" s="44"/>
      <c r="T31" s="44"/>
      <c r="U31" s="44"/>
      <c r="V31" s="44"/>
      <c r="W31" s="539">
        <f>ROUND(BB54,2)</f>
        <v>0</v>
      </c>
      <c r="X31" s="540"/>
      <c r="Y31" s="540"/>
      <c r="Z31" s="540"/>
      <c r="AA31" s="540"/>
      <c r="AB31" s="540"/>
      <c r="AC31" s="540"/>
      <c r="AD31" s="540"/>
      <c r="AE31" s="540"/>
      <c r="AF31" s="44"/>
      <c r="AG31" s="44"/>
      <c r="AH31" s="44"/>
      <c r="AI31" s="44"/>
      <c r="AJ31" s="44"/>
      <c r="AK31" s="539">
        <v>0</v>
      </c>
      <c r="AL31" s="540"/>
      <c r="AM31" s="540"/>
      <c r="AN31" s="540"/>
      <c r="AO31" s="540"/>
      <c r="AP31" s="44"/>
      <c r="AQ31" s="44"/>
      <c r="AR31" s="45"/>
      <c r="BE31" s="555"/>
    </row>
    <row r="32" spans="2:57" s="3" customFormat="1" ht="14.45" customHeight="1" hidden="1">
      <c r="B32" s="43"/>
      <c r="C32" s="44"/>
      <c r="D32" s="44"/>
      <c r="E32" s="44"/>
      <c r="F32" s="32" t="s">
        <v>42</v>
      </c>
      <c r="G32" s="44"/>
      <c r="H32" s="44"/>
      <c r="I32" s="44"/>
      <c r="J32" s="44"/>
      <c r="K32" s="44"/>
      <c r="L32" s="541">
        <v>0.12</v>
      </c>
      <c r="M32" s="540"/>
      <c r="N32" s="540"/>
      <c r="O32" s="540"/>
      <c r="P32" s="540"/>
      <c r="Q32" s="44"/>
      <c r="R32" s="44"/>
      <c r="S32" s="44"/>
      <c r="T32" s="44"/>
      <c r="U32" s="44"/>
      <c r="V32" s="44"/>
      <c r="W32" s="539">
        <f>ROUND(BC54,2)</f>
        <v>0</v>
      </c>
      <c r="X32" s="540"/>
      <c r="Y32" s="540"/>
      <c r="Z32" s="540"/>
      <c r="AA32" s="540"/>
      <c r="AB32" s="540"/>
      <c r="AC32" s="540"/>
      <c r="AD32" s="540"/>
      <c r="AE32" s="540"/>
      <c r="AF32" s="44"/>
      <c r="AG32" s="44"/>
      <c r="AH32" s="44"/>
      <c r="AI32" s="44"/>
      <c r="AJ32" s="44"/>
      <c r="AK32" s="539">
        <v>0</v>
      </c>
      <c r="AL32" s="540"/>
      <c r="AM32" s="540"/>
      <c r="AN32" s="540"/>
      <c r="AO32" s="540"/>
      <c r="AP32" s="44"/>
      <c r="AQ32" s="44"/>
      <c r="AR32" s="45"/>
      <c r="BE32" s="555"/>
    </row>
    <row r="33" spans="2:44" s="3" customFormat="1" ht="14.45" customHeight="1" hidden="1">
      <c r="B33" s="43"/>
      <c r="C33" s="44"/>
      <c r="D33" s="44"/>
      <c r="E33" s="44"/>
      <c r="F33" s="32" t="s">
        <v>43</v>
      </c>
      <c r="G33" s="44"/>
      <c r="H33" s="44"/>
      <c r="I33" s="44"/>
      <c r="J33" s="44"/>
      <c r="K33" s="44"/>
      <c r="L33" s="541">
        <v>0</v>
      </c>
      <c r="M33" s="540"/>
      <c r="N33" s="540"/>
      <c r="O33" s="540"/>
      <c r="P33" s="540"/>
      <c r="Q33" s="44"/>
      <c r="R33" s="44"/>
      <c r="S33" s="44"/>
      <c r="T33" s="44"/>
      <c r="U33" s="44"/>
      <c r="V33" s="44"/>
      <c r="W33" s="539">
        <f>ROUND(BD54,2)</f>
        <v>0</v>
      </c>
      <c r="X33" s="540"/>
      <c r="Y33" s="540"/>
      <c r="Z33" s="540"/>
      <c r="AA33" s="540"/>
      <c r="AB33" s="540"/>
      <c r="AC33" s="540"/>
      <c r="AD33" s="540"/>
      <c r="AE33" s="540"/>
      <c r="AF33" s="44"/>
      <c r="AG33" s="44"/>
      <c r="AH33" s="44"/>
      <c r="AI33" s="44"/>
      <c r="AJ33" s="44"/>
      <c r="AK33" s="539">
        <v>0</v>
      </c>
      <c r="AL33" s="540"/>
      <c r="AM33" s="540"/>
      <c r="AN33" s="540"/>
      <c r="AO33" s="540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44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45</v>
      </c>
      <c r="U35" s="48"/>
      <c r="V35" s="48"/>
      <c r="W35" s="48"/>
      <c r="X35" s="552" t="s">
        <v>46</v>
      </c>
      <c r="Y35" s="550"/>
      <c r="Z35" s="550"/>
      <c r="AA35" s="550"/>
      <c r="AB35" s="550"/>
      <c r="AC35" s="48"/>
      <c r="AD35" s="48"/>
      <c r="AE35" s="48"/>
      <c r="AF35" s="48"/>
      <c r="AG35" s="48"/>
      <c r="AH35" s="48"/>
      <c r="AI35" s="48"/>
      <c r="AJ35" s="48"/>
      <c r="AK35" s="549">
        <f>SUM(AK26:AK33)</f>
        <v>0</v>
      </c>
      <c r="AL35" s="550"/>
      <c r="AM35" s="550"/>
      <c r="AN35" s="550"/>
      <c r="AO35" s="551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47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1921800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542" t="str">
        <f>K6</f>
        <v>Lávka L6 ŽĎár nad Sázavou (2024)</v>
      </c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544" t="str">
        <f>IF(AN8="","",AN8)</f>
        <v>Vyplň údaj</v>
      </c>
      <c r="AN47" s="544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24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29</v>
      </c>
      <c r="AJ49" s="39"/>
      <c r="AK49" s="39"/>
      <c r="AL49" s="39"/>
      <c r="AM49" s="528" t="str">
        <f>IF(E17="","",E17)</f>
        <v xml:space="preserve"> </v>
      </c>
      <c r="AN49" s="529"/>
      <c r="AO49" s="529"/>
      <c r="AP49" s="529"/>
      <c r="AQ49" s="39"/>
      <c r="AR49" s="42"/>
      <c r="AS49" s="522" t="s">
        <v>48</v>
      </c>
      <c r="AT49" s="523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27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31</v>
      </c>
      <c r="AJ50" s="39"/>
      <c r="AK50" s="39"/>
      <c r="AL50" s="39"/>
      <c r="AM50" s="528" t="str">
        <f>IF(E20="","",E20)</f>
        <v xml:space="preserve"> </v>
      </c>
      <c r="AN50" s="529"/>
      <c r="AO50" s="529"/>
      <c r="AP50" s="529"/>
      <c r="AQ50" s="39"/>
      <c r="AR50" s="42"/>
      <c r="AS50" s="524"/>
      <c r="AT50" s="525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7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526"/>
      <c r="AT51" s="527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530" t="s">
        <v>49</v>
      </c>
      <c r="D52" s="531"/>
      <c r="E52" s="531"/>
      <c r="F52" s="531"/>
      <c r="G52" s="531"/>
      <c r="H52" s="69"/>
      <c r="I52" s="533" t="s">
        <v>50</v>
      </c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  <c r="Y52" s="531"/>
      <c r="Z52" s="531"/>
      <c r="AA52" s="531"/>
      <c r="AB52" s="531"/>
      <c r="AC52" s="531"/>
      <c r="AD52" s="531"/>
      <c r="AE52" s="531"/>
      <c r="AF52" s="531"/>
      <c r="AG52" s="532" t="s">
        <v>51</v>
      </c>
      <c r="AH52" s="531"/>
      <c r="AI52" s="531"/>
      <c r="AJ52" s="531"/>
      <c r="AK52" s="531"/>
      <c r="AL52" s="531"/>
      <c r="AM52" s="531"/>
      <c r="AN52" s="533" t="s">
        <v>52</v>
      </c>
      <c r="AO52" s="531"/>
      <c r="AP52" s="531"/>
      <c r="AQ52" s="70" t="s">
        <v>53</v>
      </c>
      <c r="AR52" s="42"/>
      <c r="AS52" s="71" t="s">
        <v>54</v>
      </c>
      <c r="AT52" s="72" t="s">
        <v>55</v>
      </c>
      <c r="AU52" s="72" t="s">
        <v>56</v>
      </c>
      <c r="AV52" s="72" t="s">
        <v>57</v>
      </c>
      <c r="AW52" s="72" t="s">
        <v>58</v>
      </c>
      <c r="AX52" s="72" t="s">
        <v>59</v>
      </c>
      <c r="AY52" s="72" t="s">
        <v>60</v>
      </c>
      <c r="AZ52" s="72" t="s">
        <v>61</v>
      </c>
      <c r="BA52" s="72" t="s">
        <v>62</v>
      </c>
      <c r="BB52" s="72" t="s">
        <v>63</v>
      </c>
      <c r="BC52" s="72" t="s">
        <v>64</v>
      </c>
      <c r="BD52" s="73" t="s">
        <v>65</v>
      </c>
      <c r="BE52" s="37"/>
    </row>
    <row r="53" spans="1:57" s="2" customFormat="1" ht="10.7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66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537">
        <f>ROUND(SUM(AG55:AG58),2)</f>
        <v>0</v>
      </c>
      <c r="AH54" s="537"/>
      <c r="AI54" s="537"/>
      <c r="AJ54" s="537"/>
      <c r="AK54" s="537"/>
      <c r="AL54" s="537"/>
      <c r="AM54" s="537"/>
      <c r="AN54" s="538">
        <f>SUM(AG54,AT54)</f>
        <v>0</v>
      </c>
      <c r="AO54" s="538"/>
      <c r="AP54" s="538"/>
      <c r="AQ54" s="81" t="s">
        <v>19</v>
      </c>
      <c r="AR54" s="82"/>
      <c r="AS54" s="83">
        <f>ROUND(SUM(AS55:AS58),2)</f>
        <v>0</v>
      </c>
      <c r="AT54" s="84">
        <f>ROUND(SUM(AV54:AW54),2)</f>
        <v>0</v>
      </c>
      <c r="AU54" s="85">
        <f>ROUND(SUM(AU55:AU58),5)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ROUND(SUM(AZ55:AZ58),2)</f>
        <v>0</v>
      </c>
      <c r="BA54" s="84">
        <f>ROUND(SUM(BA55:BA58),2)</f>
        <v>0</v>
      </c>
      <c r="BB54" s="84">
        <f>ROUND(SUM(BB55:BB58),2)</f>
        <v>0</v>
      </c>
      <c r="BC54" s="84">
        <f>ROUND(SUM(BC55:BC58),2)</f>
        <v>0</v>
      </c>
      <c r="BD54" s="86">
        <f>ROUND(SUM(BD55:BD58),2)</f>
        <v>0</v>
      </c>
      <c r="BS54" s="87" t="s">
        <v>67</v>
      </c>
      <c r="BT54" s="87" t="s">
        <v>68</v>
      </c>
      <c r="BU54" s="88" t="s">
        <v>69</v>
      </c>
      <c r="BV54" s="87" t="s">
        <v>70</v>
      </c>
      <c r="BW54" s="87" t="s">
        <v>5</v>
      </c>
      <c r="BX54" s="87" t="s">
        <v>71</v>
      </c>
      <c r="CL54" s="87" t="s">
        <v>19</v>
      </c>
    </row>
    <row r="55" spans="1:91" s="7" customFormat="1" ht="16.5" customHeight="1">
      <c r="A55" s="89" t="s">
        <v>72</v>
      </c>
      <c r="B55" s="90"/>
      <c r="C55" s="91"/>
      <c r="D55" s="534" t="s">
        <v>73</v>
      </c>
      <c r="E55" s="534"/>
      <c r="F55" s="534"/>
      <c r="G55" s="534"/>
      <c r="H55" s="534"/>
      <c r="I55" s="92"/>
      <c r="J55" s="534" t="s">
        <v>74</v>
      </c>
      <c r="K55" s="534"/>
      <c r="L55" s="534"/>
      <c r="M55" s="534"/>
      <c r="N55" s="534"/>
      <c r="O55" s="534"/>
      <c r="P55" s="534"/>
      <c r="Q55" s="534"/>
      <c r="R55" s="534"/>
      <c r="S55" s="534"/>
      <c r="T55" s="534"/>
      <c r="U55" s="534"/>
      <c r="V55" s="534"/>
      <c r="W55" s="534"/>
      <c r="X55" s="534"/>
      <c r="Y55" s="534"/>
      <c r="Z55" s="534"/>
      <c r="AA55" s="534"/>
      <c r="AB55" s="534"/>
      <c r="AC55" s="534"/>
      <c r="AD55" s="534"/>
      <c r="AE55" s="534"/>
      <c r="AF55" s="534"/>
      <c r="AG55" s="535">
        <f>'000 - Všeobecné konstrukc...'!J30</f>
        <v>0</v>
      </c>
      <c r="AH55" s="536"/>
      <c r="AI55" s="536"/>
      <c r="AJ55" s="536"/>
      <c r="AK55" s="536"/>
      <c r="AL55" s="536"/>
      <c r="AM55" s="536"/>
      <c r="AN55" s="535">
        <f>SUM(AG55,AT55)</f>
        <v>0</v>
      </c>
      <c r="AO55" s="536"/>
      <c r="AP55" s="536"/>
      <c r="AQ55" s="93" t="s">
        <v>75</v>
      </c>
      <c r="AR55" s="94"/>
      <c r="AS55" s="95">
        <v>0</v>
      </c>
      <c r="AT55" s="96">
        <f>ROUND(SUM(AV55:AW55),2)</f>
        <v>0</v>
      </c>
      <c r="AU55" s="97">
        <f>'000 - Všeobecné konstrukc...'!P83</f>
        <v>0</v>
      </c>
      <c r="AV55" s="96">
        <f>'000 - Všeobecné konstrukc...'!J33</f>
        <v>0</v>
      </c>
      <c r="AW55" s="96">
        <f>'000 - Všeobecné konstrukc...'!J34</f>
        <v>0</v>
      </c>
      <c r="AX55" s="96">
        <f>'000 - Všeobecné konstrukc...'!J35</f>
        <v>0</v>
      </c>
      <c r="AY55" s="96">
        <f>'000 - Všeobecné konstrukc...'!J36</f>
        <v>0</v>
      </c>
      <c r="AZ55" s="96">
        <f>'000 - Všeobecné konstrukc...'!F33</f>
        <v>0</v>
      </c>
      <c r="BA55" s="96">
        <f>'000 - Všeobecné konstrukc...'!F34</f>
        <v>0</v>
      </c>
      <c r="BB55" s="96">
        <f>'000 - Všeobecné konstrukc...'!F35</f>
        <v>0</v>
      </c>
      <c r="BC55" s="96">
        <f>'000 - Všeobecné konstrukc...'!F36</f>
        <v>0</v>
      </c>
      <c r="BD55" s="98">
        <f>'000 - Všeobecné konstrukc...'!F37</f>
        <v>0</v>
      </c>
      <c r="BT55" s="99" t="s">
        <v>76</v>
      </c>
      <c r="BV55" s="99" t="s">
        <v>70</v>
      </c>
      <c r="BW55" s="99" t="s">
        <v>77</v>
      </c>
      <c r="BX55" s="99" t="s">
        <v>5</v>
      </c>
      <c r="CL55" s="99" t="s">
        <v>19</v>
      </c>
      <c r="CM55" s="99" t="s">
        <v>78</v>
      </c>
    </row>
    <row r="56" spans="1:91" s="7" customFormat="1" ht="16.5" customHeight="1">
      <c r="A56" s="89" t="s">
        <v>72</v>
      </c>
      <c r="B56" s="90"/>
      <c r="C56" s="91"/>
      <c r="D56" s="534" t="s">
        <v>79</v>
      </c>
      <c r="E56" s="534"/>
      <c r="F56" s="534"/>
      <c r="G56" s="534"/>
      <c r="H56" s="534"/>
      <c r="I56" s="92"/>
      <c r="J56" s="534" t="s">
        <v>80</v>
      </c>
      <c r="K56" s="534"/>
      <c r="L56" s="534"/>
      <c r="M56" s="534"/>
      <c r="N56" s="534"/>
      <c r="O56" s="534"/>
      <c r="P56" s="534"/>
      <c r="Q56" s="534"/>
      <c r="R56" s="534"/>
      <c r="S56" s="534"/>
      <c r="T56" s="534"/>
      <c r="U56" s="534"/>
      <c r="V56" s="534"/>
      <c r="W56" s="534"/>
      <c r="X56" s="534"/>
      <c r="Y56" s="534"/>
      <c r="Z56" s="534"/>
      <c r="AA56" s="534"/>
      <c r="AB56" s="534"/>
      <c r="AC56" s="534"/>
      <c r="AD56" s="534"/>
      <c r="AE56" s="534"/>
      <c r="AF56" s="534"/>
      <c r="AG56" s="535">
        <f>'SO 202 - Lávka L6 Nábřežní'!J30</f>
        <v>0</v>
      </c>
      <c r="AH56" s="536"/>
      <c r="AI56" s="536"/>
      <c r="AJ56" s="536"/>
      <c r="AK56" s="536"/>
      <c r="AL56" s="536"/>
      <c r="AM56" s="536"/>
      <c r="AN56" s="535">
        <f>SUM(AG56,AT56)</f>
        <v>0</v>
      </c>
      <c r="AO56" s="536"/>
      <c r="AP56" s="536"/>
      <c r="AQ56" s="93" t="s">
        <v>75</v>
      </c>
      <c r="AR56" s="94"/>
      <c r="AS56" s="95">
        <v>0</v>
      </c>
      <c r="AT56" s="96">
        <f>ROUND(SUM(AV56:AW56),2)</f>
        <v>0</v>
      </c>
      <c r="AU56" s="97">
        <f>'SO 202 - Lávka L6 Nábřežní'!P95</f>
        <v>0</v>
      </c>
      <c r="AV56" s="96">
        <f>'SO 202 - Lávka L6 Nábřežní'!J33</f>
        <v>0</v>
      </c>
      <c r="AW56" s="96">
        <f>'SO 202 - Lávka L6 Nábřežní'!J34</f>
        <v>0</v>
      </c>
      <c r="AX56" s="96">
        <f>'SO 202 - Lávka L6 Nábřežní'!J35</f>
        <v>0</v>
      </c>
      <c r="AY56" s="96">
        <f>'SO 202 - Lávka L6 Nábřežní'!J36</f>
        <v>0</v>
      </c>
      <c r="AZ56" s="96">
        <f>'SO 202 - Lávka L6 Nábřežní'!F33</f>
        <v>0</v>
      </c>
      <c r="BA56" s="96">
        <f>'SO 202 - Lávka L6 Nábřežní'!F34</f>
        <v>0</v>
      </c>
      <c r="BB56" s="96">
        <f>'SO 202 - Lávka L6 Nábřežní'!F35</f>
        <v>0</v>
      </c>
      <c r="BC56" s="96">
        <f>'SO 202 - Lávka L6 Nábřežní'!F36</f>
        <v>0</v>
      </c>
      <c r="BD56" s="98">
        <f>'SO 202 - Lávka L6 Nábřežní'!F37</f>
        <v>0</v>
      </c>
      <c r="BT56" s="99" t="s">
        <v>76</v>
      </c>
      <c r="BV56" s="99" t="s">
        <v>70</v>
      </c>
      <c r="BW56" s="99" t="s">
        <v>81</v>
      </c>
      <c r="BX56" s="99" t="s">
        <v>5</v>
      </c>
      <c r="CL56" s="99" t="s">
        <v>19</v>
      </c>
      <c r="CM56" s="99" t="s">
        <v>78</v>
      </c>
    </row>
    <row r="57" spans="1:91" s="7" customFormat="1" ht="16.5" customHeight="1">
      <c r="A57" s="89" t="s">
        <v>72</v>
      </c>
      <c r="B57" s="90"/>
      <c r="C57" s="91"/>
      <c r="D57" s="534" t="s">
        <v>82</v>
      </c>
      <c r="E57" s="534"/>
      <c r="F57" s="534"/>
      <c r="G57" s="534"/>
      <c r="H57" s="534"/>
      <c r="I57" s="92"/>
      <c r="J57" s="534" t="s">
        <v>83</v>
      </c>
      <c r="K57" s="534"/>
      <c r="L57" s="534"/>
      <c r="M57" s="534"/>
      <c r="N57" s="534"/>
      <c r="O57" s="534"/>
      <c r="P57" s="534"/>
      <c r="Q57" s="534"/>
      <c r="R57" s="534"/>
      <c r="S57" s="534"/>
      <c r="T57" s="534"/>
      <c r="U57" s="534"/>
      <c r="V57" s="534"/>
      <c r="W57" s="534"/>
      <c r="X57" s="534"/>
      <c r="Y57" s="534"/>
      <c r="Z57" s="534"/>
      <c r="AA57" s="534"/>
      <c r="AB57" s="534"/>
      <c r="AC57" s="534"/>
      <c r="AD57" s="534"/>
      <c r="AE57" s="534"/>
      <c r="AF57" s="534"/>
      <c r="AG57" s="535">
        <f>'SO 301 - Přeložka kanaliz...'!J30</f>
        <v>0</v>
      </c>
      <c r="AH57" s="536"/>
      <c r="AI57" s="536"/>
      <c r="AJ57" s="536"/>
      <c r="AK57" s="536"/>
      <c r="AL57" s="536"/>
      <c r="AM57" s="536"/>
      <c r="AN57" s="535">
        <f>SUM(AG57,AT57)</f>
        <v>0</v>
      </c>
      <c r="AO57" s="536"/>
      <c r="AP57" s="536"/>
      <c r="AQ57" s="93" t="s">
        <v>75</v>
      </c>
      <c r="AR57" s="94"/>
      <c r="AS57" s="95">
        <v>0</v>
      </c>
      <c r="AT57" s="96">
        <f>ROUND(SUM(AV57:AW57),2)</f>
        <v>0</v>
      </c>
      <c r="AU57" s="97">
        <f>'SO 301 - Přeložka kanaliz...'!P81</f>
        <v>0</v>
      </c>
      <c r="AV57" s="96">
        <f>'SO 301 - Přeložka kanaliz...'!J33</f>
        <v>0</v>
      </c>
      <c r="AW57" s="96">
        <f>'SO 301 - Přeložka kanaliz...'!J34</f>
        <v>0</v>
      </c>
      <c r="AX57" s="96">
        <f>'SO 301 - Přeložka kanaliz...'!J35</f>
        <v>0</v>
      </c>
      <c r="AY57" s="96">
        <f>'SO 301 - Přeložka kanaliz...'!J36</f>
        <v>0</v>
      </c>
      <c r="AZ57" s="96">
        <f>'SO 301 - Přeložka kanaliz...'!F33</f>
        <v>0</v>
      </c>
      <c r="BA57" s="96">
        <f>'SO 301 - Přeložka kanaliz...'!F34</f>
        <v>0</v>
      </c>
      <c r="BB57" s="96">
        <f>'SO 301 - Přeložka kanaliz...'!F35</f>
        <v>0</v>
      </c>
      <c r="BC57" s="96">
        <f>'SO 301 - Přeložka kanaliz...'!F36</f>
        <v>0</v>
      </c>
      <c r="BD57" s="98">
        <f>'SO 301 - Přeložka kanaliz...'!F37</f>
        <v>0</v>
      </c>
      <c r="BT57" s="99" t="s">
        <v>76</v>
      </c>
      <c r="BV57" s="99" t="s">
        <v>70</v>
      </c>
      <c r="BW57" s="99" t="s">
        <v>84</v>
      </c>
      <c r="BX57" s="99" t="s">
        <v>5</v>
      </c>
      <c r="CL57" s="99" t="s">
        <v>19</v>
      </c>
      <c r="CM57" s="99" t="s">
        <v>78</v>
      </c>
    </row>
    <row r="58" spans="1:91" s="7" customFormat="1" ht="16.5" customHeight="1">
      <c r="A58" s="89" t="s">
        <v>72</v>
      </c>
      <c r="B58" s="90"/>
      <c r="C58" s="91"/>
      <c r="D58" s="534" t="s">
        <v>85</v>
      </c>
      <c r="E58" s="534"/>
      <c r="F58" s="534"/>
      <c r="G58" s="534"/>
      <c r="H58" s="534"/>
      <c r="I58" s="92"/>
      <c r="J58" s="534" t="s">
        <v>86</v>
      </c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4"/>
      <c r="AA58" s="534"/>
      <c r="AB58" s="534"/>
      <c r="AC58" s="534"/>
      <c r="AD58" s="534"/>
      <c r="AE58" s="534"/>
      <c r="AF58" s="534"/>
      <c r="AG58" s="535">
        <f>'SO 402 - Veřejné osvětlen...'!J30</f>
        <v>0</v>
      </c>
      <c r="AH58" s="536"/>
      <c r="AI58" s="536"/>
      <c r="AJ58" s="536"/>
      <c r="AK58" s="536"/>
      <c r="AL58" s="536"/>
      <c r="AM58" s="536"/>
      <c r="AN58" s="535">
        <f>SUM(AG58,AT58)</f>
        <v>0</v>
      </c>
      <c r="AO58" s="536"/>
      <c r="AP58" s="536"/>
      <c r="AQ58" s="93" t="s">
        <v>75</v>
      </c>
      <c r="AR58" s="94"/>
      <c r="AS58" s="100">
        <v>0</v>
      </c>
      <c r="AT58" s="101">
        <f>ROUND(SUM(AV58:AW58),2)</f>
        <v>0</v>
      </c>
      <c r="AU58" s="102">
        <f>'SO 402 - Veřejné osvětlen...'!P90</f>
        <v>0</v>
      </c>
      <c r="AV58" s="101">
        <f>'SO 402 - Veřejné osvětlen...'!J33</f>
        <v>0</v>
      </c>
      <c r="AW58" s="101">
        <f>'SO 402 - Veřejné osvětlen...'!J34</f>
        <v>0</v>
      </c>
      <c r="AX58" s="101">
        <f>'SO 402 - Veřejné osvětlen...'!J35</f>
        <v>0</v>
      </c>
      <c r="AY58" s="101">
        <f>'SO 402 - Veřejné osvětlen...'!J36</f>
        <v>0</v>
      </c>
      <c r="AZ58" s="101">
        <f>'SO 402 - Veřejné osvětlen...'!F33</f>
        <v>0</v>
      </c>
      <c r="BA58" s="101">
        <f>'SO 402 - Veřejné osvětlen...'!F34</f>
        <v>0</v>
      </c>
      <c r="BB58" s="101">
        <f>'SO 402 - Veřejné osvětlen...'!F35</f>
        <v>0</v>
      </c>
      <c r="BC58" s="101">
        <f>'SO 402 - Veřejné osvětlen...'!F36</f>
        <v>0</v>
      </c>
      <c r="BD58" s="103">
        <f>'SO 402 - Veřejné osvětlen...'!F37</f>
        <v>0</v>
      </c>
      <c r="BT58" s="99" t="s">
        <v>76</v>
      </c>
      <c r="BV58" s="99" t="s">
        <v>70</v>
      </c>
      <c r="BW58" s="99" t="s">
        <v>87</v>
      </c>
      <c r="BX58" s="99" t="s">
        <v>5</v>
      </c>
      <c r="CL58" s="99" t="s">
        <v>19</v>
      </c>
      <c r="CM58" s="99" t="s">
        <v>78</v>
      </c>
    </row>
    <row r="59" spans="1:57" s="2" customFormat="1" ht="30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2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s="2" customFormat="1" ht="6.95" customHeight="1">
      <c r="A60" s="37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42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</sheetData>
  <sheetProtection algorithmName="SHA-512" hashValue="HUVF0bR96Qc5Y1+rtQ167OnQ+wHbyYteMEtteLmrGLBqb3SoQJTTZv/r/yynZW66BuaOgG7KmiJTjb8TS9h3YA==" saltValue="JNXhFU60mJhWpVWGwI7mfARG8YQHMMtxhEgeifWaoOqGYxXeFbflC3AtHZoiesoKXQ9cpdEF5Sz0u7CljglOMQ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L45:AO45"/>
    <mergeCell ref="AM47:AN47"/>
    <mergeCell ref="AM49:AP49"/>
    <mergeCell ref="AG54:AM54"/>
    <mergeCell ref="AN54:AP54"/>
    <mergeCell ref="J56:AF56"/>
    <mergeCell ref="D56:H56"/>
    <mergeCell ref="AG56:AM56"/>
    <mergeCell ref="AN56:AP56"/>
    <mergeCell ref="D55:H55"/>
    <mergeCell ref="AG55:AM55"/>
    <mergeCell ref="J55:AF55"/>
    <mergeCell ref="AN55:AP55"/>
    <mergeCell ref="D58:H58"/>
    <mergeCell ref="J58:AF58"/>
    <mergeCell ref="AN57:AP57"/>
    <mergeCell ref="D57:H57"/>
    <mergeCell ref="J57:AF57"/>
    <mergeCell ref="AG57:AM57"/>
    <mergeCell ref="AS49:AT51"/>
    <mergeCell ref="AM50:AP50"/>
    <mergeCell ref="C52:G52"/>
    <mergeCell ref="AG52:AM52"/>
    <mergeCell ref="I52:AF52"/>
    <mergeCell ref="AN52:AP52"/>
  </mergeCells>
  <hyperlinks>
    <hyperlink ref="A55" location="'000 - Všeobecné konstrukc...'!C2" display="/"/>
    <hyperlink ref="A56" location="'SO 202 - Lávka L6 Nábřežní'!C2" display="/"/>
    <hyperlink ref="A57" location="'SO 301 - Přeložka kanaliz...'!C2" display="/"/>
    <hyperlink ref="A58" location="'SO 402 - Veřejné osvětle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1"/>
  <sheetViews>
    <sheetView showGridLines="0" tabSelected="1" workbookViewId="0" topLeftCell="A110">
      <selection activeCell="F121" sqref="F12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AT2" s="20" t="s">
        <v>77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78</v>
      </c>
    </row>
    <row r="4" spans="2:46" s="1" customFormat="1" ht="24.95" customHeight="1">
      <c r="B4" s="23"/>
      <c r="D4" s="106" t="s">
        <v>88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565" t="str">
        <f>'Rekapitulace stavby'!K6</f>
        <v>Lávka L6 ŽĎár nad Sázavou (2024)</v>
      </c>
      <c r="F7" s="566"/>
      <c r="G7" s="566"/>
      <c r="H7" s="566"/>
      <c r="L7" s="23"/>
    </row>
    <row r="8" spans="1:31" s="2" customFormat="1" ht="12" customHeight="1">
      <c r="A8" s="37"/>
      <c r="B8" s="42"/>
      <c r="C8" s="37"/>
      <c r="D8" s="108" t="s">
        <v>89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567" t="s">
        <v>90</v>
      </c>
      <c r="F9" s="568"/>
      <c r="G9" s="568"/>
      <c r="H9" s="568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91</v>
      </c>
      <c r="G12" s="37"/>
      <c r="H12" s="37"/>
      <c r="I12" s="108" t="s">
        <v>23</v>
      </c>
      <c r="J12" s="111" t="str">
        <f>'Rekapitulace stavby'!AN8</f>
        <v>Vyplň údaj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7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24</v>
      </c>
      <c r="E14" s="37"/>
      <c r="F14" s="37"/>
      <c r="G14" s="37"/>
      <c r="H14" s="37"/>
      <c r="I14" s="108" t="s">
        <v>25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26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27</v>
      </c>
      <c r="E17" s="37"/>
      <c r="F17" s="37"/>
      <c r="G17" s="37"/>
      <c r="H17" s="37"/>
      <c r="I17" s="108" t="s">
        <v>25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569" t="str">
        <f>'Rekapitulace stavby'!E14</f>
        <v>Vyplň údaj</v>
      </c>
      <c r="F18" s="570"/>
      <c r="G18" s="570"/>
      <c r="H18" s="570"/>
      <c r="I18" s="108" t="s">
        <v>26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29</v>
      </c>
      <c r="E20" s="37"/>
      <c r="F20" s="37"/>
      <c r="G20" s="37"/>
      <c r="H20" s="37"/>
      <c r="I20" s="108" t="s">
        <v>25</v>
      </c>
      <c r="J20" s="110" t="str">
        <f>IF('Rekapitulace stavby'!AN16="","",'Rekapitulace stavby'!AN16)</f>
        <v/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26</v>
      </c>
      <c r="J21" s="110" t="str">
        <f>IF('Rekapitulace stavby'!AN17="","",'Rekapitulace stavby'!AN17)</f>
        <v/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31</v>
      </c>
      <c r="E23" s="37"/>
      <c r="F23" s="37"/>
      <c r="G23" s="37"/>
      <c r="H23" s="37"/>
      <c r="I23" s="108" t="s">
        <v>25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26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32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571" t="s">
        <v>19</v>
      </c>
      <c r="F27" s="571"/>
      <c r="G27" s="571"/>
      <c r="H27" s="57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34</v>
      </c>
      <c r="E30" s="37"/>
      <c r="F30" s="37"/>
      <c r="G30" s="37"/>
      <c r="H30" s="37"/>
      <c r="I30" s="37"/>
      <c r="J30" s="117">
        <f>ROUND(J83,2)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36</v>
      </c>
      <c r="G32" s="37"/>
      <c r="H32" s="37"/>
      <c r="I32" s="118" t="s">
        <v>35</v>
      </c>
      <c r="J32" s="118" t="s">
        <v>37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38</v>
      </c>
      <c r="E33" s="108" t="s">
        <v>39</v>
      </c>
      <c r="F33" s="120">
        <f>ROUND((SUM(BE83:BE130)),2)</f>
        <v>0</v>
      </c>
      <c r="G33" s="37"/>
      <c r="H33" s="37"/>
      <c r="I33" s="121">
        <v>0.21</v>
      </c>
      <c r="J33" s="120">
        <f>ROUND(((SUM(BE83:BE130))*I33),2)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40</v>
      </c>
      <c r="F34" s="120">
        <f>ROUND((SUM(BF83:BF130)),2)</f>
        <v>0</v>
      </c>
      <c r="G34" s="37"/>
      <c r="H34" s="37"/>
      <c r="I34" s="121">
        <v>0.12</v>
      </c>
      <c r="J34" s="120">
        <f>ROUND(((SUM(BF83:BF130))*I34),2)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41</v>
      </c>
      <c r="F35" s="120">
        <f>ROUND((SUM(BG83:BG130)),2)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42</v>
      </c>
      <c r="F36" s="120">
        <f>ROUND((SUM(BH83:BH130)),2)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43</v>
      </c>
      <c r="F37" s="120">
        <f>ROUND((SUM(BI83:BI130)),2)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92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563" t="str">
        <f>E7</f>
        <v>Lávka L6 ŽĎár nad Sázavou (2024)</v>
      </c>
      <c r="F48" s="564"/>
      <c r="G48" s="564"/>
      <c r="H48" s="56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89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542" t="str">
        <f>E9</f>
        <v>000 - Všeobecné konstrukce a práce</v>
      </c>
      <c r="F50" s="562"/>
      <c r="G50" s="562"/>
      <c r="H50" s="562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Žďár nad Sázavou</v>
      </c>
      <c r="G52" s="39"/>
      <c r="H52" s="39"/>
      <c r="I52" s="32" t="s">
        <v>23</v>
      </c>
      <c r="J52" s="62" t="str">
        <f>IF(J12="","",J12)</f>
        <v>Vyplň údaj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24</v>
      </c>
      <c r="D54" s="39"/>
      <c r="E54" s="39"/>
      <c r="F54" s="30" t="str">
        <f>E15</f>
        <v xml:space="preserve"> </v>
      </c>
      <c r="G54" s="39"/>
      <c r="H54" s="39"/>
      <c r="I54" s="32" t="s">
        <v>29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27</v>
      </c>
      <c r="D55" s="39"/>
      <c r="E55" s="39"/>
      <c r="F55" s="30" t="str">
        <f>IF(E18="","",E18)</f>
        <v>Vyplň údaj</v>
      </c>
      <c r="G55" s="39"/>
      <c r="H55" s="39"/>
      <c r="I55" s="32" t="s">
        <v>31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93</v>
      </c>
      <c r="D57" s="134"/>
      <c r="E57" s="134"/>
      <c r="F57" s="134"/>
      <c r="G57" s="134"/>
      <c r="H57" s="134"/>
      <c r="I57" s="134"/>
      <c r="J57" s="135" t="s">
        <v>94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7" customHeight="1">
      <c r="A59" s="37"/>
      <c r="B59" s="38"/>
      <c r="C59" s="136" t="s">
        <v>66</v>
      </c>
      <c r="D59" s="39"/>
      <c r="E59" s="39"/>
      <c r="F59" s="39"/>
      <c r="G59" s="39"/>
      <c r="H59" s="39"/>
      <c r="I59" s="39"/>
      <c r="J59" s="80">
        <f>J83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95</v>
      </c>
    </row>
    <row r="60" spans="2:12" s="9" customFormat="1" ht="24.95" customHeight="1">
      <c r="B60" s="137"/>
      <c r="C60" s="138"/>
      <c r="D60" s="139" t="s">
        <v>96</v>
      </c>
      <c r="E60" s="140"/>
      <c r="F60" s="140"/>
      <c r="G60" s="140"/>
      <c r="H60" s="140"/>
      <c r="I60" s="140"/>
      <c r="J60" s="141">
        <f>J84</f>
        <v>0</v>
      </c>
      <c r="K60" s="138"/>
      <c r="L60" s="142"/>
    </row>
    <row r="61" spans="2:12" s="10" customFormat="1" ht="19.9" customHeight="1">
      <c r="B61" s="143"/>
      <c r="C61" s="144"/>
      <c r="D61" s="145" t="s">
        <v>97</v>
      </c>
      <c r="E61" s="146"/>
      <c r="F61" s="146"/>
      <c r="G61" s="146"/>
      <c r="H61" s="146"/>
      <c r="I61" s="146"/>
      <c r="J61" s="147">
        <f>J85</f>
        <v>0</v>
      </c>
      <c r="K61" s="144"/>
      <c r="L61" s="148"/>
    </row>
    <row r="62" spans="2:12" s="10" customFormat="1" ht="19.9" customHeight="1">
      <c r="B62" s="143"/>
      <c r="C62" s="144"/>
      <c r="D62" s="145" t="s">
        <v>98</v>
      </c>
      <c r="E62" s="146"/>
      <c r="F62" s="146"/>
      <c r="G62" s="146"/>
      <c r="H62" s="146"/>
      <c r="I62" s="146"/>
      <c r="J62" s="147">
        <f>J108</f>
        <v>0</v>
      </c>
      <c r="K62" s="144"/>
      <c r="L62" s="148"/>
    </row>
    <row r="63" spans="2:12" s="10" customFormat="1" ht="19.9" customHeight="1">
      <c r="B63" s="143"/>
      <c r="C63" s="144"/>
      <c r="D63" s="145" t="s">
        <v>99</v>
      </c>
      <c r="E63" s="146"/>
      <c r="F63" s="146"/>
      <c r="G63" s="146"/>
      <c r="H63" s="146"/>
      <c r="I63" s="146"/>
      <c r="J63" s="147">
        <f>J120</f>
        <v>0</v>
      </c>
      <c r="K63" s="144"/>
      <c r="L63" s="148"/>
    </row>
    <row r="64" spans="1:31" s="2" customFormat="1" ht="21.7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0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6" t="s">
        <v>100</v>
      </c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2" t="s">
        <v>16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563" t="str">
        <f>E7</f>
        <v>Lávka L6 ŽĎár nad Sázavou (2024)</v>
      </c>
      <c r="F73" s="564"/>
      <c r="G73" s="564"/>
      <c r="H73" s="564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2" t="s">
        <v>89</v>
      </c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542" t="str">
        <f>E9</f>
        <v>000 - Všeobecné konstrukce a práce</v>
      </c>
      <c r="F75" s="562"/>
      <c r="G75" s="562"/>
      <c r="H75" s="562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21</v>
      </c>
      <c r="D77" s="39"/>
      <c r="E77" s="39"/>
      <c r="F77" s="30" t="str">
        <f>F12</f>
        <v>Žďár nad Sázavou</v>
      </c>
      <c r="G77" s="39"/>
      <c r="H77" s="39"/>
      <c r="I77" s="32" t="s">
        <v>23</v>
      </c>
      <c r="J77" s="62" t="str">
        <f>IF(J12="","",J12)</f>
        <v>Vyplň údaj</v>
      </c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2" customHeight="1">
      <c r="A79" s="37"/>
      <c r="B79" s="38"/>
      <c r="C79" s="32" t="s">
        <v>24</v>
      </c>
      <c r="D79" s="39"/>
      <c r="E79" s="39"/>
      <c r="F79" s="30" t="str">
        <f>E15</f>
        <v xml:space="preserve"> </v>
      </c>
      <c r="G79" s="39"/>
      <c r="H79" s="39"/>
      <c r="I79" s="32" t="s">
        <v>29</v>
      </c>
      <c r="J79" s="35" t="str">
        <f>E21</f>
        <v xml:space="preserve"> 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2" customHeight="1">
      <c r="A80" s="37"/>
      <c r="B80" s="38"/>
      <c r="C80" s="32" t="s">
        <v>27</v>
      </c>
      <c r="D80" s="39"/>
      <c r="E80" s="39"/>
      <c r="F80" s="30" t="str">
        <f>IF(E18="","",E18)</f>
        <v>Vyplň údaj</v>
      </c>
      <c r="G80" s="39"/>
      <c r="H80" s="39"/>
      <c r="I80" s="32" t="s">
        <v>31</v>
      </c>
      <c r="J80" s="35" t="str">
        <f>E24</f>
        <v xml:space="preserve"> </v>
      </c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49"/>
      <c r="B82" s="150"/>
      <c r="C82" s="151" t="s">
        <v>101</v>
      </c>
      <c r="D82" s="152" t="s">
        <v>53</v>
      </c>
      <c r="E82" s="152" t="s">
        <v>49</v>
      </c>
      <c r="F82" s="152" t="s">
        <v>50</v>
      </c>
      <c r="G82" s="152" t="s">
        <v>102</v>
      </c>
      <c r="H82" s="152" t="s">
        <v>103</v>
      </c>
      <c r="I82" s="152" t="s">
        <v>104</v>
      </c>
      <c r="J82" s="152" t="s">
        <v>94</v>
      </c>
      <c r="K82" s="153" t="s">
        <v>105</v>
      </c>
      <c r="L82" s="154"/>
      <c r="M82" s="71" t="s">
        <v>19</v>
      </c>
      <c r="N82" s="72" t="s">
        <v>38</v>
      </c>
      <c r="O82" s="72" t="s">
        <v>106</v>
      </c>
      <c r="P82" s="72" t="s">
        <v>107</v>
      </c>
      <c r="Q82" s="72" t="s">
        <v>108</v>
      </c>
      <c r="R82" s="72" t="s">
        <v>109</v>
      </c>
      <c r="S82" s="72" t="s">
        <v>110</v>
      </c>
      <c r="T82" s="73" t="s">
        <v>111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63" s="2" customFormat="1" ht="22.7" customHeight="1">
      <c r="A83" s="37"/>
      <c r="B83" s="38"/>
      <c r="C83" s="78" t="s">
        <v>112</v>
      </c>
      <c r="D83" s="39"/>
      <c r="E83" s="39"/>
      <c r="F83" s="39"/>
      <c r="G83" s="39"/>
      <c r="H83" s="39"/>
      <c r="I83" s="39"/>
      <c r="J83" s="155">
        <f>BK83</f>
        <v>0</v>
      </c>
      <c r="K83" s="39"/>
      <c r="L83" s="42"/>
      <c r="M83" s="74"/>
      <c r="N83" s="156"/>
      <c r="O83" s="75"/>
      <c r="P83" s="157">
        <f>P84</f>
        <v>0</v>
      </c>
      <c r="Q83" s="75"/>
      <c r="R83" s="157">
        <f>R84</f>
        <v>0</v>
      </c>
      <c r="S83" s="75"/>
      <c r="T83" s="158">
        <f>T84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20" t="s">
        <v>67</v>
      </c>
      <c r="AU83" s="20" t="s">
        <v>95</v>
      </c>
      <c r="BK83" s="159">
        <f>BK84</f>
        <v>0</v>
      </c>
    </row>
    <row r="84" spans="2:63" s="12" customFormat="1" ht="25.9" customHeight="1">
      <c r="B84" s="160"/>
      <c r="C84" s="161"/>
      <c r="D84" s="162" t="s">
        <v>67</v>
      </c>
      <c r="E84" s="163" t="s">
        <v>113</v>
      </c>
      <c r="F84" s="163" t="s">
        <v>114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P85+P108+P120</f>
        <v>0</v>
      </c>
      <c r="Q84" s="168"/>
      <c r="R84" s="169">
        <f>R85+R108+R120</f>
        <v>0</v>
      </c>
      <c r="S84" s="168"/>
      <c r="T84" s="170">
        <f>T85+T108+T120</f>
        <v>0</v>
      </c>
      <c r="AR84" s="171" t="s">
        <v>115</v>
      </c>
      <c r="AT84" s="172" t="s">
        <v>67</v>
      </c>
      <c r="AU84" s="172" t="s">
        <v>68</v>
      </c>
      <c r="AY84" s="171" t="s">
        <v>116</v>
      </c>
      <c r="BK84" s="173">
        <f>BK85+BK108+BK120</f>
        <v>0</v>
      </c>
    </row>
    <row r="85" spans="2:63" s="12" customFormat="1" ht="22.7" customHeight="1">
      <c r="B85" s="160"/>
      <c r="C85" s="161"/>
      <c r="D85" s="162" t="s">
        <v>67</v>
      </c>
      <c r="E85" s="174" t="s">
        <v>117</v>
      </c>
      <c r="F85" s="174" t="s">
        <v>118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SUM(P86:P107)</f>
        <v>0</v>
      </c>
      <c r="Q85" s="168"/>
      <c r="R85" s="169">
        <f>SUM(R86:R107)</f>
        <v>0</v>
      </c>
      <c r="S85" s="168"/>
      <c r="T85" s="170">
        <f>SUM(T86:T107)</f>
        <v>0</v>
      </c>
      <c r="AR85" s="171" t="s">
        <v>115</v>
      </c>
      <c r="AT85" s="172" t="s">
        <v>67</v>
      </c>
      <c r="AU85" s="172" t="s">
        <v>76</v>
      </c>
      <c r="AY85" s="171" t="s">
        <v>116</v>
      </c>
      <c r="BK85" s="173">
        <f>SUM(BK86:BK107)</f>
        <v>0</v>
      </c>
    </row>
    <row r="86" spans="1:65" s="2" customFormat="1" ht="16.5" customHeight="1">
      <c r="A86" s="37"/>
      <c r="B86" s="38"/>
      <c r="C86" s="176" t="s">
        <v>76</v>
      </c>
      <c r="D86" s="176" t="s">
        <v>119</v>
      </c>
      <c r="E86" s="177" t="s">
        <v>120</v>
      </c>
      <c r="F86" s="178" t="s">
        <v>121</v>
      </c>
      <c r="G86" s="179" t="s">
        <v>122</v>
      </c>
      <c r="H86" s="180">
        <v>1</v>
      </c>
      <c r="I86" s="181"/>
      <c r="J86" s="182">
        <f>ROUND(I86*H86,2)</f>
        <v>0</v>
      </c>
      <c r="K86" s="178" t="s">
        <v>123</v>
      </c>
      <c r="L86" s="42"/>
      <c r="M86" s="183" t="s">
        <v>19</v>
      </c>
      <c r="N86" s="184" t="s">
        <v>39</v>
      </c>
      <c r="O86" s="67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7" t="s">
        <v>124</v>
      </c>
      <c r="AT86" s="187" t="s">
        <v>119</v>
      </c>
      <c r="AU86" s="187" t="s">
        <v>78</v>
      </c>
      <c r="AY86" s="20" t="s">
        <v>116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20" t="s">
        <v>76</v>
      </c>
      <c r="BK86" s="188">
        <f>ROUND(I86*H86,2)</f>
        <v>0</v>
      </c>
      <c r="BL86" s="20" t="s">
        <v>124</v>
      </c>
      <c r="BM86" s="187" t="s">
        <v>125</v>
      </c>
    </row>
    <row r="87" spans="1:47" s="2" customFormat="1" ht="12">
      <c r="A87" s="37"/>
      <c r="B87" s="38"/>
      <c r="C87" s="39"/>
      <c r="D87" s="189" t="s">
        <v>126</v>
      </c>
      <c r="E87" s="39"/>
      <c r="F87" s="190" t="s">
        <v>121</v>
      </c>
      <c r="G87" s="39"/>
      <c r="H87" s="39"/>
      <c r="I87" s="191"/>
      <c r="J87" s="39"/>
      <c r="K87" s="39"/>
      <c r="L87" s="42"/>
      <c r="M87" s="192"/>
      <c r="N87" s="193"/>
      <c r="O87" s="67"/>
      <c r="P87" s="67"/>
      <c r="Q87" s="67"/>
      <c r="R87" s="67"/>
      <c r="S87" s="67"/>
      <c r="T87" s="68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20" t="s">
        <v>126</v>
      </c>
      <c r="AU87" s="20" t="s">
        <v>78</v>
      </c>
    </row>
    <row r="88" spans="1:47" s="2" customFormat="1" ht="12">
      <c r="A88" s="37"/>
      <c r="B88" s="38"/>
      <c r="C88" s="39"/>
      <c r="D88" s="194" t="s">
        <v>127</v>
      </c>
      <c r="E88" s="39"/>
      <c r="F88" s="195" t="s">
        <v>128</v>
      </c>
      <c r="G88" s="39"/>
      <c r="H88" s="39"/>
      <c r="I88" s="191"/>
      <c r="J88" s="39"/>
      <c r="K88" s="39"/>
      <c r="L88" s="42"/>
      <c r="M88" s="192"/>
      <c r="N88" s="193"/>
      <c r="O88" s="67"/>
      <c r="P88" s="67"/>
      <c r="Q88" s="67"/>
      <c r="R88" s="67"/>
      <c r="S88" s="67"/>
      <c r="T88" s="68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20" t="s">
        <v>127</v>
      </c>
      <c r="AU88" s="20" t="s">
        <v>78</v>
      </c>
    </row>
    <row r="89" spans="1:47" s="2" customFormat="1" ht="19.5">
      <c r="A89" s="37"/>
      <c r="B89" s="38"/>
      <c r="C89" s="39"/>
      <c r="D89" s="189" t="s">
        <v>129</v>
      </c>
      <c r="E89" s="39"/>
      <c r="F89" s="196" t="s">
        <v>130</v>
      </c>
      <c r="G89" s="39"/>
      <c r="H89" s="39"/>
      <c r="I89" s="191"/>
      <c r="J89" s="39"/>
      <c r="K89" s="39"/>
      <c r="L89" s="42"/>
      <c r="M89" s="192"/>
      <c r="N89" s="193"/>
      <c r="O89" s="67"/>
      <c r="P89" s="67"/>
      <c r="Q89" s="67"/>
      <c r="R89" s="67"/>
      <c r="S89" s="67"/>
      <c r="T89" s="6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20" t="s">
        <v>129</v>
      </c>
      <c r="AU89" s="20" t="s">
        <v>78</v>
      </c>
    </row>
    <row r="90" spans="1:65" s="2" customFormat="1" ht="16.5" customHeight="1">
      <c r="A90" s="37"/>
      <c r="B90" s="38"/>
      <c r="C90" s="176" t="s">
        <v>78</v>
      </c>
      <c r="D90" s="176" t="s">
        <v>119</v>
      </c>
      <c r="E90" s="177" t="s">
        <v>131</v>
      </c>
      <c r="F90" s="178" t="s">
        <v>132</v>
      </c>
      <c r="G90" s="179" t="s">
        <v>122</v>
      </c>
      <c r="H90" s="180">
        <v>1</v>
      </c>
      <c r="I90" s="181"/>
      <c r="J90" s="182">
        <f>ROUND(I90*H90,2)</f>
        <v>0</v>
      </c>
      <c r="K90" s="178" t="s">
        <v>123</v>
      </c>
      <c r="L90" s="42"/>
      <c r="M90" s="183" t="s">
        <v>19</v>
      </c>
      <c r="N90" s="184" t="s">
        <v>39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87" t="s">
        <v>124</v>
      </c>
      <c r="AT90" s="187" t="s">
        <v>119</v>
      </c>
      <c r="AU90" s="187" t="s">
        <v>78</v>
      </c>
      <c r="AY90" s="20" t="s">
        <v>116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20" t="s">
        <v>76</v>
      </c>
      <c r="BK90" s="188">
        <f>ROUND(I90*H90,2)</f>
        <v>0</v>
      </c>
      <c r="BL90" s="20" t="s">
        <v>124</v>
      </c>
      <c r="BM90" s="187" t="s">
        <v>133</v>
      </c>
    </row>
    <row r="91" spans="1:47" s="2" customFormat="1" ht="12">
      <c r="A91" s="37"/>
      <c r="B91" s="38"/>
      <c r="C91" s="39"/>
      <c r="D91" s="189" t="s">
        <v>126</v>
      </c>
      <c r="E91" s="39"/>
      <c r="F91" s="190" t="s">
        <v>132</v>
      </c>
      <c r="G91" s="39"/>
      <c r="H91" s="39"/>
      <c r="I91" s="191"/>
      <c r="J91" s="39"/>
      <c r="K91" s="39"/>
      <c r="L91" s="42"/>
      <c r="M91" s="192"/>
      <c r="N91" s="193"/>
      <c r="O91" s="67"/>
      <c r="P91" s="67"/>
      <c r="Q91" s="67"/>
      <c r="R91" s="67"/>
      <c r="S91" s="67"/>
      <c r="T91" s="68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20" t="s">
        <v>126</v>
      </c>
      <c r="AU91" s="20" t="s">
        <v>78</v>
      </c>
    </row>
    <row r="92" spans="1:47" s="2" customFormat="1" ht="12">
      <c r="A92" s="37"/>
      <c r="B92" s="38"/>
      <c r="C92" s="39"/>
      <c r="D92" s="194" t="s">
        <v>127</v>
      </c>
      <c r="E92" s="39"/>
      <c r="F92" s="195" t="s">
        <v>134</v>
      </c>
      <c r="G92" s="39"/>
      <c r="H92" s="39"/>
      <c r="I92" s="191"/>
      <c r="J92" s="39"/>
      <c r="K92" s="39"/>
      <c r="L92" s="42"/>
      <c r="M92" s="192"/>
      <c r="N92" s="193"/>
      <c r="O92" s="67"/>
      <c r="P92" s="67"/>
      <c r="Q92" s="67"/>
      <c r="R92" s="67"/>
      <c r="S92" s="67"/>
      <c r="T92" s="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127</v>
      </c>
      <c r="AU92" s="20" t="s">
        <v>78</v>
      </c>
    </row>
    <row r="93" spans="1:65" s="2" customFormat="1" ht="16.5" customHeight="1">
      <c r="A93" s="37"/>
      <c r="B93" s="38"/>
      <c r="C93" s="176" t="s">
        <v>135</v>
      </c>
      <c r="D93" s="176" t="s">
        <v>119</v>
      </c>
      <c r="E93" s="177" t="s">
        <v>136</v>
      </c>
      <c r="F93" s="178" t="s">
        <v>137</v>
      </c>
      <c r="G93" s="179" t="s">
        <v>122</v>
      </c>
      <c r="H93" s="180">
        <v>1</v>
      </c>
      <c r="I93" s="181"/>
      <c r="J93" s="182">
        <f>ROUND(I93*H93,2)</f>
        <v>0</v>
      </c>
      <c r="K93" s="178" t="s">
        <v>123</v>
      </c>
      <c r="L93" s="42"/>
      <c r="M93" s="183" t="s">
        <v>19</v>
      </c>
      <c r="N93" s="184" t="s">
        <v>39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124</v>
      </c>
      <c r="AT93" s="187" t="s">
        <v>119</v>
      </c>
      <c r="AU93" s="187" t="s">
        <v>78</v>
      </c>
      <c r="AY93" s="20" t="s">
        <v>116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20" t="s">
        <v>76</v>
      </c>
      <c r="BK93" s="188">
        <f>ROUND(I93*H93,2)</f>
        <v>0</v>
      </c>
      <c r="BL93" s="20" t="s">
        <v>124</v>
      </c>
      <c r="BM93" s="187" t="s">
        <v>138</v>
      </c>
    </row>
    <row r="94" spans="1:47" s="2" customFormat="1" ht="12">
      <c r="A94" s="37"/>
      <c r="B94" s="38"/>
      <c r="C94" s="39"/>
      <c r="D94" s="189" t="s">
        <v>126</v>
      </c>
      <c r="E94" s="39"/>
      <c r="F94" s="190" t="s">
        <v>137</v>
      </c>
      <c r="G94" s="39"/>
      <c r="H94" s="39"/>
      <c r="I94" s="191"/>
      <c r="J94" s="39"/>
      <c r="K94" s="39"/>
      <c r="L94" s="42"/>
      <c r="M94" s="192"/>
      <c r="N94" s="193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126</v>
      </c>
      <c r="AU94" s="20" t="s">
        <v>78</v>
      </c>
    </row>
    <row r="95" spans="1:47" s="2" customFormat="1" ht="12">
      <c r="A95" s="37"/>
      <c r="B95" s="38"/>
      <c r="C95" s="39"/>
      <c r="D95" s="194" t="s">
        <v>127</v>
      </c>
      <c r="E95" s="39"/>
      <c r="F95" s="195" t="s">
        <v>139</v>
      </c>
      <c r="G95" s="39"/>
      <c r="H95" s="39"/>
      <c r="I95" s="191"/>
      <c r="J95" s="39"/>
      <c r="K95" s="39"/>
      <c r="L95" s="42"/>
      <c r="M95" s="192"/>
      <c r="N95" s="193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127</v>
      </c>
      <c r="AU95" s="20" t="s">
        <v>78</v>
      </c>
    </row>
    <row r="96" spans="1:65" s="2" customFormat="1" ht="16.5" customHeight="1">
      <c r="A96" s="37"/>
      <c r="B96" s="38"/>
      <c r="C96" s="176" t="s">
        <v>140</v>
      </c>
      <c r="D96" s="176" t="s">
        <v>119</v>
      </c>
      <c r="E96" s="177" t="s">
        <v>141</v>
      </c>
      <c r="F96" s="178" t="s">
        <v>142</v>
      </c>
      <c r="G96" s="179" t="s">
        <v>122</v>
      </c>
      <c r="H96" s="180">
        <v>1</v>
      </c>
      <c r="I96" s="181"/>
      <c r="J96" s="182">
        <f>ROUND(I96*H96,2)</f>
        <v>0</v>
      </c>
      <c r="K96" s="178" t="s">
        <v>123</v>
      </c>
      <c r="L96" s="42"/>
      <c r="M96" s="183" t="s">
        <v>19</v>
      </c>
      <c r="N96" s="184" t="s">
        <v>39</v>
      </c>
      <c r="O96" s="67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87" t="s">
        <v>124</v>
      </c>
      <c r="AT96" s="187" t="s">
        <v>119</v>
      </c>
      <c r="AU96" s="187" t="s">
        <v>78</v>
      </c>
      <c r="AY96" s="20" t="s">
        <v>116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20" t="s">
        <v>76</v>
      </c>
      <c r="BK96" s="188">
        <f>ROUND(I96*H96,2)</f>
        <v>0</v>
      </c>
      <c r="BL96" s="20" t="s">
        <v>124</v>
      </c>
      <c r="BM96" s="187" t="s">
        <v>143</v>
      </c>
    </row>
    <row r="97" spans="1:47" s="2" customFormat="1" ht="12">
      <c r="A97" s="37"/>
      <c r="B97" s="38"/>
      <c r="C97" s="39"/>
      <c r="D97" s="189" t="s">
        <v>126</v>
      </c>
      <c r="E97" s="39"/>
      <c r="F97" s="190" t="s">
        <v>142</v>
      </c>
      <c r="G97" s="39"/>
      <c r="H97" s="39"/>
      <c r="I97" s="191"/>
      <c r="J97" s="39"/>
      <c r="K97" s="39"/>
      <c r="L97" s="42"/>
      <c r="M97" s="192"/>
      <c r="N97" s="193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126</v>
      </c>
      <c r="AU97" s="20" t="s">
        <v>78</v>
      </c>
    </row>
    <row r="98" spans="1:47" s="2" customFormat="1" ht="12">
      <c r="A98" s="37"/>
      <c r="B98" s="38"/>
      <c r="C98" s="39"/>
      <c r="D98" s="194" t="s">
        <v>127</v>
      </c>
      <c r="E98" s="39"/>
      <c r="F98" s="195" t="s">
        <v>144</v>
      </c>
      <c r="G98" s="39"/>
      <c r="H98" s="39"/>
      <c r="I98" s="191"/>
      <c r="J98" s="39"/>
      <c r="K98" s="39"/>
      <c r="L98" s="42"/>
      <c r="M98" s="192"/>
      <c r="N98" s="193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127</v>
      </c>
      <c r="AU98" s="20" t="s">
        <v>78</v>
      </c>
    </row>
    <row r="99" spans="1:47" s="2" customFormat="1" ht="19.5">
      <c r="A99" s="37"/>
      <c r="B99" s="38"/>
      <c r="C99" s="39"/>
      <c r="D99" s="189" t="s">
        <v>129</v>
      </c>
      <c r="E99" s="39"/>
      <c r="F99" s="196" t="s">
        <v>145</v>
      </c>
      <c r="G99" s="39"/>
      <c r="H99" s="39"/>
      <c r="I99" s="191"/>
      <c r="J99" s="39"/>
      <c r="K99" s="39"/>
      <c r="L99" s="42"/>
      <c r="M99" s="192"/>
      <c r="N99" s="193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129</v>
      </c>
      <c r="AU99" s="20" t="s">
        <v>78</v>
      </c>
    </row>
    <row r="100" spans="1:65" s="2" customFormat="1" ht="16.5" customHeight="1">
      <c r="A100" s="37"/>
      <c r="B100" s="38"/>
      <c r="C100" s="176" t="s">
        <v>115</v>
      </c>
      <c r="D100" s="176" t="s">
        <v>119</v>
      </c>
      <c r="E100" s="177" t="s">
        <v>146</v>
      </c>
      <c r="F100" s="178" t="s">
        <v>147</v>
      </c>
      <c r="G100" s="179" t="s">
        <v>122</v>
      </c>
      <c r="H100" s="180">
        <v>1</v>
      </c>
      <c r="I100" s="181"/>
      <c r="J100" s="182">
        <f>ROUND(I100*H100,2)</f>
        <v>0</v>
      </c>
      <c r="K100" s="178" t="s">
        <v>123</v>
      </c>
      <c r="L100" s="42"/>
      <c r="M100" s="183" t="s">
        <v>19</v>
      </c>
      <c r="N100" s="184" t="s">
        <v>39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87" t="s">
        <v>124</v>
      </c>
      <c r="AT100" s="187" t="s">
        <v>119</v>
      </c>
      <c r="AU100" s="187" t="s">
        <v>78</v>
      </c>
      <c r="AY100" s="20" t="s">
        <v>116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20" t="s">
        <v>76</v>
      </c>
      <c r="BK100" s="188">
        <f>ROUND(I100*H100,2)</f>
        <v>0</v>
      </c>
      <c r="BL100" s="20" t="s">
        <v>124</v>
      </c>
      <c r="BM100" s="187" t="s">
        <v>148</v>
      </c>
    </row>
    <row r="101" spans="1:47" s="2" customFormat="1" ht="12">
      <c r="A101" s="37"/>
      <c r="B101" s="38"/>
      <c r="C101" s="39"/>
      <c r="D101" s="189" t="s">
        <v>126</v>
      </c>
      <c r="E101" s="39"/>
      <c r="F101" s="190" t="s">
        <v>147</v>
      </c>
      <c r="G101" s="39"/>
      <c r="H101" s="39"/>
      <c r="I101" s="191"/>
      <c r="J101" s="39"/>
      <c r="K101" s="39"/>
      <c r="L101" s="42"/>
      <c r="M101" s="192"/>
      <c r="N101" s="193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126</v>
      </c>
      <c r="AU101" s="20" t="s">
        <v>78</v>
      </c>
    </row>
    <row r="102" spans="1:47" s="2" customFormat="1" ht="12">
      <c r="A102" s="37"/>
      <c r="B102" s="38"/>
      <c r="C102" s="39"/>
      <c r="D102" s="194" t="s">
        <v>127</v>
      </c>
      <c r="E102" s="39"/>
      <c r="F102" s="195" t="s">
        <v>149</v>
      </c>
      <c r="G102" s="39"/>
      <c r="H102" s="39"/>
      <c r="I102" s="191"/>
      <c r="J102" s="39"/>
      <c r="K102" s="39"/>
      <c r="L102" s="42"/>
      <c r="M102" s="192"/>
      <c r="N102" s="193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20" t="s">
        <v>127</v>
      </c>
      <c r="AU102" s="20" t="s">
        <v>78</v>
      </c>
    </row>
    <row r="103" spans="1:47" s="2" customFormat="1" ht="19.5">
      <c r="A103" s="37"/>
      <c r="B103" s="38"/>
      <c r="C103" s="39"/>
      <c r="D103" s="189" t="s">
        <v>129</v>
      </c>
      <c r="E103" s="39"/>
      <c r="F103" s="196" t="s">
        <v>145</v>
      </c>
      <c r="G103" s="39"/>
      <c r="H103" s="39"/>
      <c r="I103" s="191"/>
      <c r="J103" s="39"/>
      <c r="K103" s="39"/>
      <c r="L103" s="42"/>
      <c r="M103" s="192"/>
      <c r="N103" s="193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129</v>
      </c>
      <c r="AU103" s="20" t="s">
        <v>78</v>
      </c>
    </row>
    <row r="104" spans="1:65" s="2" customFormat="1" ht="16.5" customHeight="1">
      <c r="A104" s="37"/>
      <c r="B104" s="38"/>
      <c r="C104" s="176" t="s">
        <v>150</v>
      </c>
      <c r="D104" s="176" t="s">
        <v>119</v>
      </c>
      <c r="E104" s="177" t="s">
        <v>151</v>
      </c>
      <c r="F104" s="178" t="s">
        <v>152</v>
      </c>
      <c r="G104" s="179" t="s">
        <v>122</v>
      </c>
      <c r="H104" s="180">
        <v>1</v>
      </c>
      <c r="I104" s="181"/>
      <c r="J104" s="182">
        <f>ROUND(I104*H104,2)</f>
        <v>0</v>
      </c>
      <c r="K104" s="178" t="s">
        <v>123</v>
      </c>
      <c r="L104" s="42"/>
      <c r="M104" s="183" t="s">
        <v>19</v>
      </c>
      <c r="N104" s="184" t="s">
        <v>39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87" t="s">
        <v>124</v>
      </c>
      <c r="AT104" s="187" t="s">
        <v>119</v>
      </c>
      <c r="AU104" s="187" t="s">
        <v>78</v>
      </c>
      <c r="AY104" s="20" t="s">
        <v>116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20" t="s">
        <v>76</v>
      </c>
      <c r="BK104" s="188">
        <f>ROUND(I104*H104,2)</f>
        <v>0</v>
      </c>
      <c r="BL104" s="20" t="s">
        <v>124</v>
      </c>
      <c r="BM104" s="187" t="s">
        <v>153</v>
      </c>
    </row>
    <row r="105" spans="1:47" s="2" customFormat="1" ht="12">
      <c r="A105" s="37"/>
      <c r="B105" s="38"/>
      <c r="C105" s="39"/>
      <c r="D105" s="189" t="s">
        <v>126</v>
      </c>
      <c r="E105" s="39"/>
      <c r="F105" s="190" t="s">
        <v>152</v>
      </c>
      <c r="G105" s="39"/>
      <c r="H105" s="39"/>
      <c r="I105" s="191"/>
      <c r="J105" s="39"/>
      <c r="K105" s="39"/>
      <c r="L105" s="42"/>
      <c r="M105" s="192"/>
      <c r="N105" s="193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126</v>
      </c>
      <c r="AU105" s="20" t="s">
        <v>78</v>
      </c>
    </row>
    <row r="106" spans="1:47" s="2" customFormat="1" ht="12">
      <c r="A106" s="37"/>
      <c r="B106" s="38"/>
      <c r="C106" s="39"/>
      <c r="D106" s="194" t="s">
        <v>127</v>
      </c>
      <c r="E106" s="39"/>
      <c r="F106" s="195" t="s">
        <v>154</v>
      </c>
      <c r="G106" s="39"/>
      <c r="H106" s="39"/>
      <c r="I106" s="191"/>
      <c r="J106" s="39"/>
      <c r="K106" s="39"/>
      <c r="L106" s="42"/>
      <c r="M106" s="192"/>
      <c r="N106" s="193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127</v>
      </c>
      <c r="AU106" s="20" t="s">
        <v>78</v>
      </c>
    </row>
    <row r="107" spans="1:47" s="2" customFormat="1" ht="19.5">
      <c r="A107" s="37"/>
      <c r="B107" s="38"/>
      <c r="C107" s="39"/>
      <c r="D107" s="189" t="s">
        <v>129</v>
      </c>
      <c r="E107" s="39"/>
      <c r="F107" s="196" t="s">
        <v>155</v>
      </c>
      <c r="G107" s="39"/>
      <c r="H107" s="39"/>
      <c r="I107" s="191"/>
      <c r="J107" s="39"/>
      <c r="K107" s="39"/>
      <c r="L107" s="42"/>
      <c r="M107" s="192"/>
      <c r="N107" s="193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129</v>
      </c>
      <c r="AU107" s="20" t="s">
        <v>78</v>
      </c>
    </row>
    <row r="108" spans="2:63" s="12" customFormat="1" ht="22.7" customHeight="1">
      <c r="B108" s="160"/>
      <c r="C108" s="161"/>
      <c r="D108" s="162" t="s">
        <v>67</v>
      </c>
      <c r="E108" s="174" t="s">
        <v>156</v>
      </c>
      <c r="F108" s="174" t="s">
        <v>157</v>
      </c>
      <c r="G108" s="161"/>
      <c r="H108" s="161"/>
      <c r="I108" s="164"/>
      <c r="J108" s="175">
        <f>BK108</f>
        <v>0</v>
      </c>
      <c r="K108" s="161"/>
      <c r="L108" s="166"/>
      <c r="M108" s="167"/>
      <c r="N108" s="168"/>
      <c r="O108" s="168"/>
      <c r="P108" s="169">
        <f>SUM(P109:P119)</f>
        <v>0</v>
      </c>
      <c r="Q108" s="168"/>
      <c r="R108" s="169">
        <f>SUM(R109:R119)</f>
        <v>0</v>
      </c>
      <c r="S108" s="168"/>
      <c r="T108" s="170">
        <f>SUM(T109:T119)</f>
        <v>0</v>
      </c>
      <c r="AR108" s="171" t="s">
        <v>115</v>
      </c>
      <c r="AT108" s="172" t="s">
        <v>67</v>
      </c>
      <c r="AU108" s="172" t="s">
        <v>76</v>
      </c>
      <c r="AY108" s="171" t="s">
        <v>116</v>
      </c>
      <c r="BK108" s="173">
        <f>SUM(BK109:BK119)</f>
        <v>0</v>
      </c>
    </row>
    <row r="109" spans="1:65" s="2" customFormat="1" ht="16.5" customHeight="1">
      <c r="A109" s="37"/>
      <c r="B109" s="38"/>
      <c r="C109" s="176" t="s">
        <v>158</v>
      </c>
      <c r="D109" s="176" t="s">
        <v>119</v>
      </c>
      <c r="E109" s="177" t="s">
        <v>159</v>
      </c>
      <c r="F109" s="178" t="s">
        <v>160</v>
      </c>
      <c r="G109" s="179" t="s">
        <v>122</v>
      </c>
      <c r="H109" s="180">
        <v>1</v>
      </c>
      <c r="I109" s="181"/>
      <c r="J109" s="182">
        <f>ROUND(I109*H109,2)</f>
        <v>0</v>
      </c>
      <c r="K109" s="178" t="s">
        <v>19</v>
      </c>
      <c r="L109" s="42"/>
      <c r="M109" s="183" t="s">
        <v>19</v>
      </c>
      <c r="N109" s="184" t="s">
        <v>39</v>
      </c>
      <c r="O109" s="67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7" t="s">
        <v>124</v>
      </c>
      <c r="AT109" s="187" t="s">
        <v>119</v>
      </c>
      <c r="AU109" s="187" t="s">
        <v>78</v>
      </c>
      <c r="AY109" s="20" t="s">
        <v>116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20" t="s">
        <v>76</v>
      </c>
      <c r="BK109" s="188">
        <f>ROUND(I109*H109,2)</f>
        <v>0</v>
      </c>
      <c r="BL109" s="20" t="s">
        <v>124</v>
      </c>
      <c r="BM109" s="187" t="s">
        <v>161</v>
      </c>
    </row>
    <row r="110" spans="1:47" s="2" customFormat="1" ht="12">
      <c r="A110" s="37"/>
      <c r="B110" s="38"/>
      <c r="C110" s="39"/>
      <c r="D110" s="189" t="s">
        <v>126</v>
      </c>
      <c r="E110" s="39"/>
      <c r="F110" s="190" t="s">
        <v>160</v>
      </c>
      <c r="G110" s="39"/>
      <c r="H110" s="39"/>
      <c r="I110" s="191"/>
      <c r="J110" s="39"/>
      <c r="K110" s="39"/>
      <c r="L110" s="42"/>
      <c r="M110" s="192"/>
      <c r="N110" s="193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126</v>
      </c>
      <c r="AU110" s="20" t="s">
        <v>78</v>
      </c>
    </row>
    <row r="111" spans="1:65" s="2" customFormat="1" ht="16.5" customHeight="1">
      <c r="A111" s="37"/>
      <c r="B111" s="38"/>
      <c r="C111" s="176" t="s">
        <v>162</v>
      </c>
      <c r="D111" s="176" t="s">
        <v>119</v>
      </c>
      <c r="E111" s="177" t="s">
        <v>163</v>
      </c>
      <c r="F111" s="178" t="s">
        <v>164</v>
      </c>
      <c r="G111" s="179" t="s">
        <v>122</v>
      </c>
      <c r="H111" s="180">
        <v>1</v>
      </c>
      <c r="I111" s="181"/>
      <c r="J111" s="182">
        <f>ROUND(I111*H111,2)</f>
        <v>0</v>
      </c>
      <c r="K111" s="178" t="s">
        <v>123</v>
      </c>
      <c r="L111" s="42"/>
      <c r="M111" s="183" t="s">
        <v>19</v>
      </c>
      <c r="N111" s="184" t="s">
        <v>39</v>
      </c>
      <c r="O111" s="67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87" t="s">
        <v>124</v>
      </c>
      <c r="AT111" s="187" t="s">
        <v>119</v>
      </c>
      <c r="AU111" s="187" t="s">
        <v>78</v>
      </c>
      <c r="AY111" s="20" t="s">
        <v>116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20" t="s">
        <v>76</v>
      </c>
      <c r="BK111" s="188">
        <f>ROUND(I111*H111,2)</f>
        <v>0</v>
      </c>
      <c r="BL111" s="20" t="s">
        <v>124</v>
      </c>
      <c r="BM111" s="187" t="s">
        <v>165</v>
      </c>
    </row>
    <row r="112" spans="1:47" s="2" customFormat="1" ht="12">
      <c r="A112" s="37"/>
      <c r="B112" s="38"/>
      <c r="C112" s="39"/>
      <c r="D112" s="189" t="s">
        <v>126</v>
      </c>
      <c r="E112" s="39"/>
      <c r="F112" s="190" t="s">
        <v>164</v>
      </c>
      <c r="G112" s="39"/>
      <c r="H112" s="39"/>
      <c r="I112" s="191"/>
      <c r="J112" s="39"/>
      <c r="K112" s="39"/>
      <c r="L112" s="42"/>
      <c r="M112" s="192"/>
      <c r="N112" s="193"/>
      <c r="O112" s="67"/>
      <c r="P112" s="67"/>
      <c r="Q112" s="67"/>
      <c r="R112" s="67"/>
      <c r="S112" s="67"/>
      <c r="T112" s="6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20" t="s">
        <v>126</v>
      </c>
      <c r="AU112" s="20" t="s">
        <v>78</v>
      </c>
    </row>
    <row r="113" spans="1:47" s="2" customFormat="1" ht="12">
      <c r="A113" s="37"/>
      <c r="B113" s="38"/>
      <c r="C113" s="39"/>
      <c r="D113" s="194" t="s">
        <v>127</v>
      </c>
      <c r="E113" s="39"/>
      <c r="F113" s="195" t="s">
        <v>166</v>
      </c>
      <c r="G113" s="39"/>
      <c r="H113" s="39"/>
      <c r="I113" s="191"/>
      <c r="J113" s="39"/>
      <c r="K113" s="39"/>
      <c r="L113" s="42"/>
      <c r="M113" s="192"/>
      <c r="N113" s="193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127</v>
      </c>
      <c r="AU113" s="20" t="s">
        <v>78</v>
      </c>
    </row>
    <row r="114" spans="1:47" s="2" customFormat="1" ht="19.5">
      <c r="A114" s="37"/>
      <c r="B114" s="38"/>
      <c r="C114" s="39"/>
      <c r="D114" s="189" t="s">
        <v>129</v>
      </c>
      <c r="E114" s="39"/>
      <c r="F114" s="196" t="s">
        <v>167</v>
      </c>
      <c r="G114" s="39"/>
      <c r="H114" s="39"/>
      <c r="I114" s="191"/>
      <c r="J114" s="39"/>
      <c r="K114" s="39"/>
      <c r="L114" s="42"/>
      <c r="M114" s="192"/>
      <c r="N114" s="193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129</v>
      </c>
      <c r="AU114" s="20" t="s">
        <v>78</v>
      </c>
    </row>
    <row r="115" spans="1:65" s="2" customFormat="1" ht="16.5" customHeight="1">
      <c r="A115" s="37"/>
      <c r="B115" s="38"/>
      <c r="C115" s="176" t="s">
        <v>168</v>
      </c>
      <c r="D115" s="176" t="s">
        <v>119</v>
      </c>
      <c r="E115" s="177" t="s">
        <v>169</v>
      </c>
      <c r="F115" s="178" t="s">
        <v>170</v>
      </c>
      <c r="G115" s="179" t="s">
        <v>171</v>
      </c>
      <c r="H115" s="180">
        <v>4</v>
      </c>
      <c r="I115" s="181"/>
      <c r="J115" s="182">
        <f>ROUND(I115*H115,2)</f>
        <v>0</v>
      </c>
      <c r="K115" s="178" t="s">
        <v>123</v>
      </c>
      <c r="L115" s="42"/>
      <c r="M115" s="183" t="s">
        <v>19</v>
      </c>
      <c r="N115" s="184" t="s">
        <v>39</v>
      </c>
      <c r="O115" s="67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124</v>
      </c>
      <c r="AT115" s="187" t="s">
        <v>119</v>
      </c>
      <c r="AU115" s="187" t="s">
        <v>78</v>
      </c>
      <c r="AY115" s="20" t="s">
        <v>116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20" t="s">
        <v>76</v>
      </c>
      <c r="BK115" s="188">
        <f>ROUND(I115*H115,2)</f>
        <v>0</v>
      </c>
      <c r="BL115" s="20" t="s">
        <v>124</v>
      </c>
      <c r="BM115" s="187" t="s">
        <v>172</v>
      </c>
    </row>
    <row r="116" spans="1:47" s="2" customFormat="1" ht="12">
      <c r="A116" s="37"/>
      <c r="B116" s="38"/>
      <c r="C116" s="39"/>
      <c r="D116" s="189" t="s">
        <v>126</v>
      </c>
      <c r="E116" s="39"/>
      <c r="F116" s="190" t="s">
        <v>170</v>
      </c>
      <c r="G116" s="39"/>
      <c r="H116" s="39"/>
      <c r="I116" s="191"/>
      <c r="J116" s="39"/>
      <c r="K116" s="39"/>
      <c r="L116" s="42"/>
      <c r="M116" s="192"/>
      <c r="N116" s="193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20" t="s">
        <v>126</v>
      </c>
      <c r="AU116" s="20" t="s">
        <v>78</v>
      </c>
    </row>
    <row r="117" spans="1:47" s="2" customFormat="1" ht="12">
      <c r="A117" s="37"/>
      <c r="B117" s="38"/>
      <c r="C117" s="39"/>
      <c r="D117" s="194" t="s">
        <v>127</v>
      </c>
      <c r="E117" s="39"/>
      <c r="F117" s="195" t="s">
        <v>173</v>
      </c>
      <c r="G117" s="39"/>
      <c r="H117" s="39"/>
      <c r="I117" s="191"/>
      <c r="J117" s="39"/>
      <c r="K117" s="39"/>
      <c r="L117" s="42"/>
      <c r="M117" s="192"/>
      <c r="N117" s="193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127</v>
      </c>
      <c r="AU117" s="20" t="s">
        <v>78</v>
      </c>
    </row>
    <row r="118" spans="2:51" s="13" customFormat="1" ht="12">
      <c r="B118" s="197"/>
      <c r="C118" s="198"/>
      <c r="D118" s="189" t="s">
        <v>174</v>
      </c>
      <c r="E118" s="199" t="s">
        <v>19</v>
      </c>
      <c r="F118" s="200" t="s">
        <v>175</v>
      </c>
      <c r="G118" s="198"/>
      <c r="H118" s="201">
        <v>4</v>
      </c>
      <c r="I118" s="202"/>
      <c r="J118" s="198"/>
      <c r="K118" s="198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174</v>
      </c>
      <c r="AU118" s="207" t="s">
        <v>78</v>
      </c>
      <c r="AV118" s="13" t="s">
        <v>78</v>
      </c>
      <c r="AW118" s="13" t="s">
        <v>30</v>
      </c>
      <c r="AX118" s="13" t="s">
        <v>68</v>
      </c>
      <c r="AY118" s="207" t="s">
        <v>116</v>
      </c>
    </row>
    <row r="119" spans="2:51" s="14" customFormat="1" ht="12">
      <c r="B119" s="208"/>
      <c r="C119" s="209"/>
      <c r="D119" s="189" t="s">
        <v>174</v>
      </c>
      <c r="E119" s="210" t="s">
        <v>19</v>
      </c>
      <c r="F119" s="211" t="s">
        <v>176</v>
      </c>
      <c r="G119" s="209"/>
      <c r="H119" s="212">
        <v>4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174</v>
      </c>
      <c r="AU119" s="218" t="s">
        <v>78</v>
      </c>
      <c r="AV119" s="14" t="s">
        <v>140</v>
      </c>
      <c r="AW119" s="14" t="s">
        <v>30</v>
      </c>
      <c r="AX119" s="14" t="s">
        <v>76</v>
      </c>
      <c r="AY119" s="218" t="s">
        <v>116</v>
      </c>
    </row>
    <row r="120" spans="2:63" s="12" customFormat="1" ht="22.7" customHeight="1">
      <c r="B120" s="160"/>
      <c r="C120" s="161"/>
      <c r="D120" s="162" t="s">
        <v>67</v>
      </c>
      <c r="E120" s="174" t="s">
        <v>177</v>
      </c>
      <c r="F120" s="174" t="s">
        <v>178</v>
      </c>
      <c r="G120" s="161"/>
      <c r="H120" s="161"/>
      <c r="I120" s="164"/>
      <c r="J120" s="175">
        <f>BK120</f>
        <v>0</v>
      </c>
      <c r="K120" s="161"/>
      <c r="L120" s="166"/>
      <c r="M120" s="167"/>
      <c r="N120" s="168"/>
      <c r="O120" s="168"/>
      <c r="P120" s="169">
        <f>SUM(P121:P130)</f>
        <v>0</v>
      </c>
      <c r="Q120" s="168"/>
      <c r="R120" s="169">
        <f>SUM(R121:R130)</f>
        <v>0</v>
      </c>
      <c r="S120" s="168"/>
      <c r="T120" s="170">
        <f>SUM(T121:T130)</f>
        <v>0</v>
      </c>
      <c r="AR120" s="171" t="s">
        <v>115</v>
      </c>
      <c r="AT120" s="172" t="s">
        <v>67</v>
      </c>
      <c r="AU120" s="172" t="s">
        <v>76</v>
      </c>
      <c r="AY120" s="171" t="s">
        <v>116</v>
      </c>
      <c r="BK120" s="173">
        <f>SUM(BK121:BK130)</f>
        <v>0</v>
      </c>
    </row>
    <row r="121" spans="1:65" s="2" customFormat="1" ht="16.5" customHeight="1">
      <c r="A121" s="37"/>
      <c r="B121" s="38"/>
      <c r="C121" s="176" t="s">
        <v>179</v>
      </c>
      <c r="D121" s="176" t="s">
        <v>119</v>
      </c>
      <c r="E121" s="177" t="s">
        <v>180</v>
      </c>
      <c r="F121" s="178" t="s">
        <v>181</v>
      </c>
      <c r="G121" s="179" t="s">
        <v>122</v>
      </c>
      <c r="H121" s="180">
        <v>1</v>
      </c>
      <c r="I121" s="181"/>
      <c r="J121" s="182">
        <f>ROUND(I121*H121,2)</f>
        <v>0</v>
      </c>
      <c r="K121" s="178" t="s">
        <v>123</v>
      </c>
      <c r="L121" s="42"/>
      <c r="M121" s="183" t="s">
        <v>19</v>
      </c>
      <c r="N121" s="184" t="s">
        <v>39</v>
      </c>
      <c r="O121" s="67"/>
      <c r="P121" s="185">
        <f>O121*H121</f>
        <v>0</v>
      </c>
      <c r="Q121" s="185">
        <v>0</v>
      </c>
      <c r="R121" s="185">
        <f>Q121*H121</f>
        <v>0</v>
      </c>
      <c r="S121" s="185">
        <v>0</v>
      </c>
      <c r="T121" s="18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7" t="s">
        <v>124</v>
      </c>
      <c r="AT121" s="187" t="s">
        <v>119</v>
      </c>
      <c r="AU121" s="187" t="s">
        <v>78</v>
      </c>
      <c r="AY121" s="20" t="s">
        <v>116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20" t="s">
        <v>76</v>
      </c>
      <c r="BK121" s="188">
        <f>ROUND(I121*H121,2)</f>
        <v>0</v>
      </c>
      <c r="BL121" s="20" t="s">
        <v>124</v>
      </c>
      <c r="BM121" s="187" t="s">
        <v>182</v>
      </c>
    </row>
    <row r="122" spans="1:47" s="2" customFormat="1" ht="12">
      <c r="A122" s="37"/>
      <c r="B122" s="38"/>
      <c r="C122" s="39"/>
      <c r="D122" s="189" t="s">
        <v>126</v>
      </c>
      <c r="E122" s="39"/>
      <c r="F122" s="190" t="s">
        <v>181</v>
      </c>
      <c r="G122" s="39"/>
      <c r="H122" s="39"/>
      <c r="I122" s="191"/>
      <c r="J122" s="39"/>
      <c r="K122" s="39"/>
      <c r="L122" s="42"/>
      <c r="M122" s="192"/>
      <c r="N122" s="193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20" t="s">
        <v>126</v>
      </c>
      <c r="AU122" s="20" t="s">
        <v>78</v>
      </c>
    </row>
    <row r="123" spans="1:47" s="2" customFormat="1" ht="12">
      <c r="A123" s="37"/>
      <c r="B123" s="38"/>
      <c r="C123" s="39"/>
      <c r="D123" s="194" t="s">
        <v>127</v>
      </c>
      <c r="E123" s="39"/>
      <c r="F123" s="195" t="s">
        <v>183</v>
      </c>
      <c r="G123" s="39"/>
      <c r="H123" s="39"/>
      <c r="I123" s="191"/>
      <c r="J123" s="39"/>
      <c r="K123" s="39"/>
      <c r="L123" s="42"/>
      <c r="M123" s="192"/>
      <c r="N123" s="193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20" t="s">
        <v>127</v>
      </c>
      <c r="AU123" s="20" t="s">
        <v>78</v>
      </c>
    </row>
    <row r="124" spans="1:47" s="2" customFormat="1" ht="19.5">
      <c r="A124" s="37"/>
      <c r="B124" s="38"/>
      <c r="C124" s="39"/>
      <c r="D124" s="189" t="s">
        <v>129</v>
      </c>
      <c r="E124" s="39"/>
      <c r="F124" s="196" t="s">
        <v>184</v>
      </c>
      <c r="G124" s="39"/>
      <c r="H124" s="39"/>
      <c r="I124" s="191"/>
      <c r="J124" s="39"/>
      <c r="K124" s="39"/>
      <c r="L124" s="42"/>
      <c r="M124" s="192"/>
      <c r="N124" s="193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129</v>
      </c>
      <c r="AU124" s="20" t="s">
        <v>78</v>
      </c>
    </row>
    <row r="125" spans="1:65" s="2" customFormat="1" ht="16.5" customHeight="1">
      <c r="A125" s="37"/>
      <c r="B125" s="38"/>
      <c r="C125" s="176" t="s">
        <v>185</v>
      </c>
      <c r="D125" s="176" t="s">
        <v>119</v>
      </c>
      <c r="E125" s="177" t="s">
        <v>186</v>
      </c>
      <c r="F125" s="178" t="s">
        <v>187</v>
      </c>
      <c r="G125" s="179" t="s">
        <v>122</v>
      </c>
      <c r="H125" s="180">
        <v>2</v>
      </c>
      <c r="I125" s="181"/>
      <c r="J125" s="182">
        <f>ROUND(I125*H125,2)</f>
        <v>0</v>
      </c>
      <c r="K125" s="178" t="s">
        <v>123</v>
      </c>
      <c r="L125" s="42"/>
      <c r="M125" s="183" t="s">
        <v>19</v>
      </c>
      <c r="N125" s="184" t="s">
        <v>39</v>
      </c>
      <c r="O125" s="67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124</v>
      </c>
      <c r="AT125" s="187" t="s">
        <v>119</v>
      </c>
      <c r="AU125" s="187" t="s">
        <v>78</v>
      </c>
      <c r="AY125" s="20" t="s">
        <v>116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20" t="s">
        <v>76</v>
      </c>
      <c r="BK125" s="188">
        <f>ROUND(I125*H125,2)</f>
        <v>0</v>
      </c>
      <c r="BL125" s="20" t="s">
        <v>124</v>
      </c>
      <c r="BM125" s="187" t="s">
        <v>188</v>
      </c>
    </row>
    <row r="126" spans="1:47" s="2" customFormat="1" ht="12">
      <c r="A126" s="37"/>
      <c r="B126" s="38"/>
      <c r="C126" s="39"/>
      <c r="D126" s="189" t="s">
        <v>126</v>
      </c>
      <c r="E126" s="39"/>
      <c r="F126" s="190" t="s">
        <v>187</v>
      </c>
      <c r="G126" s="39"/>
      <c r="H126" s="39"/>
      <c r="I126" s="191"/>
      <c r="J126" s="39"/>
      <c r="K126" s="39"/>
      <c r="L126" s="42"/>
      <c r="M126" s="192"/>
      <c r="N126" s="193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126</v>
      </c>
      <c r="AU126" s="20" t="s">
        <v>78</v>
      </c>
    </row>
    <row r="127" spans="1:47" s="2" customFormat="1" ht="12">
      <c r="A127" s="37"/>
      <c r="B127" s="38"/>
      <c r="C127" s="39"/>
      <c r="D127" s="194" t="s">
        <v>127</v>
      </c>
      <c r="E127" s="39"/>
      <c r="F127" s="195" t="s">
        <v>189</v>
      </c>
      <c r="G127" s="39"/>
      <c r="H127" s="39"/>
      <c r="I127" s="191"/>
      <c r="J127" s="39"/>
      <c r="K127" s="39"/>
      <c r="L127" s="42"/>
      <c r="M127" s="192"/>
      <c r="N127" s="193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20" t="s">
        <v>127</v>
      </c>
      <c r="AU127" s="20" t="s">
        <v>78</v>
      </c>
    </row>
    <row r="128" spans="2:51" s="13" customFormat="1" ht="12">
      <c r="B128" s="197"/>
      <c r="C128" s="198"/>
      <c r="D128" s="189" t="s">
        <v>174</v>
      </c>
      <c r="E128" s="199" t="s">
        <v>19</v>
      </c>
      <c r="F128" s="200" t="s">
        <v>190</v>
      </c>
      <c r="G128" s="198"/>
      <c r="H128" s="201">
        <v>1</v>
      </c>
      <c r="I128" s="202"/>
      <c r="J128" s="198"/>
      <c r="K128" s="198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174</v>
      </c>
      <c r="AU128" s="207" t="s">
        <v>78</v>
      </c>
      <c r="AV128" s="13" t="s">
        <v>78</v>
      </c>
      <c r="AW128" s="13" t="s">
        <v>30</v>
      </c>
      <c r="AX128" s="13" t="s">
        <v>68</v>
      </c>
      <c r="AY128" s="207" t="s">
        <v>116</v>
      </c>
    </row>
    <row r="129" spans="2:51" s="13" customFormat="1" ht="12">
      <c r="B129" s="197"/>
      <c r="C129" s="198"/>
      <c r="D129" s="189" t="s">
        <v>174</v>
      </c>
      <c r="E129" s="199" t="s">
        <v>19</v>
      </c>
      <c r="F129" s="200" t="s">
        <v>191</v>
      </c>
      <c r="G129" s="198"/>
      <c r="H129" s="201">
        <v>1</v>
      </c>
      <c r="I129" s="202"/>
      <c r="J129" s="198"/>
      <c r="K129" s="198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174</v>
      </c>
      <c r="AU129" s="207" t="s">
        <v>78</v>
      </c>
      <c r="AV129" s="13" t="s">
        <v>78</v>
      </c>
      <c r="AW129" s="13" t="s">
        <v>30</v>
      </c>
      <c r="AX129" s="13" t="s">
        <v>68</v>
      </c>
      <c r="AY129" s="207" t="s">
        <v>116</v>
      </c>
    </row>
    <row r="130" spans="2:51" s="14" customFormat="1" ht="12">
      <c r="B130" s="208"/>
      <c r="C130" s="209"/>
      <c r="D130" s="189" t="s">
        <v>174</v>
      </c>
      <c r="E130" s="210" t="s">
        <v>19</v>
      </c>
      <c r="F130" s="211" t="s">
        <v>176</v>
      </c>
      <c r="G130" s="209"/>
      <c r="H130" s="212">
        <v>2</v>
      </c>
      <c r="I130" s="213"/>
      <c r="J130" s="209"/>
      <c r="K130" s="209"/>
      <c r="L130" s="214"/>
      <c r="M130" s="219"/>
      <c r="N130" s="220"/>
      <c r="O130" s="220"/>
      <c r="P130" s="220"/>
      <c r="Q130" s="220"/>
      <c r="R130" s="220"/>
      <c r="S130" s="220"/>
      <c r="T130" s="221"/>
      <c r="AT130" s="218" t="s">
        <v>174</v>
      </c>
      <c r="AU130" s="218" t="s">
        <v>78</v>
      </c>
      <c r="AV130" s="14" t="s">
        <v>140</v>
      </c>
      <c r="AW130" s="14" t="s">
        <v>30</v>
      </c>
      <c r="AX130" s="14" t="s">
        <v>76</v>
      </c>
      <c r="AY130" s="218" t="s">
        <v>116</v>
      </c>
    </row>
    <row r="131" spans="1:31" s="2" customFormat="1" ht="6.95" customHeight="1">
      <c r="A131" s="37"/>
      <c r="B131" s="50"/>
      <c r="C131" s="51"/>
      <c r="D131" s="51"/>
      <c r="E131" s="51"/>
      <c r="F131" s="51"/>
      <c r="G131" s="51"/>
      <c r="H131" s="51"/>
      <c r="I131" s="51"/>
      <c r="J131" s="51"/>
      <c r="K131" s="51"/>
      <c r="L131" s="42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algorithmName="SHA-512" hashValue="q4VcYUbE4yzdT6ITSZpWood2n9dMCJzyObqJlQ/gKW138HdD4gwixtSqPLYtEz2ipf9bh3C0bzQ4gM/DMzWI7g==" saltValue="Sp0Bt734JAO+EbZURaVzWQFwYNeASQpCdnli4fKxsqtcRHqK1BgjUzB49CdtbXZMYTbt3FMWNDyKKD/PhIVKfQ==" spinCount="100000" sheet="1" objects="1" scenarios="1" formatColumns="0" formatRows="0" autoFilter="0"/>
  <autoFilter ref="C82:K13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012303000"/>
    <hyperlink ref="F92" r:id="rId2" display="https://podminky.urs.cz/item/CS_URS_2024_01/013244000"/>
    <hyperlink ref="F95" r:id="rId3" display="https://podminky.urs.cz/item/CS_URS_2024_01/013254000"/>
    <hyperlink ref="F98" r:id="rId4" display="https://podminky.urs.cz/item/CS_URS_2024_01/013274000"/>
    <hyperlink ref="F102" r:id="rId5" display="https://podminky.urs.cz/item/CS_URS_2024_01/013284000"/>
    <hyperlink ref="F106" r:id="rId6" display="https://podminky.urs.cz/item/CS_URS_2024_01/013294000"/>
    <hyperlink ref="F113" r:id="rId7" display="https://podminky.urs.cz/item/CS_URS_2024_01/034303000"/>
    <hyperlink ref="F117" r:id="rId8" display="https://podminky.urs.cz/item/CS_URS_2024_01/034503000"/>
    <hyperlink ref="F123" r:id="rId9" display="https://podminky.urs.cz/item/CS_URS_2024_01/043103000"/>
    <hyperlink ref="F127" r:id="rId10" display="https://podminky.urs.cz/item/CS_URS_2024_01/04313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6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AT2" s="20" t="s">
        <v>81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78</v>
      </c>
    </row>
    <row r="4" spans="2:46" s="1" customFormat="1" ht="24.95" customHeight="1">
      <c r="B4" s="23"/>
      <c r="D4" s="106" t="s">
        <v>88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565" t="str">
        <f>'Rekapitulace stavby'!K6</f>
        <v>Lávka L6 ŽĎár nad Sázavou (2024)</v>
      </c>
      <c r="F7" s="566"/>
      <c r="G7" s="566"/>
      <c r="H7" s="566"/>
      <c r="L7" s="23"/>
    </row>
    <row r="8" spans="1:31" s="2" customFormat="1" ht="12" customHeight="1">
      <c r="A8" s="37"/>
      <c r="B8" s="42"/>
      <c r="C8" s="37"/>
      <c r="D8" s="108" t="s">
        <v>89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567" t="s">
        <v>192</v>
      </c>
      <c r="F9" s="568"/>
      <c r="G9" s="568"/>
      <c r="H9" s="568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Vyplň údaj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7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24</v>
      </c>
      <c r="E14" s="37"/>
      <c r="F14" s="37"/>
      <c r="G14" s="37"/>
      <c r="H14" s="37"/>
      <c r="I14" s="108" t="s">
        <v>25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26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27</v>
      </c>
      <c r="E17" s="37"/>
      <c r="F17" s="37"/>
      <c r="G17" s="37"/>
      <c r="H17" s="37"/>
      <c r="I17" s="108" t="s">
        <v>25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569" t="str">
        <f>'Rekapitulace stavby'!E14</f>
        <v>Vyplň údaj</v>
      </c>
      <c r="F18" s="570"/>
      <c r="G18" s="570"/>
      <c r="H18" s="570"/>
      <c r="I18" s="108" t="s">
        <v>26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29</v>
      </c>
      <c r="E20" s="37"/>
      <c r="F20" s="37"/>
      <c r="G20" s="37"/>
      <c r="H20" s="37"/>
      <c r="I20" s="108" t="s">
        <v>25</v>
      </c>
      <c r="J20" s="110" t="str">
        <f>IF('Rekapitulace stavby'!AN16="","",'Rekapitulace stavby'!AN16)</f>
        <v/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26</v>
      </c>
      <c r="J21" s="110" t="str">
        <f>IF('Rekapitulace stavby'!AN17="","",'Rekapitulace stavby'!AN17)</f>
        <v/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31</v>
      </c>
      <c r="E23" s="37"/>
      <c r="F23" s="37"/>
      <c r="G23" s="37"/>
      <c r="H23" s="37"/>
      <c r="I23" s="108" t="s">
        <v>25</v>
      </c>
      <c r="J23" s="110" t="s">
        <v>19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193</v>
      </c>
      <c r="F24" s="37"/>
      <c r="G24" s="37"/>
      <c r="H24" s="37"/>
      <c r="I24" s="108" t="s">
        <v>26</v>
      </c>
      <c r="J24" s="110" t="s">
        <v>19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32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571" t="s">
        <v>19</v>
      </c>
      <c r="F27" s="571"/>
      <c r="G27" s="571"/>
      <c r="H27" s="57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34</v>
      </c>
      <c r="E30" s="37"/>
      <c r="F30" s="37"/>
      <c r="G30" s="37"/>
      <c r="H30" s="37"/>
      <c r="I30" s="37"/>
      <c r="J30" s="117">
        <f>ROUND(J95,2)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36</v>
      </c>
      <c r="G32" s="37"/>
      <c r="H32" s="37"/>
      <c r="I32" s="118" t="s">
        <v>35</v>
      </c>
      <c r="J32" s="118" t="s">
        <v>37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38</v>
      </c>
      <c r="E33" s="108" t="s">
        <v>39</v>
      </c>
      <c r="F33" s="120">
        <f>ROUND((SUM(BE95:BE682)),2)</f>
        <v>0</v>
      </c>
      <c r="G33" s="37"/>
      <c r="H33" s="37"/>
      <c r="I33" s="121">
        <v>0.21</v>
      </c>
      <c r="J33" s="120">
        <f>ROUND(((SUM(BE95:BE682))*I33),2)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40</v>
      </c>
      <c r="F34" s="120">
        <f>ROUND((SUM(BF95:BF682)),2)</f>
        <v>0</v>
      </c>
      <c r="G34" s="37"/>
      <c r="H34" s="37"/>
      <c r="I34" s="121">
        <v>0.12</v>
      </c>
      <c r="J34" s="120">
        <f>ROUND(((SUM(BF95:BF682))*I34),2)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41</v>
      </c>
      <c r="F35" s="120">
        <f>ROUND((SUM(BG95:BG682)),2)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42</v>
      </c>
      <c r="F36" s="120">
        <f>ROUND((SUM(BH95:BH682)),2)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43</v>
      </c>
      <c r="F37" s="120">
        <f>ROUND((SUM(BI95:BI682)),2)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92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563" t="str">
        <f>E7</f>
        <v>Lávka L6 ŽĎár nad Sázavou (2024)</v>
      </c>
      <c r="F48" s="564"/>
      <c r="G48" s="564"/>
      <c r="H48" s="56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89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542" t="str">
        <f>E9</f>
        <v>SO 202 - Lávka L6 Nábřežní</v>
      </c>
      <c r="F50" s="562"/>
      <c r="G50" s="562"/>
      <c r="H50" s="562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Vyplň údaj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24</v>
      </c>
      <c r="D54" s="39"/>
      <c r="E54" s="39"/>
      <c r="F54" s="30" t="str">
        <f>E15</f>
        <v xml:space="preserve"> </v>
      </c>
      <c r="G54" s="39"/>
      <c r="H54" s="39"/>
      <c r="I54" s="32" t="s">
        <v>29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27</v>
      </c>
      <c r="D55" s="39"/>
      <c r="E55" s="39"/>
      <c r="F55" s="30" t="str">
        <f>IF(E18="","",E18)</f>
        <v>Vyplň údaj</v>
      </c>
      <c r="G55" s="39"/>
      <c r="H55" s="39"/>
      <c r="I55" s="32" t="s">
        <v>31</v>
      </c>
      <c r="J55" s="35" t="str">
        <f>E24</f>
        <v>Pontex, spol. s r. o.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93</v>
      </c>
      <c r="D57" s="134"/>
      <c r="E57" s="134"/>
      <c r="F57" s="134"/>
      <c r="G57" s="134"/>
      <c r="H57" s="134"/>
      <c r="I57" s="134"/>
      <c r="J57" s="135" t="s">
        <v>94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7" customHeight="1">
      <c r="A59" s="37"/>
      <c r="B59" s="38"/>
      <c r="C59" s="136" t="s">
        <v>66</v>
      </c>
      <c r="D59" s="39"/>
      <c r="E59" s="39"/>
      <c r="F59" s="39"/>
      <c r="G59" s="39"/>
      <c r="H59" s="39"/>
      <c r="I59" s="39"/>
      <c r="J59" s="80">
        <f>J95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95</v>
      </c>
    </row>
    <row r="60" spans="2:12" s="9" customFormat="1" ht="24.95" customHeight="1">
      <c r="B60" s="137"/>
      <c r="C60" s="138"/>
      <c r="D60" s="139" t="s">
        <v>194</v>
      </c>
      <c r="E60" s="140"/>
      <c r="F60" s="140"/>
      <c r="G60" s="140"/>
      <c r="H60" s="140"/>
      <c r="I60" s="140"/>
      <c r="J60" s="141">
        <f>J96</f>
        <v>0</v>
      </c>
      <c r="K60" s="138"/>
      <c r="L60" s="142"/>
    </row>
    <row r="61" spans="2:12" s="10" customFormat="1" ht="19.9" customHeight="1">
      <c r="B61" s="143"/>
      <c r="C61" s="144"/>
      <c r="D61" s="145" t="s">
        <v>195</v>
      </c>
      <c r="E61" s="146"/>
      <c r="F61" s="146"/>
      <c r="G61" s="146"/>
      <c r="H61" s="146"/>
      <c r="I61" s="146"/>
      <c r="J61" s="147">
        <f>J97</f>
        <v>0</v>
      </c>
      <c r="K61" s="144"/>
      <c r="L61" s="148"/>
    </row>
    <row r="62" spans="2:12" s="10" customFormat="1" ht="14.85" customHeight="1">
      <c r="B62" s="143"/>
      <c r="C62" s="144"/>
      <c r="D62" s="145" t="s">
        <v>196</v>
      </c>
      <c r="E62" s="146"/>
      <c r="F62" s="146"/>
      <c r="G62" s="146"/>
      <c r="H62" s="146"/>
      <c r="I62" s="146"/>
      <c r="J62" s="147">
        <f>J256</f>
        <v>0</v>
      </c>
      <c r="K62" s="144"/>
      <c r="L62" s="148"/>
    </row>
    <row r="63" spans="2:12" s="10" customFormat="1" ht="19.9" customHeight="1">
      <c r="B63" s="143"/>
      <c r="C63" s="144"/>
      <c r="D63" s="145" t="s">
        <v>197</v>
      </c>
      <c r="E63" s="146"/>
      <c r="F63" s="146"/>
      <c r="G63" s="146"/>
      <c r="H63" s="146"/>
      <c r="I63" s="146"/>
      <c r="J63" s="147">
        <f>J257</f>
        <v>0</v>
      </c>
      <c r="K63" s="144"/>
      <c r="L63" s="148"/>
    </row>
    <row r="64" spans="2:12" s="10" customFormat="1" ht="19.9" customHeight="1">
      <c r="B64" s="143"/>
      <c r="C64" s="144"/>
      <c r="D64" s="145" t="s">
        <v>198</v>
      </c>
      <c r="E64" s="146"/>
      <c r="F64" s="146"/>
      <c r="G64" s="146"/>
      <c r="H64" s="146"/>
      <c r="I64" s="146"/>
      <c r="J64" s="147">
        <f>J343</f>
        <v>0</v>
      </c>
      <c r="K64" s="144"/>
      <c r="L64" s="148"/>
    </row>
    <row r="65" spans="2:12" s="10" customFormat="1" ht="19.9" customHeight="1">
      <c r="B65" s="143"/>
      <c r="C65" s="144"/>
      <c r="D65" s="145" t="s">
        <v>199</v>
      </c>
      <c r="E65" s="146"/>
      <c r="F65" s="146"/>
      <c r="G65" s="146"/>
      <c r="H65" s="146"/>
      <c r="I65" s="146"/>
      <c r="J65" s="147">
        <f>J397</f>
        <v>0</v>
      </c>
      <c r="K65" s="144"/>
      <c r="L65" s="148"/>
    </row>
    <row r="66" spans="2:12" s="10" customFormat="1" ht="19.9" customHeight="1">
      <c r="B66" s="143"/>
      <c r="C66" s="144"/>
      <c r="D66" s="145" t="s">
        <v>200</v>
      </c>
      <c r="E66" s="146"/>
      <c r="F66" s="146"/>
      <c r="G66" s="146"/>
      <c r="H66" s="146"/>
      <c r="I66" s="146"/>
      <c r="J66" s="147">
        <f>J428</f>
        <v>0</v>
      </c>
      <c r="K66" s="144"/>
      <c r="L66" s="148"/>
    </row>
    <row r="67" spans="2:12" s="10" customFormat="1" ht="19.9" customHeight="1">
      <c r="B67" s="143"/>
      <c r="C67" s="144"/>
      <c r="D67" s="145" t="s">
        <v>201</v>
      </c>
      <c r="E67" s="146"/>
      <c r="F67" s="146"/>
      <c r="G67" s="146"/>
      <c r="H67" s="146"/>
      <c r="I67" s="146"/>
      <c r="J67" s="147">
        <f>J459</f>
        <v>0</v>
      </c>
      <c r="K67" s="144"/>
      <c r="L67" s="148"/>
    </row>
    <row r="68" spans="2:12" s="10" customFormat="1" ht="19.9" customHeight="1">
      <c r="B68" s="143"/>
      <c r="C68" s="144"/>
      <c r="D68" s="145" t="s">
        <v>202</v>
      </c>
      <c r="E68" s="146"/>
      <c r="F68" s="146"/>
      <c r="G68" s="146"/>
      <c r="H68" s="146"/>
      <c r="I68" s="146"/>
      <c r="J68" s="147">
        <f>J523</f>
        <v>0</v>
      </c>
      <c r="K68" s="144"/>
      <c r="L68" s="148"/>
    </row>
    <row r="69" spans="2:12" s="10" customFormat="1" ht="19.9" customHeight="1">
      <c r="B69" s="143"/>
      <c r="C69" s="144"/>
      <c r="D69" s="145" t="s">
        <v>203</v>
      </c>
      <c r="E69" s="146"/>
      <c r="F69" s="146"/>
      <c r="G69" s="146"/>
      <c r="H69" s="146"/>
      <c r="I69" s="146"/>
      <c r="J69" s="147">
        <f>J544</f>
        <v>0</v>
      </c>
      <c r="K69" s="144"/>
      <c r="L69" s="148"/>
    </row>
    <row r="70" spans="2:12" s="9" customFormat="1" ht="24.95" customHeight="1">
      <c r="B70" s="137"/>
      <c r="C70" s="138"/>
      <c r="D70" s="139" t="s">
        <v>204</v>
      </c>
      <c r="E70" s="140"/>
      <c r="F70" s="140"/>
      <c r="G70" s="140"/>
      <c r="H70" s="140"/>
      <c r="I70" s="140"/>
      <c r="J70" s="141">
        <f>J548</f>
        <v>0</v>
      </c>
      <c r="K70" s="138"/>
      <c r="L70" s="142"/>
    </row>
    <row r="71" spans="2:12" s="10" customFormat="1" ht="19.9" customHeight="1">
      <c r="B71" s="143"/>
      <c r="C71" s="144"/>
      <c r="D71" s="145" t="s">
        <v>205</v>
      </c>
      <c r="E71" s="146"/>
      <c r="F71" s="146"/>
      <c r="G71" s="146"/>
      <c r="H71" s="146"/>
      <c r="I71" s="146"/>
      <c r="J71" s="147">
        <f>J549</f>
        <v>0</v>
      </c>
      <c r="K71" s="144"/>
      <c r="L71" s="148"/>
    </row>
    <row r="72" spans="2:12" s="10" customFormat="1" ht="19.9" customHeight="1">
      <c r="B72" s="143"/>
      <c r="C72" s="144"/>
      <c r="D72" s="145" t="s">
        <v>206</v>
      </c>
      <c r="E72" s="146"/>
      <c r="F72" s="146"/>
      <c r="G72" s="146"/>
      <c r="H72" s="146"/>
      <c r="I72" s="146"/>
      <c r="J72" s="147">
        <f>J604</f>
        <v>0</v>
      </c>
      <c r="K72" s="144"/>
      <c r="L72" s="148"/>
    </row>
    <row r="73" spans="2:12" s="10" customFormat="1" ht="19.9" customHeight="1">
      <c r="B73" s="143"/>
      <c r="C73" s="144"/>
      <c r="D73" s="145" t="s">
        <v>207</v>
      </c>
      <c r="E73" s="146"/>
      <c r="F73" s="146"/>
      <c r="G73" s="146"/>
      <c r="H73" s="146"/>
      <c r="I73" s="146"/>
      <c r="J73" s="147">
        <f>J664</f>
        <v>0</v>
      </c>
      <c r="K73" s="144"/>
      <c r="L73" s="148"/>
    </row>
    <row r="74" spans="2:12" s="9" customFormat="1" ht="24.95" customHeight="1">
      <c r="B74" s="137"/>
      <c r="C74" s="138"/>
      <c r="D74" s="139" t="s">
        <v>96</v>
      </c>
      <c r="E74" s="140"/>
      <c r="F74" s="140"/>
      <c r="G74" s="140"/>
      <c r="H74" s="140"/>
      <c r="I74" s="140"/>
      <c r="J74" s="141">
        <f>J678</f>
        <v>0</v>
      </c>
      <c r="K74" s="138"/>
      <c r="L74" s="142"/>
    </row>
    <row r="75" spans="2:12" s="10" customFormat="1" ht="19.9" customHeight="1">
      <c r="B75" s="143"/>
      <c r="C75" s="144"/>
      <c r="D75" s="145" t="s">
        <v>208</v>
      </c>
      <c r="E75" s="146"/>
      <c r="F75" s="146"/>
      <c r="G75" s="146"/>
      <c r="H75" s="146"/>
      <c r="I75" s="146"/>
      <c r="J75" s="147">
        <f>J679</f>
        <v>0</v>
      </c>
      <c r="K75" s="144"/>
      <c r="L75" s="148"/>
    </row>
    <row r="76" spans="1:31" s="2" customFormat="1" ht="21.7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6" t="s">
        <v>100</v>
      </c>
      <c r="D82" s="39"/>
      <c r="E82" s="39"/>
      <c r="F82" s="39"/>
      <c r="G82" s="39"/>
      <c r="H82" s="39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16</v>
      </c>
      <c r="D84" s="39"/>
      <c r="E84" s="39"/>
      <c r="F84" s="39"/>
      <c r="G84" s="39"/>
      <c r="H84" s="39"/>
      <c r="I84" s="39"/>
      <c r="J84" s="39"/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563" t="str">
        <f>E7</f>
        <v>Lávka L6 ŽĎár nad Sázavou (2024)</v>
      </c>
      <c r="F85" s="564"/>
      <c r="G85" s="564"/>
      <c r="H85" s="564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89</v>
      </c>
      <c r="D86" s="39"/>
      <c r="E86" s="39"/>
      <c r="F86" s="39"/>
      <c r="G86" s="39"/>
      <c r="H86" s="39"/>
      <c r="I86" s="39"/>
      <c r="J86" s="39"/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542" t="str">
        <f>E9</f>
        <v>SO 202 - Lávka L6 Nábřežní</v>
      </c>
      <c r="F87" s="562"/>
      <c r="G87" s="562"/>
      <c r="H87" s="562"/>
      <c r="I87" s="39"/>
      <c r="J87" s="39"/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21</v>
      </c>
      <c r="D89" s="39"/>
      <c r="E89" s="39"/>
      <c r="F89" s="30" t="str">
        <f>F12</f>
        <v xml:space="preserve"> </v>
      </c>
      <c r="G89" s="39"/>
      <c r="H89" s="39"/>
      <c r="I89" s="32" t="s">
        <v>23</v>
      </c>
      <c r="J89" s="62" t="str">
        <f>IF(J12="","",J12)</f>
        <v>Vyplň údaj</v>
      </c>
      <c r="K89" s="39"/>
      <c r="L89" s="10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0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2" t="s">
        <v>24</v>
      </c>
      <c r="D91" s="39"/>
      <c r="E91" s="39"/>
      <c r="F91" s="30" t="str">
        <f>E15</f>
        <v xml:space="preserve"> </v>
      </c>
      <c r="G91" s="39"/>
      <c r="H91" s="39"/>
      <c r="I91" s="32" t="s">
        <v>29</v>
      </c>
      <c r="J91" s="35" t="str">
        <f>E21</f>
        <v xml:space="preserve"> </v>
      </c>
      <c r="K91" s="39"/>
      <c r="L91" s="10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2" customHeight="1">
      <c r="A92" s="37"/>
      <c r="B92" s="38"/>
      <c r="C92" s="32" t="s">
        <v>27</v>
      </c>
      <c r="D92" s="39"/>
      <c r="E92" s="39"/>
      <c r="F92" s="30" t="str">
        <f>IF(E18="","",E18)</f>
        <v>Vyplň údaj</v>
      </c>
      <c r="G92" s="39"/>
      <c r="H92" s="39"/>
      <c r="I92" s="32" t="s">
        <v>31</v>
      </c>
      <c r="J92" s="35" t="str">
        <f>E24</f>
        <v>Pontex, spol. s r. o.</v>
      </c>
      <c r="K92" s="39"/>
      <c r="L92" s="10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0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1" customFormat="1" ht="29.25" customHeight="1">
      <c r="A94" s="149"/>
      <c r="B94" s="150"/>
      <c r="C94" s="151" t="s">
        <v>101</v>
      </c>
      <c r="D94" s="152" t="s">
        <v>53</v>
      </c>
      <c r="E94" s="152" t="s">
        <v>49</v>
      </c>
      <c r="F94" s="152" t="s">
        <v>50</v>
      </c>
      <c r="G94" s="152" t="s">
        <v>102</v>
      </c>
      <c r="H94" s="152" t="s">
        <v>103</v>
      </c>
      <c r="I94" s="152" t="s">
        <v>104</v>
      </c>
      <c r="J94" s="152" t="s">
        <v>94</v>
      </c>
      <c r="K94" s="153" t="s">
        <v>105</v>
      </c>
      <c r="L94" s="154"/>
      <c r="M94" s="71" t="s">
        <v>19</v>
      </c>
      <c r="N94" s="72" t="s">
        <v>38</v>
      </c>
      <c r="O94" s="72" t="s">
        <v>106</v>
      </c>
      <c r="P94" s="72" t="s">
        <v>107</v>
      </c>
      <c r="Q94" s="72" t="s">
        <v>108</v>
      </c>
      <c r="R94" s="72" t="s">
        <v>109</v>
      </c>
      <c r="S94" s="72" t="s">
        <v>110</v>
      </c>
      <c r="T94" s="73" t="s">
        <v>111</v>
      </c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</row>
    <row r="95" spans="1:63" s="2" customFormat="1" ht="22.7" customHeight="1">
      <c r="A95" s="37"/>
      <c r="B95" s="38"/>
      <c r="C95" s="78" t="s">
        <v>112</v>
      </c>
      <c r="D95" s="39"/>
      <c r="E95" s="39"/>
      <c r="F95" s="39"/>
      <c r="G95" s="39"/>
      <c r="H95" s="39"/>
      <c r="I95" s="39"/>
      <c r="J95" s="155">
        <f>BK95</f>
        <v>0</v>
      </c>
      <c r="K95" s="39"/>
      <c r="L95" s="42"/>
      <c r="M95" s="74"/>
      <c r="N95" s="156"/>
      <c r="O95" s="75"/>
      <c r="P95" s="157">
        <f>P96+P548+P678</f>
        <v>0</v>
      </c>
      <c r="Q95" s="75"/>
      <c r="R95" s="157">
        <f>R96+R548+R678</f>
        <v>928.2247415799999</v>
      </c>
      <c r="S95" s="75"/>
      <c r="T95" s="158">
        <f>T96+T548+T678</f>
        <v>138.69432600000002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67</v>
      </c>
      <c r="AU95" s="20" t="s">
        <v>95</v>
      </c>
      <c r="BK95" s="159">
        <f>BK96+BK548+BK678</f>
        <v>0</v>
      </c>
    </row>
    <row r="96" spans="2:63" s="12" customFormat="1" ht="25.9" customHeight="1">
      <c r="B96" s="160"/>
      <c r="C96" s="161"/>
      <c r="D96" s="162" t="s">
        <v>67</v>
      </c>
      <c r="E96" s="163" t="s">
        <v>209</v>
      </c>
      <c r="F96" s="163" t="s">
        <v>210</v>
      </c>
      <c r="G96" s="161"/>
      <c r="H96" s="161"/>
      <c r="I96" s="164"/>
      <c r="J96" s="165">
        <f>BK96</f>
        <v>0</v>
      </c>
      <c r="K96" s="161"/>
      <c r="L96" s="166"/>
      <c r="M96" s="167"/>
      <c r="N96" s="168"/>
      <c r="O96" s="168"/>
      <c r="P96" s="169">
        <f>P97+P257+P343+P397+P428+P459+P523+P544</f>
        <v>0</v>
      </c>
      <c r="Q96" s="168"/>
      <c r="R96" s="169">
        <f>R97+R257+R343+R397+R428+R459+R523+R544</f>
        <v>421.00715578</v>
      </c>
      <c r="S96" s="168"/>
      <c r="T96" s="170">
        <f>T97+T257+T343+T397+T428+T459+T523+T544</f>
        <v>138.394326</v>
      </c>
      <c r="AR96" s="171" t="s">
        <v>76</v>
      </c>
      <c r="AT96" s="172" t="s">
        <v>67</v>
      </c>
      <c r="AU96" s="172" t="s">
        <v>68</v>
      </c>
      <c r="AY96" s="171" t="s">
        <v>116</v>
      </c>
      <c r="BK96" s="173">
        <f>BK97+BK257+BK343+BK397+BK428+BK459+BK523+BK544</f>
        <v>0</v>
      </c>
    </row>
    <row r="97" spans="2:63" s="12" customFormat="1" ht="22.7" customHeight="1">
      <c r="B97" s="160"/>
      <c r="C97" s="161"/>
      <c r="D97" s="162" t="s">
        <v>67</v>
      </c>
      <c r="E97" s="174" t="s">
        <v>76</v>
      </c>
      <c r="F97" s="174" t="s">
        <v>211</v>
      </c>
      <c r="G97" s="161"/>
      <c r="H97" s="161"/>
      <c r="I97" s="164"/>
      <c r="J97" s="175">
        <f>BK97</f>
        <v>0</v>
      </c>
      <c r="K97" s="161"/>
      <c r="L97" s="166"/>
      <c r="M97" s="167"/>
      <c r="N97" s="168"/>
      <c r="O97" s="168"/>
      <c r="P97" s="169">
        <f>SUM(P98:P256)</f>
        <v>0</v>
      </c>
      <c r="Q97" s="168"/>
      <c r="R97" s="169">
        <f>SUM(R98:R256)</f>
        <v>158.011324</v>
      </c>
      <c r="S97" s="168"/>
      <c r="T97" s="170">
        <f>SUM(T98:T256)</f>
        <v>28.21003</v>
      </c>
      <c r="AR97" s="171" t="s">
        <v>76</v>
      </c>
      <c r="AT97" s="172" t="s">
        <v>67</v>
      </c>
      <c r="AU97" s="172" t="s">
        <v>76</v>
      </c>
      <c r="AY97" s="171" t="s">
        <v>116</v>
      </c>
      <c r="BK97" s="173">
        <f>SUM(BK98:BK256)</f>
        <v>0</v>
      </c>
    </row>
    <row r="98" spans="1:65" s="2" customFormat="1" ht="21.75" customHeight="1">
      <c r="A98" s="37"/>
      <c r="B98" s="38"/>
      <c r="C98" s="176" t="s">
        <v>76</v>
      </c>
      <c r="D98" s="176" t="s">
        <v>119</v>
      </c>
      <c r="E98" s="177" t="s">
        <v>212</v>
      </c>
      <c r="F98" s="178" t="s">
        <v>213</v>
      </c>
      <c r="G98" s="179" t="s">
        <v>214</v>
      </c>
      <c r="H98" s="180">
        <v>917</v>
      </c>
      <c r="I98" s="181"/>
      <c r="J98" s="182">
        <f>ROUND(I98*H98,2)</f>
        <v>0</v>
      </c>
      <c r="K98" s="178" t="s">
        <v>123</v>
      </c>
      <c r="L98" s="42"/>
      <c r="M98" s="183" t="s">
        <v>19</v>
      </c>
      <c r="N98" s="184" t="s">
        <v>39</v>
      </c>
      <c r="O98" s="67"/>
      <c r="P98" s="185">
        <f>O98*H98</f>
        <v>0</v>
      </c>
      <c r="Q98" s="185">
        <v>0</v>
      </c>
      <c r="R98" s="185">
        <f>Q98*H98</f>
        <v>0</v>
      </c>
      <c r="S98" s="185">
        <v>0</v>
      </c>
      <c r="T98" s="18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140</v>
      </c>
      <c r="AT98" s="187" t="s">
        <v>119</v>
      </c>
      <c r="AU98" s="187" t="s">
        <v>78</v>
      </c>
      <c r="AY98" s="20" t="s">
        <v>116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20" t="s">
        <v>76</v>
      </c>
      <c r="BK98" s="188">
        <f>ROUND(I98*H98,2)</f>
        <v>0</v>
      </c>
      <c r="BL98" s="20" t="s">
        <v>140</v>
      </c>
      <c r="BM98" s="187" t="s">
        <v>215</v>
      </c>
    </row>
    <row r="99" spans="1:47" s="2" customFormat="1" ht="19.5">
      <c r="A99" s="37"/>
      <c r="B99" s="38"/>
      <c r="C99" s="39"/>
      <c r="D99" s="189" t="s">
        <v>126</v>
      </c>
      <c r="E99" s="39"/>
      <c r="F99" s="190" t="s">
        <v>216</v>
      </c>
      <c r="G99" s="39"/>
      <c r="H99" s="39"/>
      <c r="I99" s="191"/>
      <c r="J99" s="39"/>
      <c r="K99" s="39"/>
      <c r="L99" s="42"/>
      <c r="M99" s="192"/>
      <c r="N99" s="193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126</v>
      </c>
      <c r="AU99" s="20" t="s">
        <v>78</v>
      </c>
    </row>
    <row r="100" spans="1:47" s="2" customFormat="1" ht="12">
      <c r="A100" s="37"/>
      <c r="B100" s="38"/>
      <c r="C100" s="39"/>
      <c r="D100" s="194" t="s">
        <v>127</v>
      </c>
      <c r="E100" s="39"/>
      <c r="F100" s="195" t="s">
        <v>217</v>
      </c>
      <c r="G100" s="39"/>
      <c r="H100" s="39"/>
      <c r="I100" s="191"/>
      <c r="J100" s="39"/>
      <c r="K100" s="39"/>
      <c r="L100" s="42"/>
      <c r="M100" s="192"/>
      <c r="N100" s="193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127</v>
      </c>
      <c r="AU100" s="20" t="s">
        <v>78</v>
      </c>
    </row>
    <row r="101" spans="2:51" s="13" customFormat="1" ht="12">
      <c r="B101" s="197"/>
      <c r="C101" s="198"/>
      <c r="D101" s="189" t="s">
        <v>174</v>
      </c>
      <c r="E101" s="199" t="s">
        <v>19</v>
      </c>
      <c r="F101" s="200" t="s">
        <v>218</v>
      </c>
      <c r="G101" s="198"/>
      <c r="H101" s="201">
        <v>917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174</v>
      </c>
      <c r="AU101" s="207" t="s">
        <v>78</v>
      </c>
      <c r="AV101" s="13" t="s">
        <v>78</v>
      </c>
      <c r="AW101" s="13" t="s">
        <v>30</v>
      </c>
      <c r="AX101" s="13" t="s">
        <v>76</v>
      </c>
      <c r="AY101" s="207" t="s">
        <v>116</v>
      </c>
    </row>
    <row r="102" spans="1:65" s="2" customFormat="1" ht="24.2" customHeight="1">
      <c r="A102" s="37"/>
      <c r="B102" s="38"/>
      <c r="C102" s="176" t="s">
        <v>78</v>
      </c>
      <c r="D102" s="176" t="s">
        <v>119</v>
      </c>
      <c r="E102" s="177" t="s">
        <v>219</v>
      </c>
      <c r="F102" s="178" t="s">
        <v>220</v>
      </c>
      <c r="G102" s="179" t="s">
        <v>221</v>
      </c>
      <c r="H102" s="180">
        <v>1</v>
      </c>
      <c r="I102" s="181"/>
      <c r="J102" s="182">
        <f>ROUND(I102*H102,2)</f>
        <v>0</v>
      </c>
      <c r="K102" s="178" t="s">
        <v>123</v>
      </c>
      <c r="L102" s="42"/>
      <c r="M102" s="183" t="s">
        <v>19</v>
      </c>
      <c r="N102" s="184" t="s">
        <v>39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140</v>
      </c>
      <c r="AT102" s="187" t="s">
        <v>119</v>
      </c>
      <c r="AU102" s="187" t="s">
        <v>78</v>
      </c>
      <c r="AY102" s="20" t="s">
        <v>116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20" t="s">
        <v>76</v>
      </c>
      <c r="BK102" s="188">
        <f>ROUND(I102*H102,2)</f>
        <v>0</v>
      </c>
      <c r="BL102" s="20" t="s">
        <v>140</v>
      </c>
      <c r="BM102" s="187" t="s">
        <v>222</v>
      </c>
    </row>
    <row r="103" spans="1:47" s="2" customFormat="1" ht="19.5">
      <c r="A103" s="37"/>
      <c r="B103" s="38"/>
      <c r="C103" s="39"/>
      <c r="D103" s="189" t="s">
        <v>126</v>
      </c>
      <c r="E103" s="39"/>
      <c r="F103" s="190" t="s">
        <v>223</v>
      </c>
      <c r="G103" s="39"/>
      <c r="H103" s="39"/>
      <c r="I103" s="191"/>
      <c r="J103" s="39"/>
      <c r="K103" s="39"/>
      <c r="L103" s="42"/>
      <c r="M103" s="192"/>
      <c r="N103" s="193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126</v>
      </c>
      <c r="AU103" s="20" t="s">
        <v>78</v>
      </c>
    </row>
    <row r="104" spans="1:47" s="2" customFormat="1" ht="12">
      <c r="A104" s="37"/>
      <c r="B104" s="38"/>
      <c r="C104" s="39"/>
      <c r="D104" s="194" t="s">
        <v>127</v>
      </c>
      <c r="E104" s="39"/>
      <c r="F104" s="195" t="s">
        <v>224</v>
      </c>
      <c r="G104" s="39"/>
      <c r="H104" s="39"/>
      <c r="I104" s="191"/>
      <c r="J104" s="39"/>
      <c r="K104" s="39"/>
      <c r="L104" s="42"/>
      <c r="M104" s="192"/>
      <c r="N104" s="193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127</v>
      </c>
      <c r="AU104" s="20" t="s">
        <v>78</v>
      </c>
    </row>
    <row r="105" spans="1:65" s="2" customFormat="1" ht="21.75" customHeight="1">
      <c r="A105" s="37"/>
      <c r="B105" s="38"/>
      <c r="C105" s="176" t="s">
        <v>135</v>
      </c>
      <c r="D105" s="176" t="s">
        <v>119</v>
      </c>
      <c r="E105" s="177" t="s">
        <v>225</v>
      </c>
      <c r="F105" s="178" t="s">
        <v>226</v>
      </c>
      <c r="G105" s="179" t="s">
        <v>221</v>
      </c>
      <c r="H105" s="180">
        <v>1</v>
      </c>
      <c r="I105" s="181"/>
      <c r="J105" s="182">
        <f>ROUND(I105*H105,2)</f>
        <v>0</v>
      </c>
      <c r="K105" s="178" t="s">
        <v>123</v>
      </c>
      <c r="L105" s="42"/>
      <c r="M105" s="183" t="s">
        <v>19</v>
      </c>
      <c r="N105" s="184" t="s">
        <v>39</v>
      </c>
      <c r="O105" s="67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7" t="s">
        <v>140</v>
      </c>
      <c r="AT105" s="187" t="s">
        <v>119</v>
      </c>
      <c r="AU105" s="187" t="s">
        <v>78</v>
      </c>
      <c r="AY105" s="20" t="s">
        <v>116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20" t="s">
        <v>76</v>
      </c>
      <c r="BK105" s="188">
        <f>ROUND(I105*H105,2)</f>
        <v>0</v>
      </c>
      <c r="BL105" s="20" t="s">
        <v>140</v>
      </c>
      <c r="BM105" s="187" t="s">
        <v>227</v>
      </c>
    </row>
    <row r="106" spans="1:47" s="2" customFormat="1" ht="19.5">
      <c r="A106" s="37"/>
      <c r="B106" s="38"/>
      <c r="C106" s="39"/>
      <c r="D106" s="189" t="s">
        <v>126</v>
      </c>
      <c r="E106" s="39"/>
      <c r="F106" s="190" t="s">
        <v>228</v>
      </c>
      <c r="G106" s="39"/>
      <c r="H106" s="39"/>
      <c r="I106" s="191"/>
      <c r="J106" s="39"/>
      <c r="K106" s="39"/>
      <c r="L106" s="42"/>
      <c r="M106" s="192"/>
      <c r="N106" s="193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126</v>
      </c>
      <c r="AU106" s="20" t="s">
        <v>78</v>
      </c>
    </row>
    <row r="107" spans="1:47" s="2" customFormat="1" ht="12">
      <c r="A107" s="37"/>
      <c r="B107" s="38"/>
      <c r="C107" s="39"/>
      <c r="D107" s="194" t="s">
        <v>127</v>
      </c>
      <c r="E107" s="39"/>
      <c r="F107" s="195" t="s">
        <v>229</v>
      </c>
      <c r="G107" s="39"/>
      <c r="H107" s="39"/>
      <c r="I107" s="191"/>
      <c r="J107" s="39"/>
      <c r="K107" s="39"/>
      <c r="L107" s="42"/>
      <c r="M107" s="192"/>
      <c r="N107" s="193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127</v>
      </c>
      <c r="AU107" s="20" t="s">
        <v>78</v>
      </c>
    </row>
    <row r="108" spans="1:65" s="2" customFormat="1" ht="24.2" customHeight="1">
      <c r="A108" s="37"/>
      <c r="B108" s="38"/>
      <c r="C108" s="176" t="s">
        <v>140</v>
      </c>
      <c r="D108" s="176" t="s">
        <v>119</v>
      </c>
      <c r="E108" s="177" t="s">
        <v>230</v>
      </c>
      <c r="F108" s="178" t="s">
        <v>231</v>
      </c>
      <c r="G108" s="179" t="s">
        <v>214</v>
      </c>
      <c r="H108" s="180">
        <v>52.435</v>
      </c>
      <c r="I108" s="181"/>
      <c r="J108" s="182">
        <f>ROUND(I108*H108,2)</f>
        <v>0</v>
      </c>
      <c r="K108" s="178" t="s">
        <v>123</v>
      </c>
      <c r="L108" s="42"/>
      <c r="M108" s="183" t="s">
        <v>19</v>
      </c>
      <c r="N108" s="184" t="s">
        <v>39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0.44</v>
      </c>
      <c r="T108" s="186">
        <f>S108*H108</f>
        <v>23.0714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140</v>
      </c>
      <c r="AT108" s="187" t="s">
        <v>119</v>
      </c>
      <c r="AU108" s="187" t="s">
        <v>78</v>
      </c>
      <c r="AY108" s="20" t="s">
        <v>116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20" t="s">
        <v>76</v>
      </c>
      <c r="BK108" s="188">
        <f>ROUND(I108*H108,2)</f>
        <v>0</v>
      </c>
      <c r="BL108" s="20" t="s">
        <v>140</v>
      </c>
      <c r="BM108" s="187" t="s">
        <v>232</v>
      </c>
    </row>
    <row r="109" spans="1:47" s="2" customFormat="1" ht="39">
      <c r="A109" s="37"/>
      <c r="B109" s="38"/>
      <c r="C109" s="39"/>
      <c r="D109" s="189" t="s">
        <v>126</v>
      </c>
      <c r="E109" s="39"/>
      <c r="F109" s="190" t="s">
        <v>233</v>
      </c>
      <c r="G109" s="39"/>
      <c r="H109" s="39"/>
      <c r="I109" s="191"/>
      <c r="J109" s="39"/>
      <c r="K109" s="39"/>
      <c r="L109" s="42"/>
      <c r="M109" s="192"/>
      <c r="N109" s="193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126</v>
      </c>
      <c r="AU109" s="20" t="s">
        <v>78</v>
      </c>
    </row>
    <row r="110" spans="1:47" s="2" customFormat="1" ht="12">
      <c r="A110" s="37"/>
      <c r="B110" s="38"/>
      <c r="C110" s="39"/>
      <c r="D110" s="194" t="s">
        <v>127</v>
      </c>
      <c r="E110" s="39"/>
      <c r="F110" s="195" t="s">
        <v>234</v>
      </c>
      <c r="G110" s="39"/>
      <c r="H110" s="39"/>
      <c r="I110" s="191"/>
      <c r="J110" s="39"/>
      <c r="K110" s="39"/>
      <c r="L110" s="42"/>
      <c r="M110" s="192"/>
      <c r="N110" s="193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127</v>
      </c>
      <c r="AU110" s="20" t="s">
        <v>78</v>
      </c>
    </row>
    <row r="111" spans="2:51" s="13" customFormat="1" ht="12">
      <c r="B111" s="197"/>
      <c r="C111" s="198"/>
      <c r="D111" s="189" t="s">
        <v>174</v>
      </c>
      <c r="E111" s="199" t="s">
        <v>19</v>
      </c>
      <c r="F111" s="200" t="s">
        <v>235</v>
      </c>
      <c r="G111" s="198"/>
      <c r="H111" s="201">
        <v>52.435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174</v>
      </c>
      <c r="AU111" s="207" t="s">
        <v>78</v>
      </c>
      <c r="AV111" s="13" t="s">
        <v>78</v>
      </c>
      <c r="AW111" s="13" t="s">
        <v>30</v>
      </c>
      <c r="AX111" s="13" t="s">
        <v>76</v>
      </c>
      <c r="AY111" s="207" t="s">
        <v>116</v>
      </c>
    </row>
    <row r="112" spans="1:65" s="2" customFormat="1" ht="16.5" customHeight="1">
      <c r="A112" s="37"/>
      <c r="B112" s="38"/>
      <c r="C112" s="176" t="s">
        <v>115</v>
      </c>
      <c r="D112" s="176" t="s">
        <v>119</v>
      </c>
      <c r="E112" s="177" t="s">
        <v>236</v>
      </c>
      <c r="F112" s="178" t="s">
        <v>237</v>
      </c>
      <c r="G112" s="179" t="s">
        <v>214</v>
      </c>
      <c r="H112" s="180">
        <v>52.435</v>
      </c>
      <c r="I112" s="181"/>
      <c r="J112" s="182">
        <f>ROUND(I112*H112,2)</f>
        <v>0</v>
      </c>
      <c r="K112" s="178" t="s">
        <v>123</v>
      </c>
      <c r="L112" s="42"/>
      <c r="M112" s="183" t="s">
        <v>19</v>
      </c>
      <c r="N112" s="184" t="s">
        <v>39</v>
      </c>
      <c r="O112" s="67"/>
      <c r="P112" s="185">
        <f>O112*H112</f>
        <v>0</v>
      </c>
      <c r="Q112" s="185">
        <v>0</v>
      </c>
      <c r="R112" s="185">
        <f>Q112*H112</f>
        <v>0</v>
      </c>
      <c r="S112" s="185">
        <v>0.098</v>
      </c>
      <c r="T112" s="186">
        <f>S112*H112</f>
        <v>5.13863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140</v>
      </c>
      <c r="AT112" s="187" t="s">
        <v>119</v>
      </c>
      <c r="AU112" s="187" t="s">
        <v>78</v>
      </c>
      <c r="AY112" s="20" t="s">
        <v>116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20" t="s">
        <v>76</v>
      </c>
      <c r="BK112" s="188">
        <f>ROUND(I112*H112,2)</f>
        <v>0</v>
      </c>
      <c r="BL112" s="20" t="s">
        <v>140</v>
      </c>
      <c r="BM112" s="187" t="s">
        <v>238</v>
      </c>
    </row>
    <row r="113" spans="1:47" s="2" customFormat="1" ht="29.25">
      <c r="A113" s="37"/>
      <c r="B113" s="38"/>
      <c r="C113" s="39"/>
      <c r="D113" s="189" t="s">
        <v>126</v>
      </c>
      <c r="E113" s="39"/>
      <c r="F113" s="190" t="s">
        <v>239</v>
      </c>
      <c r="G113" s="39"/>
      <c r="H113" s="39"/>
      <c r="I113" s="191"/>
      <c r="J113" s="39"/>
      <c r="K113" s="39"/>
      <c r="L113" s="42"/>
      <c r="M113" s="192"/>
      <c r="N113" s="193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126</v>
      </c>
      <c r="AU113" s="20" t="s">
        <v>78</v>
      </c>
    </row>
    <row r="114" spans="1:47" s="2" customFormat="1" ht="12">
      <c r="A114" s="37"/>
      <c r="B114" s="38"/>
      <c r="C114" s="39"/>
      <c r="D114" s="194" t="s">
        <v>127</v>
      </c>
      <c r="E114" s="39"/>
      <c r="F114" s="195" t="s">
        <v>240</v>
      </c>
      <c r="G114" s="39"/>
      <c r="H114" s="39"/>
      <c r="I114" s="191"/>
      <c r="J114" s="39"/>
      <c r="K114" s="39"/>
      <c r="L114" s="42"/>
      <c r="M114" s="192"/>
      <c r="N114" s="193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127</v>
      </c>
      <c r="AU114" s="20" t="s">
        <v>78</v>
      </c>
    </row>
    <row r="115" spans="2:51" s="13" customFormat="1" ht="12">
      <c r="B115" s="197"/>
      <c r="C115" s="198"/>
      <c r="D115" s="189" t="s">
        <v>174</v>
      </c>
      <c r="E115" s="199" t="s">
        <v>19</v>
      </c>
      <c r="F115" s="200" t="s">
        <v>241</v>
      </c>
      <c r="G115" s="198"/>
      <c r="H115" s="201">
        <v>52.435</v>
      </c>
      <c r="I115" s="202"/>
      <c r="J115" s="198"/>
      <c r="K115" s="198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174</v>
      </c>
      <c r="AU115" s="207" t="s">
        <v>78</v>
      </c>
      <c r="AV115" s="13" t="s">
        <v>78</v>
      </c>
      <c r="AW115" s="13" t="s">
        <v>30</v>
      </c>
      <c r="AX115" s="13" t="s">
        <v>76</v>
      </c>
      <c r="AY115" s="207" t="s">
        <v>116</v>
      </c>
    </row>
    <row r="116" spans="1:65" s="2" customFormat="1" ht="24.2" customHeight="1">
      <c r="A116" s="37"/>
      <c r="B116" s="38"/>
      <c r="C116" s="176" t="s">
        <v>150</v>
      </c>
      <c r="D116" s="176" t="s">
        <v>119</v>
      </c>
      <c r="E116" s="177" t="s">
        <v>242</v>
      </c>
      <c r="F116" s="178" t="s">
        <v>243</v>
      </c>
      <c r="G116" s="179" t="s">
        <v>244</v>
      </c>
      <c r="H116" s="180">
        <v>720</v>
      </c>
      <c r="I116" s="181"/>
      <c r="J116" s="182">
        <f>ROUND(I116*H116,2)</f>
        <v>0</v>
      </c>
      <c r="K116" s="178" t="s">
        <v>123</v>
      </c>
      <c r="L116" s="42"/>
      <c r="M116" s="183" t="s">
        <v>19</v>
      </c>
      <c r="N116" s="184" t="s">
        <v>39</v>
      </c>
      <c r="O116" s="67"/>
      <c r="P116" s="185">
        <f>O116*H116</f>
        <v>0</v>
      </c>
      <c r="Q116" s="185">
        <v>3E-05</v>
      </c>
      <c r="R116" s="185">
        <f>Q116*H116</f>
        <v>0.0216</v>
      </c>
      <c r="S116" s="185">
        <v>0</v>
      </c>
      <c r="T116" s="18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7" t="s">
        <v>140</v>
      </c>
      <c r="AT116" s="187" t="s">
        <v>119</v>
      </c>
      <c r="AU116" s="187" t="s">
        <v>78</v>
      </c>
      <c r="AY116" s="20" t="s">
        <v>116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20" t="s">
        <v>76</v>
      </c>
      <c r="BK116" s="188">
        <f>ROUND(I116*H116,2)</f>
        <v>0</v>
      </c>
      <c r="BL116" s="20" t="s">
        <v>140</v>
      </c>
      <c r="BM116" s="187" t="s">
        <v>245</v>
      </c>
    </row>
    <row r="117" spans="1:47" s="2" customFormat="1" ht="19.5">
      <c r="A117" s="37"/>
      <c r="B117" s="38"/>
      <c r="C117" s="39"/>
      <c r="D117" s="189" t="s">
        <v>126</v>
      </c>
      <c r="E117" s="39"/>
      <c r="F117" s="190" t="s">
        <v>246</v>
      </c>
      <c r="G117" s="39"/>
      <c r="H117" s="39"/>
      <c r="I117" s="191"/>
      <c r="J117" s="39"/>
      <c r="K117" s="39"/>
      <c r="L117" s="42"/>
      <c r="M117" s="192"/>
      <c r="N117" s="193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126</v>
      </c>
      <c r="AU117" s="20" t="s">
        <v>78</v>
      </c>
    </row>
    <row r="118" spans="1:47" s="2" customFormat="1" ht="12">
      <c r="A118" s="37"/>
      <c r="B118" s="38"/>
      <c r="C118" s="39"/>
      <c r="D118" s="194" t="s">
        <v>127</v>
      </c>
      <c r="E118" s="39"/>
      <c r="F118" s="195" t="s">
        <v>247</v>
      </c>
      <c r="G118" s="39"/>
      <c r="H118" s="39"/>
      <c r="I118" s="191"/>
      <c r="J118" s="39"/>
      <c r="K118" s="39"/>
      <c r="L118" s="42"/>
      <c r="M118" s="192"/>
      <c r="N118" s="193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20" t="s">
        <v>127</v>
      </c>
      <c r="AU118" s="20" t="s">
        <v>78</v>
      </c>
    </row>
    <row r="119" spans="2:51" s="13" customFormat="1" ht="12">
      <c r="B119" s="197"/>
      <c r="C119" s="198"/>
      <c r="D119" s="189" t="s">
        <v>174</v>
      </c>
      <c r="E119" s="199" t="s">
        <v>19</v>
      </c>
      <c r="F119" s="200" t="s">
        <v>248</v>
      </c>
      <c r="G119" s="198"/>
      <c r="H119" s="201">
        <v>720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174</v>
      </c>
      <c r="AU119" s="207" t="s">
        <v>78</v>
      </c>
      <c r="AV119" s="13" t="s">
        <v>78</v>
      </c>
      <c r="AW119" s="13" t="s">
        <v>30</v>
      </c>
      <c r="AX119" s="13" t="s">
        <v>76</v>
      </c>
      <c r="AY119" s="207" t="s">
        <v>116</v>
      </c>
    </row>
    <row r="120" spans="1:65" s="2" customFormat="1" ht="24.2" customHeight="1">
      <c r="A120" s="37"/>
      <c r="B120" s="38"/>
      <c r="C120" s="176" t="s">
        <v>158</v>
      </c>
      <c r="D120" s="176" t="s">
        <v>119</v>
      </c>
      <c r="E120" s="177" t="s">
        <v>249</v>
      </c>
      <c r="F120" s="178" t="s">
        <v>250</v>
      </c>
      <c r="G120" s="179" t="s">
        <v>214</v>
      </c>
      <c r="H120" s="180">
        <v>480.25</v>
      </c>
      <c r="I120" s="181"/>
      <c r="J120" s="182">
        <f>ROUND(I120*H120,2)</f>
        <v>0</v>
      </c>
      <c r="K120" s="178" t="s">
        <v>123</v>
      </c>
      <c r="L120" s="42"/>
      <c r="M120" s="183" t="s">
        <v>19</v>
      </c>
      <c r="N120" s="184" t="s">
        <v>39</v>
      </c>
      <c r="O120" s="67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7" t="s">
        <v>140</v>
      </c>
      <c r="AT120" s="187" t="s">
        <v>119</v>
      </c>
      <c r="AU120" s="187" t="s">
        <v>78</v>
      </c>
      <c r="AY120" s="20" t="s">
        <v>116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20" t="s">
        <v>76</v>
      </c>
      <c r="BK120" s="188">
        <f>ROUND(I120*H120,2)</f>
        <v>0</v>
      </c>
      <c r="BL120" s="20" t="s">
        <v>140</v>
      </c>
      <c r="BM120" s="187" t="s">
        <v>251</v>
      </c>
    </row>
    <row r="121" spans="1:47" s="2" customFormat="1" ht="19.5">
      <c r="A121" s="37"/>
      <c r="B121" s="38"/>
      <c r="C121" s="39"/>
      <c r="D121" s="189" t="s">
        <v>126</v>
      </c>
      <c r="E121" s="39"/>
      <c r="F121" s="190" t="s">
        <v>252</v>
      </c>
      <c r="G121" s="39"/>
      <c r="H121" s="39"/>
      <c r="I121" s="191"/>
      <c r="J121" s="39"/>
      <c r="K121" s="39"/>
      <c r="L121" s="42"/>
      <c r="M121" s="192"/>
      <c r="N121" s="193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20" t="s">
        <v>126</v>
      </c>
      <c r="AU121" s="20" t="s">
        <v>78</v>
      </c>
    </row>
    <row r="122" spans="1:47" s="2" customFormat="1" ht="12">
      <c r="A122" s="37"/>
      <c r="B122" s="38"/>
      <c r="C122" s="39"/>
      <c r="D122" s="194" t="s">
        <v>127</v>
      </c>
      <c r="E122" s="39"/>
      <c r="F122" s="195" t="s">
        <v>253</v>
      </c>
      <c r="G122" s="39"/>
      <c r="H122" s="39"/>
      <c r="I122" s="191"/>
      <c r="J122" s="39"/>
      <c r="K122" s="39"/>
      <c r="L122" s="42"/>
      <c r="M122" s="192"/>
      <c r="N122" s="193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20" t="s">
        <v>127</v>
      </c>
      <c r="AU122" s="20" t="s">
        <v>78</v>
      </c>
    </row>
    <row r="123" spans="2:51" s="13" customFormat="1" ht="12">
      <c r="B123" s="197"/>
      <c r="C123" s="198"/>
      <c r="D123" s="189" t="s">
        <v>174</v>
      </c>
      <c r="E123" s="199" t="s">
        <v>19</v>
      </c>
      <c r="F123" s="200" t="s">
        <v>254</v>
      </c>
      <c r="G123" s="198"/>
      <c r="H123" s="201">
        <v>110.25</v>
      </c>
      <c r="I123" s="202"/>
      <c r="J123" s="198"/>
      <c r="K123" s="198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174</v>
      </c>
      <c r="AU123" s="207" t="s">
        <v>78</v>
      </c>
      <c r="AV123" s="13" t="s">
        <v>78</v>
      </c>
      <c r="AW123" s="13" t="s">
        <v>30</v>
      </c>
      <c r="AX123" s="13" t="s">
        <v>68</v>
      </c>
      <c r="AY123" s="207" t="s">
        <v>116</v>
      </c>
    </row>
    <row r="124" spans="2:51" s="13" customFormat="1" ht="12">
      <c r="B124" s="197"/>
      <c r="C124" s="198"/>
      <c r="D124" s="189" t="s">
        <v>174</v>
      </c>
      <c r="E124" s="199" t="s">
        <v>19</v>
      </c>
      <c r="F124" s="200" t="s">
        <v>255</v>
      </c>
      <c r="G124" s="198"/>
      <c r="H124" s="201">
        <v>370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174</v>
      </c>
      <c r="AU124" s="207" t="s">
        <v>78</v>
      </c>
      <c r="AV124" s="13" t="s">
        <v>78</v>
      </c>
      <c r="AW124" s="13" t="s">
        <v>30</v>
      </c>
      <c r="AX124" s="13" t="s">
        <v>68</v>
      </c>
      <c r="AY124" s="207" t="s">
        <v>116</v>
      </c>
    </row>
    <row r="125" spans="2:51" s="14" customFormat="1" ht="12">
      <c r="B125" s="208"/>
      <c r="C125" s="209"/>
      <c r="D125" s="189" t="s">
        <v>174</v>
      </c>
      <c r="E125" s="210" t="s">
        <v>19</v>
      </c>
      <c r="F125" s="211" t="s">
        <v>176</v>
      </c>
      <c r="G125" s="209"/>
      <c r="H125" s="212">
        <v>480.25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174</v>
      </c>
      <c r="AU125" s="218" t="s">
        <v>78</v>
      </c>
      <c r="AV125" s="14" t="s">
        <v>140</v>
      </c>
      <c r="AW125" s="14" t="s">
        <v>30</v>
      </c>
      <c r="AX125" s="14" t="s">
        <v>76</v>
      </c>
      <c r="AY125" s="218" t="s">
        <v>116</v>
      </c>
    </row>
    <row r="126" spans="1:65" s="2" customFormat="1" ht="33" customHeight="1">
      <c r="A126" s="37"/>
      <c r="B126" s="38"/>
      <c r="C126" s="176" t="s">
        <v>162</v>
      </c>
      <c r="D126" s="176" t="s">
        <v>119</v>
      </c>
      <c r="E126" s="177" t="s">
        <v>256</v>
      </c>
      <c r="F126" s="178" t="s">
        <v>257</v>
      </c>
      <c r="G126" s="179" t="s">
        <v>258</v>
      </c>
      <c r="H126" s="180">
        <v>22</v>
      </c>
      <c r="I126" s="181"/>
      <c r="J126" s="182">
        <f>ROUND(I126*H126,2)</f>
        <v>0</v>
      </c>
      <c r="K126" s="178" t="s">
        <v>123</v>
      </c>
      <c r="L126" s="42"/>
      <c r="M126" s="183" t="s">
        <v>19</v>
      </c>
      <c r="N126" s="184" t="s">
        <v>39</v>
      </c>
      <c r="O126" s="67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7" t="s">
        <v>140</v>
      </c>
      <c r="AT126" s="187" t="s">
        <v>119</v>
      </c>
      <c r="AU126" s="187" t="s">
        <v>78</v>
      </c>
      <c r="AY126" s="20" t="s">
        <v>116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20" t="s">
        <v>76</v>
      </c>
      <c r="BK126" s="188">
        <f>ROUND(I126*H126,2)</f>
        <v>0</v>
      </c>
      <c r="BL126" s="20" t="s">
        <v>140</v>
      </c>
      <c r="BM126" s="187" t="s">
        <v>259</v>
      </c>
    </row>
    <row r="127" spans="1:47" s="2" customFormat="1" ht="19.5">
      <c r="A127" s="37"/>
      <c r="B127" s="38"/>
      <c r="C127" s="39"/>
      <c r="D127" s="189" t="s">
        <v>126</v>
      </c>
      <c r="E127" s="39"/>
      <c r="F127" s="190" t="s">
        <v>260</v>
      </c>
      <c r="G127" s="39"/>
      <c r="H127" s="39"/>
      <c r="I127" s="191"/>
      <c r="J127" s="39"/>
      <c r="K127" s="39"/>
      <c r="L127" s="42"/>
      <c r="M127" s="192"/>
      <c r="N127" s="193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20" t="s">
        <v>126</v>
      </c>
      <c r="AU127" s="20" t="s">
        <v>78</v>
      </c>
    </row>
    <row r="128" spans="1:47" s="2" customFormat="1" ht="12">
      <c r="A128" s="37"/>
      <c r="B128" s="38"/>
      <c r="C128" s="39"/>
      <c r="D128" s="194" t="s">
        <v>127</v>
      </c>
      <c r="E128" s="39"/>
      <c r="F128" s="195" t="s">
        <v>261</v>
      </c>
      <c r="G128" s="39"/>
      <c r="H128" s="39"/>
      <c r="I128" s="191"/>
      <c r="J128" s="39"/>
      <c r="K128" s="39"/>
      <c r="L128" s="42"/>
      <c r="M128" s="192"/>
      <c r="N128" s="193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127</v>
      </c>
      <c r="AU128" s="20" t="s">
        <v>78</v>
      </c>
    </row>
    <row r="129" spans="1:47" s="2" customFormat="1" ht="19.5">
      <c r="A129" s="37"/>
      <c r="B129" s="38"/>
      <c r="C129" s="39"/>
      <c r="D129" s="189" t="s">
        <v>129</v>
      </c>
      <c r="E129" s="39"/>
      <c r="F129" s="196" t="s">
        <v>262</v>
      </c>
      <c r="G129" s="39"/>
      <c r="H129" s="39"/>
      <c r="I129" s="191"/>
      <c r="J129" s="39"/>
      <c r="K129" s="39"/>
      <c r="L129" s="42"/>
      <c r="M129" s="192"/>
      <c r="N129" s="193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20" t="s">
        <v>129</v>
      </c>
      <c r="AU129" s="20" t="s">
        <v>78</v>
      </c>
    </row>
    <row r="130" spans="2:51" s="13" customFormat="1" ht="12">
      <c r="B130" s="197"/>
      <c r="C130" s="198"/>
      <c r="D130" s="189" t="s">
        <v>174</v>
      </c>
      <c r="E130" s="199" t="s">
        <v>19</v>
      </c>
      <c r="F130" s="200" t="s">
        <v>263</v>
      </c>
      <c r="G130" s="198"/>
      <c r="H130" s="201">
        <v>22</v>
      </c>
      <c r="I130" s="202"/>
      <c r="J130" s="198"/>
      <c r="K130" s="198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174</v>
      </c>
      <c r="AU130" s="207" t="s">
        <v>78</v>
      </c>
      <c r="AV130" s="13" t="s">
        <v>78</v>
      </c>
      <c r="AW130" s="13" t="s">
        <v>30</v>
      </c>
      <c r="AX130" s="13" t="s">
        <v>76</v>
      </c>
      <c r="AY130" s="207" t="s">
        <v>116</v>
      </c>
    </row>
    <row r="131" spans="1:65" s="2" customFormat="1" ht="33" customHeight="1">
      <c r="A131" s="37"/>
      <c r="B131" s="38"/>
      <c r="C131" s="176" t="s">
        <v>168</v>
      </c>
      <c r="D131" s="176" t="s">
        <v>119</v>
      </c>
      <c r="E131" s="177" t="s">
        <v>264</v>
      </c>
      <c r="F131" s="178" t="s">
        <v>265</v>
      </c>
      <c r="G131" s="179" t="s">
        <v>258</v>
      </c>
      <c r="H131" s="180">
        <v>88.9</v>
      </c>
      <c r="I131" s="181"/>
      <c r="J131" s="182">
        <f>ROUND(I131*H131,2)</f>
        <v>0</v>
      </c>
      <c r="K131" s="178" t="s">
        <v>123</v>
      </c>
      <c r="L131" s="42"/>
      <c r="M131" s="183" t="s">
        <v>19</v>
      </c>
      <c r="N131" s="184" t="s">
        <v>39</v>
      </c>
      <c r="O131" s="67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140</v>
      </c>
      <c r="AT131" s="187" t="s">
        <v>119</v>
      </c>
      <c r="AU131" s="187" t="s">
        <v>78</v>
      </c>
      <c r="AY131" s="20" t="s">
        <v>116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20" t="s">
        <v>76</v>
      </c>
      <c r="BK131" s="188">
        <f>ROUND(I131*H131,2)</f>
        <v>0</v>
      </c>
      <c r="BL131" s="20" t="s">
        <v>140</v>
      </c>
      <c r="BM131" s="187" t="s">
        <v>266</v>
      </c>
    </row>
    <row r="132" spans="1:47" s="2" customFormat="1" ht="29.25">
      <c r="A132" s="37"/>
      <c r="B132" s="38"/>
      <c r="C132" s="39"/>
      <c r="D132" s="189" t="s">
        <v>126</v>
      </c>
      <c r="E132" s="39"/>
      <c r="F132" s="190" t="s">
        <v>267</v>
      </c>
      <c r="G132" s="39"/>
      <c r="H132" s="39"/>
      <c r="I132" s="191"/>
      <c r="J132" s="39"/>
      <c r="K132" s="39"/>
      <c r="L132" s="42"/>
      <c r="M132" s="192"/>
      <c r="N132" s="193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126</v>
      </c>
      <c r="AU132" s="20" t="s">
        <v>78</v>
      </c>
    </row>
    <row r="133" spans="1:47" s="2" customFormat="1" ht="12">
      <c r="A133" s="37"/>
      <c r="B133" s="38"/>
      <c r="C133" s="39"/>
      <c r="D133" s="194" t="s">
        <v>127</v>
      </c>
      <c r="E133" s="39"/>
      <c r="F133" s="195" t="s">
        <v>268</v>
      </c>
      <c r="G133" s="39"/>
      <c r="H133" s="39"/>
      <c r="I133" s="191"/>
      <c r="J133" s="39"/>
      <c r="K133" s="39"/>
      <c r="L133" s="42"/>
      <c r="M133" s="192"/>
      <c r="N133" s="193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127</v>
      </c>
      <c r="AU133" s="20" t="s">
        <v>78</v>
      </c>
    </row>
    <row r="134" spans="2:51" s="13" customFormat="1" ht="12">
      <c r="B134" s="197"/>
      <c r="C134" s="198"/>
      <c r="D134" s="189" t="s">
        <v>174</v>
      </c>
      <c r="E134" s="199" t="s">
        <v>19</v>
      </c>
      <c r="F134" s="200" t="s">
        <v>269</v>
      </c>
      <c r="G134" s="198"/>
      <c r="H134" s="201">
        <v>50.2</v>
      </c>
      <c r="I134" s="202"/>
      <c r="J134" s="198"/>
      <c r="K134" s="198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174</v>
      </c>
      <c r="AU134" s="207" t="s">
        <v>78</v>
      </c>
      <c r="AV134" s="13" t="s">
        <v>78</v>
      </c>
      <c r="AW134" s="13" t="s">
        <v>30</v>
      </c>
      <c r="AX134" s="13" t="s">
        <v>68</v>
      </c>
      <c r="AY134" s="207" t="s">
        <v>116</v>
      </c>
    </row>
    <row r="135" spans="2:51" s="13" customFormat="1" ht="12">
      <c r="B135" s="197"/>
      <c r="C135" s="198"/>
      <c r="D135" s="189" t="s">
        <v>174</v>
      </c>
      <c r="E135" s="199" t="s">
        <v>19</v>
      </c>
      <c r="F135" s="200" t="s">
        <v>270</v>
      </c>
      <c r="G135" s="198"/>
      <c r="H135" s="201">
        <v>38.7</v>
      </c>
      <c r="I135" s="202"/>
      <c r="J135" s="198"/>
      <c r="K135" s="198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174</v>
      </c>
      <c r="AU135" s="207" t="s">
        <v>78</v>
      </c>
      <c r="AV135" s="13" t="s">
        <v>78</v>
      </c>
      <c r="AW135" s="13" t="s">
        <v>30</v>
      </c>
      <c r="AX135" s="13" t="s">
        <v>68</v>
      </c>
      <c r="AY135" s="207" t="s">
        <v>116</v>
      </c>
    </row>
    <row r="136" spans="2:51" s="14" customFormat="1" ht="12">
      <c r="B136" s="208"/>
      <c r="C136" s="209"/>
      <c r="D136" s="189" t="s">
        <v>174</v>
      </c>
      <c r="E136" s="210" t="s">
        <v>19</v>
      </c>
      <c r="F136" s="211" t="s">
        <v>176</v>
      </c>
      <c r="G136" s="209"/>
      <c r="H136" s="212">
        <v>88.9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174</v>
      </c>
      <c r="AU136" s="218" t="s">
        <v>78</v>
      </c>
      <c r="AV136" s="14" t="s">
        <v>140</v>
      </c>
      <c r="AW136" s="14" t="s">
        <v>30</v>
      </c>
      <c r="AX136" s="14" t="s">
        <v>76</v>
      </c>
      <c r="AY136" s="218" t="s">
        <v>116</v>
      </c>
    </row>
    <row r="137" spans="1:65" s="2" customFormat="1" ht="37.7" customHeight="1">
      <c r="A137" s="37"/>
      <c r="B137" s="38"/>
      <c r="C137" s="176" t="s">
        <v>179</v>
      </c>
      <c r="D137" s="176" t="s">
        <v>119</v>
      </c>
      <c r="E137" s="177" t="s">
        <v>271</v>
      </c>
      <c r="F137" s="178" t="s">
        <v>272</v>
      </c>
      <c r="G137" s="179" t="s">
        <v>258</v>
      </c>
      <c r="H137" s="180">
        <v>236.1</v>
      </c>
      <c r="I137" s="181"/>
      <c r="J137" s="182">
        <f>ROUND(I137*H137,2)</f>
        <v>0</v>
      </c>
      <c r="K137" s="178" t="s">
        <v>123</v>
      </c>
      <c r="L137" s="42"/>
      <c r="M137" s="183" t="s">
        <v>19</v>
      </c>
      <c r="N137" s="184" t="s">
        <v>39</v>
      </c>
      <c r="O137" s="67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87" t="s">
        <v>140</v>
      </c>
      <c r="AT137" s="187" t="s">
        <v>119</v>
      </c>
      <c r="AU137" s="187" t="s">
        <v>78</v>
      </c>
      <c r="AY137" s="20" t="s">
        <v>116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20" t="s">
        <v>76</v>
      </c>
      <c r="BK137" s="188">
        <f>ROUND(I137*H137,2)</f>
        <v>0</v>
      </c>
      <c r="BL137" s="20" t="s">
        <v>140</v>
      </c>
      <c r="BM137" s="187" t="s">
        <v>273</v>
      </c>
    </row>
    <row r="138" spans="1:47" s="2" customFormat="1" ht="39">
      <c r="A138" s="37"/>
      <c r="B138" s="38"/>
      <c r="C138" s="39"/>
      <c r="D138" s="189" t="s">
        <v>126</v>
      </c>
      <c r="E138" s="39"/>
      <c r="F138" s="190" t="s">
        <v>274</v>
      </c>
      <c r="G138" s="39"/>
      <c r="H138" s="39"/>
      <c r="I138" s="191"/>
      <c r="J138" s="39"/>
      <c r="K138" s="39"/>
      <c r="L138" s="42"/>
      <c r="M138" s="192"/>
      <c r="N138" s="193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126</v>
      </c>
      <c r="AU138" s="20" t="s">
        <v>78</v>
      </c>
    </row>
    <row r="139" spans="1:47" s="2" customFormat="1" ht="12">
      <c r="A139" s="37"/>
      <c r="B139" s="38"/>
      <c r="C139" s="39"/>
      <c r="D139" s="194" t="s">
        <v>127</v>
      </c>
      <c r="E139" s="39"/>
      <c r="F139" s="195" t="s">
        <v>275</v>
      </c>
      <c r="G139" s="39"/>
      <c r="H139" s="39"/>
      <c r="I139" s="191"/>
      <c r="J139" s="39"/>
      <c r="K139" s="39"/>
      <c r="L139" s="42"/>
      <c r="M139" s="192"/>
      <c r="N139" s="193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20" t="s">
        <v>127</v>
      </c>
      <c r="AU139" s="20" t="s">
        <v>78</v>
      </c>
    </row>
    <row r="140" spans="1:47" s="2" customFormat="1" ht="19.5">
      <c r="A140" s="37"/>
      <c r="B140" s="38"/>
      <c r="C140" s="39"/>
      <c r="D140" s="189" t="s">
        <v>129</v>
      </c>
      <c r="E140" s="39"/>
      <c r="F140" s="196" t="s">
        <v>276</v>
      </c>
      <c r="G140" s="39"/>
      <c r="H140" s="39"/>
      <c r="I140" s="191"/>
      <c r="J140" s="39"/>
      <c r="K140" s="39"/>
      <c r="L140" s="42"/>
      <c r="M140" s="192"/>
      <c r="N140" s="193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20" t="s">
        <v>129</v>
      </c>
      <c r="AU140" s="20" t="s">
        <v>78</v>
      </c>
    </row>
    <row r="141" spans="2:51" s="13" customFormat="1" ht="22.5">
      <c r="B141" s="197"/>
      <c r="C141" s="198"/>
      <c r="D141" s="189" t="s">
        <v>174</v>
      </c>
      <c r="E141" s="199" t="s">
        <v>19</v>
      </c>
      <c r="F141" s="200" t="s">
        <v>277</v>
      </c>
      <c r="G141" s="198"/>
      <c r="H141" s="201">
        <v>44</v>
      </c>
      <c r="I141" s="202"/>
      <c r="J141" s="198"/>
      <c r="K141" s="198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174</v>
      </c>
      <c r="AU141" s="207" t="s">
        <v>78</v>
      </c>
      <c r="AV141" s="13" t="s">
        <v>78</v>
      </c>
      <c r="AW141" s="13" t="s">
        <v>30</v>
      </c>
      <c r="AX141" s="13" t="s">
        <v>68</v>
      </c>
      <c r="AY141" s="207" t="s">
        <v>116</v>
      </c>
    </row>
    <row r="142" spans="2:51" s="13" customFormat="1" ht="22.5">
      <c r="B142" s="197"/>
      <c r="C142" s="198"/>
      <c r="D142" s="189" t="s">
        <v>174</v>
      </c>
      <c r="E142" s="199" t="s">
        <v>19</v>
      </c>
      <c r="F142" s="200" t="s">
        <v>278</v>
      </c>
      <c r="G142" s="198"/>
      <c r="H142" s="201">
        <v>44.1</v>
      </c>
      <c r="I142" s="202"/>
      <c r="J142" s="198"/>
      <c r="K142" s="198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174</v>
      </c>
      <c r="AU142" s="207" t="s">
        <v>78</v>
      </c>
      <c r="AV142" s="13" t="s">
        <v>78</v>
      </c>
      <c r="AW142" s="13" t="s">
        <v>30</v>
      </c>
      <c r="AX142" s="13" t="s">
        <v>68</v>
      </c>
      <c r="AY142" s="207" t="s">
        <v>116</v>
      </c>
    </row>
    <row r="143" spans="2:51" s="13" customFormat="1" ht="22.5">
      <c r="B143" s="197"/>
      <c r="C143" s="198"/>
      <c r="D143" s="189" t="s">
        <v>174</v>
      </c>
      <c r="E143" s="199" t="s">
        <v>19</v>
      </c>
      <c r="F143" s="200" t="s">
        <v>279</v>
      </c>
      <c r="G143" s="198"/>
      <c r="H143" s="201">
        <v>148</v>
      </c>
      <c r="I143" s="202"/>
      <c r="J143" s="198"/>
      <c r="K143" s="198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174</v>
      </c>
      <c r="AU143" s="207" t="s">
        <v>78</v>
      </c>
      <c r="AV143" s="13" t="s">
        <v>78</v>
      </c>
      <c r="AW143" s="13" t="s">
        <v>30</v>
      </c>
      <c r="AX143" s="13" t="s">
        <v>68</v>
      </c>
      <c r="AY143" s="207" t="s">
        <v>116</v>
      </c>
    </row>
    <row r="144" spans="2:51" s="14" customFormat="1" ht="12">
      <c r="B144" s="208"/>
      <c r="C144" s="209"/>
      <c r="D144" s="189" t="s">
        <v>174</v>
      </c>
      <c r="E144" s="210" t="s">
        <v>19</v>
      </c>
      <c r="F144" s="211" t="s">
        <v>176</v>
      </c>
      <c r="G144" s="209"/>
      <c r="H144" s="212">
        <v>236.1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174</v>
      </c>
      <c r="AU144" s="218" t="s">
        <v>78</v>
      </c>
      <c r="AV144" s="14" t="s">
        <v>140</v>
      </c>
      <c r="AW144" s="14" t="s">
        <v>30</v>
      </c>
      <c r="AX144" s="14" t="s">
        <v>76</v>
      </c>
      <c r="AY144" s="218" t="s">
        <v>116</v>
      </c>
    </row>
    <row r="145" spans="1:65" s="2" customFormat="1" ht="37.7" customHeight="1">
      <c r="A145" s="37"/>
      <c r="B145" s="38"/>
      <c r="C145" s="176" t="s">
        <v>185</v>
      </c>
      <c r="D145" s="176" t="s">
        <v>119</v>
      </c>
      <c r="E145" s="177" t="s">
        <v>280</v>
      </c>
      <c r="F145" s="178" t="s">
        <v>281</v>
      </c>
      <c r="G145" s="179" t="s">
        <v>258</v>
      </c>
      <c r="H145" s="180">
        <v>96.05</v>
      </c>
      <c r="I145" s="181"/>
      <c r="J145" s="182">
        <f>ROUND(I145*H145,2)</f>
        <v>0</v>
      </c>
      <c r="K145" s="178" t="s">
        <v>123</v>
      </c>
      <c r="L145" s="42"/>
      <c r="M145" s="183" t="s">
        <v>19</v>
      </c>
      <c r="N145" s="184" t="s">
        <v>39</v>
      </c>
      <c r="O145" s="67"/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7" t="s">
        <v>140</v>
      </c>
      <c r="AT145" s="187" t="s">
        <v>119</v>
      </c>
      <c r="AU145" s="187" t="s">
        <v>78</v>
      </c>
      <c r="AY145" s="20" t="s">
        <v>116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20" t="s">
        <v>76</v>
      </c>
      <c r="BK145" s="188">
        <f>ROUND(I145*H145,2)</f>
        <v>0</v>
      </c>
      <c r="BL145" s="20" t="s">
        <v>140</v>
      </c>
      <c r="BM145" s="187" t="s">
        <v>282</v>
      </c>
    </row>
    <row r="146" spans="1:47" s="2" customFormat="1" ht="39">
      <c r="A146" s="37"/>
      <c r="B146" s="38"/>
      <c r="C146" s="39"/>
      <c r="D146" s="189" t="s">
        <v>126</v>
      </c>
      <c r="E146" s="39"/>
      <c r="F146" s="190" t="s">
        <v>283</v>
      </c>
      <c r="G146" s="39"/>
      <c r="H146" s="39"/>
      <c r="I146" s="191"/>
      <c r="J146" s="39"/>
      <c r="K146" s="39"/>
      <c r="L146" s="42"/>
      <c r="M146" s="192"/>
      <c r="N146" s="193"/>
      <c r="O146" s="67"/>
      <c r="P146" s="67"/>
      <c r="Q146" s="67"/>
      <c r="R146" s="67"/>
      <c r="S146" s="67"/>
      <c r="T146" s="6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20" t="s">
        <v>126</v>
      </c>
      <c r="AU146" s="20" t="s">
        <v>78</v>
      </c>
    </row>
    <row r="147" spans="1:47" s="2" customFormat="1" ht="12">
      <c r="A147" s="37"/>
      <c r="B147" s="38"/>
      <c r="C147" s="39"/>
      <c r="D147" s="194" t="s">
        <v>127</v>
      </c>
      <c r="E147" s="39"/>
      <c r="F147" s="195" t="s">
        <v>284</v>
      </c>
      <c r="G147" s="39"/>
      <c r="H147" s="39"/>
      <c r="I147" s="191"/>
      <c r="J147" s="39"/>
      <c r="K147" s="39"/>
      <c r="L147" s="42"/>
      <c r="M147" s="192"/>
      <c r="N147" s="193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20" t="s">
        <v>127</v>
      </c>
      <c r="AU147" s="20" t="s">
        <v>78</v>
      </c>
    </row>
    <row r="148" spans="2:51" s="13" customFormat="1" ht="12">
      <c r="B148" s="197"/>
      <c r="C148" s="198"/>
      <c r="D148" s="189" t="s">
        <v>174</v>
      </c>
      <c r="E148" s="199" t="s">
        <v>19</v>
      </c>
      <c r="F148" s="200" t="s">
        <v>285</v>
      </c>
      <c r="G148" s="198"/>
      <c r="H148" s="201">
        <v>22.05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174</v>
      </c>
      <c r="AU148" s="207" t="s">
        <v>78</v>
      </c>
      <c r="AV148" s="13" t="s">
        <v>78</v>
      </c>
      <c r="AW148" s="13" t="s">
        <v>30</v>
      </c>
      <c r="AX148" s="13" t="s">
        <v>68</v>
      </c>
      <c r="AY148" s="207" t="s">
        <v>116</v>
      </c>
    </row>
    <row r="149" spans="2:51" s="13" customFormat="1" ht="12">
      <c r="B149" s="197"/>
      <c r="C149" s="198"/>
      <c r="D149" s="189" t="s">
        <v>174</v>
      </c>
      <c r="E149" s="199" t="s">
        <v>19</v>
      </c>
      <c r="F149" s="200" t="s">
        <v>286</v>
      </c>
      <c r="G149" s="198"/>
      <c r="H149" s="201">
        <v>74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174</v>
      </c>
      <c r="AU149" s="207" t="s">
        <v>78</v>
      </c>
      <c r="AV149" s="13" t="s">
        <v>78</v>
      </c>
      <c r="AW149" s="13" t="s">
        <v>30</v>
      </c>
      <c r="AX149" s="13" t="s">
        <v>68</v>
      </c>
      <c r="AY149" s="207" t="s">
        <v>116</v>
      </c>
    </row>
    <row r="150" spans="2:51" s="14" customFormat="1" ht="22.5">
      <c r="B150" s="208"/>
      <c r="C150" s="209"/>
      <c r="D150" s="189" t="s">
        <v>174</v>
      </c>
      <c r="E150" s="210" t="s">
        <v>19</v>
      </c>
      <c r="F150" s="211" t="s">
        <v>287</v>
      </c>
      <c r="G150" s="209"/>
      <c r="H150" s="212">
        <v>96.05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174</v>
      </c>
      <c r="AU150" s="218" t="s">
        <v>78</v>
      </c>
      <c r="AV150" s="14" t="s">
        <v>140</v>
      </c>
      <c r="AW150" s="14" t="s">
        <v>30</v>
      </c>
      <c r="AX150" s="14" t="s">
        <v>76</v>
      </c>
      <c r="AY150" s="218" t="s">
        <v>116</v>
      </c>
    </row>
    <row r="151" spans="1:65" s="2" customFormat="1" ht="37.7" customHeight="1">
      <c r="A151" s="37"/>
      <c r="B151" s="38"/>
      <c r="C151" s="176" t="s">
        <v>8</v>
      </c>
      <c r="D151" s="176" t="s">
        <v>119</v>
      </c>
      <c r="E151" s="177" t="s">
        <v>288</v>
      </c>
      <c r="F151" s="178" t="s">
        <v>289</v>
      </c>
      <c r="G151" s="179" t="s">
        <v>258</v>
      </c>
      <c r="H151" s="180">
        <v>109.217</v>
      </c>
      <c r="I151" s="181"/>
      <c r="J151" s="182">
        <f>ROUND(I151*H151,2)</f>
        <v>0</v>
      </c>
      <c r="K151" s="178" t="s">
        <v>123</v>
      </c>
      <c r="L151" s="42"/>
      <c r="M151" s="183" t="s">
        <v>19</v>
      </c>
      <c r="N151" s="184" t="s">
        <v>39</v>
      </c>
      <c r="O151" s="67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87" t="s">
        <v>140</v>
      </c>
      <c r="AT151" s="187" t="s">
        <v>119</v>
      </c>
      <c r="AU151" s="187" t="s">
        <v>78</v>
      </c>
      <c r="AY151" s="20" t="s">
        <v>116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20" t="s">
        <v>76</v>
      </c>
      <c r="BK151" s="188">
        <f>ROUND(I151*H151,2)</f>
        <v>0</v>
      </c>
      <c r="BL151" s="20" t="s">
        <v>140</v>
      </c>
      <c r="BM151" s="187" t="s">
        <v>290</v>
      </c>
    </row>
    <row r="152" spans="1:47" s="2" customFormat="1" ht="39">
      <c r="A152" s="37"/>
      <c r="B152" s="38"/>
      <c r="C152" s="39"/>
      <c r="D152" s="189" t="s">
        <v>126</v>
      </c>
      <c r="E152" s="39"/>
      <c r="F152" s="190" t="s">
        <v>291</v>
      </c>
      <c r="G152" s="39"/>
      <c r="H152" s="39"/>
      <c r="I152" s="191"/>
      <c r="J152" s="39"/>
      <c r="K152" s="39"/>
      <c r="L152" s="42"/>
      <c r="M152" s="192"/>
      <c r="N152" s="193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126</v>
      </c>
      <c r="AU152" s="20" t="s">
        <v>78</v>
      </c>
    </row>
    <row r="153" spans="1:47" s="2" customFormat="1" ht="12">
      <c r="A153" s="37"/>
      <c r="B153" s="38"/>
      <c r="C153" s="39"/>
      <c r="D153" s="194" t="s">
        <v>127</v>
      </c>
      <c r="E153" s="39"/>
      <c r="F153" s="195" t="s">
        <v>292</v>
      </c>
      <c r="G153" s="39"/>
      <c r="H153" s="39"/>
      <c r="I153" s="191"/>
      <c r="J153" s="39"/>
      <c r="K153" s="39"/>
      <c r="L153" s="42"/>
      <c r="M153" s="192"/>
      <c r="N153" s="193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20" t="s">
        <v>127</v>
      </c>
      <c r="AU153" s="20" t="s">
        <v>78</v>
      </c>
    </row>
    <row r="154" spans="2:51" s="13" customFormat="1" ht="12">
      <c r="B154" s="197"/>
      <c r="C154" s="198"/>
      <c r="D154" s="189" t="s">
        <v>174</v>
      </c>
      <c r="E154" s="199" t="s">
        <v>19</v>
      </c>
      <c r="F154" s="200" t="s">
        <v>293</v>
      </c>
      <c r="G154" s="198"/>
      <c r="H154" s="201">
        <v>1.964</v>
      </c>
      <c r="I154" s="202"/>
      <c r="J154" s="198"/>
      <c r="K154" s="198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174</v>
      </c>
      <c r="AU154" s="207" t="s">
        <v>78</v>
      </c>
      <c r="AV154" s="13" t="s">
        <v>78</v>
      </c>
      <c r="AW154" s="13" t="s">
        <v>30</v>
      </c>
      <c r="AX154" s="13" t="s">
        <v>68</v>
      </c>
      <c r="AY154" s="207" t="s">
        <v>116</v>
      </c>
    </row>
    <row r="155" spans="2:51" s="13" customFormat="1" ht="12">
      <c r="B155" s="197"/>
      <c r="C155" s="198"/>
      <c r="D155" s="189" t="s">
        <v>174</v>
      </c>
      <c r="E155" s="199" t="s">
        <v>19</v>
      </c>
      <c r="F155" s="200" t="s">
        <v>294</v>
      </c>
      <c r="G155" s="198"/>
      <c r="H155" s="201">
        <v>2.622</v>
      </c>
      <c r="I155" s="202"/>
      <c r="J155" s="198"/>
      <c r="K155" s="198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174</v>
      </c>
      <c r="AU155" s="207" t="s">
        <v>78</v>
      </c>
      <c r="AV155" s="13" t="s">
        <v>78</v>
      </c>
      <c r="AW155" s="13" t="s">
        <v>30</v>
      </c>
      <c r="AX155" s="13" t="s">
        <v>68</v>
      </c>
      <c r="AY155" s="207" t="s">
        <v>116</v>
      </c>
    </row>
    <row r="156" spans="2:51" s="13" customFormat="1" ht="22.5">
      <c r="B156" s="197"/>
      <c r="C156" s="198"/>
      <c r="D156" s="189" t="s">
        <v>174</v>
      </c>
      <c r="E156" s="199" t="s">
        <v>19</v>
      </c>
      <c r="F156" s="200" t="s">
        <v>295</v>
      </c>
      <c r="G156" s="198"/>
      <c r="H156" s="201">
        <v>15.731</v>
      </c>
      <c r="I156" s="202"/>
      <c r="J156" s="198"/>
      <c r="K156" s="198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174</v>
      </c>
      <c r="AU156" s="207" t="s">
        <v>78</v>
      </c>
      <c r="AV156" s="13" t="s">
        <v>78</v>
      </c>
      <c r="AW156" s="13" t="s">
        <v>30</v>
      </c>
      <c r="AX156" s="13" t="s">
        <v>68</v>
      </c>
      <c r="AY156" s="207" t="s">
        <v>116</v>
      </c>
    </row>
    <row r="157" spans="2:51" s="13" customFormat="1" ht="12">
      <c r="B157" s="197"/>
      <c r="C157" s="198"/>
      <c r="D157" s="189" t="s">
        <v>174</v>
      </c>
      <c r="E157" s="199" t="s">
        <v>19</v>
      </c>
      <c r="F157" s="200" t="s">
        <v>269</v>
      </c>
      <c r="G157" s="198"/>
      <c r="H157" s="201">
        <v>50.2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174</v>
      </c>
      <c r="AU157" s="207" t="s">
        <v>78</v>
      </c>
      <c r="AV157" s="13" t="s">
        <v>78</v>
      </c>
      <c r="AW157" s="13" t="s">
        <v>30</v>
      </c>
      <c r="AX157" s="13" t="s">
        <v>68</v>
      </c>
      <c r="AY157" s="207" t="s">
        <v>116</v>
      </c>
    </row>
    <row r="158" spans="2:51" s="13" customFormat="1" ht="12">
      <c r="B158" s="197"/>
      <c r="C158" s="198"/>
      <c r="D158" s="189" t="s">
        <v>174</v>
      </c>
      <c r="E158" s="199" t="s">
        <v>19</v>
      </c>
      <c r="F158" s="200" t="s">
        <v>270</v>
      </c>
      <c r="G158" s="198"/>
      <c r="H158" s="201">
        <v>38.7</v>
      </c>
      <c r="I158" s="202"/>
      <c r="J158" s="198"/>
      <c r="K158" s="198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174</v>
      </c>
      <c r="AU158" s="207" t="s">
        <v>78</v>
      </c>
      <c r="AV158" s="13" t="s">
        <v>78</v>
      </c>
      <c r="AW158" s="13" t="s">
        <v>30</v>
      </c>
      <c r="AX158" s="13" t="s">
        <v>68</v>
      </c>
      <c r="AY158" s="207" t="s">
        <v>116</v>
      </c>
    </row>
    <row r="159" spans="2:51" s="14" customFormat="1" ht="12">
      <c r="B159" s="208"/>
      <c r="C159" s="209"/>
      <c r="D159" s="189" t="s">
        <v>174</v>
      </c>
      <c r="E159" s="210" t="s">
        <v>19</v>
      </c>
      <c r="F159" s="211" t="s">
        <v>176</v>
      </c>
      <c r="G159" s="209"/>
      <c r="H159" s="212">
        <v>109.217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174</v>
      </c>
      <c r="AU159" s="218" t="s">
        <v>78</v>
      </c>
      <c r="AV159" s="14" t="s">
        <v>140</v>
      </c>
      <c r="AW159" s="14" t="s">
        <v>30</v>
      </c>
      <c r="AX159" s="14" t="s">
        <v>76</v>
      </c>
      <c r="AY159" s="218" t="s">
        <v>116</v>
      </c>
    </row>
    <row r="160" spans="1:65" s="2" customFormat="1" ht="37.7" customHeight="1">
      <c r="A160" s="37"/>
      <c r="B160" s="38"/>
      <c r="C160" s="176" t="s">
        <v>296</v>
      </c>
      <c r="D160" s="176" t="s">
        <v>119</v>
      </c>
      <c r="E160" s="177" t="s">
        <v>297</v>
      </c>
      <c r="F160" s="178" t="s">
        <v>298</v>
      </c>
      <c r="G160" s="179" t="s">
        <v>258</v>
      </c>
      <c r="H160" s="180">
        <v>1.964</v>
      </c>
      <c r="I160" s="181"/>
      <c r="J160" s="182">
        <f>ROUND(I160*H160,2)</f>
        <v>0</v>
      </c>
      <c r="K160" s="178" t="s">
        <v>123</v>
      </c>
      <c r="L160" s="42"/>
      <c r="M160" s="183" t="s">
        <v>19</v>
      </c>
      <c r="N160" s="184" t="s">
        <v>39</v>
      </c>
      <c r="O160" s="67"/>
      <c r="P160" s="185">
        <f>O160*H160</f>
        <v>0</v>
      </c>
      <c r="Q160" s="185">
        <v>0</v>
      </c>
      <c r="R160" s="185">
        <f>Q160*H160</f>
        <v>0</v>
      </c>
      <c r="S160" s="185">
        <v>0</v>
      </c>
      <c r="T160" s="18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7" t="s">
        <v>140</v>
      </c>
      <c r="AT160" s="187" t="s">
        <v>119</v>
      </c>
      <c r="AU160" s="187" t="s">
        <v>78</v>
      </c>
      <c r="AY160" s="20" t="s">
        <v>116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20" t="s">
        <v>76</v>
      </c>
      <c r="BK160" s="188">
        <f>ROUND(I160*H160,2)</f>
        <v>0</v>
      </c>
      <c r="BL160" s="20" t="s">
        <v>140</v>
      </c>
      <c r="BM160" s="187" t="s">
        <v>299</v>
      </c>
    </row>
    <row r="161" spans="1:47" s="2" customFormat="1" ht="39">
      <c r="A161" s="37"/>
      <c r="B161" s="38"/>
      <c r="C161" s="39"/>
      <c r="D161" s="189" t="s">
        <v>126</v>
      </c>
      <c r="E161" s="39"/>
      <c r="F161" s="190" t="s">
        <v>300</v>
      </c>
      <c r="G161" s="39"/>
      <c r="H161" s="39"/>
      <c r="I161" s="191"/>
      <c r="J161" s="39"/>
      <c r="K161" s="39"/>
      <c r="L161" s="42"/>
      <c r="M161" s="192"/>
      <c r="N161" s="193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126</v>
      </c>
      <c r="AU161" s="20" t="s">
        <v>78</v>
      </c>
    </row>
    <row r="162" spans="1:47" s="2" customFormat="1" ht="12">
      <c r="A162" s="37"/>
      <c r="B162" s="38"/>
      <c r="C162" s="39"/>
      <c r="D162" s="194" t="s">
        <v>127</v>
      </c>
      <c r="E162" s="39"/>
      <c r="F162" s="195" t="s">
        <v>301</v>
      </c>
      <c r="G162" s="39"/>
      <c r="H162" s="39"/>
      <c r="I162" s="191"/>
      <c r="J162" s="39"/>
      <c r="K162" s="39"/>
      <c r="L162" s="42"/>
      <c r="M162" s="192"/>
      <c r="N162" s="193"/>
      <c r="O162" s="67"/>
      <c r="P162" s="67"/>
      <c r="Q162" s="67"/>
      <c r="R162" s="67"/>
      <c r="S162" s="67"/>
      <c r="T162" s="6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20" t="s">
        <v>127</v>
      </c>
      <c r="AU162" s="20" t="s">
        <v>78</v>
      </c>
    </row>
    <row r="163" spans="2:51" s="13" customFormat="1" ht="12">
      <c r="B163" s="197"/>
      <c r="C163" s="198"/>
      <c r="D163" s="189" t="s">
        <v>174</v>
      </c>
      <c r="E163" s="199" t="s">
        <v>19</v>
      </c>
      <c r="F163" s="200" t="s">
        <v>302</v>
      </c>
      <c r="G163" s="198"/>
      <c r="H163" s="201">
        <v>1.964</v>
      </c>
      <c r="I163" s="202"/>
      <c r="J163" s="198"/>
      <c r="K163" s="198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174</v>
      </c>
      <c r="AU163" s="207" t="s">
        <v>78</v>
      </c>
      <c r="AV163" s="13" t="s">
        <v>78</v>
      </c>
      <c r="AW163" s="13" t="s">
        <v>30</v>
      </c>
      <c r="AX163" s="13" t="s">
        <v>76</v>
      </c>
      <c r="AY163" s="207" t="s">
        <v>116</v>
      </c>
    </row>
    <row r="164" spans="1:65" s="2" customFormat="1" ht="37.7" customHeight="1">
      <c r="A164" s="37"/>
      <c r="B164" s="38"/>
      <c r="C164" s="176" t="s">
        <v>303</v>
      </c>
      <c r="D164" s="176" t="s">
        <v>119</v>
      </c>
      <c r="E164" s="177" t="s">
        <v>304</v>
      </c>
      <c r="F164" s="178" t="s">
        <v>305</v>
      </c>
      <c r="G164" s="179" t="s">
        <v>258</v>
      </c>
      <c r="H164" s="180">
        <v>19.638</v>
      </c>
      <c r="I164" s="181"/>
      <c r="J164" s="182">
        <f>ROUND(I164*H164,2)</f>
        <v>0</v>
      </c>
      <c r="K164" s="178" t="s">
        <v>123</v>
      </c>
      <c r="L164" s="42"/>
      <c r="M164" s="183" t="s">
        <v>19</v>
      </c>
      <c r="N164" s="184" t="s">
        <v>39</v>
      </c>
      <c r="O164" s="67"/>
      <c r="P164" s="185">
        <f>O164*H164</f>
        <v>0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87" t="s">
        <v>140</v>
      </c>
      <c r="AT164" s="187" t="s">
        <v>119</v>
      </c>
      <c r="AU164" s="187" t="s">
        <v>78</v>
      </c>
      <c r="AY164" s="20" t="s">
        <v>116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20" t="s">
        <v>76</v>
      </c>
      <c r="BK164" s="188">
        <f>ROUND(I164*H164,2)</f>
        <v>0</v>
      </c>
      <c r="BL164" s="20" t="s">
        <v>140</v>
      </c>
      <c r="BM164" s="187" t="s">
        <v>306</v>
      </c>
    </row>
    <row r="165" spans="1:47" s="2" customFormat="1" ht="48.75">
      <c r="A165" s="37"/>
      <c r="B165" s="38"/>
      <c r="C165" s="39"/>
      <c r="D165" s="189" t="s">
        <v>126</v>
      </c>
      <c r="E165" s="39"/>
      <c r="F165" s="190" t="s">
        <v>307</v>
      </c>
      <c r="G165" s="39"/>
      <c r="H165" s="39"/>
      <c r="I165" s="191"/>
      <c r="J165" s="39"/>
      <c r="K165" s="39"/>
      <c r="L165" s="42"/>
      <c r="M165" s="192"/>
      <c r="N165" s="193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20" t="s">
        <v>126</v>
      </c>
      <c r="AU165" s="20" t="s">
        <v>78</v>
      </c>
    </row>
    <row r="166" spans="1:47" s="2" customFormat="1" ht="12">
      <c r="A166" s="37"/>
      <c r="B166" s="38"/>
      <c r="C166" s="39"/>
      <c r="D166" s="194" t="s">
        <v>127</v>
      </c>
      <c r="E166" s="39"/>
      <c r="F166" s="195" t="s">
        <v>308</v>
      </c>
      <c r="G166" s="39"/>
      <c r="H166" s="39"/>
      <c r="I166" s="191"/>
      <c r="J166" s="39"/>
      <c r="K166" s="39"/>
      <c r="L166" s="42"/>
      <c r="M166" s="192"/>
      <c r="N166" s="193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20" t="s">
        <v>127</v>
      </c>
      <c r="AU166" s="20" t="s">
        <v>78</v>
      </c>
    </row>
    <row r="167" spans="2:51" s="13" customFormat="1" ht="12">
      <c r="B167" s="197"/>
      <c r="C167" s="198"/>
      <c r="D167" s="189" t="s">
        <v>174</v>
      </c>
      <c r="E167" s="199" t="s">
        <v>19</v>
      </c>
      <c r="F167" s="200" t="s">
        <v>309</v>
      </c>
      <c r="G167" s="198"/>
      <c r="H167" s="201">
        <v>19.638</v>
      </c>
      <c r="I167" s="202"/>
      <c r="J167" s="198"/>
      <c r="K167" s="198"/>
      <c r="L167" s="203"/>
      <c r="M167" s="204"/>
      <c r="N167" s="205"/>
      <c r="O167" s="205"/>
      <c r="P167" s="205"/>
      <c r="Q167" s="205"/>
      <c r="R167" s="205"/>
      <c r="S167" s="205"/>
      <c r="T167" s="206"/>
      <c r="AT167" s="207" t="s">
        <v>174</v>
      </c>
      <c r="AU167" s="207" t="s">
        <v>78</v>
      </c>
      <c r="AV167" s="13" t="s">
        <v>78</v>
      </c>
      <c r="AW167" s="13" t="s">
        <v>30</v>
      </c>
      <c r="AX167" s="13" t="s">
        <v>76</v>
      </c>
      <c r="AY167" s="207" t="s">
        <v>116</v>
      </c>
    </row>
    <row r="168" spans="1:65" s="2" customFormat="1" ht="24.2" customHeight="1">
      <c r="A168" s="37"/>
      <c r="B168" s="38"/>
      <c r="C168" s="176" t="s">
        <v>310</v>
      </c>
      <c r="D168" s="176" t="s">
        <v>119</v>
      </c>
      <c r="E168" s="177" t="s">
        <v>311</v>
      </c>
      <c r="F168" s="178" t="s">
        <v>312</v>
      </c>
      <c r="G168" s="179" t="s">
        <v>258</v>
      </c>
      <c r="H168" s="180">
        <v>22</v>
      </c>
      <c r="I168" s="181"/>
      <c r="J168" s="182">
        <f>ROUND(I168*H168,2)</f>
        <v>0</v>
      </c>
      <c r="K168" s="178" t="s">
        <v>123</v>
      </c>
      <c r="L168" s="42"/>
      <c r="M168" s="183" t="s">
        <v>19</v>
      </c>
      <c r="N168" s="184" t="s">
        <v>39</v>
      </c>
      <c r="O168" s="67"/>
      <c r="P168" s="185">
        <f>O168*H168</f>
        <v>0</v>
      </c>
      <c r="Q168" s="185">
        <v>0</v>
      </c>
      <c r="R168" s="185">
        <f>Q168*H168</f>
        <v>0</v>
      </c>
      <c r="S168" s="185">
        <v>0</v>
      </c>
      <c r="T168" s="18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7" t="s">
        <v>140</v>
      </c>
      <c r="AT168" s="187" t="s">
        <v>119</v>
      </c>
      <c r="AU168" s="187" t="s">
        <v>78</v>
      </c>
      <c r="AY168" s="20" t="s">
        <v>116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20" t="s">
        <v>76</v>
      </c>
      <c r="BK168" s="188">
        <f>ROUND(I168*H168,2)</f>
        <v>0</v>
      </c>
      <c r="BL168" s="20" t="s">
        <v>140</v>
      </c>
      <c r="BM168" s="187" t="s">
        <v>313</v>
      </c>
    </row>
    <row r="169" spans="1:47" s="2" customFormat="1" ht="29.25">
      <c r="A169" s="37"/>
      <c r="B169" s="38"/>
      <c r="C169" s="39"/>
      <c r="D169" s="189" t="s">
        <v>126</v>
      </c>
      <c r="E169" s="39"/>
      <c r="F169" s="190" t="s">
        <v>314</v>
      </c>
      <c r="G169" s="39"/>
      <c r="H169" s="39"/>
      <c r="I169" s="191"/>
      <c r="J169" s="39"/>
      <c r="K169" s="39"/>
      <c r="L169" s="42"/>
      <c r="M169" s="192"/>
      <c r="N169" s="193"/>
      <c r="O169" s="67"/>
      <c r="P169" s="67"/>
      <c r="Q169" s="67"/>
      <c r="R169" s="67"/>
      <c r="S169" s="67"/>
      <c r="T169" s="68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20" t="s">
        <v>126</v>
      </c>
      <c r="AU169" s="20" t="s">
        <v>78</v>
      </c>
    </row>
    <row r="170" spans="1:47" s="2" customFormat="1" ht="12">
      <c r="A170" s="37"/>
      <c r="B170" s="38"/>
      <c r="C170" s="39"/>
      <c r="D170" s="194" t="s">
        <v>127</v>
      </c>
      <c r="E170" s="39"/>
      <c r="F170" s="195" t="s">
        <v>315</v>
      </c>
      <c r="G170" s="39"/>
      <c r="H170" s="39"/>
      <c r="I170" s="191"/>
      <c r="J170" s="39"/>
      <c r="K170" s="39"/>
      <c r="L170" s="42"/>
      <c r="M170" s="192"/>
      <c r="N170" s="193"/>
      <c r="O170" s="67"/>
      <c r="P170" s="67"/>
      <c r="Q170" s="67"/>
      <c r="R170" s="67"/>
      <c r="S170" s="67"/>
      <c r="T170" s="6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20" t="s">
        <v>127</v>
      </c>
      <c r="AU170" s="20" t="s">
        <v>78</v>
      </c>
    </row>
    <row r="171" spans="1:47" s="2" customFormat="1" ht="19.5">
      <c r="A171" s="37"/>
      <c r="B171" s="38"/>
      <c r="C171" s="39"/>
      <c r="D171" s="189" t="s">
        <v>129</v>
      </c>
      <c r="E171" s="39"/>
      <c r="F171" s="196" t="s">
        <v>316</v>
      </c>
      <c r="G171" s="39"/>
      <c r="H171" s="39"/>
      <c r="I171" s="191"/>
      <c r="J171" s="39"/>
      <c r="K171" s="39"/>
      <c r="L171" s="42"/>
      <c r="M171" s="192"/>
      <c r="N171" s="193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20" t="s">
        <v>129</v>
      </c>
      <c r="AU171" s="20" t="s">
        <v>78</v>
      </c>
    </row>
    <row r="172" spans="2:51" s="13" customFormat="1" ht="12">
      <c r="B172" s="197"/>
      <c r="C172" s="198"/>
      <c r="D172" s="189" t="s">
        <v>174</v>
      </c>
      <c r="E172" s="199" t="s">
        <v>19</v>
      </c>
      <c r="F172" s="200" t="s">
        <v>317</v>
      </c>
      <c r="G172" s="198"/>
      <c r="H172" s="201">
        <v>22</v>
      </c>
      <c r="I172" s="202"/>
      <c r="J172" s="198"/>
      <c r="K172" s="198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174</v>
      </c>
      <c r="AU172" s="207" t="s">
        <v>78</v>
      </c>
      <c r="AV172" s="13" t="s">
        <v>78</v>
      </c>
      <c r="AW172" s="13" t="s">
        <v>30</v>
      </c>
      <c r="AX172" s="13" t="s">
        <v>76</v>
      </c>
      <c r="AY172" s="207" t="s">
        <v>116</v>
      </c>
    </row>
    <row r="173" spans="1:65" s="2" customFormat="1" ht="24.2" customHeight="1">
      <c r="A173" s="37"/>
      <c r="B173" s="38"/>
      <c r="C173" s="176" t="s">
        <v>318</v>
      </c>
      <c r="D173" s="176" t="s">
        <v>119</v>
      </c>
      <c r="E173" s="177" t="s">
        <v>319</v>
      </c>
      <c r="F173" s="178" t="s">
        <v>320</v>
      </c>
      <c r="G173" s="179" t="s">
        <v>258</v>
      </c>
      <c r="H173" s="180">
        <v>92.291</v>
      </c>
      <c r="I173" s="181"/>
      <c r="J173" s="182">
        <f>ROUND(I173*H173,2)</f>
        <v>0</v>
      </c>
      <c r="K173" s="178" t="s">
        <v>123</v>
      </c>
      <c r="L173" s="42"/>
      <c r="M173" s="183" t="s">
        <v>19</v>
      </c>
      <c r="N173" s="184" t="s">
        <v>39</v>
      </c>
      <c r="O173" s="67"/>
      <c r="P173" s="185">
        <f>O173*H173</f>
        <v>0</v>
      </c>
      <c r="Q173" s="185">
        <v>0</v>
      </c>
      <c r="R173" s="185">
        <f>Q173*H173</f>
        <v>0</v>
      </c>
      <c r="S173" s="185">
        <v>0</v>
      </c>
      <c r="T173" s="18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87" t="s">
        <v>140</v>
      </c>
      <c r="AT173" s="187" t="s">
        <v>119</v>
      </c>
      <c r="AU173" s="187" t="s">
        <v>78</v>
      </c>
      <c r="AY173" s="20" t="s">
        <v>116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20" t="s">
        <v>76</v>
      </c>
      <c r="BK173" s="188">
        <f>ROUND(I173*H173,2)</f>
        <v>0</v>
      </c>
      <c r="BL173" s="20" t="s">
        <v>140</v>
      </c>
      <c r="BM173" s="187" t="s">
        <v>321</v>
      </c>
    </row>
    <row r="174" spans="1:47" s="2" customFormat="1" ht="29.25">
      <c r="A174" s="37"/>
      <c r="B174" s="38"/>
      <c r="C174" s="39"/>
      <c r="D174" s="189" t="s">
        <v>126</v>
      </c>
      <c r="E174" s="39"/>
      <c r="F174" s="190" t="s">
        <v>322</v>
      </c>
      <c r="G174" s="39"/>
      <c r="H174" s="39"/>
      <c r="I174" s="191"/>
      <c r="J174" s="39"/>
      <c r="K174" s="39"/>
      <c r="L174" s="42"/>
      <c r="M174" s="192"/>
      <c r="N174" s="193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126</v>
      </c>
      <c r="AU174" s="20" t="s">
        <v>78</v>
      </c>
    </row>
    <row r="175" spans="1:47" s="2" customFormat="1" ht="12">
      <c r="A175" s="37"/>
      <c r="B175" s="38"/>
      <c r="C175" s="39"/>
      <c r="D175" s="194" t="s">
        <v>127</v>
      </c>
      <c r="E175" s="39"/>
      <c r="F175" s="195" t="s">
        <v>323</v>
      </c>
      <c r="G175" s="39"/>
      <c r="H175" s="39"/>
      <c r="I175" s="191"/>
      <c r="J175" s="39"/>
      <c r="K175" s="39"/>
      <c r="L175" s="42"/>
      <c r="M175" s="192"/>
      <c r="N175" s="193"/>
      <c r="O175" s="67"/>
      <c r="P175" s="67"/>
      <c r="Q175" s="67"/>
      <c r="R175" s="67"/>
      <c r="S175" s="67"/>
      <c r="T175" s="68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20" t="s">
        <v>127</v>
      </c>
      <c r="AU175" s="20" t="s">
        <v>78</v>
      </c>
    </row>
    <row r="176" spans="2:51" s="13" customFormat="1" ht="22.5">
      <c r="B176" s="197"/>
      <c r="C176" s="198"/>
      <c r="D176" s="189" t="s">
        <v>174</v>
      </c>
      <c r="E176" s="199" t="s">
        <v>19</v>
      </c>
      <c r="F176" s="200" t="s">
        <v>324</v>
      </c>
      <c r="G176" s="198"/>
      <c r="H176" s="201">
        <v>22.05</v>
      </c>
      <c r="I176" s="202"/>
      <c r="J176" s="198"/>
      <c r="K176" s="198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174</v>
      </c>
      <c r="AU176" s="207" t="s">
        <v>78</v>
      </c>
      <c r="AV176" s="13" t="s">
        <v>78</v>
      </c>
      <c r="AW176" s="13" t="s">
        <v>30</v>
      </c>
      <c r="AX176" s="13" t="s">
        <v>68</v>
      </c>
      <c r="AY176" s="207" t="s">
        <v>116</v>
      </c>
    </row>
    <row r="177" spans="2:51" s="13" customFormat="1" ht="33.75">
      <c r="B177" s="197"/>
      <c r="C177" s="198"/>
      <c r="D177" s="189" t="s">
        <v>174</v>
      </c>
      <c r="E177" s="199" t="s">
        <v>19</v>
      </c>
      <c r="F177" s="200" t="s">
        <v>325</v>
      </c>
      <c r="G177" s="198"/>
      <c r="H177" s="201">
        <v>70.241</v>
      </c>
      <c r="I177" s="202"/>
      <c r="J177" s="198"/>
      <c r="K177" s="198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174</v>
      </c>
      <c r="AU177" s="207" t="s">
        <v>78</v>
      </c>
      <c r="AV177" s="13" t="s">
        <v>78</v>
      </c>
      <c r="AW177" s="13" t="s">
        <v>30</v>
      </c>
      <c r="AX177" s="13" t="s">
        <v>68</v>
      </c>
      <c r="AY177" s="207" t="s">
        <v>116</v>
      </c>
    </row>
    <row r="178" spans="2:51" s="14" customFormat="1" ht="12">
      <c r="B178" s="208"/>
      <c r="C178" s="209"/>
      <c r="D178" s="189" t="s">
        <v>174</v>
      </c>
      <c r="E178" s="210" t="s">
        <v>19</v>
      </c>
      <c r="F178" s="211" t="s">
        <v>176</v>
      </c>
      <c r="G178" s="209"/>
      <c r="H178" s="212">
        <v>92.291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174</v>
      </c>
      <c r="AU178" s="218" t="s">
        <v>78</v>
      </c>
      <c r="AV178" s="14" t="s">
        <v>140</v>
      </c>
      <c r="AW178" s="14" t="s">
        <v>30</v>
      </c>
      <c r="AX178" s="14" t="s">
        <v>76</v>
      </c>
      <c r="AY178" s="218" t="s">
        <v>116</v>
      </c>
    </row>
    <row r="179" spans="1:65" s="2" customFormat="1" ht="24.2" customHeight="1">
      <c r="A179" s="37"/>
      <c r="B179" s="38"/>
      <c r="C179" s="176" t="s">
        <v>326</v>
      </c>
      <c r="D179" s="176" t="s">
        <v>119</v>
      </c>
      <c r="E179" s="177" t="s">
        <v>327</v>
      </c>
      <c r="F179" s="178" t="s">
        <v>328</v>
      </c>
      <c r="G179" s="179" t="s">
        <v>329</v>
      </c>
      <c r="H179" s="180">
        <v>34.797</v>
      </c>
      <c r="I179" s="181"/>
      <c r="J179" s="182">
        <f>ROUND(I179*H179,2)</f>
        <v>0</v>
      </c>
      <c r="K179" s="178" t="s">
        <v>123</v>
      </c>
      <c r="L179" s="42"/>
      <c r="M179" s="183" t="s">
        <v>19</v>
      </c>
      <c r="N179" s="184" t="s">
        <v>39</v>
      </c>
      <c r="O179" s="67"/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87" t="s">
        <v>140</v>
      </c>
      <c r="AT179" s="187" t="s">
        <v>119</v>
      </c>
      <c r="AU179" s="187" t="s">
        <v>78</v>
      </c>
      <c r="AY179" s="20" t="s">
        <v>116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20" t="s">
        <v>76</v>
      </c>
      <c r="BK179" s="188">
        <f>ROUND(I179*H179,2)</f>
        <v>0</v>
      </c>
      <c r="BL179" s="20" t="s">
        <v>140</v>
      </c>
      <c r="BM179" s="187" t="s">
        <v>330</v>
      </c>
    </row>
    <row r="180" spans="1:47" s="2" customFormat="1" ht="29.25">
      <c r="A180" s="37"/>
      <c r="B180" s="38"/>
      <c r="C180" s="39"/>
      <c r="D180" s="189" t="s">
        <v>126</v>
      </c>
      <c r="E180" s="39"/>
      <c r="F180" s="190" t="s">
        <v>331</v>
      </c>
      <c r="G180" s="39"/>
      <c r="H180" s="39"/>
      <c r="I180" s="191"/>
      <c r="J180" s="39"/>
      <c r="K180" s="39"/>
      <c r="L180" s="42"/>
      <c r="M180" s="192"/>
      <c r="N180" s="193"/>
      <c r="O180" s="67"/>
      <c r="P180" s="67"/>
      <c r="Q180" s="67"/>
      <c r="R180" s="67"/>
      <c r="S180" s="67"/>
      <c r="T180" s="68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20" t="s">
        <v>126</v>
      </c>
      <c r="AU180" s="20" t="s">
        <v>78</v>
      </c>
    </row>
    <row r="181" spans="1:47" s="2" customFormat="1" ht="12">
      <c r="A181" s="37"/>
      <c r="B181" s="38"/>
      <c r="C181" s="39"/>
      <c r="D181" s="194" t="s">
        <v>127</v>
      </c>
      <c r="E181" s="39"/>
      <c r="F181" s="195" t="s">
        <v>332</v>
      </c>
      <c r="G181" s="39"/>
      <c r="H181" s="39"/>
      <c r="I181" s="191"/>
      <c r="J181" s="39"/>
      <c r="K181" s="39"/>
      <c r="L181" s="42"/>
      <c r="M181" s="192"/>
      <c r="N181" s="193"/>
      <c r="O181" s="67"/>
      <c r="P181" s="67"/>
      <c r="Q181" s="67"/>
      <c r="R181" s="67"/>
      <c r="S181" s="67"/>
      <c r="T181" s="68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20" t="s">
        <v>127</v>
      </c>
      <c r="AU181" s="20" t="s">
        <v>78</v>
      </c>
    </row>
    <row r="182" spans="2:51" s="13" customFormat="1" ht="12">
      <c r="B182" s="197"/>
      <c r="C182" s="198"/>
      <c r="D182" s="189" t="s">
        <v>174</v>
      </c>
      <c r="E182" s="199" t="s">
        <v>19</v>
      </c>
      <c r="F182" s="200" t="s">
        <v>333</v>
      </c>
      <c r="G182" s="198"/>
      <c r="H182" s="201">
        <v>4.909</v>
      </c>
      <c r="I182" s="202"/>
      <c r="J182" s="198"/>
      <c r="K182" s="198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174</v>
      </c>
      <c r="AU182" s="207" t="s">
        <v>78</v>
      </c>
      <c r="AV182" s="13" t="s">
        <v>78</v>
      </c>
      <c r="AW182" s="13" t="s">
        <v>30</v>
      </c>
      <c r="AX182" s="13" t="s">
        <v>68</v>
      </c>
      <c r="AY182" s="207" t="s">
        <v>116</v>
      </c>
    </row>
    <row r="183" spans="2:51" s="13" customFormat="1" ht="22.5">
      <c r="B183" s="197"/>
      <c r="C183" s="198"/>
      <c r="D183" s="189" t="s">
        <v>174</v>
      </c>
      <c r="E183" s="199" t="s">
        <v>19</v>
      </c>
      <c r="F183" s="200" t="s">
        <v>334</v>
      </c>
      <c r="G183" s="198"/>
      <c r="H183" s="201">
        <v>29.888</v>
      </c>
      <c r="I183" s="202"/>
      <c r="J183" s="198"/>
      <c r="K183" s="198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174</v>
      </c>
      <c r="AU183" s="207" t="s">
        <v>78</v>
      </c>
      <c r="AV183" s="13" t="s">
        <v>78</v>
      </c>
      <c r="AW183" s="13" t="s">
        <v>30</v>
      </c>
      <c r="AX183" s="13" t="s">
        <v>68</v>
      </c>
      <c r="AY183" s="207" t="s">
        <v>116</v>
      </c>
    </row>
    <row r="184" spans="2:51" s="14" customFormat="1" ht="12">
      <c r="B184" s="208"/>
      <c r="C184" s="209"/>
      <c r="D184" s="189" t="s">
        <v>174</v>
      </c>
      <c r="E184" s="210" t="s">
        <v>19</v>
      </c>
      <c r="F184" s="211" t="s">
        <v>176</v>
      </c>
      <c r="G184" s="209"/>
      <c r="H184" s="212">
        <v>34.797000000000004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174</v>
      </c>
      <c r="AU184" s="218" t="s">
        <v>78</v>
      </c>
      <c r="AV184" s="14" t="s">
        <v>140</v>
      </c>
      <c r="AW184" s="14" t="s">
        <v>30</v>
      </c>
      <c r="AX184" s="14" t="s">
        <v>76</v>
      </c>
      <c r="AY184" s="218" t="s">
        <v>116</v>
      </c>
    </row>
    <row r="185" spans="1:65" s="2" customFormat="1" ht="37.7" customHeight="1">
      <c r="A185" s="37"/>
      <c r="B185" s="38"/>
      <c r="C185" s="176" t="s">
        <v>335</v>
      </c>
      <c r="D185" s="176" t="s">
        <v>119</v>
      </c>
      <c r="E185" s="177" t="s">
        <v>336</v>
      </c>
      <c r="F185" s="178" t="s">
        <v>337</v>
      </c>
      <c r="G185" s="179" t="s">
        <v>329</v>
      </c>
      <c r="H185" s="180">
        <v>6.292</v>
      </c>
      <c r="I185" s="181"/>
      <c r="J185" s="182">
        <f>ROUND(I185*H185,2)</f>
        <v>0</v>
      </c>
      <c r="K185" s="178" t="s">
        <v>19</v>
      </c>
      <c r="L185" s="42"/>
      <c r="M185" s="183" t="s">
        <v>19</v>
      </c>
      <c r="N185" s="184" t="s">
        <v>39</v>
      </c>
      <c r="O185" s="67"/>
      <c r="P185" s="185">
        <f>O185*H185</f>
        <v>0</v>
      </c>
      <c r="Q185" s="185">
        <v>0</v>
      </c>
      <c r="R185" s="185">
        <f>Q185*H185</f>
        <v>0</v>
      </c>
      <c r="S185" s="185">
        <v>0</v>
      </c>
      <c r="T185" s="18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87" t="s">
        <v>140</v>
      </c>
      <c r="AT185" s="187" t="s">
        <v>119</v>
      </c>
      <c r="AU185" s="187" t="s">
        <v>78</v>
      </c>
      <c r="AY185" s="20" t="s">
        <v>116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20" t="s">
        <v>76</v>
      </c>
      <c r="BK185" s="188">
        <f>ROUND(I185*H185,2)</f>
        <v>0</v>
      </c>
      <c r="BL185" s="20" t="s">
        <v>140</v>
      </c>
      <c r="BM185" s="187" t="s">
        <v>338</v>
      </c>
    </row>
    <row r="186" spans="1:47" s="2" customFormat="1" ht="29.25">
      <c r="A186" s="37"/>
      <c r="B186" s="38"/>
      <c r="C186" s="39"/>
      <c r="D186" s="189" t="s">
        <v>126</v>
      </c>
      <c r="E186" s="39"/>
      <c r="F186" s="190" t="s">
        <v>339</v>
      </c>
      <c r="G186" s="39"/>
      <c r="H186" s="39"/>
      <c r="I186" s="191"/>
      <c r="J186" s="39"/>
      <c r="K186" s="39"/>
      <c r="L186" s="42"/>
      <c r="M186" s="192"/>
      <c r="N186" s="193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20" t="s">
        <v>126</v>
      </c>
      <c r="AU186" s="20" t="s">
        <v>78</v>
      </c>
    </row>
    <row r="187" spans="1:47" s="2" customFormat="1" ht="19.5">
      <c r="A187" s="37"/>
      <c r="B187" s="38"/>
      <c r="C187" s="39"/>
      <c r="D187" s="189" t="s">
        <v>129</v>
      </c>
      <c r="E187" s="39"/>
      <c r="F187" s="196" t="s">
        <v>340</v>
      </c>
      <c r="G187" s="39"/>
      <c r="H187" s="39"/>
      <c r="I187" s="191"/>
      <c r="J187" s="39"/>
      <c r="K187" s="39"/>
      <c r="L187" s="42"/>
      <c r="M187" s="192"/>
      <c r="N187" s="193"/>
      <c r="O187" s="67"/>
      <c r="P187" s="67"/>
      <c r="Q187" s="67"/>
      <c r="R187" s="67"/>
      <c r="S187" s="67"/>
      <c r="T187" s="68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20" t="s">
        <v>129</v>
      </c>
      <c r="AU187" s="20" t="s">
        <v>78</v>
      </c>
    </row>
    <row r="188" spans="2:51" s="13" customFormat="1" ht="22.5">
      <c r="B188" s="197"/>
      <c r="C188" s="198"/>
      <c r="D188" s="189" t="s">
        <v>174</v>
      </c>
      <c r="E188" s="199" t="s">
        <v>19</v>
      </c>
      <c r="F188" s="200" t="s">
        <v>341</v>
      </c>
      <c r="G188" s="198"/>
      <c r="H188" s="201">
        <v>6.292</v>
      </c>
      <c r="I188" s="202"/>
      <c r="J188" s="198"/>
      <c r="K188" s="198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174</v>
      </c>
      <c r="AU188" s="207" t="s">
        <v>78</v>
      </c>
      <c r="AV188" s="13" t="s">
        <v>78</v>
      </c>
      <c r="AW188" s="13" t="s">
        <v>30</v>
      </c>
      <c r="AX188" s="13" t="s">
        <v>76</v>
      </c>
      <c r="AY188" s="207" t="s">
        <v>116</v>
      </c>
    </row>
    <row r="189" spans="1:65" s="2" customFormat="1" ht="16.5" customHeight="1">
      <c r="A189" s="37"/>
      <c r="B189" s="38"/>
      <c r="C189" s="176" t="s">
        <v>342</v>
      </c>
      <c r="D189" s="176" t="s">
        <v>119</v>
      </c>
      <c r="E189" s="177" t="s">
        <v>343</v>
      </c>
      <c r="F189" s="178" t="s">
        <v>344</v>
      </c>
      <c r="G189" s="179" t="s">
        <v>258</v>
      </c>
      <c r="H189" s="180">
        <v>20.317</v>
      </c>
      <c r="I189" s="181"/>
      <c r="J189" s="182">
        <f>ROUND(I189*H189,2)</f>
        <v>0</v>
      </c>
      <c r="K189" s="178" t="s">
        <v>123</v>
      </c>
      <c r="L189" s="42"/>
      <c r="M189" s="183" t="s">
        <v>19</v>
      </c>
      <c r="N189" s="184" t="s">
        <v>39</v>
      </c>
      <c r="O189" s="67"/>
      <c r="P189" s="185">
        <f>O189*H189</f>
        <v>0</v>
      </c>
      <c r="Q189" s="185">
        <v>0</v>
      </c>
      <c r="R189" s="185">
        <f>Q189*H189</f>
        <v>0</v>
      </c>
      <c r="S189" s="185">
        <v>0</v>
      </c>
      <c r="T189" s="18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7" t="s">
        <v>140</v>
      </c>
      <c r="AT189" s="187" t="s">
        <v>119</v>
      </c>
      <c r="AU189" s="187" t="s">
        <v>78</v>
      </c>
      <c r="AY189" s="20" t="s">
        <v>116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20" t="s">
        <v>76</v>
      </c>
      <c r="BK189" s="188">
        <f>ROUND(I189*H189,2)</f>
        <v>0</v>
      </c>
      <c r="BL189" s="20" t="s">
        <v>140</v>
      </c>
      <c r="BM189" s="187" t="s">
        <v>345</v>
      </c>
    </row>
    <row r="190" spans="1:47" s="2" customFormat="1" ht="19.5">
      <c r="A190" s="37"/>
      <c r="B190" s="38"/>
      <c r="C190" s="39"/>
      <c r="D190" s="189" t="s">
        <v>126</v>
      </c>
      <c r="E190" s="39"/>
      <c r="F190" s="190" t="s">
        <v>346</v>
      </c>
      <c r="G190" s="39"/>
      <c r="H190" s="39"/>
      <c r="I190" s="191"/>
      <c r="J190" s="39"/>
      <c r="K190" s="39"/>
      <c r="L190" s="42"/>
      <c r="M190" s="192"/>
      <c r="N190" s="193"/>
      <c r="O190" s="67"/>
      <c r="P190" s="67"/>
      <c r="Q190" s="67"/>
      <c r="R190" s="67"/>
      <c r="S190" s="67"/>
      <c r="T190" s="68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20" t="s">
        <v>126</v>
      </c>
      <c r="AU190" s="20" t="s">
        <v>78</v>
      </c>
    </row>
    <row r="191" spans="1:47" s="2" customFormat="1" ht="12">
      <c r="A191" s="37"/>
      <c r="B191" s="38"/>
      <c r="C191" s="39"/>
      <c r="D191" s="194" t="s">
        <v>127</v>
      </c>
      <c r="E191" s="39"/>
      <c r="F191" s="195" t="s">
        <v>347</v>
      </c>
      <c r="G191" s="39"/>
      <c r="H191" s="39"/>
      <c r="I191" s="191"/>
      <c r="J191" s="39"/>
      <c r="K191" s="39"/>
      <c r="L191" s="42"/>
      <c r="M191" s="192"/>
      <c r="N191" s="193"/>
      <c r="O191" s="67"/>
      <c r="P191" s="67"/>
      <c r="Q191" s="67"/>
      <c r="R191" s="67"/>
      <c r="S191" s="67"/>
      <c r="T191" s="68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20" t="s">
        <v>127</v>
      </c>
      <c r="AU191" s="20" t="s">
        <v>78</v>
      </c>
    </row>
    <row r="192" spans="2:51" s="13" customFormat="1" ht="22.5">
      <c r="B192" s="197"/>
      <c r="C192" s="198"/>
      <c r="D192" s="189" t="s">
        <v>174</v>
      </c>
      <c r="E192" s="199" t="s">
        <v>19</v>
      </c>
      <c r="F192" s="200" t="s">
        <v>348</v>
      </c>
      <c r="G192" s="198"/>
      <c r="H192" s="201">
        <v>2.622</v>
      </c>
      <c r="I192" s="202"/>
      <c r="J192" s="198"/>
      <c r="K192" s="198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174</v>
      </c>
      <c r="AU192" s="207" t="s">
        <v>78</v>
      </c>
      <c r="AV192" s="13" t="s">
        <v>78</v>
      </c>
      <c r="AW192" s="13" t="s">
        <v>30</v>
      </c>
      <c r="AX192" s="13" t="s">
        <v>68</v>
      </c>
      <c r="AY192" s="207" t="s">
        <v>116</v>
      </c>
    </row>
    <row r="193" spans="2:51" s="13" customFormat="1" ht="12">
      <c r="B193" s="197"/>
      <c r="C193" s="198"/>
      <c r="D193" s="189" t="s">
        <v>174</v>
      </c>
      <c r="E193" s="199" t="s">
        <v>19</v>
      </c>
      <c r="F193" s="200" t="s">
        <v>293</v>
      </c>
      <c r="G193" s="198"/>
      <c r="H193" s="201">
        <v>1.964</v>
      </c>
      <c r="I193" s="202"/>
      <c r="J193" s="198"/>
      <c r="K193" s="198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174</v>
      </c>
      <c r="AU193" s="207" t="s">
        <v>78</v>
      </c>
      <c r="AV193" s="13" t="s">
        <v>78</v>
      </c>
      <c r="AW193" s="13" t="s">
        <v>30</v>
      </c>
      <c r="AX193" s="13" t="s">
        <v>68</v>
      </c>
      <c r="AY193" s="207" t="s">
        <v>116</v>
      </c>
    </row>
    <row r="194" spans="2:51" s="13" customFormat="1" ht="22.5">
      <c r="B194" s="197"/>
      <c r="C194" s="198"/>
      <c r="D194" s="189" t="s">
        <v>174</v>
      </c>
      <c r="E194" s="199" t="s">
        <v>19</v>
      </c>
      <c r="F194" s="200" t="s">
        <v>349</v>
      </c>
      <c r="G194" s="198"/>
      <c r="H194" s="201">
        <v>15.731</v>
      </c>
      <c r="I194" s="202"/>
      <c r="J194" s="198"/>
      <c r="K194" s="198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174</v>
      </c>
      <c r="AU194" s="207" t="s">
        <v>78</v>
      </c>
      <c r="AV194" s="13" t="s">
        <v>78</v>
      </c>
      <c r="AW194" s="13" t="s">
        <v>30</v>
      </c>
      <c r="AX194" s="13" t="s">
        <v>68</v>
      </c>
      <c r="AY194" s="207" t="s">
        <v>116</v>
      </c>
    </row>
    <row r="195" spans="2:51" s="14" customFormat="1" ht="12">
      <c r="B195" s="208"/>
      <c r="C195" s="209"/>
      <c r="D195" s="189" t="s">
        <v>174</v>
      </c>
      <c r="E195" s="210" t="s">
        <v>19</v>
      </c>
      <c r="F195" s="211" t="s">
        <v>176</v>
      </c>
      <c r="G195" s="209"/>
      <c r="H195" s="212">
        <v>20.317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174</v>
      </c>
      <c r="AU195" s="218" t="s">
        <v>78</v>
      </c>
      <c r="AV195" s="14" t="s">
        <v>140</v>
      </c>
      <c r="AW195" s="14" t="s">
        <v>30</v>
      </c>
      <c r="AX195" s="14" t="s">
        <v>76</v>
      </c>
      <c r="AY195" s="218" t="s">
        <v>116</v>
      </c>
    </row>
    <row r="196" spans="1:65" s="2" customFormat="1" ht="24.2" customHeight="1">
      <c r="A196" s="37"/>
      <c r="B196" s="38"/>
      <c r="C196" s="176" t="s">
        <v>350</v>
      </c>
      <c r="D196" s="176" t="s">
        <v>119</v>
      </c>
      <c r="E196" s="177" t="s">
        <v>351</v>
      </c>
      <c r="F196" s="178" t="s">
        <v>352</v>
      </c>
      <c r="G196" s="179" t="s">
        <v>258</v>
      </c>
      <c r="H196" s="180">
        <v>74.8</v>
      </c>
      <c r="I196" s="181"/>
      <c r="J196" s="182">
        <f>ROUND(I196*H196,2)</f>
        <v>0</v>
      </c>
      <c r="K196" s="178" t="s">
        <v>123</v>
      </c>
      <c r="L196" s="42"/>
      <c r="M196" s="183" t="s">
        <v>19</v>
      </c>
      <c r="N196" s="184" t="s">
        <v>39</v>
      </c>
      <c r="O196" s="67"/>
      <c r="P196" s="185">
        <f>O196*H196</f>
        <v>0</v>
      </c>
      <c r="Q196" s="185">
        <v>0</v>
      </c>
      <c r="R196" s="185">
        <f>Q196*H196</f>
        <v>0</v>
      </c>
      <c r="S196" s="185">
        <v>0</v>
      </c>
      <c r="T196" s="18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7" t="s">
        <v>140</v>
      </c>
      <c r="AT196" s="187" t="s">
        <v>119</v>
      </c>
      <c r="AU196" s="187" t="s">
        <v>78</v>
      </c>
      <c r="AY196" s="20" t="s">
        <v>116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20" t="s">
        <v>76</v>
      </c>
      <c r="BK196" s="188">
        <f>ROUND(I196*H196,2)</f>
        <v>0</v>
      </c>
      <c r="BL196" s="20" t="s">
        <v>140</v>
      </c>
      <c r="BM196" s="187" t="s">
        <v>353</v>
      </c>
    </row>
    <row r="197" spans="1:47" s="2" customFormat="1" ht="29.25">
      <c r="A197" s="37"/>
      <c r="B197" s="38"/>
      <c r="C197" s="39"/>
      <c r="D197" s="189" t="s">
        <v>126</v>
      </c>
      <c r="E197" s="39"/>
      <c r="F197" s="190" t="s">
        <v>354</v>
      </c>
      <c r="G197" s="39"/>
      <c r="H197" s="39"/>
      <c r="I197" s="191"/>
      <c r="J197" s="39"/>
      <c r="K197" s="39"/>
      <c r="L197" s="42"/>
      <c r="M197" s="192"/>
      <c r="N197" s="193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20" t="s">
        <v>126</v>
      </c>
      <c r="AU197" s="20" t="s">
        <v>78</v>
      </c>
    </row>
    <row r="198" spans="1:47" s="2" customFormat="1" ht="12">
      <c r="A198" s="37"/>
      <c r="B198" s="38"/>
      <c r="C198" s="39"/>
      <c r="D198" s="194" t="s">
        <v>127</v>
      </c>
      <c r="E198" s="39"/>
      <c r="F198" s="195" t="s">
        <v>355</v>
      </c>
      <c r="G198" s="39"/>
      <c r="H198" s="39"/>
      <c r="I198" s="191"/>
      <c r="J198" s="39"/>
      <c r="K198" s="39"/>
      <c r="L198" s="42"/>
      <c r="M198" s="192"/>
      <c r="N198" s="193"/>
      <c r="O198" s="67"/>
      <c r="P198" s="67"/>
      <c r="Q198" s="67"/>
      <c r="R198" s="67"/>
      <c r="S198" s="67"/>
      <c r="T198" s="68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20" t="s">
        <v>127</v>
      </c>
      <c r="AU198" s="20" t="s">
        <v>78</v>
      </c>
    </row>
    <row r="199" spans="2:51" s="13" customFormat="1" ht="12">
      <c r="B199" s="197"/>
      <c r="C199" s="198"/>
      <c r="D199" s="189" t="s">
        <v>174</v>
      </c>
      <c r="E199" s="199" t="s">
        <v>19</v>
      </c>
      <c r="F199" s="200" t="s">
        <v>356</v>
      </c>
      <c r="G199" s="198"/>
      <c r="H199" s="201">
        <v>42.7</v>
      </c>
      <c r="I199" s="202"/>
      <c r="J199" s="198"/>
      <c r="K199" s="198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174</v>
      </c>
      <c r="AU199" s="207" t="s">
        <v>78</v>
      </c>
      <c r="AV199" s="13" t="s">
        <v>78</v>
      </c>
      <c r="AW199" s="13" t="s">
        <v>30</v>
      </c>
      <c r="AX199" s="13" t="s">
        <v>68</v>
      </c>
      <c r="AY199" s="207" t="s">
        <v>116</v>
      </c>
    </row>
    <row r="200" spans="2:51" s="13" customFormat="1" ht="12">
      <c r="B200" s="197"/>
      <c r="C200" s="198"/>
      <c r="D200" s="189" t="s">
        <v>174</v>
      </c>
      <c r="E200" s="199" t="s">
        <v>19</v>
      </c>
      <c r="F200" s="200" t="s">
        <v>357</v>
      </c>
      <c r="G200" s="198"/>
      <c r="H200" s="201">
        <v>32.1</v>
      </c>
      <c r="I200" s="202"/>
      <c r="J200" s="198"/>
      <c r="K200" s="198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174</v>
      </c>
      <c r="AU200" s="207" t="s">
        <v>78</v>
      </c>
      <c r="AV200" s="13" t="s">
        <v>78</v>
      </c>
      <c r="AW200" s="13" t="s">
        <v>30</v>
      </c>
      <c r="AX200" s="13" t="s">
        <v>68</v>
      </c>
      <c r="AY200" s="207" t="s">
        <v>116</v>
      </c>
    </row>
    <row r="201" spans="2:51" s="14" customFormat="1" ht="12">
      <c r="B201" s="208"/>
      <c r="C201" s="209"/>
      <c r="D201" s="189" t="s">
        <v>174</v>
      </c>
      <c r="E201" s="210" t="s">
        <v>19</v>
      </c>
      <c r="F201" s="211" t="s">
        <v>176</v>
      </c>
      <c r="G201" s="209"/>
      <c r="H201" s="212">
        <v>74.80000000000001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174</v>
      </c>
      <c r="AU201" s="218" t="s">
        <v>78</v>
      </c>
      <c r="AV201" s="14" t="s">
        <v>140</v>
      </c>
      <c r="AW201" s="14" t="s">
        <v>30</v>
      </c>
      <c r="AX201" s="14" t="s">
        <v>76</v>
      </c>
      <c r="AY201" s="218" t="s">
        <v>116</v>
      </c>
    </row>
    <row r="202" spans="1:65" s="2" customFormat="1" ht="16.5" customHeight="1">
      <c r="A202" s="37"/>
      <c r="B202" s="38"/>
      <c r="C202" s="222" t="s">
        <v>7</v>
      </c>
      <c r="D202" s="222" t="s">
        <v>358</v>
      </c>
      <c r="E202" s="223" t="s">
        <v>359</v>
      </c>
      <c r="F202" s="224" t="s">
        <v>360</v>
      </c>
      <c r="G202" s="225" t="s">
        <v>329</v>
      </c>
      <c r="H202" s="226">
        <v>157.984</v>
      </c>
      <c r="I202" s="227"/>
      <c r="J202" s="228">
        <f>ROUND(I202*H202,2)</f>
        <v>0</v>
      </c>
      <c r="K202" s="224" t="s">
        <v>123</v>
      </c>
      <c r="L202" s="229"/>
      <c r="M202" s="230" t="s">
        <v>19</v>
      </c>
      <c r="N202" s="231" t="s">
        <v>39</v>
      </c>
      <c r="O202" s="67"/>
      <c r="P202" s="185">
        <f>O202*H202</f>
        <v>0</v>
      </c>
      <c r="Q202" s="185">
        <v>1</v>
      </c>
      <c r="R202" s="185">
        <f>Q202*H202</f>
        <v>157.984</v>
      </c>
      <c r="S202" s="185">
        <v>0</v>
      </c>
      <c r="T202" s="18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87" t="s">
        <v>162</v>
      </c>
      <c r="AT202" s="187" t="s">
        <v>358</v>
      </c>
      <c r="AU202" s="187" t="s">
        <v>78</v>
      </c>
      <c r="AY202" s="20" t="s">
        <v>116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20" t="s">
        <v>76</v>
      </c>
      <c r="BK202" s="188">
        <f>ROUND(I202*H202,2)</f>
        <v>0</v>
      </c>
      <c r="BL202" s="20" t="s">
        <v>140</v>
      </c>
      <c r="BM202" s="187" t="s">
        <v>361</v>
      </c>
    </row>
    <row r="203" spans="1:47" s="2" customFormat="1" ht="12">
      <c r="A203" s="37"/>
      <c r="B203" s="38"/>
      <c r="C203" s="39"/>
      <c r="D203" s="189" t="s">
        <v>126</v>
      </c>
      <c r="E203" s="39"/>
      <c r="F203" s="190" t="s">
        <v>360</v>
      </c>
      <c r="G203" s="39"/>
      <c r="H203" s="39"/>
      <c r="I203" s="191"/>
      <c r="J203" s="39"/>
      <c r="K203" s="39"/>
      <c r="L203" s="42"/>
      <c r="M203" s="192"/>
      <c r="N203" s="193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20" t="s">
        <v>126</v>
      </c>
      <c r="AU203" s="20" t="s">
        <v>78</v>
      </c>
    </row>
    <row r="204" spans="2:51" s="13" customFormat="1" ht="22.5">
      <c r="B204" s="197"/>
      <c r="C204" s="198"/>
      <c r="D204" s="189" t="s">
        <v>174</v>
      </c>
      <c r="E204" s="199" t="s">
        <v>19</v>
      </c>
      <c r="F204" s="200" t="s">
        <v>362</v>
      </c>
      <c r="G204" s="198"/>
      <c r="H204" s="201">
        <v>149.6</v>
      </c>
      <c r="I204" s="202"/>
      <c r="J204" s="198"/>
      <c r="K204" s="198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174</v>
      </c>
      <c r="AU204" s="207" t="s">
        <v>78</v>
      </c>
      <c r="AV204" s="13" t="s">
        <v>78</v>
      </c>
      <c r="AW204" s="13" t="s">
        <v>30</v>
      </c>
      <c r="AX204" s="13" t="s">
        <v>68</v>
      </c>
      <c r="AY204" s="207" t="s">
        <v>116</v>
      </c>
    </row>
    <row r="205" spans="2:51" s="13" customFormat="1" ht="12">
      <c r="B205" s="197"/>
      <c r="C205" s="198"/>
      <c r="D205" s="189" t="s">
        <v>174</v>
      </c>
      <c r="E205" s="199" t="s">
        <v>19</v>
      </c>
      <c r="F205" s="200" t="s">
        <v>363</v>
      </c>
      <c r="G205" s="198"/>
      <c r="H205" s="201">
        <v>8.384</v>
      </c>
      <c r="I205" s="202"/>
      <c r="J205" s="198"/>
      <c r="K205" s="198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174</v>
      </c>
      <c r="AU205" s="207" t="s">
        <v>78</v>
      </c>
      <c r="AV205" s="13" t="s">
        <v>78</v>
      </c>
      <c r="AW205" s="13" t="s">
        <v>30</v>
      </c>
      <c r="AX205" s="13" t="s">
        <v>68</v>
      </c>
      <c r="AY205" s="207" t="s">
        <v>116</v>
      </c>
    </row>
    <row r="206" spans="2:51" s="14" customFormat="1" ht="12">
      <c r="B206" s="208"/>
      <c r="C206" s="209"/>
      <c r="D206" s="189" t="s">
        <v>174</v>
      </c>
      <c r="E206" s="210" t="s">
        <v>19</v>
      </c>
      <c r="F206" s="211" t="s">
        <v>176</v>
      </c>
      <c r="G206" s="209"/>
      <c r="H206" s="212">
        <v>157.98399999999998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174</v>
      </c>
      <c r="AU206" s="218" t="s">
        <v>78</v>
      </c>
      <c r="AV206" s="14" t="s">
        <v>140</v>
      </c>
      <c r="AW206" s="14" t="s">
        <v>30</v>
      </c>
      <c r="AX206" s="14" t="s">
        <v>76</v>
      </c>
      <c r="AY206" s="218" t="s">
        <v>116</v>
      </c>
    </row>
    <row r="207" spans="1:65" s="2" customFormat="1" ht="24.2" customHeight="1">
      <c r="A207" s="37"/>
      <c r="B207" s="38"/>
      <c r="C207" s="176" t="s">
        <v>364</v>
      </c>
      <c r="D207" s="176" t="s">
        <v>119</v>
      </c>
      <c r="E207" s="177" t="s">
        <v>365</v>
      </c>
      <c r="F207" s="178" t="s">
        <v>366</v>
      </c>
      <c r="G207" s="179" t="s">
        <v>258</v>
      </c>
      <c r="H207" s="180">
        <v>8.384</v>
      </c>
      <c r="I207" s="181"/>
      <c r="J207" s="182">
        <f>ROUND(I207*H207,2)</f>
        <v>0</v>
      </c>
      <c r="K207" s="178" t="s">
        <v>123</v>
      </c>
      <c r="L207" s="42"/>
      <c r="M207" s="183" t="s">
        <v>19</v>
      </c>
      <c r="N207" s="184" t="s">
        <v>39</v>
      </c>
      <c r="O207" s="67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7" t="s">
        <v>140</v>
      </c>
      <c r="AT207" s="187" t="s">
        <v>119</v>
      </c>
      <c r="AU207" s="187" t="s">
        <v>78</v>
      </c>
      <c r="AY207" s="20" t="s">
        <v>116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20" t="s">
        <v>76</v>
      </c>
      <c r="BK207" s="188">
        <f>ROUND(I207*H207,2)</f>
        <v>0</v>
      </c>
      <c r="BL207" s="20" t="s">
        <v>140</v>
      </c>
      <c r="BM207" s="187" t="s">
        <v>367</v>
      </c>
    </row>
    <row r="208" spans="1:47" s="2" customFormat="1" ht="29.25">
      <c r="A208" s="37"/>
      <c r="B208" s="38"/>
      <c r="C208" s="39"/>
      <c r="D208" s="189" t="s">
        <v>126</v>
      </c>
      <c r="E208" s="39"/>
      <c r="F208" s="190" t="s">
        <v>368</v>
      </c>
      <c r="G208" s="39"/>
      <c r="H208" s="39"/>
      <c r="I208" s="191"/>
      <c r="J208" s="39"/>
      <c r="K208" s="39"/>
      <c r="L208" s="42"/>
      <c r="M208" s="192"/>
      <c r="N208" s="193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20" t="s">
        <v>126</v>
      </c>
      <c r="AU208" s="20" t="s">
        <v>78</v>
      </c>
    </row>
    <row r="209" spans="1:47" s="2" customFormat="1" ht="12">
      <c r="A209" s="37"/>
      <c r="B209" s="38"/>
      <c r="C209" s="39"/>
      <c r="D209" s="194" t="s">
        <v>127</v>
      </c>
      <c r="E209" s="39"/>
      <c r="F209" s="195" t="s">
        <v>369</v>
      </c>
      <c r="G209" s="39"/>
      <c r="H209" s="39"/>
      <c r="I209" s="191"/>
      <c r="J209" s="39"/>
      <c r="K209" s="39"/>
      <c r="L209" s="42"/>
      <c r="M209" s="192"/>
      <c r="N209" s="193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20" t="s">
        <v>127</v>
      </c>
      <c r="AU209" s="20" t="s">
        <v>78</v>
      </c>
    </row>
    <row r="210" spans="2:51" s="13" customFormat="1" ht="12">
      <c r="B210" s="197"/>
      <c r="C210" s="198"/>
      <c r="D210" s="189" t="s">
        <v>174</v>
      </c>
      <c r="E210" s="199" t="s">
        <v>19</v>
      </c>
      <c r="F210" s="200" t="s">
        <v>363</v>
      </c>
      <c r="G210" s="198"/>
      <c r="H210" s="201">
        <v>8.384</v>
      </c>
      <c r="I210" s="202"/>
      <c r="J210" s="198"/>
      <c r="K210" s="198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174</v>
      </c>
      <c r="AU210" s="207" t="s">
        <v>78</v>
      </c>
      <c r="AV210" s="13" t="s">
        <v>78</v>
      </c>
      <c r="AW210" s="13" t="s">
        <v>30</v>
      </c>
      <c r="AX210" s="13" t="s">
        <v>76</v>
      </c>
      <c r="AY210" s="207" t="s">
        <v>116</v>
      </c>
    </row>
    <row r="211" spans="1:65" s="2" customFormat="1" ht="24.2" customHeight="1">
      <c r="A211" s="37"/>
      <c r="B211" s="38"/>
      <c r="C211" s="176" t="s">
        <v>370</v>
      </c>
      <c r="D211" s="176" t="s">
        <v>119</v>
      </c>
      <c r="E211" s="177" t="s">
        <v>371</v>
      </c>
      <c r="F211" s="178" t="s">
        <v>372</v>
      </c>
      <c r="G211" s="179" t="s">
        <v>214</v>
      </c>
      <c r="H211" s="180">
        <v>327.332</v>
      </c>
      <c r="I211" s="181"/>
      <c r="J211" s="182">
        <f>ROUND(I211*H211,2)</f>
        <v>0</v>
      </c>
      <c r="K211" s="178" t="s">
        <v>123</v>
      </c>
      <c r="L211" s="42"/>
      <c r="M211" s="183" t="s">
        <v>19</v>
      </c>
      <c r="N211" s="184" t="s">
        <v>39</v>
      </c>
      <c r="O211" s="67"/>
      <c r="P211" s="185">
        <f>O211*H211</f>
        <v>0</v>
      </c>
      <c r="Q211" s="185">
        <v>0</v>
      </c>
      <c r="R211" s="185">
        <f>Q211*H211</f>
        <v>0</v>
      </c>
      <c r="S211" s="185">
        <v>0</v>
      </c>
      <c r="T211" s="18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87" t="s">
        <v>140</v>
      </c>
      <c r="AT211" s="187" t="s">
        <v>119</v>
      </c>
      <c r="AU211" s="187" t="s">
        <v>78</v>
      </c>
      <c r="AY211" s="20" t="s">
        <v>116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20" t="s">
        <v>76</v>
      </c>
      <c r="BK211" s="188">
        <f>ROUND(I211*H211,2)</f>
        <v>0</v>
      </c>
      <c r="BL211" s="20" t="s">
        <v>140</v>
      </c>
      <c r="BM211" s="187" t="s">
        <v>373</v>
      </c>
    </row>
    <row r="212" spans="1:47" s="2" customFormat="1" ht="19.5">
      <c r="A212" s="37"/>
      <c r="B212" s="38"/>
      <c r="C212" s="39"/>
      <c r="D212" s="189" t="s">
        <v>126</v>
      </c>
      <c r="E212" s="39"/>
      <c r="F212" s="190" t="s">
        <v>374</v>
      </c>
      <c r="G212" s="39"/>
      <c r="H212" s="39"/>
      <c r="I212" s="191"/>
      <c r="J212" s="39"/>
      <c r="K212" s="39"/>
      <c r="L212" s="42"/>
      <c r="M212" s="192"/>
      <c r="N212" s="193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126</v>
      </c>
      <c r="AU212" s="20" t="s">
        <v>78</v>
      </c>
    </row>
    <row r="213" spans="1:47" s="2" customFormat="1" ht="12">
      <c r="A213" s="37"/>
      <c r="B213" s="38"/>
      <c r="C213" s="39"/>
      <c r="D213" s="194" t="s">
        <v>127</v>
      </c>
      <c r="E213" s="39"/>
      <c r="F213" s="195" t="s">
        <v>375</v>
      </c>
      <c r="G213" s="39"/>
      <c r="H213" s="39"/>
      <c r="I213" s="191"/>
      <c r="J213" s="39"/>
      <c r="K213" s="39"/>
      <c r="L213" s="42"/>
      <c r="M213" s="192"/>
      <c r="N213" s="193"/>
      <c r="O213" s="67"/>
      <c r="P213" s="67"/>
      <c r="Q213" s="67"/>
      <c r="R213" s="67"/>
      <c r="S213" s="67"/>
      <c r="T213" s="68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20" t="s">
        <v>127</v>
      </c>
      <c r="AU213" s="20" t="s">
        <v>78</v>
      </c>
    </row>
    <row r="214" spans="2:51" s="13" customFormat="1" ht="12">
      <c r="B214" s="197"/>
      <c r="C214" s="198"/>
      <c r="D214" s="189" t="s">
        <v>174</v>
      </c>
      <c r="E214" s="199" t="s">
        <v>19</v>
      </c>
      <c r="F214" s="200" t="s">
        <v>376</v>
      </c>
      <c r="G214" s="198"/>
      <c r="H214" s="201">
        <v>110.25</v>
      </c>
      <c r="I214" s="202"/>
      <c r="J214" s="198"/>
      <c r="K214" s="198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174</v>
      </c>
      <c r="AU214" s="207" t="s">
        <v>78</v>
      </c>
      <c r="AV214" s="13" t="s">
        <v>78</v>
      </c>
      <c r="AW214" s="13" t="s">
        <v>30</v>
      </c>
      <c r="AX214" s="13" t="s">
        <v>68</v>
      </c>
      <c r="AY214" s="207" t="s">
        <v>116</v>
      </c>
    </row>
    <row r="215" spans="2:51" s="13" customFormat="1" ht="22.5">
      <c r="B215" s="197"/>
      <c r="C215" s="198"/>
      <c r="D215" s="189" t="s">
        <v>174</v>
      </c>
      <c r="E215" s="199" t="s">
        <v>19</v>
      </c>
      <c r="F215" s="200" t="s">
        <v>377</v>
      </c>
      <c r="G215" s="198"/>
      <c r="H215" s="201">
        <v>217.082</v>
      </c>
      <c r="I215" s="202"/>
      <c r="J215" s="198"/>
      <c r="K215" s="198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174</v>
      </c>
      <c r="AU215" s="207" t="s">
        <v>78</v>
      </c>
      <c r="AV215" s="13" t="s">
        <v>78</v>
      </c>
      <c r="AW215" s="13" t="s">
        <v>30</v>
      </c>
      <c r="AX215" s="13" t="s">
        <v>68</v>
      </c>
      <c r="AY215" s="207" t="s">
        <v>116</v>
      </c>
    </row>
    <row r="216" spans="2:51" s="14" customFormat="1" ht="12">
      <c r="B216" s="208"/>
      <c r="C216" s="209"/>
      <c r="D216" s="189" t="s">
        <v>174</v>
      </c>
      <c r="E216" s="210" t="s">
        <v>19</v>
      </c>
      <c r="F216" s="211" t="s">
        <v>176</v>
      </c>
      <c r="G216" s="209"/>
      <c r="H216" s="212">
        <v>327.332</v>
      </c>
      <c r="I216" s="213"/>
      <c r="J216" s="209"/>
      <c r="K216" s="209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174</v>
      </c>
      <c r="AU216" s="218" t="s">
        <v>78</v>
      </c>
      <c r="AV216" s="14" t="s">
        <v>140</v>
      </c>
      <c r="AW216" s="14" t="s">
        <v>30</v>
      </c>
      <c r="AX216" s="14" t="s">
        <v>76</v>
      </c>
      <c r="AY216" s="218" t="s">
        <v>116</v>
      </c>
    </row>
    <row r="217" spans="1:65" s="2" customFormat="1" ht="24.2" customHeight="1">
      <c r="A217" s="37"/>
      <c r="B217" s="38"/>
      <c r="C217" s="176" t="s">
        <v>378</v>
      </c>
      <c r="D217" s="176" t="s">
        <v>119</v>
      </c>
      <c r="E217" s="177" t="s">
        <v>379</v>
      </c>
      <c r="F217" s="178" t="s">
        <v>380</v>
      </c>
      <c r="G217" s="179" t="s">
        <v>214</v>
      </c>
      <c r="H217" s="180">
        <v>327.332</v>
      </c>
      <c r="I217" s="181"/>
      <c r="J217" s="182">
        <f>ROUND(I217*H217,2)</f>
        <v>0</v>
      </c>
      <c r="K217" s="178" t="s">
        <v>123</v>
      </c>
      <c r="L217" s="42"/>
      <c r="M217" s="183" t="s">
        <v>19</v>
      </c>
      <c r="N217" s="184" t="s">
        <v>39</v>
      </c>
      <c r="O217" s="67"/>
      <c r="P217" s="185">
        <f>O217*H217</f>
        <v>0</v>
      </c>
      <c r="Q217" s="185">
        <v>0</v>
      </c>
      <c r="R217" s="185">
        <f>Q217*H217</f>
        <v>0</v>
      </c>
      <c r="S217" s="185">
        <v>0</v>
      </c>
      <c r="T217" s="18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7" t="s">
        <v>140</v>
      </c>
      <c r="AT217" s="187" t="s">
        <v>119</v>
      </c>
      <c r="AU217" s="187" t="s">
        <v>78</v>
      </c>
      <c r="AY217" s="20" t="s">
        <v>116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20" t="s">
        <v>76</v>
      </c>
      <c r="BK217" s="188">
        <f>ROUND(I217*H217,2)</f>
        <v>0</v>
      </c>
      <c r="BL217" s="20" t="s">
        <v>140</v>
      </c>
      <c r="BM217" s="187" t="s">
        <v>381</v>
      </c>
    </row>
    <row r="218" spans="1:47" s="2" customFormat="1" ht="19.5">
      <c r="A218" s="37"/>
      <c r="B218" s="38"/>
      <c r="C218" s="39"/>
      <c r="D218" s="189" t="s">
        <v>126</v>
      </c>
      <c r="E218" s="39"/>
      <c r="F218" s="190" t="s">
        <v>382</v>
      </c>
      <c r="G218" s="39"/>
      <c r="H218" s="39"/>
      <c r="I218" s="191"/>
      <c r="J218" s="39"/>
      <c r="K218" s="39"/>
      <c r="L218" s="42"/>
      <c r="M218" s="192"/>
      <c r="N218" s="193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126</v>
      </c>
      <c r="AU218" s="20" t="s">
        <v>78</v>
      </c>
    </row>
    <row r="219" spans="1:47" s="2" customFormat="1" ht="12">
      <c r="A219" s="37"/>
      <c r="B219" s="38"/>
      <c r="C219" s="39"/>
      <c r="D219" s="194" t="s">
        <v>127</v>
      </c>
      <c r="E219" s="39"/>
      <c r="F219" s="195" t="s">
        <v>383</v>
      </c>
      <c r="G219" s="39"/>
      <c r="H219" s="39"/>
      <c r="I219" s="191"/>
      <c r="J219" s="39"/>
      <c r="K219" s="39"/>
      <c r="L219" s="42"/>
      <c r="M219" s="192"/>
      <c r="N219" s="193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20" t="s">
        <v>127</v>
      </c>
      <c r="AU219" s="20" t="s">
        <v>78</v>
      </c>
    </row>
    <row r="220" spans="2:51" s="13" customFormat="1" ht="12">
      <c r="B220" s="197"/>
      <c r="C220" s="198"/>
      <c r="D220" s="189" t="s">
        <v>174</v>
      </c>
      <c r="E220" s="199" t="s">
        <v>19</v>
      </c>
      <c r="F220" s="200" t="s">
        <v>376</v>
      </c>
      <c r="G220" s="198"/>
      <c r="H220" s="201">
        <v>110.25</v>
      </c>
      <c r="I220" s="202"/>
      <c r="J220" s="198"/>
      <c r="K220" s="198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174</v>
      </c>
      <c r="AU220" s="207" t="s">
        <v>78</v>
      </c>
      <c r="AV220" s="13" t="s">
        <v>78</v>
      </c>
      <c r="AW220" s="13" t="s">
        <v>30</v>
      </c>
      <c r="AX220" s="13" t="s">
        <v>68</v>
      </c>
      <c r="AY220" s="207" t="s">
        <v>116</v>
      </c>
    </row>
    <row r="221" spans="2:51" s="13" customFormat="1" ht="22.5">
      <c r="B221" s="197"/>
      <c r="C221" s="198"/>
      <c r="D221" s="189" t="s">
        <v>174</v>
      </c>
      <c r="E221" s="199" t="s">
        <v>19</v>
      </c>
      <c r="F221" s="200" t="s">
        <v>384</v>
      </c>
      <c r="G221" s="198"/>
      <c r="H221" s="201">
        <v>217.082</v>
      </c>
      <c r="I221" s="202"/>
      <c r="J221" s="198"/>
      <c r="K221" s="198"/>
      <c r="L221" s="203"/>
      <c r="M221" s="204"/>
      <c r="N221" s="205"/>
      <c r="O221" s="205"/>
      <c r="P221" s="205"/>
      <c r="Q221" s="205"/>
      <c r="R221" s="205"/>
      <c r="S221" s="205"/>
      <c r="T221" s="206"/>
      <c r="AT221" s="207" t="s">
        <v>174</v>
      </c>
      <c r="AU221" s="207" t="s">
        <v>78</v>
      </c>
      <c r="AV221" s="13" t="s">
        <v>78</v>
      </c>
      <c r="AW221" s="13" t="s">
        <v>30</v>
      </c>
      <c r="AX221" s="13" t="s">
        <v>68</v>
      </c>
      <c r="AY221" s="207" t="s">
        <v>116</v>
      </c>
    </row>
    <row r="222" spans="2:51" s="14" customFormat="1" ht="12">
      <c r="B222" s="208"/>
      <c r="C222" s="209"/>
      <c r="D222" s="189" t="s">
        <v>174</v>
      </c>
      <c r="E222" s="210" t="s">
        <v>19</v>
      </c>
      <c r="F222" s="211" t="s">
        <v>176</v>
      </c>
      <c r="G222" s="209"/>
      <c r="H222" s="212">
        <v>327.332</v>
      </c>
      <c r="I222" s="213"/>
      <c r="J222" s="209"/>
      <c r="K222" s="209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174</v>
      </c>
      <c r="AU222" s="218" t="s">
        <v>78</v>
      </c>
      <c r="AV222" s="14" t="s">
        <v>140</v>
      </c>
      <c r="AW222" s="14" t="s">
        <v>30</v>
      </c>
      <c r="AX222" s="14" t="s">
        <v>76</v>
      </c>
      <c r="AY222" s="218" t="s">
        <v>116</v>
      </c>
    </row>
    <row r="223" spans="1:65" s="2" customFormat="1" ht="16.5" customHeight="1">
      <c r="A223" s="37"/>
      <c r="B223" s="38"/>
      <c r="C223" s="222" t="s">
        <v>385</v>
      </c>
      <c r="D223" s="222" t="s">
        <v>358</v>
      </c>
      <c r="E223" s="223" t="s">
        <v>386</v>
      </c>
      <c r="F223" s="224" t="s">
        <v>387</v>
      </c>
      <c r="G223" s="225" t="s">
        <v>388</v>
      </c>
      <c r="H223" s="226">
        <v>4.91</v>
      </c>
      <c r="I223" s="227"/>
      <c r="J223" s="228">
        <f>ROUND(I223*H223,2)</f>
        <v>0</v>
      </c>
      <c r="K223" s="224" t="s">
        <v>123</v>
      </c>
      <c r="L223" s="229"/>
      <c r="M223" s="230" t="s">
        <v>19</v>
      </c>
      <c r="N223" s="231" t="s">
        <v>39</v>
      </c>
      <c r="O223" s="67"/>
      <c r="P223" s="185">
        <f>O223*H223</f>
        <v>0</v>
      </c>
      <c r="Q223" s="185">
        <v>0.001</v>
      </c>
      <c r="R223" s="185">
        <f>Q223*H223</f>
        <v>0.00491</v>
      </c>
      <c r="S223" s="185">
        <v>0</v>
      </c>
      <c r="T223" s="18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7" t="s">
        <v>162</v>
      </c>
      <c r="AT223" s="187" t="s">
        <v>358</v>
      </c>
      <c r="AU223" s="187" t="s">
        <v>78</v>
      </c>
      <c r="AY223" s="20" t="s">
        <v>116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20" t="s">
        <v>76</v>
      </c>
      <c r="BK223" s="188">
        <f>ROUND(I223*H223,2)</f>
        <v>0</v>
      </c>
      <c r="BL223" s="20" t="s">
        <v>140</v>
      </c>
      <c r="BM223" s="187" t="s">
        <v>389</v>
      </c>
    </row>
    <row r="224" spans="1:47" s="2" customFormat="1" ht="12">
      <c r="A224" s="37"/>
      <c r="B224" s="38"/>
      <c r="C224" s="39"/>
      <c r="D224" s="189" t="s">
        <v>126</v>
      </c>
      <c r="E224" s="39"/>
      <c r="F224" s="190" t="s">
        <v>387</v>
      </c>
      <c r="G224" s="39"/>
      <c r="H224" s="39"/>
      <c r="I224" s="191"/>
      <c r="J224" s="39"/>
      <c r="K224" s="39"/>
      <c r="L224" s="42"/>
      <c r="M224" s="192"/>
      <c r="N224" s="193"/>
      <c r="O224" s="67"/>
      <c r="P224" s="67"/>
      <c r="Q224" s="67"/>
      <c r="R224" s="67"/>
      <c r="S224" s="67"/>
      <c r="T224" s="68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20" t="s">
        <v>126</v>
      </c>
      <c r="AU224" s="20" t="s">
        <v>78</v>
      </c>
    </row>
    <row r="225" spans="2:51" s="13" customFormat="1" ht="12">
      <c r="B225" s="197"/>
      <c r="C225" s="198"/>
      <c r="D225" s="189" t="s">
        <v>174</v>
      </c>
      <c r="E225" s="198"/>
      <c r="F225" s="200" t="s">
        <v>390</v>
      </c>
      <c r="G225" s="198"/>
      <c r="H225" s="201">
        <v>4.91</v>
      </c>
      <c r="I225" s="202"/>
      <c r="J225" s="198"/>
      <c r="K225" s="198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174</v>
      </c>
      <c r="AU225" s="207" t="s">
        <v>78</v>
      </c>
      <c r="AV225" s="13" t="s">
        <v>78</v>
      </c>
      <c r="AW225" s="13" t="s">
        <v>4</v>
      </c>
      <c r="AX225" s="13" t="s">
        <v>76</v>
      </c>
      <c r="AY225" s="207" t="s">
        <v>116</v>
      </c>
    </row>
    <row r="226" spans="1:65" s="2" customFormat="1" ht="24.2" customHeight="1">
      <c r="A226" s="37"/>
      <c r="B226" s="38"/>
      <c r="C226" s="176" t="s">
        <v>391</v>
      </c>
      <c r="D226" s="176" t="s">
        <v>119</v>
      </c>
      <c r="E226" s="177" t="s">
        <v>392</v>
      </c>
      <c r="F226" s="178" t="s">
        <v>393</v>
      </c>
      <c r="G226" s="179" t="s">
        <v>214</v>
      </c>
      <c r="H226" s="180">
        <v>54.271</v>
      </c>
      <c r="I226" s="181"/>
      <c r="J226" s="182">
        <f>ROUND(I226*H226,2)</f>
        <v>0</v>
      </c>
      <c r="K226" s="178" t="s">
        <v>123</v>
      </c>
      <c r="L226" s="42"/>
      <c r="M226" s="183" t="s">
        <v>19</v>
      </c>
      <c r="N226" s="184" t="s">
        <v>39</v>
      </c>
      <c r="O226" s="67"/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7" t="s">
        <v>140</v>
      </c>
      <c r="AT226" s="187" t="s">
        <v>119</v>
      </c>
      <c r="AU226" s="187" t="s">
        <v>78</v>
      </c>
      <c r="AY226" s="20" t="s">
        <v>116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20" t="s">
        <v>76</v>
      </c>
      <c r="BK226" s="188">
        <f>ROUND(I226*H226,2)</f>
        <v>0</v>
      </c>
      <c r="BL226" s="20" t="s">
        <v>140</v>
      </c>
      <c r="BM226" s="187" t="s">
        <v>394</v>
      </c>
    </row>
    <row r="227" spans="1:47" s="2" customFormat="1" ht="19.5">
      <c r="A227" s="37"/>
      <c r="B227" s="38"/>
      <c r="C227" s="39"/>
      <c r="D227" s="189" t="s">
        <v>126</v>
      </c>
      <c r="E227" s="39"/>
      <c r="F227" s="190" t="s">
        <v>395</v>
      </c>
      <c r="G227" s="39"/>
      <c r="H227" s="39"/>
      <c r="I227" s="191"/>
      <c r="J227" s="39"/>
      <c r="K227" s="39"/>
      <c r="L227" s="42"/>
      <c r="M227" s="192"/>
      <c r="N227" s="193"/>
      <c r="O227" s="67"/>
      <c r="P227" s="67"/>
      <c r="Q227" s="67"/>
      <c r="R227" s="67"/>
      <c r="S227" s="67"/>
      <c r="T227" s="68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20" t="s">
        <v>126</v>
      </c>
      <c r="AU227" s="20" t="s">
        <v>78</v>
      </c>
    </row>
    <row r="228" spans="1:47" s="2" customFormat="1" ht="12">
      <c r="A228" s="37"/>
      <c r="B228" s="38"/>
      <c r="C228" s="39"/>
      <c r="D228" s="194" t="s">
        <v>127</v>
      </c>
      <c r="E228" s="39"/>
      <c r="F228" s="195" t="s">
        <v>396</v>
      </c>
      <c r="G228" s="39"/>
      <c r="H228" s="39"/>
      <c r="I228" s="191"/>
      <c r="J228" s="39"/>
      <c r="K228" s="39"/>
      <c r="L228" s="42"/>
      <c r="M228" s="192"/>
      <c r="N228" s="193"/>
      <c r="O228" s="67"/>
      <c r="P228" s="67"/>
      <c r="Q228" s="67"/>
      <c r="R228" s="67"/>
      <c r="S228" s="67"/>
      <c r="T228" s="68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20" t="s">
        <v>127</v>
      </c>
      <c r="AU228" s="20" t="s">
        <v>78</v>
      </c>
    </row>
    <row r="229" spans="2:51" s="13" customFormat="1" ht="22.5">
      <c r="B229" s="197"/>
      <c r="C229" s="198"/>
      <c r="D229" s="189" t="s">
        <v>174</v>
      </c>
      <c r="E229" s="199" t="s">
        <v>19</v>
      </c>
      <c r="F229" s="200" t="s">
        <v>397</v>
      </c>
      <c r="G229" s="198"/>
      <c r="H229" s="201">
        <v>54.271</v>
      </c>
      <c r="I229" s="202"/>
      <c r="J229" s="198"/>
      <c r="K229" s="198"/>
      <c r="L229" s="203"/>
      <c r="M229" s="204"/>
      <c r="N229" s="205"/>
      <c r="O229" s="205"/>
      <c r="P229" s="205"/>
      <c r="Q229" s="205"/>
      <c r="R229" s="205"/>
      <c r="S229" s="205"/>
      <c r="T229" s="206"/>
      <c r="AT229" s="207" t="s">
        <v>174</v>
      </c>
      <c r="AU229" s="207" t="s">
        <v>78</v>
      </c>
      <c r="AV229" s="13" t="s">
        <v>78</v>
      </c>
      <c r="AW229" s="13" t="s">
        <v>30</v>
      </c>
      <c r="AX229" s="13" t="s">
        <v>76</v>
      </c>
      <c r="AY229" s="207" t="s">
        <v>116</v>
      </c>
    </row>
    <row r="230" spans="1:65" s="2" customFormat="1" ht="16.5" customHeight="1">
      <c r="A230" s="37"/>
      <c r="B230" s="38"/>
      <c r="C230" s="222" t="s">
        <v>398</v>
      </c>
      <c r="D230" s="222" t="s">
        <v>358</v>
      </c>
      <c r="E230" s="223" t="s">
        <v>386</v>
      </c>
      <c r="F230" s="224" t="s">
        <v>387</v>
      </c>
      <c r="G230" s="225" t="s">
        <v>388</v>
      </c>
      <c r="H230" s="226">
        <v>0.814</v>
      </c>
      <c r="I230" s="227"/>
      <c r="J230" s="228">
        <f>ROUND(I230*H230,2)</f>
        <v>0</v>
      </c>
      <c r="K230" s="224" t="s">
        <v>123</v>
      </c>
      <c r="L230" s="229"/>
      <c r="M230" s="230" t="s">
        <v>19</v>
      </c>
      <c r="N230" s="231" t="s">
        <v>39</v>
      </c>
      <c r="O230" s="67"/>
      <c r="P230" s="185">
        <f>O230*H230</f>
        <v>0</v>
      </c>
      <c r="Q230" s="185">
        <v>0.001</v>
      </c>
      <c r="R230" s="185">
        <f>Q230*H230</f>
        <v>0.0008139999999999999</v>
      </c>
      <c r="S230" s="185">
        <v>0</v>
      </c>
      <c r="T230" s="18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7" t="s">
        <v>162</v>
      </c>
      <c r="AT230" s="187" t="s">
        <v>358</v>
      </c>
      <c r="AU230" s="187" t="s">
        <v>78</v>
      </c>
      <c r="AY230" s="20" t="s">
        <v>116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20" t="s">
        <v>76</v>
      </c>
      <c r="BK230" s="188">
        <f>ROUND(I230*H230,2)</f>
        <v>0</v>
      </c>
      <c r="BL230" s="20" t="s">
        <v>140</v>
      </c>
      <c r="BM230" s="187" t="s">
        <v>399</v>
      </c>
    </row>
    <row r="231" spans="1:47" s="2" customFormat="1" ht="12">
      <c r="A231" s="37"/>
      <c r="B231" s="38"/>
      <c r="C231" s="39"/>
      <c r="D231" s="189" t="s">
        <v>126</v>
      </c>
      <c r="E231" s="39"/>
      <c r="F231" s="190" t="s">
        <v>387</v>
      </c>
      <c r="G231" s="39"/>
      <c r="H231" s="39"/>
      <c r="I231" s="191"/>
      <c r="J231" s="39"/>
      <c r="K231" s="39"/>
      <c r="L231" s="42"/>
      <c r="M231" s="192"/>
      <c r="N231" s="193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20" t="s">
        <v>126</v>
      </c>
      <c r="AU231" s="20" t="s">
        <v>78</v>
      </c>
    </row>
    <row r="232" spans="2:51" s="13" customFormat="1" ht="12">
      <c r="B232" s="197"/>
      <c r="C232" s="198"/>
      <c r="D232" s="189" t="s">
        <v>174</v>
      </c>
      <c r="E232" s="198"/>
      <c r="F232" s="200" t="s">
        <v>400</v>
      </c>
      <c r="G232" s="198"/>
      <c r="H232" s="201">
        <v>0.814</v>
      </c>
      <c r="I232" s="202"/>
      <c r="J232" s="198"/>
      <c r="K232" s="198"/>
      <c r="L232" s="203"/>
      <c r="M232" s="204"/>
      <c r="N232" s="205"/>
      <c r="O232" s="205"/>
      <c r="P232" s="205"/>
      <c r="Q232" s="205"/>
      <c r="R232" s="205"/>
      <c r="S232" s="205"/>
      <c r="T232" s="206"/>
      <c r="AT232" s="207" t="s">
        <v>174</v>
      </c>
      <c r="AU232" s="207" t="s">
        <v>78</v>
      </c>
      <c r="AV232" s="13" t="s">
        <v>78</v>
      </c>
      <c r="AW232" s="13" t="s">
        <v>4</v>
      </c>
      <c r="AX232" s="13" t="s">
        <v>76</v>
      </c>
      <c r="AY232" s="207" t="s">
        <v>116</v>
      </c>
    </row>
    <row r="233" spans="1:65" s="2" customFormat="1" ht="24.2" customHeight="1">
      <c r="A233" s="37"/>
      <c r="B233" s="38"/>
      <c r="C233" s="176" t="s">
        <v>401</v>
      </c>
      <c r="D233" s="176" t="s">
        <v>119</v>
      </c>
      <c r="E233" s="177" t="s">
        <v>402</v>
      </c>
      <c r="F233" s="178" t="s">
        <v>403</v>
      </c>
      <c r="G233" s="179" t="s">
        <v>214</v>
      </c>
      <c r="H233" s="180">
        <v>54.271</v>
      </c>
      <c r="I233" s="181"/>
      <c r="J233" s="182">
        <f>ROUND(I233*H233,2)</f>
        <v>0</v>
      </c>
      <c r="K233" s="178" t="s">
        <v>123</v>
      </c>
      <c r="L233" s="42"/>
      <c r="M233" s="183" t="s">
        <v>19</v>
      </c>
      <c r="N233" s="184" t="s">
        <v>39</v>
      </c>
      <c r="O233" s="67"/>
      <c r="P233" s="185">
        <f>O233*H233</f>
        <v>0</v>
      </c>
      <c r="Q233" s="185">
        <v>0</v>
      </c>
      <c r="R233" s="185">
        <f>Q233*H233</f>
        <v>0</v>
      </c>
      <c r="S233" s="185">
        <v>0</v>
      </c>
      <c r="T233" s="18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7" t="s">
        <v>140</v>
      </c>
      <c r="AT233" s="187" t="s">
        <v>119</v>
      </c>
      <c r="AU233" s="187" t="s">
        <v>78</v>
      </c>
      <c r="AY233" s="20" t="s">
        <v>116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20" t="s">
        <v>76</v>
      </c>
      <c r="BK233" s="188">
        <f>ROUND(I233*H233,2)</f>
        <v>0</v>
      </c>
      <c r="BL233" s="20" t="s">
        <v>140</v>
      </c>
      <c r="BM233" s="187" t="s">
        <v>404</v>
      </c>
    </row>
    <row r="234" spans="1:47" s="2" customFormat="1" ht="19.5">
      <c r="A234" s="37"/>
      <c r="B234" s="38"/>
      <c r="C234" s="39"/>
      <c r="D234" s="189" t="s">
        <v>126</v>
      </c>
      <c r="E234" s="39"/>
      <c r="F234" s="190" t="s">
        <v>405</v>
      </c>
      <c r="G234" s="39"/>
      <c r="H234" s="39"/>
      <c r="I234" s="191"/>
      <c r="J234" s="39"/>
      <c r="K234" s="39"/>
      <c r="L234" s="42"/>
      <c r="M234" s="192"/>
      <c r="N234" s="193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20" t="s">
        <v>126</v>
      </c>
      <c r="AU234" s="20" t="s">
        <v>78</v>
      </c>
    </row>
    <row r="235" spans="1:47" s="2" customFormat="1" ht="12">
      <c r="A235" s="37"/>
      <c r="B235" s="38"/>
      <c r="C235" s="39"/>
      <c r="D235" s="194" t="s">
        <v>127</v>
      </c>
      <c r="E235" s="39"/>
      <c r="F235" s="195" t="s">
        <v>406</v>
      </c>
      <c r="G235" s="39"/>
      <c r="H235" s="39"/>
      <c r="I235" s="191"/>
      <c r="J235" s="39"/>
      <c r="K235" s="39"/>
      <c r="L235" s="42"/>
      <c r="M235" s="192"/>
      <c r="N235" s="193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20" t="s">
        <v>127</v>
      </c>
      <c r="AU235" s="20" t="s">
        <v>78</v>
      </c>
    </row>
    <row r="236" spans="2:51" s="13" customFormat="1" ht="22.5">
      <c r="B236" s="197"/>
      <c r="C236" s="198"/>
      <c r="D236" s="189" t="s">
        <v>174</v>
      </c>
      <c r="E236" s="199" t="s">
        <v>19</v>
      </c>
      <c r="F236" s="200" t="s">
        <v>407</v>
      </c>
      <c r="G236" s="198"/>
      <c r="H236" s="201">
        <v>54.271</v>
      </c>
      <c r="I236" s="202"/>
      <c r="J236" s="198"/>
      <c r="K236" s="198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174</v>
      </c>
      <c r="AU236" s="207" t="s">
        <v>78</v>
      </c>
      <c r="AV236" s="13" t="s">
        <v>78</v>
      </c>
      <c r="AW236" s="13" t="s">
        <v>30</v>
      </c>
      <c r="AX236" s="13" t="s">
        <v>68</v>
      </c>
      <c r="AY236" s="207" t="s">
        <v>116</v>
      </c>
    </row>
    <row r="237" spans="2:51" s="14" customFormat="1" ht="12">
      <c r="B237" s="208"/>
      <c r="C237" s="209"/>
      <c r="D237" s="189" t="s">
        <v>174</v>
      </c>
      <c r="E237" s="210" t="s">
        <v>19</v>
      </c>
      <c r="F237" s="211" t="s">
        <v>176</v>
      </c>
      <c r="G237" s="209"/>
      <c r="H237" s="212">
        <v>54.271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174</v>
      </c>
      <c r="AU237" s="218" t="s">
        <v>78</v>
      </c>
      <c r="AV237" s="14" t="s">
        <v>140</v>
      </c>
      <c r="AW237" s="14" t="s">
        <v>30</v>
      </c>
      <c r="AX237" s="14" t="s">
        <v>76</v>
      </c>
      <c r="AY237" s="218" t="s">
        <v>116</v>
      </c>
    </row>
    <row r="238" spans="1:65" s="2" customFormat="1" ht="16.5" customHeight="1">
      <c r="A238" s="37"/>
      <c r="B238" s="38"/>
      <c r="C238" s="176" t="s">
        <v>408</v>
      </c>
      <c r="D238" s="176" t="s">
        <v>119</v>
      </c>
      <c r="E238" s="177" t="s">
        <v>409</v>
      </c>
      <c r="F238" s="178" t="s">
        <v>410</v>
      </c>
      <c r="G238" s="179" t="s">
        <v>258</v>
      </c>
      <c r="H238" s="180">
        <v>19.081</v>
      </c>
      <c r="I238" s="181"/>
      <c r="J238" s="182">
        <f>ROUND(I238*H238,2)</f>
        <v>0</v>
      </c>
      <c r="K238" s="178" t="s">
        <v>123</v>
      </c>
      <c r="L238" s="42"/>
      <c r="M238" s="183" t="s">
        <v>19</v>
      </c>
      <c r="N238" s="184" t="s">
        <v>39</v>
      </c>
      <c r="O238" s="67"/>
      <c r="P238" s="185">
        <f>O238*H238</f>
        <v>0</v>
      </c>
      <c r="Q238" s="185">
        <v>0</v>
      </c>
      <c r="R238" s="185">
        <f>Q238*H238</f>
        <v>0</v>
      </c>
      <c r="S238" s="185">
        <v>0</v>
      </c>
      <c r="T238" s="18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7" t="s">
        <v>140</v>
      </c>
      <c r="AT238" s="187" t="s">
        <v>119</v>
      </c>
      <c r="AU238" s="187" t="s">
        <v>78</v>
      </c>
      <c r="AY238" s="20" t="s">
        <v>116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20" t="s">
        <v>76</v>
      </c>
      <c r="BK238" s="188">
        <f>ROUND(I238*H238,2)</f>
        <v>0</v>
      </c>
      <c r="BL238" s="20" t="s">
        <v>140</v>
      </c>
      <c r="BM238" s="187" t="s">
        <v>411</v>
      </c>
    </row>
    <row r="239" spans="1:47" s="2" customFormat="1" ht="12">
      <c r="A239" s="37"/>
      <c r="B239" s="38"/>
      <c r="C239" s="39"/>
      <c r="D239" s="189" t="s">
        <v>126</v>
      </c>
      <c r="E239" s="39"/>
      <c r="F239" s="190" t="s">
        <v>412</v>
      </c>
      <c r="G239" s="39"/>
      <c r="H239" s="39"/>
      <c r="I239" s="191"/>
      <c r="J239" s="39"/>
      <c r="K239" s="39"/>
      <c r="L239" s="42"/>
      <c r="M239" s="192"/>
      <c r="N239" s="193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20" t="s">
        <v>126</v>
      </c>
      <c r="AU239" s="20" t="s">
        <v>78</v>
      </c>
    </row>
    <row r="240" spans="1:47" s="2" customFormat="1" ht="12">
      <c r="A240" s="37"/>
      <c r="B240" s="38"/>
      <c r="C240" s="39"/>
      <c r="D240" s="194" t="s">
        <v>127</v>
      </c>
      <c r="E240" s="39"/>
      <c r="F240" s="195" t="s">
        <v>413</v>
      </c>
      <c r="G240" s="39"/>
      <c r="H240" s="39"/>
      <c r="I240" s="191"/>
      <c r="J240" s="39"/>
      <c r="K240" s="39"/>
      <c r="L240" s="42"/>
      <c r="M240" s="192"/>
      <c r="N240" s="193"/>
      <c r="O240" s="67"/>
      <c r="P240" s="67"/>
      <c r="Q240" s="67"/>
      <c r="R240" s="67"/>
      <c r="S240" s="67"/>
      <c r="T240" s="68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20" t="s">
        <v>127</v>
      </c>
      <c r="AU240" s="20" t="s">
        <v>78</v>
      </c>
    </row>
    <row r="241" spans="2:51" s="15" customFormat="1" ht="12">
      <c r="B241" s="232"/>
      <c r="C241" s="233"/>
      <c r="D241" s="189" t="s">
        <v>174</v>
      </c>
      <c r="E241" s="234" t="s">
        <v>19</v>
      </c>
      <c r="F241" s="235" t="s">
        <v>414</v>
      </c>
      <c r="G241" s="233"/>
      <c r="H241" s="234" t="s">
        <v>19</v>
      </c>
      <c r="I241" s="236"/>
      <c r="J241" s="233"/>
      <c r="K241" s="233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174</v>
      </c>
      <c r="AU241" s="241" t="s">
        <v>78</v>
      </c>
      <c r="AV241" s="15" t="s">
        <v>76</v>
      </c>
      <c r="AW241" s="15" t="s">
        <v>30</v>
      </c>
      <c r="AX241" s="15" t="s">
        <v>68</v>
      </c>
      <c r="AY241" s="241" t="s">
        <v>116</v>
      </c>
    </row>
    <row r="242" spans="2:51" s="13" customFormat="1" ht="12">
      <c r="B242" s="197"/>
      <c r="C242" s="198"/>
      <c r="D242" s="189" t="s">
        <v>174</v>
      </c>
      <c r="E242" s="199" t="s">
        <v>19</v>
      </c>
      <c r="F242" s="200" t="s">
        <v>415</v>
      </c>
      <c r="G242" s="198"/>
      <c r="H242" s="201">
        <v>5.513</v>
      </c>
      <c r="I242" s="202"/>
      <c r="J242" s="198"/>
      <c r="K242" s="198"/>
      <c r="L242" s="203"/>
      <c r="M242" s="204"/>
      <c r="N242" s="205"/>
      <c r="O242" s="205"/>
      <c r="P242" s="205"/>
      <c r="Q242" s="205"/>
      <c r="R242" s="205"/>
      <c r="S242" s="205"/>
      <c r="T242" s="206"/>
      <c r="AT242" s="207" t="s">
        <v>174</v>
      </c>
      <c r="AU242" s="207" t="s">
        <v>78</v>
      </c>
      <c r="AV242" s="13" t="s">
        <v>78</v>
      </c>
      <c r="AW242" s="13" t="s">
        <v>30</v>
      </c>
      <c r="AX242" s="13" t="s">
        <v>68</v>
      </c>
      <c r="AY242" s="207" t="s">
        <v>116</v>
      </c>
    </row>
    <row r="243" spans="2:51" s="13" customFormat="1" ht="22.5">
      <c r="B243" s="197"/>
      <c r="C243" s="198"/>
      <c r="D243" s="189" t="s">
        <v>174</v>
      </c>
      <c r="E243" s="199" t="s">
        <v>19</v>
      </c>
      <c r="F243" s="200" t="s">
        <v>416</v>
      </c>
      <c r="G243" s="198"/>
      <c r="H243" s="201">
        <v>13.568</v>
      </c>
      <c r="I243" s="202"/>
      <c r="J243" s="198"/>
      <c r="K243" s="198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174</v>
      </c>
      <c r="AU243" s="207" t="s">
        <v>78</v>
      </c>
      <c r="AV243" s="13" t="s">
        <v>78</v>
      </c>
      <c r="AW243" s="13" t="s">
        <v>30</v>
      </c>
      <c r="AX243" s="13" t="s">
        <v>68</v>
      </c>
      <c r="AY243" s="207" t="s">
        <v>116</v>
      </c>
    </row>
    <row r="244" spans="2:51" s="14" customFormat="1" ht="12">
      <c r="B244" s="208"/>
      <c r="C244" s="209"/>
      <c r="D244" s="189" t="s">
        <v>174</v>
      </c>
      <c r="E244" s="210" t="s">
        <v>19</v>
      </c>
      <c r="F244" s="211" t="s">
        <v>176</v>
      </c>
      <c r="G244" s="209"/>
      <c r="H244" s="212">
        <v>19.081</v>
      </c>
      <c r="I244" s="213"/>
      <c r="J244" s="209"/>
      <c r="K244" s="209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174</v>
      </c>
      <c r="AU244" s="218" t="s">
        <v>78</v>
      </c>
      <c r="AV244" s="14" t="s">
        <v>140</v>
      </c>
      <c r="AW244" s="14" t="s">
        <v>30</v>
      </c>
      <c r="AX244" s="14" t="s">
        <v>76</v>
      </c>
      <c r="AY244" s="218" t="s">
        <v>116</v>
      </c>
    </row>
    <row r="245" spans="1:65" s="2" customFormat="1" ht="21.75" customHeight="1">
      <c r="A245" s="37"/>
      <c r="B245" s="38"/>
      <c r="C245" s="176" t="s">
        <v>417</v>
      </c>
      <c r="D245" s="176" t="s">
        <v>119</v>
      </c>
      <c r="E245" s="177" t="s">
        <v>418</v>
      </c>
      <c r="F245" s="178" t="s">
        <v>419</v>
      </c>
      <c r="G245" s="179" t="s">
        <v>258</v>
      </c>
      <c r="H245" s="180">
        <v>19.081</v>
      </c>
      <c r="I245" s="181"/>
      <c r="J245" s="182">
        <f>ROUND(I245*H245,2)</f>
        <v>0</v>
      </c>
      <c r="K245" s="178" t="s">
        <v>123</v>
      </c>
      <c r="L245" s="42"/>
      <c r="M245" s="183" t="s">
        <v>19</v>
      </c>
      <c r="N245" s="184" t="s">
        <v>39</v>
      </c>
      <c r="O245" s="67"/>
      <c r="P245" s="185">
        <f>O245*H245</f>
        <v>0</v>
      </c>
      <c r="Q245" s="185">
        <v>0</v>
      </c>
      <c r="R245" s="185">
        <f>Q245*H245</f>
        <v>0</v>
      </c>
      <c r="S245" s="185">
        <v>0</v>
      </c>
      <c r="T245" s="18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87" t="s">
        <v>140</v>
      </c>
      <c r="AT245" s="187" t="s">
        <v>119</v>
      </c>
      <c r="AU245" s="187" t="s">
        <v>78</v>
      </c>
      <c r="AY245" s="20" t="s">
        <v>116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20" t="s">
        <v>76</v>
      </c>
      <c r="BK245" s="188">
        <f>ROUND(I245*H245,2)</f>
        <v>0</v>
      </c>
      <c r="BL245" s="20" t="s">
        <v>140</v>
      </c>
      <c r="BM245" s="187" t="s">
        <v>420</v>
      </c>
    </row>
    <row r="246" spans="1:47" s="2" customFormat="1" ht="12">
      <c r="A246" s="37"/>
      <c r="B246" s="38"/>
      <c r="C246" s="39"/>
      <c r="D246" s="189" t="s">
        <v>126</v>
      </c>
      <c r="E246" s="39"/>
      <c r="F246" s="190" t="s">
        <v>421</v>
      </c>
      <c r="G246" s="39"/>
      <c r="H246" s="39"/>
      <c r="I246" s="191"/>
      <c r="J246" s="39"/>
      <c r="K246" s="39"/>
      <c r="L246" s="42"/>
      <c r="M246" s="192"/>
      <c r="N246" s="193"/>
      <c r="O246" s="67"/>
      <c r="P246" s="67"/>
      <c r="Q246" s="67"/>
      <c r="R246" s="67"/>
      <c r="S246" s="67"/>
      <c r="T246" s="68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20" t="s">
        <v>126</v>
      </c>
      <c r="AU246" s="20" t="s">
        <v>78</v>
      </c>
    </row>
    <row r="247" spans="1:47" s="2" customFormat="1" ht="12">
      <c r="A247" s="37"/>
      <c r="B247" s="38"/>
      <c r="C247" s="39"/>
      <c r="D247" s="194" t="s">
        <v>127</v>
      </c>
      <c r="E247" s="39"/>
      <c r="F247" s="195" t="s">
        <v>422</v>
      </c>
      <c r="G247" s="39"/>
      <c r="H247" s="39"/>
      <c r="I247" s="191"/>
      <c r="J247" s="39"/>
      <c r="K247" s="39"/>
      <c r="L247" s="42"/>
      <c r="M247" s="192"/>
      <c r="N247" s="193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20" t="s">
        <v>127</v>
      </c>
      <c r="AU247" s="20" t="s">
        <v>78</v>
      </c>
    </row>
    <row r="248" spans="1:65" s="2" customFormat="1" ht="16.5" customHeight="1">
      <c r="A248" s="37"/>
      <c r="B248" s="38"/>
      <c r="C248" s="222" t="s">
        <v>423</v>
      </c>
      <c r="D248" s="222" t="s">
        <v>358</v>
      </c>
      <c r="E248" s="223" t="s">
        <v>424</v>
      </c>
      <c r="F248" s="224" t="s">
        <v>425</v>
      </c>
      <c r="G248" s="225" t="s">
        <v>258</v>
      </c>
      <c r="H248" s="226">
        <v>19.081</v>
      </c>
      <c r="I248" s="227"/>
      <c r="J248" s="228">
        <f>ROUND(I248*H248,2)</f>
        <v>0</v>
      </c>
      <c r="K248" s="224" t="s">
        <v>123</v>
      </c>
      <c r="L248" s="229"/>
      <c r="M248" s="230" t="s">
        <v>19</v>
      </c>
      <c r="N248" s="231" t="s">
        <v>39</v>
      </c>
      <c r="O248" s="67"/>
      <c r="P248" s="185">
        <f>O248*H248</f>
        <v>0</v>
      </c>
      <c r="Q248" s="185">
        <v>0</v>
      </c>
      <c r="R248" s="185">
        <f>Q248*H248</f>
        <v>0</v>
      </c>
      <c r="S248" s="185">
        <v>0</v>
      </c>
      <c r="T248" s="18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7" t="s">
        <v>162</v>
      </c>
      <c r="AT248" s="187" t="s">
        <v>358</v>
      </c>
      <c r="AU248" s="187" t="s">
        <v>78</v>
      </c>
      <c r="AY248" s="20" t="s">
        <v>116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20" t="s">
        <v>76</v>
      </c>
      <c r="BK248" s="188">
        <f>ROUND(I248*H248,2)</f>
        <v>0</v>
      </c>
      <c r="BL248" s="20" t="s">
        <v>140</v>
      </c>
      <c r="BM248" s="187" t="s">
        <v>426</v>
      </c>
    </row>
    <row r="249" spans="1:47" s="2" customFormat="1" ht="12">
      <c r="A249" s="37"/>
      <c r="B249" s="38"/>
      <c r="C249" s="39"/>
      <c r="D249" s="189" t="s">
        <v>126</v>
      </c>
      <c r="E249" s="39"/>
      <c r="F249" s="190" t="s">
        <v>425</v>
      </c>
      <c r="G249" s="39"/>
      <c r="H249" s="39"/>
      <c r="I249" s="191"/>
      <c r="J249" s="39"/>
      <c r="K249" s="39"/>
      <c r="L249" s="42"/>
      <c r="M249" s="192"/>
      <c r="N249" s="193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20" t="s">
        <v>126</v>
      </c>
      <c r="AU249" s="20" t="s">
        <v>78</v>
      </c>
    </row>
    <row r="250" spans="1:65" s="2" customFormat="1" ht="24.2" customHeight="1">
      <c r="A250" s="37"/>
      <c r="B250" s="38"/>
      <c r="C250" s="176" t="s">
        <v>427</v>
      </c>
      <c r="D250" s="176" t="s">
        <v>119</v>
      </c>
      <c r="E250" s="177" t="s">
        <v>428</v>
      </c>
      <c r="F250" s="178" t="s">
        <v>328</v>
      </c>
      <c r="G250" s="179" t="s">
        <v>329</v>
      </c>
      <c r="H250" s="180">
        <v>177.8</v>
      </c>
      <c r="I250" s="181"/>
      <c r="J250" s="182">
        <f>ROUND(I250*H250,2)</f>
        <v>0</v>
      </c>
      <c r="K250" s="178" t="s">
        <v>123</v>
      </c>
      <c r="L250" s="42"/>
      <c r="M250" s="183" t="s">
        <v>19</v>
      </c>
      <c r="N250" s="184" t="s">
        <v>39</v>
      </c>
      <c r="O250" s="67"/>
      <c r="P250" s="185">
        <f>O250*H250</f>
        <v>0</v>
      </c>
      <c r="Q250" s="185">
        <v>0</v>
      </c>
      <c r="R250" s="185">
        <f>Q250*H250</f>
        <v>0</v>
      </c>
      <c r="S250" s="185">
        <v>0</v>
      </c>
      <c r="T250" s="18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87" t="s">
        <v>140</v>
      </c>
      <c r="AT250" s="187" t="s">
        <v>119</v>
      </c>
      <c r="AU250" s="187" t="s">
        <v>78</v>
      </c>
      <c r="AY250" s="20" t="s">
        <v>116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20" t="s">
        <v>76</v>
      </c>
      <c r="BK250" s="188">
        <f>ROUND(I250*H250,2)</f>
        <v>0</v>
      </c>
      <c r="BL250" s="20" t="s">
        <v>140</v>
      </c>
      <c r="BM250" s="187" t="s">
        <v>429</v>
      </c>
    </row>
    <row r="251" spans="1:47" s="2" customFormat="1" ht="29.25">
      <c r="A251" s="37"/>
      <c r="B251" s="38"/>
      <c r="C251" s="39"/>
      <c r="D251" s="189" t="s">
        <v>126</v>
      </c>
      <c r="E251" s="39"/>
      <c r="F251" s="190" t="s">
        <v>331</v>
      </c>
      <c r="G251" s="39"/>
      <c r="H251" s="39"/>
      <c r="I251" s="191"/>
      <c r="J251" s="39"/>
      <c r="K251" s="39"/>
      <c r="L251" s="42"/>
      <c r="M251" s="192"/>
      <c r="N251" s="193"/>
      <c r="O251" s="67"/>
      <c r="P251" s="67"/>
      <c r="Q251" s="67"/>
      <c r="R251" s="67"/>
      <c r="S251" s="67"/>
      <c r="T251" s="68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20" t="s">
        <v>126</v>
      </c>
      <c r="AU251" s="20" t="s">
        <v>78</v>
      </c>
    </row>
    <row r="252" spans="1:47" s="2" customFormat="1" ht="12">
      <c r="A252" s="37"/>
      <c r="B252" s="38"/>
      <c r="C252" s="39"/>
      <c r="D252" s="194" t="s">
        <v>127</v>
      </c>
      <c r="E252" s="39"/>
      <c r="F252" s="195" t="s">
        <v>430</v>
      </c>
      <c r="G252" s="39"/>
      <c r="H252" s="39"/>
      <c r="I252" s="191"/>
      <c r="J252" s="39"/>
      <c r="K252" s="39"/>
      <c r="L252" s="42"/>
      <c r="M252" s="192"/>
      <c r="N252" s="193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20" t="s">
        <v>127</v>
      </c>
      <c r="AU252" s="20" t="s">
        <v>78</v>
      </c>
    </row>
    <row r="253" spans="2:51" s="13" customFormat="1" ht="12">
      <c r="B253" s="197"/>
      <c r="C253" s="198"/>
      <c r="D253" s="189" t="s">
        <v>174</v>
      </c>
      <c r="E253" s="199" t="s">
        <v>19</v>
      </c>
      <c r="F253" s="200" t="s">
        <v>431</v>
      </c>
      <c r="G253" s="198"/>
      <c r="H253" s="201">
        <v>100.4</v>
      </c>
      <c r="I253" s="202"/>
      <c r="J253" s="198"/>
      <c r="K253" s="198"/>
      <c r="L253" s="203"/>
      <c r="M253" s="204"/>
      <c r="N253" s="205"/>
      <c r="O253" s="205"/>
      <c r="P253" s="205"/>
      <c r="Q253" s="205"/>
      <c r="R253" s="205"/>
      <c r="S253" s="205"/>
      <c r="T253" s="206"/>
      <c r="AT253" s="207" t="s">
        <v>174</v>
      </c>
      <c r="AU253" s="207" t="s">
        <v>78</v>
      </c>
      <c r="AV253" s="13" t="s">
        <v>78</v>
      </c>
      <c r="AW253" s="13" t="s">
        <v>30</v>
      </c>
      <c r="AX253" s="13" t="s">
        <v>68</v>
      </c>
      <c r="AY253" s="207" t="s">
        <v>116</v>
      </c>
    </row>
    <row r="254" spans="2:51" s="13" customFormat="1" ht="12">
      <c r="B254" s="197"/>
      <c r="C254" s="198"/>
      <c r="D254" s="189" t="s">
        <v>174</v>
      </c>
      <c r="E254" s="199" t="s">
        <v>19</v>
      </c>
      <c r="F254" s="200" t="s">
        <v>432</v>
      </c>
      <c r="G254" s="198"/>
      <c r="H254" s="201">
        <v>77.4</v>
      </c>
      <c r="I254" s="202"/>
      <c r="J254" s="198"/>
      <c r="K254" s="198"/>
      <c r="L254" s="203"/>
      <c r="M254" s="204"/>
      <c r="N254" s="205"/>
      <c r="O254" s="205"/>
      <c r="P254" s="205"/>
      <c r="Q254" s="205"/>
      <c r="R254" s="205"/>
      <c r="S254" s="205"/>
      <c r="T254" s="206"/>
      <c r="AT254" s="207" t="s">
        <v>174</v>
      </c>
      <c r="AU254" s="207" t="s">
        <v>78</v>
      </c>
      <c r="AV254" s="13" t="s">
        <v>78</v>
      </c>
      <c r="AW254" s="13" t="s">
        <v>30</v>
      </c>
      <c r="AX254" s="13" t="s">
        <v>68</v>
      </c>
      <c r="AY254" s="207" t="s">
        <v>116</v>
      </c>
    </row>
    <row r="255" spans="2:51" s="14" customFormat="1" ht="12">
      <c r="B255" s="208"/>
      <c r="C255" s="209"/>
      <c r="D255" s="189" t="s">
        <v>174</v>
      </c>
      <c r="E255" s="210" t="s">
        <v>19</v>
      </c>
      <c r="F255" s="211" t="s">
        <v>176</v>
      </c>
      <c r="G255" s="209"/>
      <c r="H255" s="212">
        <v>177.8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174</v>
      </c>
      <c r="AU255" s="218" t="s">
        <v>78</v>
      </c>
      <c r="AV255" s="14" t="s">
        <v>140</v>
      </c>
      <c r="AW255" s="14" t="s">
        <v>30</v>
      </c>
      <c r="AX255" s="14" t="s">
        <v>76</v>
      </c>
      <c r="AY255" s="218" t="s">
        <v>116</v>
      </c>
    </row>
    <row r="256" spans="2:63" s="12" customFormat="1" ht="20.85" customHeight="1">
      <c r="B256" s="160"/>
      <c r="C256" s="161"/>
      <c r="D256" s="162" t="s">
        <v>67</v>
      </c>
      <c r="E256" s="174" t="s">
        <v>185</v>
      </c>
      <c r="F256" s="174" t="s">
        <v>433</v>
      </c>
      <c r="G256" s="161"/>
      <c r="H256" s="161"/>
      <c r="I256" s="164"/>
      <c r="J256" s="175">
        <f>BK256</f>
        <v>0</v>
      </c>
      <c r="K256" s="161"/>
      <c r="L256" s="166"/>
      <c r="M256" s="167"/>
      <c r="N256" s="168"/>
      <c r="O256" s="168"/>
      <c r="P256" s="169">
        <v>0</v>
      </c>
      <c r="Q256" s="168"/>
      <c r="R256" s="169">
        <v>0</v>
      </c>
      <c r="S256" s="168"/>
      <c r="T256" s="170">
        <v>0</v>
      </c>
      <c r="AR256" s="171" t="s">
        <v>76</v>
      </c>
      <c r="AT256" s="172" t="s">
        <v>67</v>
      </c>
      <c r="AU256" s="172" t="s">
        <v>78</v>
      </c>
      <c r="AY256" s="171" t="s">
        <v>116</v>
      </c>
      <c r="BK256" s="173">
        <v>0</v>
      </c>
    </row>
    <row r="257" spans="2:63" s="12" customFormat="1" ht="22.7" customHeight="1">
      <c r="B257" s="160"/>
      <c r="C257" s="161"/>
      <c r="D257" s="162" t="s">
        <v>67</v>
      </c>
      <c r="E257" s="174" t="s">
        <v>78</v>
      </c>
      <c r="F257" s="174" t="s">
        <v>434</v>
      </c>
      <c r="G257" s="161"/>
      <c r="H257" s="161"/>
      <c r="I257" s="164"/>
      <c r="J257" s="175">
        <f>BK257</f>
        <v>0</v>
      </c>
      <c r="K257" s="161"/>
      <c r="L257" s="166"/>
      <c r="M257" s="167"/>
      <c r="N257" s="168"/>
      <c r="O257" s="168"/>
      <c r="P257" s="169">
        <f>SUM(P258:P342)</f>
        <v>0</v>
      </c>
      <c r="Q257" s="168"/>
      <c r="R257" s="169">
        <f>SUM(R258:R342)</f>
        <v>15.4822404</v>
      </c>
      <c r="S257" s="168"/>
      <c r="T257" s="170">
        <f>SUM(T258:T342)</f>
        <v>0</v>
      </c>
      <c r="AR257" s="171" t="s">
        <v>76</v>
      </c>
      <c r="AT257" s="172" t="s">
        <v>67</v>
      </c>
      <c r="AU257" s="172" t="s">
        <v>76</v>
      </c>
      <c r="AY257" s="171" t="s">
        <v>116</v>
      </c>
      <c r="BK257" s="173">
        <f>SUM(BK258:BK342)</f>
        <v>0</v>
      </c>
    </row>
    <row r="258" spans="1:65" s="2" customFormat="1" ht="21.75" customHeight="1">
      <c r="A258" s="37"/>
      <c r="B258" s="38"/>
      <c r="C258" s="176" t="s">
        <v>435</v>
      </c>
      <c r="D258" s="176" t="s">
        <v>119</v>
      </c>
      <c r="E258" s="177" t="s">
        <v>436</v>
      </c>
      <c r="F258" s="178" t="s">
        <v>437</v>
      </c>
      <c r="G258" s="179" t="s">
        <v>258</v>
      </c>
      <c r="H258" s="180">
        <v>0.63</v>
      </c>
      <c r="I258" s="181"/>
      <c r="J258" s="182">
        <f>ROUND(I258*H258,2)</f>
        <v>0</v>
      </c>
      <c r="K258" s="178" t="s">
        <v>123</v>
      </c>
      <c r="L258" s="42"/>
      <c r="M258" s="183" t="s">
        <v>19</v>
      </c>
      <c r="N258" s="184" t="s">
        <v>39</v>
      </c>
      <c r="O258" s="67"/>
      <c r="P258" s="185">
        <f>O258*H258</f>
        <v>0</v>
      </c>
      <c r="Q258" s="185">
        <v>0</v>
      </c>
      <c r="R258" s="185">
        <f>Q258*H258</f>
        <v>0</v>
      </c>
      <c r="S258" s="185">
        <v>0</v>
      </c>
      <c r="T258" s="18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7" t="s">
        <v>140</v>
      </c>
      <c r="AT258" s="187" t="s">
        <v>119</v>
      </c>
      <c r="AU258" s="187" t="s">
        <v>78</v>
      </c>
      <c r="AY258" s="20" t="s">
        <v>116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20" t="s">
        <v>76</v>
      </c>
      <c r="BK258" s="188">
        <f>ROUND(I258*H258,2)</f>
        <v>0</v>
      </c>
      <c r="BL258" s="20" t="s">
        <v>140</v>
      </c>
      <c r="BM258" s="187" t="s">
        <v>438</v>
      </c>
    </row>
    <row r="259" spans="1:47" s="2" customFormat="1" ht="12">
      <c r="A259" s="37"/>
      <c r="B259" s="38"/>
      <c r="C259" s="39"/>
      <c r="D259" s="189" t="s">
        <v>126</v>
      </c>
      <c r="E259" s="39"/>
      <c r="F259" s="190" t="s">
        <v>437</v>
      </c>
      <c r="G259" s="39"/>
      <c r="H259" s="39"/>
      <c r="I259" s="191"/>
      <c r="J259" s="39"/>
      <c r="K259" s="39"/>
      <c r="L259" s="42"/>
      <c r="M259" s="192"/>
      <c r="N259" s="193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20" t="s">
        <v>126</v>
      </c>
      <c r="AU259" s="20" t="s">
        <v>78</v>
      </c>
    </row>
    <row r="260" spans="1:47" s="2" customFormat="1" ht="12">
      <c r="A260" s="37"/>
      <c r="B260" s="38"/>
      <c r="C260" s="39"/>
      <c r="D260" s="194" t="s">
        <v>127</v>
      </c>
      <c r="E260" s="39"/>
      <c r="F260" s="195" t="s">
        <v>439</v>
      </c>
      <c r="G260" s="39"/>
      <c r="H260" s="39"/>
      <c r="I260" s="191"/>
      <c r="J260" s="39"/>
      <c r="K260" s="39"/>
      <c r="L260" s="42"/>
      <c r="M260" s="192"/>
      <c r="N260" s="193"/>
      <c r="O260" s="67"/>
      <c r="P260" s="67"/>
      <c r="Q260" s="67"/>
      <c r="R260" s="67"/>
      <c r="S260" s="67"/>
      <c r="T260" s="68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20" t="s">
        <v>127</v>
      </c>
      <c r="AU260" s="20" t="s">
        <v>78</v>
      </c>
    </row>
    <row r="261" spans="2:51" s="13" customFormat="1" ht="22.5">
      <c r="B261" s="197"/>
      <c r="C261" s="198"/>
      <c r="D261" s="189" t="s">
        <v>174</v>
      </c>
      <c r="E261" s="199" t="s">
        <v>19</v>
      </c>
      <c r="F261" s="200" t="s">
        <v>440</v>
      </c>
      <c r="G261" s="198"/>
      <c r="H261" s="201">
        <v>0.63</v>
      </c>
      <c r="I261" s="202"/>
      <c r="J261" s="198"/>
      <c r="K261" s="198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174</v>
      </c>
      <c r="AU261" s="207" t="s">
        <v>78</v>
      </c>
      <c r="AV261" s="13" t="s">
        <v>78</v>
      </c>
      <c r="AW261" s="13" t="s">
        <v>30</v>
      </c>
      <c r="AX261" s="13" t="s">
        <v>76</v>
      </c>
      <c r="AY261" s="207" t="s">
        <v>116</v>
      </c>
    </row>
    <row r="262" spans="1:65" s="2" customFormat="1" ht="24.2" customHeight="1">
      <c r="A262" s="37"/>
      <c r="B262" s="38"/>
      <c r="C262" s="176" t="s">
        <v>441</v>
      </c>
      <c r="D262" s="176" t="s">
        <v>119</v>
      </c>
      <c r="E262" s="177" t="s">
        <v>442</v>
      </c>
      <c r="F262" s="178" t="s">
        <v>443</v>
      </c>
      <c r="G262" s="179" t="s">
        <v>444</v>
      </c>
      <c r="H262" s="180">
        <v>19.1</v>
      </c>
      <c r="I262" s="181"/>
      <c r="J262" s="182">
        <f>ROUND(I262*H262,2)</f>
        <v>0</v>
      </c>
      <c r="K262" s="178" t="s">
        <v>123</v>
      </c>
      <c r="L262" s="42"/>
      <c r="M262" s="183" t="s">
        <v>19</v>
      </c>
      <c r="N262" s="184" t="s">
        <v>39</v>
      </c>
      <c r="O262" s="67"/>
      <c r="P262" s="185">
        <f>O262*H262</f>
        <v>0</v>
      </c>
      <c r="Q262" s="185">
        <v>0.00079</v>
      </c>
      <c r="R262" s="185">
        <f>Q262*H262</f>
        <v>0.015089000000000002</v>
      </c>
      <c r="S262" s="185">
        <v>0</v>
      </c>
      <c r="T262" s="18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7" t="s">
        <v>140</v>
      </c>
      <c r="AT262" s="187" t="s">
        <v>119</v>
      </c>
      <c r="AU262" s="187" t="s">
        <v>78</v>
      </c>
      <c r="AY262" s="20" t="s">
        <v>116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20" t="s">
        <v>76</v>
      </c>
      <c r="BK262" s="188">
        <f>ROUND(I262*H262,2)</f>
        <v>0</v>
      </c>
      <c r="BL262" s="20" t="s">
        <v>140</v>
      </c>
      <c r="BM262" s="187" t="s">
        <v>445</v>
      </c>
    </row>
    <row r="263" spans="1:47" s="2" customFormat="1" ht="19.5">
      <c r="A263" s="37"/>
      <c r="B263" s="38"/>
      <c r="C263" s="39"/>
      <c r="D263" s="189" t="s">
        <v>126</v>
      </c>
      <c r="E263" s="39"/>
      <c r="F263" s="190" t="s">
        <v>446</v>
      </c>
      <c r="G263" s="39"/>
      <c r="H263" s="39"/>
      <c r="I263" s="191"/>
      <c r="J263" s="39"/>
      <c r="K263" s="39"/>
      <c r="L263" s="42"/>
      <c r="M263" s="192"/>
      <c r="N263" s="193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20" t="s">
        <v>126</v>
      </c>
      <c r="AU263" s="20" t="s">
        <v>78</v>
      </c>
    </row>
    <row r="264" spans="1:47" s="2" customFormat="1" ht="12">
      <c r="A264" s="37"/>
      <c r="B264" s="38"/>
      <c r="C264" s="39"/>
      <c r="D264" s="194" t="s">
        <v>127</v>
      </c>
      <c r="E264" s="39"/>
      <c r="F264" s="195" t="s">
        <v>447</v>
      </c>
      <c r="G264" s="39"/>
      <c r="H264" s="39"/>
      <c r="I264" s="191"/>
      <c r="J264" s="39"/>
      <c r="K264" s="39"/>
      <c r="L264" s="42"/>
      <c r="M264" s="192"/>
      <c r="N264" s="193"/>
      <c r="O264" s="67"/>
      <c r="P264" s="67"/>
      <c r="Q264" s="67"/>
      <c r="R264" s="67"/>
      <c r="S264" s="67"/>
      <c r="T264" s="68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20" t="s">
        <v>127</v>
      </c>
      <c r="AU264" s="20" t="s">
        <v>78</v>
      </c>
    </row>
    <row r="265" spans="2:51" s="13" customFormat="1" ht="12">
      <c r="B265" s="197"/>
      <c r="C265" s="198"/>
      <c r="D265" s="189" t="s">
        <v>174</v>
      </c>
      <c r="E265" s="199" t="s">
        <v>19</v>
      </c>
      <c r="F265" s="200" t="s">
        <v>448</v>
      </c>
      <c r="G265" s="198"/>
      <c r="H265" s="201">
        <v>7</v>
      </c>
      <c r="I265" s="202"/>
      <c r="J265" s="198"/>
      <c r="K265" s="198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174</v>
      </c>
      <c r="AU265" s="207" t="s">
        <v>78</v>
      </c>
      <c r="AV265" s="13" t="s">
        <v>78</v>
      </c>
      <c r="AW265" s="13" t="s">
        <v>30</v>
      </c>
      <c r="AX265" s="13" t="s">
        <v>68</v>
      </c>
      <c r="AY265" s="207" t="s">
        <v>116</v>
      </c>
    </row>
    <row r="266" spans="2:51" s="13" customFormat="1" ht="12">
      <c r="B266" s="197"/>
      <c r="C266" s="198"/>
      <c r="D266" s="189" t="s">
        <v>174</v>
      </c>
      <c r="E266" s="199" t="s">
        <v>19</v>
      </c>
      <c r="F266" s="200" t="s">
        <v>449</v>
      </c>
      <c r="G266" s="198"/>
      <c r="H266" s="201">
        <v>12.1</v>
      </c>
      <c r="I266" s="202"/>
      <c r="J266" s="198"/>
      <c r="K266" s="198"/>
      <c r="L266" s="203"/>
      <c r="M266" s="204"/>
      <c r="N266" s="205"/>
      <c r="O266" s="205"/>
      <c r="P266" s="205"/>
      <c r="Q266" s="205"/>
      <c r="R266" s="205"/>
      <c r="S266" s="205"/>
      <c r="T266" s="206"/>
      <c r="AT266" s="207" t="s">
        <v>174</v>
      </c>
      <c r="AU266" s="207" t="s">
        <v>78</v>
      </c>
      <c r="AV266" s="13" t="s">
        <v>78</v>
      </c>
      <c r="AW266" s="13" t="s">
        <v>30</v>
      </c>
      <c r="AX266" s="13" t="s">
        <v>68</v>
      </c>
      <c r="AY266" s="207" t="s">
        <v>116</v>
      </c>
    </row>
    <row r="267" spans="2:51" s="14" customFormat="1" ht="12">
      <c r="B267" s="208"/>
      <c r="C267" s="209"/>
      <c r="D267" s="189" t="s">
        <v>174</v>
      </c>
      <c r="E267" s="210" t="s">
        <v>19</v>
      </c>
      <c r="F267" s="211" t="s">
        <v>176</v>
      </c>
      <c r="G267" s="209"/>
      <c r="H267" s="212">
        <v>19.1</v>
      </c>
      <c r="I267" s="213"/>
      <c r="J267" s="209"/>
      <c r="K267" s="209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174</v>
      </c>
      <c r="AU267" s="218" t="s">
        <v>78</v>
      </c>
      <c r="AV267" s="14" t="s">
        <v>140</v>
      </c>
      <c r="AW267" s="14" t="s">
        <v>30</v>
      </c>
      <c r="AX267" s="14" t="s">
        <v>76</v>
      </c>
      <c r="AY267" s="218" t="s">
        <v>116</v>
      </c>
    </row>
    <row r="268" spans="1:65" s="2" customFormat="1" ht="16.5" customHeight="1">
      <c r="A268" s="37"/>
      <c r="B268" s="38"/>
      <c r="C268" s="176" t="s">
        <v>450</v>
      </c>
      <c r="D268" s="176" t="s">
        <v>119</v>
      </c>
      <c r="E268" s="177" t="s">
        <v>451</v>
      </c>
      <c r="F268" s="178" t="s">
        <v>452</v>
      </c>
      <c r="G268" s="179" t="s">
        <v>444</v>
      </c>
      <c r="H268" s="180">
        <v>7</v>
      </c>
      <c r="I268" s="181"/>
      <c r="J268" s="182">
        <f>ROUND(I268*H268,2)</f>
        <v>0</v>
      </c>
      <c r="K268" s="178" t="s">
        <v>123</v>
      </c>
      <c r="L268" s="42"/>
      <c r="M268" s="183" t="s">
        <v>19</v>
      </c>
      <c r="N268" s="184" t="s">
        <v>39</v>
      </c>
      <c r="O268" s="67"/>
      <c r="P268" s="185">
        <f>O268*H268</f>
        <v>0</v>
      </c>
      <c r="Q268" s="185">
        <v>0.0001</v>
      </c>
      <c r="R268" s="185">
        <f>Q268*H268</f>
        <v>0.0007</v>
      </c>
      <c r="S268" s="185">
        <v>0</v>
      </c>
      <c r="T268" s="18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7" t="s">
        <v>140</v>
      </c>
      <c r="AT268" s="187" t="s">
        <v>119</v>
      </c>
      <c r="AU268" s="187" t="s">
        <v>78</v>
      </c>
      <c r="AY268" s="20" t="s">
        <v>116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20" t="s">
        <v>76</v>
      </c>
      <c r="BK268" s="188">
        <f>ROUND(I268*H268,2)</f>
        <v>0</v>
      </c>
      <c r="BL268" s="20" t="s">
        <v>140</v>
      </c>
      <c r="BM268" s="187" t="s">
        <v>453</v>
      </c>
    </row>
    <row r="269" spans="1:47" s="2" customFormat="1" ht="12">
      <c r="A269" s="37"/>
      <c r="B269" s="38"/>
      <c r="C269" s="39"/>
      <c r="D269" s="189" t="s">
        <v>126</v>
      </c>
      <c r="E269" s="39"/>
      <c r="F269" s="190" t="s">
        <v>452</v>
      </c>
      <c r="G269" s="39"/>
      <c r="H269" s="39"/>
      <c r="I269" s="191"/>
      <c r="J269" s="39"/>
      <c r="K269" s="39"/>
      <c r="L269" s="42"/>
      <c r="M269" s="192"/>
      <c r="N269" s="193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20" t="s">
        <v>126</v>
      </c>
      <c r="AU269" s="20" t="s">
        <v>78</v>
      </c>
    </row>
    <row r="270" spans="1:47" s="2" customFormat="1" ht="12">
      <c r="A270" s="37"/>
      <c r="B270" s="38"/>
      <c r="C270" s="39"/>
      <c r="D270" s="194" t="s">
        <v>127</v>
      </c>
      <c r="E270" s="39"/>
      <c r="F270" s="195" t="s">
        <v>454</v>
      </c>
      <c r="G270" s="39"/>
      <c r="H270" s="39"/>
      <c r="I270" s="191"/>
      <c r="J270" s="39"/>
      <c r="K270" s="39"/>
      <c r="L270" s="42"/>
      <c r="M270" s="192"/>
      <c r="N270" s="193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20" t="s">
        <v>127</v>
      </c>
      <c r="AU270" s="20" t="s">
        <v>78</v>
      </c>
    </row>
    <row r="271" spans="1:65" s="2" customFormat="1" ht="24.2" customHeight="1">
      <c r="A271" s="37"/>
      <c r="B271" s="38"/>
      <c r="C271" s="176" t="s">
        <v>455</v>
      </c>
      <c r="D271" s="176" t="s">
        <v>119</v>
      </c>
      <c r="E271" s="177" t="s">
        <v>456</v>
      </c>
      <c r="F271" s="178" t="s">
        <v>457</v>
      </c>
      <c r="G271" s="179" t="s">
        <v>444</v>
      </c>
      <c r="H271" s="180">
        <v>20</v>
      </c>
      <c r="I271" s="181"/>
      <c r="J271" s="182">
        <f>ROUND(I271*H271,2)</f>
        <v>0</v>
      </c>
      <c r="K271" s="178" t="s">
        <v>123</v>
      </c>
      <c r="L271" s="42"/>
      <c r="M271" s="183" t="s">
        <v>19</v>
      </c>
      <c r="N271" s="184" t="s">
        <v>39</v>
      </c>
      <c r="O271" s="67"/>
      <c r="P271" s="185">
        <f>O271*H271</f>
        <v>0</v>
      </c>
      <c r="Q271" s="185">
        <v>0.00028</v>
      </c>
      <c r="R271" s="185">
        <f>Q271*H271</f>
        <v>0.005599999999999999</v>
      </c>
      <c r="S271" s="185">
        <v>0</v>
      </c>
      <c r="T271" s="18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7" t="s">
        <v>140</v>
      </c>
      <c r="AT271" s="187" t="s">
        <v>119</v>
      </c>
      <c r="AU271" s="187" t="s">
        <v>78</v>
      </c>
      <c r="AY271" s="20" t="s">
        <v>116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20" t="s">
        <v>76</v>
      </c>
      <c r="BK271" s="188">
        <f>ROUND(I271*H271,2)</f>
        <v>0</v>
      </c>
      <c r="BL271" s="20" t="s">
        <v>140</v>
      </c>
      <c r="BM271" s="187" t="s">
        <v>458</v>
      </c>
    </row>
    <row r="272" spans="1:47" s="2" customFormat="1" ht="19.5">
      <c r="A272" s="37"/>
      <c r="B272" s="38"/>
      <c r="C272" s="39"/>
      <c r="D272" s="189" t="s">
        <v>126</v>
      </c>
      <c r="E272" s="39"/>
      <c r="F272" s="190" t="s">
        <v>459</v>
      </c>
      <c r="G272" s="39"/>
      <c r="H272" s="39"/>
      <c r="I272" s="191"/>
      <c r="J272" s="39"/>
      <c r="K272" s="39"/>
      <c r="L272" s="42"/>
      <c r="M272" s="192"/>
      <c r="N272" s="193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20" t="s">
        <v>126</v>
      </c>
      <c r="AU272" s="20" t="s">
        <v>78</v>
      </c>
    </row>
    <row r="273" spans="1:47" s="2" customFormat="1" ht="12">
      <c r="A273" s="37"/>
      <c r="B273" s="38"/>
      <c r="C273" s="39"/>
      <c r="D273" s="194" t="s">
        <v>127</v>
      </c>
      <c r="E273" s="39"/>
      <c r="F273" s="195" t="s">
        <v>460</v>
      </c>
      <c r="G273" s="39"/>
      <c r="H273" s="39"/>
      <c r="I273" s="191"/>
      <c r="J273" s="39"/>
      <c r="K273" s="39"/>
      <c r="L273" s="42"/>
      <c r="M273" s="192"/>
      <c r="N273" s="193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20" t="s">
        <v>127</v>
      </c>
      <c r="AU273" s="20" t="s">
        <v>78</v>
      </c>
    </row>
    <row r="274" spans="2:51" s="13" customFormat="1" ht="12">
      <c r="B274" s="197"/>
      <c r="C274" s="198"/>
      <c r="D274" s="189" t="s">
        <v>174</v>
      </c>
      <c r="E274" s="199" t="s">
        <v>19</v>
      </c>
      <c r="F274" s="200" t="s">
        <v>461</v>
      </c>
      <c r="G274" s="198"/>
      <c r="H274" s="201">
        <v>20</v>
      </c>
      <c r="I274" s="202"/>
      <c r="J274" s="198"/>
      <c r="K274" s="198"/>
      <c r="L274" s="203"/>
      <c r="M274" s="204"/>
      <c r="N274" s="205"/>
      <c r="O274" s="205"/>
      <c r="P274" s="205"/>
      <c r="Q274" s="205"/>
      <c r="R274" s="205"/>
      <c r="S274" s="205"/>
      <c r="T274" s="206"/>
      <c r="AT274" s="207" t="s">
        <v>174</v>
      </c>
      <c r="AU274" s="207" t="s">
        <v>78</v>
      </c>
      <c r="AV274" s="13" t="s">
        <v>78</v>
      </c>
      <c r="AW274" s="13" t="s">
        <v>30</v>
      </c>
      <c r="AX274" s="13" t="s">
        <v>76</v>
      </c>
      <c r="AY274" s="207" t="s">
        <v>116</v>
      </c>
    </row>
    <row r="275" spans="2:51" s="15" customFormat="1" ht="12">
      <c r="B275" s="232"/>
      <c r="C275" s="233"/>
      <c r="D275" s="189" t="s">
        <v>174</v>
      </c>
      <c r="E275" s="234" t="s">
        <v>19</v>
      </c>
      <c r="F275" s="235" t="s">
        <v>462</v>
      </c>
      <c r="G275" s="233"/>
      <c r="H275" s="234" t="s">
        <v>19</v>
      </c>
      <c r="I275" s="236"/>
      <c r="J275" s="233"/>
      <c r="K275" s="233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174</v>
      </c>
      <c r="AU275" s="241" t="s">
        <v>78</v>
      </c>
      <c r="AV275" s="15" t="s">
        <v>76</v>
      </c>
      <c r="AW275" s="15" t="s">
        <v>30</v>
      </c>
      <c r="AX275" s="15" t="s">
        <v>68</v>
      </c>
      <c r="AY275" s="241" t="s">
        <v>116</v>
      </c>
    </row>
    <row r="276" spans="1:65" s="2" customFormat="1" ht="24.2" customHeight="1">
      <c r="A276" s="37"/>
      <c r="B276" s="38"/>
      <c r="C276" s="176" t="s">
        <v>463</v>
      </c>
      <c r="D276" s="176" t="s">
        <v>119</v>
      </c>
      <c r="E276" s="177" t="s">
        <v>464</v>
      </c>
      <c r="F276" s="178" t="s">
        <v>465</v>
      </c>
      <c r="G276" s="179" t="s">
        <v>444</v>
      </c>
      <c r="H276" s="180">
        <v>20</v>
      </c>
      <c r="I276" s="181"/>
      <c r="J276" s="182">
        <f>ROUND(I276*H276,2)</f>
        <v>0</v>
      </c>
      <c r="K276" s="178" t="s">
        <v>123</v>
      </c>
      <c r="L276" s="42"/>
      <c r="M276" s="183" t="s">
        <v>19</v>
      </c>
      <c r="N276" s="184" t="s">
        <v>39</v>
      </c>
      <c r="O276" s="67"/>
      <c r="P276" s="185">
        <f>O276*H276</f>
        <v>0</v>
      </c>
      <c r="Q276" s="185">
        <v>0.00058</v>
      </c>
      <c r="R276" s="185">
        <f>Q276*H276</f>
        <v>0.0116</v>
      </c>
      <c r="S276" s="185">
        <v>0</v>
      </c>
      <c r="T276" s="186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87" t="s">
        <v>140</v>
      </c>
      <c r="AT276" s="187" t="s">
        <v>119</v>
      </c>
      <c r="AU276" s="187" t="s">
        <v>78</v>
      </c>
      <c r="AY276" s="20" t="s">
        <v>116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20" t="s">
        <v>76</v>
      </c>
      <c r="BK276" s="188">
        <f>ROUND(I276*H276,2)</f>
        <v>0</v>
      </c>
      <c r="BL276" s="20" t="s">
        <v>140</v>
      </c>
      <c r="BM276" s="187" t="s">
        <v>466</v>
      </c>
    </row>
    <row r="277" spans="1:47" s="2" customFormat="1" ht="19.5">
      <c r="A277" s="37"/>
      <c r="B277" s="38"/>
      <c r="C277" s="39"/>
      <c r="D277" s="189" t="s">
        <v>126</v>
      </c>
      <c r="E277" s="39"/>
      <c r="F277" s="190" t="s">
        <v>467</v>
      </c>
      <c r="G277" s="39"/>
      <c r="H277" s="39"/>
      <c r="I277" s="191"/>
      <c r="J277" s="39"/>
      <c r="K277" s="39"/>
      <c r="L277" s="42"/>
      <c r="M277" s="192"/>
      <c r="N277" s="193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20" t="s">
        <v>126</v>
      </c>
      <c r="AU277" s="20" t="s">
        <v>78</v>
      </c>
    </row>
    <row r="278" spans="1:47" s="2" customFormat="1" ht="12">
      <c r="A278" s="37"/>
      <c r="B278" s="38"/>
      <c r="C278" s="39"/>
      <c r="D278" s="194" t="s">
        <v>127</v>
      </c>
      <c r="E278" s="39"/>
      <c r="F278" s="195" t="s">
        <v>468</v>
      </c>
      <c r="G278" s="39"/>
      <c r="H278" s="39"/>
      <c r="I278" s="191"/>
      <c r="J278" s="39"/>
      <c r="K278" s="39"/>
      <c r="L278" s="42"/>
      <c r="M278" s="192"/>
      <c r="N278" s="193"/>
      <c r="O278" s="67"/>
      <c r="P278" s="67"/>
      <c r="Q278" s="67"/>
      <c r="R278" s="67"/>
      <c r="S278" s="67"/>
      <c r="T278" s="68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20" t="s">
        <v>127</v>
      </c>
      <c r="AU278" s="20" t="s">
        <v>78</v>
      </c>
    </row>
    <row r="279" spans="2:51" s="13" customFormat="1" ht="12">
      <c r="B279" s="197"/>
      <c r="C279" s="198"/>
      <c r="D279" s="189" t="s">
        <v>174</v>
      </c>
      <c r="E279" s="199" t="s">
        <v>19</v>
      </c>
      <c r="F279" s="200" t="s">
        <v>461</v>
      </c>
      <c r="G279" s="198"/>
      <c r="H279" s="201">
        <v>20</v>
      </c>
      <c r="I279" s="202"/>
      <c r="J279" s="198"/>
      <c r="K279" s="198"/>
      <c r="L279" s="203"/>
      <c r="M279" s="204"/>
      <c r="N279" s="205"/>
      <c r="O279" s="205"/>
      <c r="P279" s="205"/>
      <c r="Q279" s="205"/>
      <c r="R279" s="205"/>
      <c r="S279" s="205"/>
      <c r="T279" s="206"/>
      <c r="AT279" s="207" t="s">
        <v>174</v>
      </c>
      <c r="AU279" s="207" t="s">
        <v>78</v>
      </c>
      <c r="AV279" s="13" t="s">
        <v>78</v>
      </c>
      <c r="AW279" s="13" t="s">
        <v>30</v>
      </c>
      <c r="AX279" s="13" t="s">
        <v>76</v>
      </c>
      <c r="AY279" s="207" t="s">
        <v>116</v>
      </c>
    </row>
    <row r="280" spans="2:51" s="15" customFormat="1" ht="12">
      <c r="B280" s="232"/>
      <c r="C280" s="233"/>
      <c r="D280" s="189" t="s">
        <v>174</v>
      </c>
      <c r="E280" s="234" t="s">
        <v>19</v>
      </c>
      <c r="F280" s="235" t="s">
        <v>462</v>
      </c>
      <c r="G280" s="233"/>
      <c r="H280" s="234" t="s">
        <v>19</v>
      </c>
      <c r="I280" s="236"/>
      <c r="J280" s="233"/>
      <c r="K280" s="233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174</v>
      </c>
      <c r="AU280" s="241" t="s">
        <v>78</v>
      </c>
      <c r="AV280" s="15" t="s">
        <v>76</v>
      </c>
      <c r="AW280" s="15" t="s">
        <v>30</v>
      </c>
      <c r="AX280" s="15" t="s">
        <v>68</v>
      </c>
      <c r="AY280" s="241" t="s">
        <v>116</v>
      </c>
    </row>
    <row r="281" spans="1:65" s="2" customFormat="1" ht="24.2" customHeight="1">
      <c r="A281" s="37"/>
      <c r="B281" s="38"/>
      <c r="C281" s="176" t="s">
        <v>469</v>
      </c>
      <c r="D281" s="176" t="s">
        <v>119</v>
      </c>
      <c r="E281" s="177" t="s">
        <v>470</v>
      </c>
      <c r="F281" s="178" t="s">
        <v>471</v>
      </c>
      <c r="G281" s="179" t="s">
        <v>258</v>
      </c>
      <c r="H281" s="180">
        <v>7.568</v>
      </c>
      <c r="I281" s="181"/>
      <c r="J281" s="182">
        <f>ROUND(I281*H281,2)</f>
        <v>0</v>
      </c>
      <c r="K281" s="178" t="s">
        <v>123</v>
      </c>
      <c r="L281" s="42"/>
      <c r="M281" s="183" t="s">
        <v>19</v>
      </c>
      <c r="N281" s="184" t="s">
        <v>39</v>
      </c>
      <c r="O281" s="67"/>
      <c r="P281" s="185">
        <f>O281*H281</f>
        <v>0</v>
      </c>
      <c r="Q281" s="185">
        <v>0</v>
      </c>
      <c r="R281" s="185">
        <f>Q281*H281</f>
        <v>0</v>
      </c>
      <c r="S281" s="185">
        <v>0</v>
      </c>
      <c r="T281" s="186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7" t="s">
        <v>140</v>
      </c>
      <c r="AT281" s="187" t="s">
        <v>119</v>
      </c>
      <c r="AU281" s="187" t="s">
        <v>78</v>
      </c>
      <c r="AY281" s="20" t="s">
        <v>116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20" t="s">
        <v>76</v>
      </c>
      <c r="BK281" s="188">
        <f>ROUND(I281*H281,2)</f>
        <v>0</v>
      </c>
      <c r="BL281" s="20" t="s">
        <v>140</v>
      </c>
      <c r="BM281" s="187" t="s">
        <v>472</v>
      </c>
    </row>
    <row r="282" spans="1:47" s="2" customFormat="1" ht="19.5">
      <c r="A282" s="37"/>
      <c r="B282" s="38"/>
      <c r="C282" s="39"/>
      <c r="D282" s="189" t="s">
        <v>126</v>
      </c>
      <c r="E282" s="39"/>
      <c r="F282" s="190" t="s">
        <v>473</v>
      </c>
      <c r="G282" s="39"/>
      <c r="H282" s="39"/>
      <c r="I282" s="191"/>
      <c r="J282" s="39"/>
      <c r="K282" s="39"/>
      <c r="L282" s="42"/>
      <c r="M282" s="192"/>
      <c r="N282" s="193"/>
      <c r="O282" s="67"/>
      <c r="P282" s="67"/>
      <c r="Q282" s="67"/>
      <c r="R282" s="67"/>
      <c r="S282" s="67"/>
      <c r="T282" s="68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20" t="s">
        <v>126</v>
      </c>
      <c r="AU282" s="20" t="s">
        <v>78</v>
      </c>
    </row>
    <row r="283" spans="1:47" s="2" customFormat="1" ht="12">
      <c r="A283" s="37"/>
      <c r="B283" s="38"/>
      <c r="C283" s="39"/>
      <c r="D283" s="194" t="s">
        <v>127</v>
      </c>
      <c r="E283" s="39"/>
      <c r="F283" s="195" t="s">
        <v>474</v>
      </c>
      <c r="G283" s="39"/>
      <c r="H283" s="39"/>
      <c r="I283" s="191"/>
      <c r="J283" s="39"/>
      <c r="K283" s="39"/>
      <c r="L283" s="42"/>
      <c r="M283" s="192"/>
      <c r="N283" s="193"/>
      <c r="O283" s="67"/>
      <c r="P283" s="67"/>
      <c r="Q283" s="67"/>
      <c r="R283" s="67"/>
      <c r="S283" s="67"/>
      <c r="T283" s="68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20" t="s">
        <v>127</v>
      </c>
      <c r="AU283" s="20" t="s">
        <v>78</v>
      </c>
    </row>
    <row r="284" spans="1:47" s="2" customFormat="1" ht="19.5">
      <c r="A284" s="37"/>
      <c r="B284" s="38"/>
      <c r="C284" s="39"/>
      <c r="D284" s="189" t="s">
        <v>129</v>
      </c>
      <c r="E284" s="39"/>
      <c r="F284" s="196" t="s">
        <v>475</v>
      </c>
      <c r="G284" s="39"/>
      <c r="H284" s="39"/>
      <c r="I284" s="191"/>
      <c r="J284" s="39"/>
      <c r="K284" s="39"/>
      <c r="L284" s="42"/>
      <c r="M284" s="192"/>
      <c r="N284" s="193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20" t="s">
        <v>129</v>
      </c>
      <c r="AU284" s="20" t="s">
        <v>78</v>
      </c>
    </row>
    <row r="285" spans="2:51" s="13" customFormat="1" ht="12">
      <c r="B285" s="197"/>
      <c r="C285" s="198"/>
      <c r="D285" s="189" t="s">
        <v>174</v>
      </c>
      <c r="E285" s="199" t="s">
        <v>19</v>
      </c>
      <c r="F285" s="200" t="s">
        <v>476</v>
      </c>
      <c r="G285" s="198"/>
      <c r="H285" s="201">
        <v>3.784</v>
      </c>
      <c r="I285" s="202"/>
      <c r="J285" s="198"/>
      <c r="K285" s="198"/>
      <c r="L285" s="203"/>
      <c r="M285" s="204"/>
      <c r="N285" s="205"/>
      <c r="O285" s="205"/>
      <c r="P285" s="205"/>
      <c r="Q285" s="205"/>
      <c r="R285" s="205"/>
      <c r="S285" s="205"/>
      <c r="T285" s="206"/>
      <c r="AT285" s="207" t="s">
        <v>174</v>
      </c>
      <c r="AU285" s="207" t="s">
        <v>78</v>
      </c>
      <c r="AV285" s="13" t="s">
        <v>78</v>
      </c>
      <c r="AW285" s="13" t="s">
        <v>30</v>
      </c>
      <c r="AX285" s="13" t="s">
        <v>68</v>
      </c>
      <c r="AY285" s="207" t="s">
        <v>116</v>
      </c>
    </row>
    <row r="286" spans="2:51" s="13" customFormat="1" ht="12">
      <c r="B286" s="197"/>
      <c r="C286" s="198"/>
      <c r="D286" s="189" t="s">
        <v>174</v>
      </c>
      <c r="E286" s="199" t="s">
        <v>19</v>
      </c>
      <c r="F286" s="200" t="s">
        <v>477</v>
      </c>
      <c r="G286" s="198"/>
      <c r="H286" s="201">
        <v>3.784</v>
      </c>
      <c r="I286" s="202"/>
      <c r="J286" s="198"/>
      <c r="K286" s="198"/>
      <c r="L286" s="203"/>
      <c r="M286" s="204"/>
      <c r="N286" s="205"/>
      <c r="O286" s="205"/>
      <c r="P286" s="205"/>
      <c r="Q286" s="205"/>
      <c r="R286" s="205"/>
      <c r="S286" s="205"/>
      <c r="T286" s="206"/>
      <c r="AT286" s="207" t="s">
        <v>174</v>
      </c>
      <c r="AU286" s="207" t="s">
        <v>78</v>
      </c>
      <c r="AV286" s="13" t="s">
        <v>78</v>
      </c>
      <c r="AW286" s="13" t="s">
        <v>30</v>
      </c>
      <c r="AX286" s="13" t="s">
        <v>68</v>
      </c>
      <c r="AY286" s="207" t="s">
        <v>116</v>
      </c>
    </row>
    <row r="287" spans="2:51" s="14" customFormat="1" ht="12">
      <c r="B287" s="208"/>
      <c r="C287" s="209"/>
      <c r="D287" s="189" t="s">
        <v>174</v>
      </c>
      <c r="E287" s="210" t="s">
        <v>19</v>
      </c>
      <c r="F287" s="211" t="s">
        <v>176</v>
      </c>
      <c r="G287" s="209"/>
      <c r="H287" s="212">
        <v>7.568</v>
      </c>
      <c r="I287" s="213"/>
      <c r="J287" s="209"/>
      <c r="K287" s="209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174</v>
      </c>
      <c r="AU287" s="218" t="s">
        <v>78</v>
      </c>
      <c r="AV287" s="14" t="s">
        <v>140</v>
      </c>
      <c r="AW287" s="14" t="s">
        <v>30</v>
      </c>
      <c r="AX287" s="14" t="s">
        <v>76</v>
      </c>
      <c r="AY287" s="218" t="s">
        <v>116</v>
      </c>
    </row>
    <row r="288" spans="1:65" s="2" customFormat="1" ht="33" customHeight="1">
      <c r="A288" s="37"/>
      <c r="B288" s="38"/>
      <c r="C288" s="176" t="s">
        <v>478</v>
      </c>
      <c r="D288" s="176" t="s">
        <v>119</v>
      </c>
      <c r="E288" s="177" t="s">
        <v>479</v>
      </c>
      <c r="F288" s="178" t="s">
        <v>480</v>
      </c>
      <c r="G288" s="179" t="s">
        <v>258</v>
      </c>
      <c r="H288" s="180">
        <v>7.568</v>
      </c>
      <c r="I288" s="181"/>
      <c r="J288" s="182">
        <f>ROUND(I288*H288,2)</f>
        <v>0</v>
      </c>
      <c r="K288" s="178" t="s">
        <v>123</v>
      </c>
      <c r="L288" s="42"/>
      <c r="M288" s="183" t="s">
        <v>19</v>
      </c>
      <c r="N288" s="184" t="s">
        <v>39</v>
      </c>
      <c r="O288" s="67"/>
      <c r="P288" s="185">
        <f>O288*H288</f>
        <v>0</v>
      </c>
      <c r="Q288" s="185">
        <v>0</v>
      </c>
      <c r="R288" s="185">
        <f>Q288*H288</f>
        <v>0</v>
      </c>
      <c r="S288" s="185">
        <v>0</v>
      </c>
      <c r="T288" s="186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87" t="s">
        <v>140</v>
      </c>
      <c r="AT288" s="187" t="s">
        <v>119</v>
      </c>
      <c r="AU288" s="187" t="s">
        <v>78</v>
      </c>
      <c r="AY288" s="20" t="s">
        <v>116</v>
      </c>
      <c r="BE288" s="188">
        <f>IF(N288="základní",J288,0)</f>
        <v>0</v>
      </c>
      <c r="BF288" s="188">
        <f>IF(N288="snížená",J288,0)</f>
        <v>0</v>
      </c>
      <c r="BG288" s="188">
        <f>IF(N288="zákl. přenesená",J288,0)</f>
        <v>0</v>
      </c>
      <c r="BH288" s="188">
        <f>IF(N288="sníž. přenesená",J288,0)</f>
        <v>0</v>
      </c>
      <c r="BI288" s="188">
        <f>IF(N288="nulová",J288,0)</f>
        <v>0</v>
      </c>
      <c r="BJ288" s="20" t="s">
        <v>76</v>
      </c>
      <c r="BK288" s="188">
        <f>ROUND(I288*H288,2)</f>
        <v>0</v>
      </c>
      <c r="BL288" s="20" t="s">
        <v>140</v>
      </c>
      <c r="BM288" s="187" t="s">
        <v>481</v>
      </c>
    </row>
    <row r="289" spans="1:47" s="2" customFormat="1" ht="19.5">
      <c r="A289" s="37"/>
      <c r="B289" s="38"/>
      <c r="C289" s="39"/>
      <c r="D289" s="189" t="s">
        <v>126</v>
      </c>
      <c r="E289" s="39"/>
      <c r="F289" s="190" t="s">
        <v>482</v>
      </c>
      <c r="G289" s="39"/>
      <c r="H289" s="39"/>
      <c r="I289" s="191"/>
      <c r="J289" s="39"/>
      <c r="K289" s="39"/>
      <c r="L289" s="42"/>
      <c r="M289" s="192"/>
      <c r="N289" s="193"/>
      <c r="O289" s="67"/>
      <c r="P289" s="67"/>
      <c r="Q289" s="67"/>
      <c r="R289" s="67"/>
      <c r="S289" s="67"/>
      <c r="T289" s="68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20" t="s">
        <v>126</v>
      </c>
      <c r="AU289" s="20" t="s">
        <v>78</v>
      </c>
    </row>
    <row r="290" spans="1:47" s="2" customFormat="1" ht="12">
      <c r="A290" s="37"/>
      <c r="B290" s="38"/>
      <c r="C290" s="39"/>
      <c r="D290" s="194" t="s">
        <v>127</v>
      </c>
      <c r="E290" s="39"/>
      <c r="F290" s="195" t="s">
        <v>483</v>
      </c>
      <c r="G290" s="39"/>
      <c r="H290" s="39"/>
      <c r="I290" s="191"/>
      <c r="J290" s="39"/>
      <c r="K290" s="39"/>
      <c r="L290" s="42"/>
      <c r="M290" s="192"/>
      <c r="N290" s="193"/>
      <c r="O290" s="67"/>
      <c r="P290" s="67"/>
      <c r="Q290" s="67"/>
      <c r="R290" s="67"/>
      <c r="S290" s="67"/>
      <c r="T290" s="68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20" t="s">
        <v>127</v>
      </c>
      <c r="AU290" s="20" t="s">
        <v>78</v>
      </c>
    </row>
    <row r="291" spans="2:51" s="13" customFormat="1" ht="12">
      <c r="B291" s="197"/>
      <c r="C291" s="198"/>
      <c r="D291" s="189" t="s">
        <v>174</v>
      </c>
      <c r="E291" s="199" t="s">
        <v>19</v>
      </c>
      <c r="F291" s="200" t="s">
        <v>476</v>
      </c>
      <c r="G291" s="198"/>
      <c r="H291" s="201">
        <v>3.784</v>
      </c>
      <c r="I291" s="202"/>
      <c r="J291" s="198"/>
      <c r="K291" s="198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174</v>
      </c>
      <c r="AU291" s="207" t="s">
        <v>78</v>
      </c>
      <c r="AV291" s="13" t="s">
        <v>78</v>
      </c>
      <c r="AW291" s="13" t="s">
        <v>30</v>
      </c>
      <c r="AX291" s="13" t="s">
        <v>68</v>
      </c>
      <c r="AY291" s="207" t="s">
        <v>116</v>
      </c>
    </row>
    <row r="292" spans="2:51" s="13" customFormat="1" ht="12">
      <c r="B292" s="197"/>
      <c r="C292" s="198"/>
      <c r="D292" s="189" t="s">
        <v>174</v>
      </c>
      <c r="E292" s="199" t="s">
        <v>19</v>
      </c>
      <c r="F292" s="200" t="s">
        <v>477</v>
      </c>
      <c r="G292" s="198"/>
      <c r="H292" s="201">
        <v>3.784</v>
      </c>
      <c r="I292" s="202"/>
      <c r="J292" s="198"/>
      <c r="K292" s="198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174</v>
      </c>
      <c r="AU292" s="207" t="s">
        <v>78</v>
      </c>
      <c r="AV292" s="13" t="s">
        <v>78</v>
      </c>
      <c r="AW292" s="13" t="s">
        <v>30</v>
      </c>
      <c r="AX292" s="13" t="s">
        <v>68</v>
      </c>
      <c r="AY292" s="207" t="s">
        <v>116</v>
      </c>
    </row>
    <row r="293" spans="2:51" s="14" customFormat="1" ht="12">
      <c r="B293" s="208"/>
      <c r="C293" s="209"/>
      <c r="D293" s="189" t="s">
        <v>174</v>
      </c>
      <c r="E293" s="210" t="s">
        <v>19</v>
      </c>
      <c r="F293" s="211" t="s">
        <v>176</v>
      </c>
      <c r="G293" s="209"/>
      <c r="H293" s="212">
        <v>7.568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174</v>
      </c>
      <c r="AU293" s="218" t="s">
        <v>78</v>
      </c>
      <c r="AV293" s="14" t="s">
        <v>140</v>
      </c>
      <c r="AW293" s="14" t="s">
        <v>30</v>
      </c>
      <c r="AX293" s="14" t="s">
        <v>76</v>
      </c>
      <c r="AY293" s="218" t="s">
        <v>116</v>
      </c>
    </row>
    <row r="294" spans="1:65" s="2" customFormat="1" ht="16.5" customHeight="1">
      <c r="A294" s="37"/>
      <c r="B294" s="38"/>
      <c r="C294" s="176" t="s">
        <v>484</v>
      </c>
      <c r="D294" s="176" t="s">
        <v>119</v>
      </c>
      <c r="E294" s="177" t="s">
        <v>485</v>
      </c>
      <c r="F294" s="178" t="s">
        <v>486</v>
      </c>
      <c r="G294" s="179" t="s">
        <v>214</v>
      </c>
      <c r="H294" s="180">
        <v>11.28</v>
      </c>
      <c r="I294" s="181"/>
      <c r="J294" s="182">
        <f>ROUND(I294*H294,2)</f>
        <v>0</v>
      </c>
      <c r="K294" s="178" t="s">
        <v>123</v>
      </c>
      <c r="L294" s="42"/>
      <c r="M294" s="183" t="s">
        <v>19</v>
      </c>
      <c r="N294" s="184" t="s">
        <v>39</v>
      </c>
      <c r="O294" s="67"/>
      <c r="P294" s="185">
        <f>O294*H294</f>
        <v>0</v>
      </c>
      <c r="Q294" s="185">
        <v>0.0013</v>
      </c>
      <c r="R294" s="185">
        <f>Q294*H294</f>
        <v>0.014663999999999998</v>
      </c>
      <c r="S294" s="185">
        <v>0</v>
      </c>
      <c r="T294" s="186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87" t="s">
        <v>140</v>
      </c>
      <c r="AT294" s="187" t="s">
        <v>119</v>
      </c>
      <c r="AU294" s="187" t="s">
        <v>78</v>
      </c>
      <c r="AY294" s="20" t="s">
        <v>116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20" t="s">
        <v>76</v>
      </c>
      <c r="BK294" s="188">
        <f>ROUND(I294*H294,2)</f>
        <v>0</v>
      </c>
      <c r="BL294" s="20" t="s">
        <v>140</v>
      </c>
      <c r="BM294" s="187" t="s">
        <v>487</v>
      </c>
    </row>
    <row r="295" spans="1:47" s="2" customFormat="1" ht="12">
      <c r="A295" s="37"/>
      <c r="B295" s="38"/>
      <c r="C295" s="39"/>
      <c r="D295" s="189" t="s">
        <v>126</v>
      </c>
      <c r="E295" s="39"/>
      <c r="F295" s="190" t="s">
        <v>488</v>
      </c>
      <c r="G295" s="39"/>
      <c r="H295" s="39"/>
      <c r="I295" s="191"/>
      <c r="J295" s="39"/>
      <c r="K295" s="39"/>
      <c r="L295" s="42"/>
      <c r="M295" s="192"/>
      <c r="N295" s="193"/>
      <c r="O295" s="67"/>
      <c r="P295" s="67"/>
      <c r="Q295" s="67"/>
      <c r="R295" s="67"/>
      <c r="S295" s="67"/>
      <c r="T295" s="68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20" t="s">
        <v>126</v>
      </c>
      <c r="AU295" s="20" t="s">
        <v>78</v>
      </c>
    </row>
    <row r="296" spans="1:47" s="2" customFormat="1" ht="12">
      <c r="A296" s="37"/>
      <c r="B296" s="38"/>
      <c r="C296" s="39"/>
      <c r="D296" s="194" t="s">
        <v>127</v>
      </c>
      <c r="E296" s="39"/>
      <c r="F296" s="195" t="s">
        <v>489</v>
      </c>
      <c r="G296" s="39"/>
      <c r="H296" s="39"/>
      <c r="I296" s="191"/>
      <c r="J296" s="39"/>
      <c r="K296" s="39"/>
      <c r="L296" s="42"/>
      <c r="M296" s="192"/>
      <c r="N296" s="193"/>
      <c r="O296" s="67"/>
      <c r="P296" s="67"/>
      <c r="Q296" s="67"/>
      <c r="R296" s="67"/>
      <c r="S296" s="67"/>
      <c r="T296" s="68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20" t="s">
        <v>127</v>
      </c>
      <c r="AU296" s="20" t="s">
        <v>78</v>
      </c>
    </row>
    <row r="297" spans="2:51" s="13" customFormat="1" ht="12">
      <c r="B297" s="197"/>
      <c r="C297" s="198"/>
      <c r="D297" s="189" t="s">
        <v>174</v>
      </c>
      <c r="E297" s="199" t="s">
        <v>19</v>
      </c>
      <c r="F297" s="200" t="s">
        <v>490</v>
      </c>
      <c r="G297" s="198"/>
      <c r="H297" s="201">
        <v>5.64</v>
      </c>
      <c r="I297" s="202"/>
      <c r="J297" s="198"/>
      <c r="K297" s="198"/>
      <c r="L297" s="203"/>
      <c r="M297" s="204"/>
      <c r="N297" s="205"/>
      <c r="O297" s="205"/>
      <c r="P297" s="205"/>
      <c r="Q297" s="205"/>
      <c r="R297" s="205"/>
      <c r="S297" s="205"/>
      <c r="T297" s="206"/>
      <c r="AT297" s="207" t="s">
        <v>174</v>
      </c>
      <c r="AU297" s="207" t="s">
        <v>78</v>
      </c>
      <c r="AV297" s="13" t="s">
        <v>78</v>
      </c>
      <c r="AW297" s="13" t="s">
        <v>30</v>
      </c>
      <c r="AX297" s="13" t="s">
        <v>68</v>
      </c>
      <c r="AY297" s="207" t="s">
        <v>116</v>
      </c>
    </row>
    <row r="298" spans="2:51" s="13" customFormat="1" ht="12">
      <c r="B298" s="197"/>
      <c r="C298" s="198"/>
      <c r="D298" s="189" t="s">
        <v>174</v>
      </c>
      <c r="E298" s="199" t="s">
        <v>19</v>
      </c>
      <c r="F298" s="200" t="s">
        <v>491</v>
      </c>
      <c r="G298" s="198"/>
      <c r="H298" s="201">
        <v>5.64</v>
      </c>
      <c r="I298" s="202"/>
      <c r="J298" s="198"/>
      <c r="K298" s="198"/>
      <c r="L298" s="203"/>
      <c r="M298" s="204"/>
      <c r="N298" s="205"/>
      <c r="O298" s="205"/>
      <c r="P298" s="205"/>
      <c r="Q298" s="205"/>
      <c r="R298" s="205"/>
      <c r="S298" s="205"/>
      <c r="T298" s="206"/>
      <c r="AT298" s="207" t="s">
        <v>174</v>
      </c>
      <c r="AU298" s="207" t="s">
        <v>78</v>
      </c>
      <c r="AV298" s="13" t="s">
        <v>78</v>
      </c>
      <c r="AW298" s="13" t="s">
        <v>30</v>
      </c>
      <c r="AX298" s="13" t="s">
        <v>68</v>
      </c>
      <c r="AY298" s="207" t="s">
        <v>116</v>
      </c>
    </row>
    <row r="299" spans="2:51" s="14" customFormat="1" ht="12">
      <c r="B299" s="208"/>
      <c r="C299" s="209"/>
      <c r="D299" s="189" t="s">
        <v>174</v>
      </c>
      <c r="E299" s="210" t="s">
        <v>19</v>
      </c>
      <c r="F299" s="211" t="s">
        <v>176</v>
      </c>
      <c r="G299" s="209"/>
      <c r="H299" s="212">
        <v>11.28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174</v>
      </c>
      <c r="AU299" s="218" t="s">
        <v>78</v>
      </c>
      <c r="AV299" s="14" t="s">
        <v>140</v>
      </c>
      <c r="AW299" s="14" t="s">
        <v>30</v>
      </c>
      <c r="AX299" s="14" t="s">
        <v>76</v>
      </c>
      <c r="AY299" s="218" t="s">
        <v>116</v>
      </c>
    </row>
    <row r="300" spans="1:65" s="2" customFormat="1" ht="16.5" customHeight="1">
      <c r="A300" s="37"/>
      <c r="B300" s="38"/>
      <c r="C300" s="176" t="s">
        <v>492</v>
      </c>
      <c r="D300" s="176" t="s">
        <v>119</v>
      </c>
      <c r="E300" s="177" t="s">
        <v>493</v>
      </c>
      <c r="F300" s="178" t="s">
        <v>494</v>
      </c>
      <c r="G300" s="179" t="s">
        <v>214</v>
      </c>
      <c r="H300" s="180">
        <v>11.28</v>
      </c>
      <c r="I300" s="181"/>
      <c r="J300" s="182">
        <f>ROUND(I300*H300,2)</f>
        <v>0</v>
      </c>
      <c r="K300" s="178" t="s">
        <v>123</v>
      </c>
      <c r="L300" s="42"/>
      <c r="M300" s="183" t="s">
        <v>19</v>
      </c>
      <c r="N300" s="184" t="s">
        <v>39</v>
      </c>
      <c r="O300" s="67"/>
      <c r="P300" s="185">
        <f>O300*H300</f>
        <v>0</v>
      </c>
      <c r="Q300" s="185">
        <v>4E-05</v>
      </c>
      <c r="R300" s="185">
        <f>Q300*H300</f>
        <v>0.0004512</v>
      </c>
      <c r="S300" s="185">
        <v>0</v>
      </c>
      <c r="T300" s="18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87" t="s">
        <v>140</v>
      </c>
      <c r="AT300" s="187" t="s">
        <v>119</v>
      </c>
      <c r="AU300" s="187" t="s">
        <v>78</v>
      </c>
      <c r="AY300" s="20" t="s">
        <v>116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20" t="s">
        <v>76</v>
      </c>
      <c r="BK300" s="188">
        <f>ROUND(I300*H300,2)</f>
        <v>0</v>
      </c>
      <c r="BL300" s="20" t="s">
        <v>140</v>
      </c>
      <c r="BM300" s="187" t="s">
        <v>495</v>
      </c>
    </row>
    <row r="301" spans="1:47" s="2" customFormat="1" ht="12">
      <c r="A301" s="37"/>
      <c r="B301" s="38"/>
      <c r="C301" s="39"/>
      <c r="D301" s="189" t="s">
        <v>126</v>
      </c>
      <c r="E301" s="39"/>
      <c r="F301" s="190" t="s">
        <v>496</v>
      </c>
      <c r="G301" s="39"/>
      <c r="H301" s="39"/>
      <c r="I301" s="191"/>
      <c r="J301" s="39"/>
      <c r="K301" s="39"/>
      <c r="L301" s="42"/>
      <c r="M301" s="192"/>
      <c r="N301" s="193"/>
      <c r="O301" s="67"/>
      <c r="P301" s="67"/>
      <c r="Q301" s="67"/>
      <c r="R301" s="67"/>
      <c r="S301" s="67"/>
      <c r="T301" s="68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20" t="s">
        <v>126</v>
      </c>
      <c r="AU301" s="20" t="s">
        <v>78</v>
      </c>
    </row>
    <row r="302" spans="1:47" s="2" customFormat="1" ht="12">
      <c r="A302" s="37"/>
      <c r="B302" s="38"/>
      <c r="C302" s="39"/>
      <c r="D302" s="194" t="s">
        <v>127</v>
      </c>
      <c r="E302" s="39"/>
      <c r="F302" s="195" t="s">
        <v>497</v>
      </c>
      <c r="G302" s="39"/>
      <c r="H302" s="39"/>
      <c r="I302" s="191"/>
      <c r="J302" s="39"/>
      <c r="K302" s="39"/>
      <c r="L302" s="42"/>
      <c r="M302" s="192"/>
      <c r="N302" s="193"/>
      <c r="O302" s="67"/>
      <c r="P302" s="67"/>
      <c r="Q302" s="67"/>
      <c r="R302" s="67"/>
      <c r="S302" s="67"/>
      <c r="T302" s="68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20" t="s">
        <v>127</v>
      </c>
      <c r="AU302" s="20" t="s">
        <v>78</v>
      </c>
    </row>
    <row r="303" spans="2:51" s="13" customFormat="1" ht="12">
      <c r="B303" s="197"/>
      <c r="C303" s="198"/>
      <c r="D303" s="189" t="s">
        <v>174</v>
      </c>
      <c r="E303" s="199" t="s">
        <v>19</v>
      </c>
      <c r="F303" s="200" t="s">
        <v>498</v>
      </c>
      <c r="G303" s="198"/>
      <c r="H303" s="201">
        <v>11.28</v>
      </c>
      <c r="I303" s="202"/>
      <c r="J303" s="198"/>
      <c r="K303" s="198"/>
      <c r="L303" s="203"/>
      <c r="M303" s="204"/>
      <c r="N303" s="205"/>
      <c r="O303" s="205"/>
      <c r="P303" s="205"/>
      <c r="Q303" s="205"/>
      <c r="R303" s="205"/>
      <c r="S303" s="205"/>
      <c r="T303" s="206"/>
      <c r="AT303" s="207" t="s">
        <v>174</v>
      </c>
      <c r="AU303" s="207" t="s">
        <v>78</v>
      </c>
      <c r="AV303" s="13" t="s">
        <v>78</v>
      </c>
      <c r="AW303" s="13" t="s">
        <v>30</v>
      </c>
      <c r="AX303" s="13" t="s">
        <v>76</v>
      </c>
      <c r="AY303" s="207" t="s">
        <v>116</v>
      </c>
    </row>
    <row r="304" spans="1:65" s="2" customFormat="1" ht="24.2" customHeight="1">
      <c r="A304" s="37"/>
      <c r="B304" s="38"/>
      <c r="C304" s="176" t="s">
        <v>499</v>
      </c>
      <c r="D304" s="176" t="s">
        <v>119</v>
      </c>
      <c r="E304" s="177" t="s">
        <v>500</v>
      </c>
      <c r="F304" s="178" t="s">
        <v>501</v>
      </c>
      <c r="G304" s="179" t="s">
        <v>329</v>
      </c>
      <c r="H304" s="180">
        <v>1.514</v>
      </c>
      <c r="I304" s="181"/>
      <c r="J304" s="182">
        <f>ROUND(I304*H304,2)</f>
        <v>0</v>
      </c>
      <c r="K304" s="178" t="s">
        <v>123</v>
      </c>
      <c r="L304" s="42"/>
      <c r="M304" s="183" t="s">
        <v>19</v>
      </c>
      <c r="N304" s="184" t="s">
        <v>39</v>
      </c>
      <c r="O304" s="67"/>
      <c r="P304" s="185">
        <f>O304*H304</f>
        <v>0</v>
      </c>
      <c r="Q304" s="185">
        <v>1.0383</v>
      </c>
      <c r="R304" s="185">
        <f>Q304*H304</f>
        <v>1.5719862</v>
      </c>
      <c r="S304" s="185">
        <v>0</v>
      </c>
      <c r="T304" s="18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87" t="s">
        <v>140</v>
      </c>
      <c r="AT304" s="187" t="s">
        <v>119</v>
      </c>
      <c r="AU304" s="187" t="s">
        <v>78</v>
      </c>
      <c r="AY304" s="20" t="s">
        <v>116</v>
      </c>
      <c r="BE304" s="188">
        <f>IF(N304="základní",J304,0)</f>
        <v>0</v>
      </c>
      <c r="BF304" s="188">
        <f>IF(N304="snížená",J304,0)</f>
        <v>0</v>
      </c>
      <c r="BG304" s="188">
        <f>IF(N304="zákl. přenesená",J304,0)</f>
        <v>0</v>
      </c>
      <c r="BH304" s="188">
        <f>IF(N304="sníž. přenesená",J304,0)</f>
        <v>0</v>
      </c>
      <c r="BI304" s="188">
        <f>IF(N304="nulová",J304,0)</f>
        <v>0</v>
      </c>
      <c r="BJ304" s="20" t="s">
        <v>76</v>
      </c>
      <c r="BK304" s="188">
        <f>ROUND(I304*H304,2)</f>
        <v>0</v>
      </c>
      <c r="BL304" s="20" t="s">
        <v>140</v>
      </c>
      <c r="BM304" s="187" t="s">
        <v>502</v>
      </c>
    </row>
    <row r="305" spans="1:47" s="2" customFormat="1" ht="19.5">
      <c r="A305" s="37"/>
      <c r="B305" s="38"/>
      <c r="C305" s="39"/>
      <c r="D305" s="189" t="s">
        <v>126</v>
      </c>
      <c r="E305" s="39"/>
      <c r="F305" s="190" t="s">
        <v>503</v>
      </c>
      <c r="G305" s="39"/>
      <c r="H305" s="39"/>
      <c r="I305" s="191"/>
      <c r="J305" s="39"/>
      <c r="K305" s="39"/>
      <c r="L305" s="42"/>
      <c r="M305" s="192"/>
      <c r="N305" s="193"/>
      <c r="O305" s="67"/>
      <c r="P305" s="67"/>
      <c r="Q305" s="67"/>
      <c r="R305" s="67"/>
      <c r="S305" s="67"/>
      <c r="T305" s="68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20" t="s">
        <v>126</v>
      </c>
      <c r="AU305" s="20" t="s">
        <v>78</v>
      </c>
    </row>
    <row r="306" spans="1:47" s="2" customFormat="1" ht="12">
      <c r="A306" s="37"/>
      <c r="B306" s="38"/>
      <c r="C306" s="39"/>
      <c r="D306" s="194" t="s">
        <v>127</v>
      </c>
      <c r="E306" s="39"/>
      <c r="F306" s="195" t="s">
        <v>504</v>
      </c>
      <c r="G306" s="39"/>
      <c r="H306" s="39"/>
      <c r="I306" s="191"/>
      <c r="J306" s="39"/>
      <c r="K306" s="39"/>
      <c r="L306" s="42"/>
      <c r="M306" s="192"/>
      <c r="N306" s="193"/>
      <c r="O306" s="67"/>
      <c r="P306" s="67"/>
      <c r="Q306" s="67"/>
      <c r="R306" s="67"/>
      <c r="S306" s="67"/>
      <c r="T306" s="68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20" t="s">
        <v>127</v>
      </c>
      <c r="AU306" s="20" t="s">
        <v>78</v>
      </c>
    </row>
    <row r="307" spans="2:51" s="13" customFormat="1" ht="12">
      <c r="B307" s="197"/>
      <c r="C307" s="198"/>
      <c r="D307" s="189" t="s">
        <v>174</v>
      </c>
      <c r="E307" s="199" t="s">
        <v>19</v>
      </c>
      <c r="F307" s="200" t="s">
        <v>505</v>
      </c>
      <c r="G307" s="198"/>
      <c r="H307" s="201">
        <v>1.514</v>
      </c>
      <c r="I307" s="202"/>
      <c r="J307" s="198"/>
      <c r="K307" s="198"/>
      <c r="L307" s="203"/>
      <c r="M307" s="204"/>
      <c r="N307" s="205"/>
      <c r="O307" s="205"/>
      <c r="P307" s="205"/>
      <c r="Q307" s="205"/>
      <c r="R307" s="205"/>
      <c r="S307" s="205"/>
      <c r="T307" s="206"/>
      <c r="AT307" s="207" t="s">
        <v>174</v>
      </c>
      <c r="AU307" s="207" t="s">
        <v>78</v>
      </c>
      <c r="AV307" s="13" t="s">
        <v>78</v>
      </c>
      <c r="AW307" s="13" t="s">
        <v>30</v>
      </c>
      <c r="AX307" s="13" t="s">
        <v>76</v>
      </c>
      <c r="AY307" s="207" t="s">
        <v>116</v>
      </c>
    </row>
    <row r="308" spans="1:65" s="2" customFormat="1" ht="37.7" customHeight="1">
      <c r="A308" s="37"/>
      <c r="B308" s="38"/>
      <c r="C308" s="176" t="s">
        <v>506</v>
      </c>
      <c r="D308" s="176" t="s">
        <v>119</v>
      </c>
      <c r="E308" s="177" t="s">
        <v>507</v>
      </c>
      <c r="F308" s="178" t="s">
        <v>508</v>
      </c>
      <c r="G308" s="179" t="s">
        <v>244</v>
      </c>
      <c r="H308" s="180">
        <v>24</v>
      </c>
      <c r="I308" s="181"/>
      <c r="J308" s="182">
        <f>ROUND(I308*H308,2)</f>
        <v>0</v>
      </c>
      <c r="K308" s="178" t="s">
        <v>123</v>
      </c>
      <c r="L308" s="42"/>
      <c r="M308" s="183" t="s">
        <v>19</v>
      </c>
      <c r="N308" s="184" t="s">
        <v>39</v>
      </c>
      <c r="O308" s="67"/>
      <c r="P308" s="185">
        <f>O308*H308</f>
        <v>0</v>
      </c>
      <c r="Q308" s="185">
        <v>0.00015</v>
      </c>
      <c r="R308" s="185">
        <f>Q308*H308</f>
        <v>0.0036</v>
      </c>
      <c r="S308" s="185">
        <v>0</v>
      </c>
      <c r="T308" s="186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7" t="s">
        <v>140</v>
      </c>
      <c r="AT308" s="187" t="s">
        <v>119</v>
      </c>
      <c r="AU308" s="187" t="s">
        <v>78</v>
      </c>
      <c r="AY308" s="20" t="s">
        <v>116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20" t="s">
        <v>76</v>
      </c>
      <c r="BK308" s="188">
        <f>ROUND(I308*H308,2)</f>
        <v>0</v>
      </c>
      <c r="BL308" s="20" t="s">
        <v>140</v>
      </c>
      <c r="BM308" s="187" t="s">
        <v>509</v>
      </c>
    </row>
    <row r="309" spans="1:47" s="2" customFormat="1" ht="19.5">
      <c r="A309" s="37"/>
      <c r="B309" s="38"/>
      <c r="C309" s="39"/>
      <c r="D309" s="189" t="s">
        <v>126</v>
      </c>
      <c r="E309" s="39"/>
      <c r="F309" s="190" t="s">
        <v>510</v>
      </c>
      <c r="G309" s="39"/>
      <c r="H309" s="39"/>
      <c r="I309" s="191"/>
      <c r="J309" s="39"/>
      <c r="K309" s="39"/>
      <c r="L309" s="42"/>
      <c r="M309" s="192"/>
      <c r="N309" s="193"/>
      <c r="O309" s="67"/>
      <c r="P309" s="67"/>
      <c r="Q309" s="67"/>
      <c r="R309" s="67"/>
      <c r="S309" s="67"/>
      <c r="T309" s="68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20" t="s">
        <v>126</v>
      </c>
      <c r="AU309" s="20" t="s">
        <v>78</v>
      </c>
    </row>
    <row r="310" spans="1:47" s="2" customFormat="1" ht="12">
      <c r="A310" s="37"/>
      <c r="B310" s="38"/>
      <c r="C310" s="39"/>
      <c r="D310" s="194" t="s">
        <v>127</v>
      </c>
      <c r="E310" s="39"/>
      <c r="F310" s="195" t="s">
        <v>511</v>
      </c>
      <c r="G310" s="39"/>
      <c r="H310" s="39"/>
      <c r="I310" s="191"/>
      <c r="J310" s="39"/>
      <c r="K310" s="39"/>
      <c r="L310" s="42"/>
      <c r="M310" s="192"/>
      <c r="N310" s="193"/>
      <c r="O310" s="67"/>
      <c r="P310" s="67"/>
      <c r="Q310" s="67"/>
      <c r="R310" s="67"/>
      <c r="S310" s="67"/>
      <c r="T310" s="68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20" t="s">
        <v>127</v>
      </c>
      <c r="AU310" s="20" t="s">
        <v>78</v>
      </c>
    </row>
    <row r="311" spans="2:51" s="13" customFormat="1" ht="12">
      <c r="B311" s="197"/>
      <c r="C311" s="198"/>
      <c r="D311" s="189" t="s">
        <v>174</v>
      </c>
      <c r="E311" s="199" t="s">
        <v>19</v>
      </c>
      <c r="F311" s="200" t="s">
        <v>512</v>
      </c>
      <c r="G311" s="198"/>
      <c r="H311" s="201">
        <v>24</v>
      </c>
      <c r="I311" s="202"/>
      <c r="J311" s="198"/>
      <c r="K311" s="198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174</v>
      </c>
      <c r="AU311" s="207" t="s">
        <v>78</v>
      </c>
      <c r="AV311" s="13" t="s">
        <v>78</v>
      </c>
      <c r="AW311" s="13" t="s">
        <v>30</v>
      </c>
      <c r="AX311" s="13" t="s">
        <v>76</v>
      </c>
      <c r="AY311" s="207" t="s">
        <v>116</v>
      </c>
    </row>
    <row r="312" spans="1:65" s="2" customFormat="1" ht="16.5" customHeight="1">
      <c r="A312" s="37"/>
      <c r="B312" s="38"/>
      <c r="C312" s="222" t="s">
        <v>513</v>
      </c>
      <c r="D312" s="222" t="s">
        <v>358</v>
      </c>
      <c r="E312" s="223" t="s">
        <v>514</v>
      </c>
      <c r="F312" s="224" t="s">
        <v>515</v>
      </c>
      <c r="G312" s="225" t="s">
        <v>329</v>
      </c>
      <c r="H312" s="226">
        <v>10.054</v>
      </c>
      <c r="I312" s="227"/>
      <c r="J312" s="228">
        <f>ROUND(I312*H312,2)</f>
        <v>0</v>
      </c>
      <c r="K312" s="224" t="s">
        <v>123</v>
      </c>
      <c r="L312" s="229"/>
      <c r="M312" s="230" t="s">
        <v>19</v>
      </c>
      <c r="N312" s="231" t="s">
        <v>39</v>
      </c>
      <c r="O312" s="67"/>
      <c r="P312" s="185">
        <f>O312*H312</f>
        <v>0</v>
      </c>
      <c r="Q312" s="185">
        <v>1</v>
      </c>
      <c r="R312" s="185">
        <f>Q312*H312</f>
        <v>10.054</v>
      </c>
      <c r="S312" s="185">
        <v>0</v>
      </c>
      <c r="T312" s="18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87" t="s">
        <v>162</v>
      </c>
      <c r="AT312" s="187" t="s">
        <v>358</v>
      </c>
      <c r="AU312" s="187" t="s">
        <v>78</v>
      </c>
      <c r="AY312" s="20" t="s">
        <v>116</v>
      </c>
      <c r="BE312" s="188">
        <f>IF(N312="základní",J312,0)</f>
        <v>0</v>
      </c>
      <c r="BF312" s="188">
        <f>IF(N312="snížená",J312,0)</f>
        <v>0</v>
      </c>
      <c r="BG312" s="188">
        <f>IF(N312="zákl. přenesená",J312,0)</f>
        <v>0</v>
      </c>
      <c r="BH312" s="188">
        <f>IF(N312="sníž. přenesená",J312,0)</f>
        <v>0</v>
      </c>
      <c r="BI312" s="188">
        <f>IF(N312="nulová",J312,0)</f>
        <v>0</v>
      </c>
      <c r="BJ312" s="20" t="s">
        <v>76</v>
      </c>
      <c r="BK312" s="188">
        <f>ROUND(I312*H312,2)</f>
        <v>0</v>
      </c>
      <c r="BL312" s="20" t="s">
        <v>140</v>
      </c>
      <c r="BM312" s="187" t="s">
        <v>516</v>
      </c>
    </row>
    <row r="313" spans="1:47" s="2" customFormat="1" ht="12">
      <c r="A313" s="37"/>
      <c r="B313" s="38"/>
      <c r="C313" s="39"/>
      <c r="D313" s="189" t="s">
        <v>126</v>
      </c>
      <c r="E313" s="39"/>
      <c r="F313" s="190" t="s">
        <v>515</v>
      </c>
      <c r="G313" s="39"/>
      <c r="H313" s="39"/>
      <c r="I313" s="191"/>
      <c r="J313" s="39"/>
      <c r="K313" s="39"/>
      <c r="L313" s="42"/>
      <c r="M313" s="192"/>
      <c r="N313" s="193"/>
      <c r="O313" s="67"/>
      <c r="P313" s="67"/>
      <c r="Q313" s="67"/>
      <c r="R313" s="67"/>
      <c r="S313" s="67"/>
      <c r="T313" s="68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20" t="s">
        <v>126</v>
      </c>
      <c r="AU313" s="20" t="s">
        <v>78</v>
      </c>
    </row>
    <row r="314" spans="2:51" s="13" customFormat="1" ht="22.5">
      <c r="B314" s="197"/>
      <c r="C314" s="198"/>
      <c r="D314" s="189" t="s">
        <v>174</v>
      </c>
      <c r="E314" s="199" t="s">
        <v>19</v>
      </c>
      <c r="F314" s="200" t="s">
        <v>517</v>
      </c>
      <c r="G314" s="198"/>
      <c r="H314" s="201">
        <v>10.054</v>
      </c>
      <c r="I314" s="202"/>
      <c r="J314" s="198"/>
      <c r="K314" s="198"/>
      <c r="L314" s="203"/>
      <c r="M314" s="204"/>
      <c r="N314" s="205"/>
      <c r="O314" s="205"/>
      <c r="P314" s="205"/>
      <c r="Q314" s="205"/>
      <c r="R314" s="205"/>
      <c r="S314" s="205"/>
      <c r="T314" s="206"/>
      <c r="AT314" s="207" t="s">
        <v>174</v>
      </c>
      <c r="AU314" s="207" t="s">
        <v>78</v>
      </c>
      <c r="AV314" s="13" t="s">
        <v>78</v>
      </c>
      <c r="AW314" s="13" t="s">
        <v>30</v>
      </c>
      <c r="AX314" s="13" t="s">
        <v>76</v>
      </c>
      <c r="AY314" s="207" t="s">
        <v>116</v>
      </c>
    </row>
    <row r="315" spans="1:65" s="2" customFormat="1" ht="24.2" customHeight="1">
      <c r="A315" s="37"/>
      <c r="B315" s="38"/>
      <c r="C315" s="176" t="s">
        <v>518</v>
      </c>
      <c r="D315" s="176" t="s">
        <v>119</v>
      </c>
      <c r="E315" s="177" t="s">
        <v>519</v>
      </c>
      <c r="F315" s="178" t="s">
        <v>520</v>
      </c>
      <c r="G315" s="179" t="s">
        <v>444</v>
      </c>
      <c r="H315" s="180">
        <v>10</v>
      </c>
      <c r="I315" s="181"/>
      <c r="J315" s="182">
        <f>ROUND(I315*H315,2)</f>
        <v>0</v>
      </c>
      <c r="K315" s="178" t="s">
        <v>123</v>
      </c>
      <c r="L315" s="42"/>
      <c r="M315" s="183" t="s">
        <v>19</v>
      </c>
      <c r="N315" s="184" t="s">
        <v>39</v>
      </c>
      <c r="O315" s="67"/>
      <c r="P315" s="185">
        <f>O315*H315</f>
        <v>0</v>
      </c>
      <c r="Q315" s="185">
        <v>0.03739</v>
      </c>
      <c r="R315" s="185">
        <f>Q315*H315</f>
        <v>0.3739</v>
      </c>
      <c r="S315" s="185">
        <v>0</v>
      </c>
      <c r="T315" s="186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87" t="s">
        <v>140</v>
      </c>
      <c r="AT315" s="187" t="s">
        <v>119</v>
      </c>
      <c r="AU315" s="187" t="s">
        <v>78</v>
      </c>
      <c r="AY315" s="20" t="s">
        <v>116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20" t="s">
        <v>76</v>
      </c>
      <c r="BK315" s="188">
        <f>ROUND(I315*H315,2)</f>
        <v>0</v>
      </c>
      <c r="BL315" s="20" t="s">
        <v>140</v>
      </c>
      <c r="BM315" s="187" t="s">
        <v>521</v>
      </c>
    </row>
    <row r="316" spans="1:47" s="2" customFormat="1" ht="29.25">
      <c r="A316" s="37"/>
      <c r="B316" s="38"/>
      <c r="C316" s="39"/>
      <c r="D316" s="189" t="s">
        <v>126</v>
      </c>
      <c r="E316" s="39"/>
      <c r="F316" s="190" t="s">
        <v>522</v>
      </c>
      <c r="G316" s="39"/>
      <c r="H316" s="39"/>
      <c r="I316" s="191"/>
      <c r="J316" s="39"/>
      <c r="K316" s="39"/>
      <c r="L316" s="42"/>
      <c r="M316" s="192"/>
      <c r="N316" s="193"/>
      <c r="O316" s="67"/>
      <c r="P316" s="67"/>
      <c r="Q316" s="67"/>
      <c r="R316" s="67"/>
      <c r="S316" s="67"/>
      <c r="T316" s="68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20" t="s">
        <v>126</v>
      </c>
      <c r="AU316" s="20" t="s">
        <v>78</v>
      </c>
    </row>
    <row r="317" spans="1:47" s="2" customFormat="1" ht="12">
      <c r="A317" s="37"/>
      <c r="B317" s="38"/>
      <c r="C317" s="39"/>
      <c r="D317" s="194" t="s">
        <v>127</v>
      </c>
      <c r="E317" s="39"/>
      <c r="F317" s="195" t="s">
        <v>523</v>
      </c>
      <c r="G317" s="39"/>
      <c r="H317" s="39"/>
      <c r="I317" s="191"/>
      <c r="J317" s="39"/>
      <c r="K317" s="39"/>
      <c r="L317" s="42"/>
      <c r="M317" s="192"/>
      <c r="N317" s="193"/>
      <c r="O317" s="67"/>
      <c r="P317" s="67"/>
      <c r="Q317" s="67"/>
      <c r="R317" s="67"/>
      <c r="S317" s="67"/>
      <c r="T317" s="68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20" t="s">
        <v>127</v>
      </c>
      <c r="AU317" s="20" t="s">
        <v>78</v>
      </c>
    </row>
    <row r="318" spans="2:51" s="13" customFormat="1" ht="12">
      <c r="B318" s="197"/>
      <c r="C318" s="198"/>
      <c r="D318" s="189" t="s">
        <v>174</v>
      </c>
      <c r="E318" s="199" t="s">
        <v>19</v>
      </c>
      <c r="F318" s="200" t="s">
        <v>524</v>
      </c>
      <c r="G318" s="198"/>
      <c r="H318" s="201">
        <v>10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174</v>
      </c>
      <c r="AU318" s="207" t="s">
        <v>78</v>
      </c>
      <c r="AV318" s="13" t="s">
        <v>78</v>
      </c>
      <c r="AW318" s="13" t="s">
        <v>30</v>
      </c>
      <c r="AX318" s="13" t="s">
        <v>76</v>
      </c>
      <c r="AY318" s="207" t="s">
        <v>116</v>
      </c>
    </row>
    <row r="319" spans="1:65" s="2" customFormat="1" ht="24.2" customHeight="1">
      <c r="A319" s="37"/>
      <c r="B319" s="38"/>
      <c r="C319" s="222" t="s">
        <v>525</v>
      </c>
      <c r="D319" s="222" t="s">
        <v>358</v>
      </c>
      <c r="E319" s="223" t="s">
        <v>526</v>
      </c>
      <c r="F319" s="224" t="s">
        <v>527</v>
      </c>
      <c r="G319" s="225" t="s">
        <v>444</v>
      </c>
      <c r="H319" s="226">
        <v>10</v>
      </c>
      <c r="I319" s="227"/>
      <c r="J319" s="228">
        <f>ROUND(I319*H319,2)</f>
        <v>0</v>
      </c>
      <c r="K319" s="224" t="s">
        <v>123</v>
      </c>
      <c r="L319" s="229"/>
      <c r="M319" s="230" t="s">
        <v>19</v>
      </c>
      <c r="N319" s="231" t="s">
        <v>39</v>
      </c>
      <c r="O319" s="67"/>
      <c r="P319" s="185">
        <f>O319*H319</f>
        <v>0</v>
      </c>
      <c r="Q319" s="185">
        <v>0.0434</v>
      </c>
      <c r="R319" s="185">
        <f>Q319*H319</f>
        <v>0.434</v>
      </c>
      <c r="S319" s="185">
        <v>0</v>
      </c>
      <c r="T319" s="186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87" t="s">
        <v>162</v>
      </c>
      <c r="AT319" s="187" t="s">
        <v>358</v>
      </c>
      <c r="AU319" s="187" t="s">
        <v>78</v>
      </c>
      <c r="AY319" s="20" t="s">
        <v>116</v>
      </c>
      <c r="BE319" s="188">
        <f>IF(N319="základní",J319,0)</f>
        <v>0</v>
      </c>
      <c r="BF319" s="188">
        <f>IF(N319="snížená",J319,0)</f>
        <v>0</v>
      </c>
      <c r="BG319" s="188">
        <f>IF(N319="zákl. přenesená",J319,0)</f>
        <v>0</v>
      </c>
      <c r="BH319" s="188">
        <f>IF(N319="sníž. přenesená",J319,0)</f>
        <v>0</v>
      </c>
      <c r="BI319" s="188">
        <f>IF(N319="nulová",J319,0)</f>
        <v>0</v>
      </c>
      <c r="BJ319" s="20" t="s">
        <v>76</v>
      </c>
      <c r="BK319" s="188">
        <f>ROUND(I319*H319,2)</f>
        <v>0</v>
      </c>
      <c r="BL319" s="20" t="s">
        <v>140</v>
      </c>
      <c r="BM319" s="187" t="s">
        <v>528</v>
      </c>
    </row>
    <row r="320" spans="1:47" s="2" customFormat="1" ht="12">
      <c r="A320" s="37"/>
      <c r="B320" s="38"/>
      <c r="C320" s="39"/>
      <c r="D320" s="189" t="s">
        <v>126</v>
      </c>
      <c r="E320" s="39"/>
      <c r="F320" s="190" t="s">
        <v>527</v>
      </c>
      <c r="G320" s="39"/>
      <c r="H320" s="39"/>
      <c r="I320" s="191"/>
      <c r="J320" s="39"/>
      <c r="K320" s="39"/>
      <c r="L320" s="42"/>
      <c r="M320" s="192"/>
      <c r="N320" s="193"/>
      <c r="O320" s="67"/>
      <c r="P320" s="67"/>
      <c r="Q320" s="67"/>
      <c r="R320" s="67"/>
      <c r="S320" s="67"/>
      <c r="T320" s="6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20" t="s">
        <v>126</v>
      </c>
      <c r="AU320" s="20" t="s">
        <v>78</v>
      </c>
    </row>
    <row r="321" spans="1:65" s="2" customFormat="1" ht="24.2" customHeight="1">
      <c r="A321" s="37"/>
      <c r="B321" s="38"/>
      <c r="C321" s="176" t="s">
        <v>529</v>
      </c>
      <c r="D321" s="176" t="s">
        <v>119</v>
      </c>
      <c r="E321" s="177" t="s">
        <v>530</v>
      </c>
      <c r="F321" s="178" t="s">
        <v>531</v>
      </c>
      <c r="G321" s="179" t="s">
        <v>444</v>
      </c>
      <c r="H321" s="180">
        <v>35</v>
      </c>
      <c r="I321" s="181"/>
      <c r="J321" s="182">
        <f>ROUND(I321*H321,2)</f>
        <v>0</v>
      </c>
      <c r="K321" s="178" t="s">
        <v>123</v>
      </c>
      <c r="L321" s="42"/>
      <c r="M321" s="183" t="s">
        <v>19</v>
      </c>
      <c r="N321" s="184" t="s">
        <v>39</v>
      </c>
      <c r="O321" s="67"/>
      <c r="P321" s="185">
        <f>O321*H321</f>
        <v>0</v>
      </c>
      <c r="Q321" s="185">
        <v>0.03739</v>
      </c>
      <c r="R321" s="185">
        <f>Q321*H321</f>
        <v>1.30865</v>
      </c>
      <c r="S321" s="185">
        <v>0</v>
      </c>
      <c r="T321" s="186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87" t="s">
        <v>140</v>
      </c>
      <c r="AT321" s="187" t="s">
        <v>119</v>
      </c>
      <c r="AU321" s="187" t="s">
        <v>78</v>
      </c>
      <c r="AY321" s="20" t="s">
        <v>116</v>
      </c>
      <c r="BE321" s="188">
        <f>IF(N321="základní",J321,0)</f>
        <v>0</v>
      </c>
      <c r="BF321" s="188">
        <f>IF(N321="snížená",J321,0)</f>
        <v>0</v>
      </c>
      <c r="BG321" s="188">
        <f>IF(N321="zákl. přenesená",J321,0)</f>
        <v>0</v>
      </c>
      <c r="BH321" s="188">
        <f>IF(N321="sníž. přenesená",J321,0)</f>
        <v>0</v>
      </c>
      <c r="BI321" s="188">
        <f>IF(N321="nulová",J321,0)</f>
        <v>0</v>
      </c>
      <c r="BJ321" s="20" t="s">
        <v>76</v>
      </c>
      <c r="BK321" s="188">
        <f>ROUND(I321*H321,2)</f>
        <v>0</v>
      </c>
      <c r="BL321" s="20" t="s">
        <v>140</v>
      </c>
      <c r="BM321" s="187" t="s">
        <v>532</v>
      </c>
    </row>
    <row r="322" spans="1:47" s="2" customFormat="1" ht="29.25">
      <c r="A322" s="37"/>
      <c r="B322" s="38"/>
      <c r="C322" s="39"/>
      <c r="D322" s="189" t="s">
        <v>126</v>
      </c>
      <c r="E322" s="39"/>
      <c r="F322" s="190" t="s">
        <v>533</v>
      </c>
      <c r="G322" s="39"/>
      <c r="H322" s="39"/>
      <c r="I322" s="191"/>
      <c r="J322" s="39"/>
      <c r="K322" s="39"/>
      <c r="L322" s="42"/>
      <c r="M322" s="192"/>
      <c r="N322" s="193"/>
      <c r="O322" s="67"/>
      <c r="P322" s="67"/>
      <c r="Q322" s="67"/>
      <c r="R322" s="67"/>
      <c r="S322" s="67"/>
      <c r="T322" s="68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20" t="s">
        <v>126</v>
      </c>
      <c r="AU322" s="20" t="s">
        <v>78</v>
      </c>
    </row>
    <row r="323" spans="1:47" s="2" customFormat="1" ht="12">
      <c r="A323" s="37"/>
      <c r="B323" s="38"/>
      <c r="C323" s="39"/>
      <c r="D323" s="194" t="s">
        <v>127</v>
      </c>
      <c r="E323" s="39"/>
      <c r="F323" s="195" t="s">
        <v>534</v>
      </c>
      <c r="G323" s="39"/>
      <c r="H323" s="39"/>
      <c r="I323" s="191"/>
      <c r="J323" s="39"/>
      <c r="K323" s="39"/>
      <c r="L323" s="42"/>
      <c r="M323" s="192"/>
      <c r="N323" s="193"/>
      <c r="O323" s="67"/>
      <c r="P323" s="67"/>
      <c r="Q323" s="67"/>
      <c r="R323" s="67"/>
      <c r="S323" s="67"/>
      <c r="T323" s="68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20" t="s">
        <v>127</v>
      </c>
      <c r="AU323" s="20" t="s">
        <v>78</v>
      </c>
    </row>
    <row r="324" spans="2:51" s="13" customFormat="1" ht="12">
      <c r="B324" s="197"/>
      <c r="C324" s="198"/>
      <c r="D324" s="189" t="s">
        <v>174</v>
      </c>
      <c r="E324" s="199" t="s">
        <v>19</v>
      </c>
      <c r="F324" s="200" t="s">
        <v>535</v>
      </c>
      <c r="G324" s="198"/>
      <c r="H324" s="201">
        <v>35</v>
      </c>
      <c r="I324" s="202"/>
      <c r="J324" s="198"/>
      <c r="K324" s="198"/>
      <c r="L324" s="203"/>
      <c r="M324" s="204"/>
      <c r="N324" s="205"/>
      <c r="O324" s="205"/>
      <c r="P324" s="205"/>
      <c r="Q324" s="205"/>
      <c r="R324" s="205"/>
      <c r="S324" s="205"/>
      <c r="T324" s="206"/>
      <c r="AT324" s="207" t="s">
        <v>174</v>
      </c>
      <c r="AU324" s="207" t="s">
        <v>78</v>
      </c>
      <c r="AV324" s="13" t="s">
        <v>78</v>
      </c>
      <c r="AW324" s="13" t="s">
        <v>30</v>
      </c>
      <c r="AX324" s="13" t="s">
        <v>76</v>
      </c>
      <c r="AY324" s="207" t="s">
        <v>116</v>
      </c>
    </row>
    <row r="325" spans="1:65" s="2" customFormat="1" ht="24.2" customHeight="1">
      <c r="A325" s="37"/>
      <c r="B325" s="38"/>
      <c r="C325" s="222" t="s">
        <v>536</v>
      </c>
      <c r="D325" s="222" t="s">
        <v>358</v>
      </c>
      <c r="E325" s="223" t="s">
        <v>526</v>
      </c>
      <c r="F325" s="224" t="s">
        <v>527</v>
      </c>
      <c r="G325" s="225" t="s">
        <v>444</v>
      </c>
      <c r="H325" s="226">
        <v>35</v>
      </c>
      <c r="I325" s="227"/>
      <c r="J325" s="228">
        <f>ROUND(I325*H325,2)</f>
        <v>0</v>
      </c>
      <c r="K325" s="224" t="s">
        <v>123</v>
      </c>
      <c r="L325" s="229"/>
      <c r="M325" s="230" t="s">
        <v>19</v>
      </c>
      <c r="N325" s="231" t="s">
        <v>39</v>
      </c>
      <c r="O325" s="67"/>
      <c r="P325" s="185">
        <f>O325*H325</f>
        <v>0</v>
      </c>
      <c r="Q325" s="185">
        <v>0.0434</v>
      </c>
      <c r="R325" s="185">
        <f>Q325*H325</f>
        <v>1.5190000000000001</v>
      </c>
      <c r="S325" s="185">
        <v>0</v>
      </c>
      <c r="T325" s="186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87" t="s">
        <v>162</v>
      </c>
      <c r="AT325" s="187" t="s">
        <v>358</v>
      </c>
      <c r="AU325" s="187" t="s">
        <v>78</v>
      </c>
      <c r="AY325" s="20" t="s">
        <v>116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20" t="s">
        <v>76</v>
      </c>
      <c r="BK325" s="188">
        <f>ROUND(I325*H325,2)</f>
        <v>0</v>
      </c>
      <c r="BL325" s="20" t="s">
        <v>140</v>
      </c>
      <c r="BM325" s="187" t="s">
        <v>537</v>
      </c>
    </row>
    <row r="326" spans="1:47" s="2" customFormat="1" ht="12">
      <c r="A326" s="37"/>
      <c r="B326" s="38"/>
      <c r="C326" s="39"/>
      <c r="D326" s="189" t="s">
        <v>126</v>
      </c>
      <c r="E326" s="39"/>
      <c r="F326" s="190" t="s">
        <v>527</v>
      </c>
      <c r="G326" s="39"/>
      <c r="H326" s="39"/>
      <c r="I326" s="191"/>
      <c r="J326" s="39"/>
      <c r="K326" s="39"/>
      <c r="L326" s="42"/>
      <c r="M326" s="192"/>
      <c r="N326" s="193"/>
      <c r="O326" s="67"/>
      <c r="P326" s="67"/>
      <c r="Q326" s="67"/>
      <c r="R326" s="67"/>
      <c r="S326" s="67"/>
      <c r="T326" s="68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20" t="s">
        <v>126</v>
      </c>
      <c r="AU326" s="20" t="s">
        <v>78</v>
      </c>
    </row>
    <row r="327" spans="1:65" s="2" customFormat="1" ht="24.2" customHeight="1">
      <c r="A327" s="37"/>
      <c r="B327" s="38"/>
      <c r="C327" s="176" t="s">
        <v>538</v>
      </c>
      <c r="D327" s="176" t="s">
        <v>119</v>
      </c>
      <c r="E327" s="177" t="s">
        <v>539</v>
      </c>
      <c r="F327" s="178" t="s">
        <v>540</v>
      </c>
      <c r="G327" s="179" t="s">
        <v>221</v>
      </c>
      <c r="H327" s="180">
        <v>10</v>
      </c>
      <c r="I327" s="181"/>
      <c r="J327" s="182">
        <f>ROUND(I327*H327,2)</f>
        <v>0</v>
      </c>
      <c r="K327" s="178" t="s">
        <v>123</v>
      </c>
      <c r="L327" s="42"/>
      <c r="M327" s="183" t="s">
        <v>19</v>
      </c>
      <c r="N327" s="184" t="s">
        <v>39</v>
      </c>
      <c r="O327" s="67"/>
      <c r="P327" s="185">
        <f>O327*H327</f>
        <v>0</v>
      </c>
      <c r="Q327" s="185">
        <v>0.00071</v>
      </c>
      <c r="R327" s="185">
        <f>Q327*H327</f>
        <v>0.0071</v>
      </c>
      <c r="S327" s="185">
        <v>0</v>
      </c>
      <c r="T327" s="18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87" t="s">
        <v>140</v>
      </c>
      <c r="AT327" s="187" t="s">
        <v>119</v>
      </c>
      <c r="AU327" s="187" t="s">
        <v>78</v>
      </c>
      <c r="AY327" s="20" t="s">
        <v>116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20" t="s">
        <v>76</v>
      </c>
      <c r="BK327" s="188">
        <f>ROUND(I327*H327,2)</f>
        <v>0</v>
      </c>
      <c r="BL327" s="20" t="s">
        <v>140</v>
      </c>
      <c r="BM327" s="187" t="s">
        <v>541</v>
      </c>
    </row>
    <row r="328" spans="1:47" s="2" customFormat="1" ht="19.5">
      <c r="A328" s="37"/>
      <c r="B328" s="38"/>
      <c r="C328" s="39"/>
      <c r="D328" s="189" t="s">
        <v>126</v>
      </c>
      <c r="E328" s="39"/>
      <c r="F328" s="190" t="s">
        <v>542</v>
      </c>
      <c r="G328" s="39"/>
      <c r="H328" s="39"/>
      <c r="I328" s="191"/>
      <c r="J328" s="39"/>
      <c r="K328" s="39"/>
      <c r="L328" s="42"/>
      <c r="M328" s="192"/>
      <c r="N328" s="193"/>
      <c r="O328" s="67"/>
      <c r="P328" s="67"/>
      <c r="Q328" s="67"/>
      <c r="R328" s="67"/>
      <c r="S328" s="67"/>
      <c r="T328" s="68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20" t="s">
        <v>126</v>
      </c>
      <c r="AU328" s="20" t="s">
        <v>78</v>
      </c>
    </row>
    <row r="329" spans="1:47" s="2" customFormat="1" ht="12">
      <c r="A329" s="37"/>
      <c r="B329" s="38"/>
      <c r="C329" s="39"/>
      <c r="D329" s="194" t="s">
        <v>127</v>
      </c>
      <c r="E329" s="39"/>
      <c r="F329" s="195" t="s">
        <v>543</v>
      </c>
      <c r="G329" s="39"/>
      <c r="H329" s="39"/>
      <c r="I329" s="191"/>
      <c r="J329" s="39"/>
      <c r="K329" s="39"/>
      <c r="L329" s="42"/>
      <c r="M329" s="192"/>
      <c r="N329" s="193"/>
      <c r="O329" s="67"/>
      <c r="P329" s="67"/>
      <c r="Q329" s="67"/>
      <c r="R329" s="67"/>
      <c r="S329" s="67"/>
      <c r="T329" s="68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20" t="s">
        <v>127</v>
      </c>
      <c r="AU329" s="20" t="s">
        <v>78</v>
      </c>
    </row>
    <row r="330" spans="2:51" s="13" customFormat="1" ht="12">
      <c r="B330" s="197"/>
      <c r="C330" s="198"/>
      <c r="D330" s="189" t="s">
        <v>174</v>
      </c>
      <c r="E330" s="199" t="s">
        <v>19</v>
      </c>
      <c r="F330" s="200" t="s">
        <v>544</v>
      </c>
      <c r="G330" s="198"/>
      <c r="H330" s="201">
        <v>10</v>
      </c>
      <c r="I330" s="202"/>
      <c r="J330" s="198"/>
      <c r="K330" s="198"/>
      <c r="L330" s="203"/>
      <c r="M330" s="204"/>
      <c r="N330" s="205"/>
      <c r="O330" s="205"/>
      <c r="P330" s="205"/>
      <c r="Q330" s="205"/>
      <c r="R330" s="205"/>
      <c r="S330" s="205"/>
      <c r="T330" s="206"/>
      <c r="AT330" s="207" t="s">
        <v>174</v>
      </c>
      <c r="AU330" s="207" t="s">
        <v>78</v>
      </c>
      <c r="AV330" s="13" t="s">
        <v>78</v>
      </c>
      <c r="AW330" s="13" t="s">
        <v>30</v>
      </c>
      <c r="AX330" s="13" t="s">
        <v>76</v>
      </c>
      <c r="AY330" s="207" t="s">
        <v>116</v>
      </c>
    </row>
    <row r="331" spans="1:65" s="2" customFormat="1" ht="21.75" customHeight="1">
      <c r="A331" s="37"/>
      <c r="B331" s="38"/>
      <c r="C331" s="222" t="s">
        <v>545</v>
      </c>
      <c r="D331" s="222" t="s">
        <v>358</v>
      </c>
      <c r="E331" s="223" t="s">
        <v>546</v>
      </c>
      <c r="F331" s="224" t="s">
        <v>547</v>
      </c>
      <c r="G331" s="225" t="s">
        <v>329</v>
      </c>
      <c r="H331" s="226">
        <v>0.063</v>
      </c>
      <c r="I331" s="227"/>
      <c r="J331" s="228">
        <f>ROUND(I331*H331,2)</f>
        <v>0</v>
      </c>
      <c r="K331" s="224" t="s">
        <v>123</v>
      </c>
      <c r="L331" s="229"/>
      <c r="M331" s="230" t="s">
        <v>19</v>
      </c>
      <c r="N331" s="231" t="s">
        <v>39</v>
      </c>
      <c r="O331" s="67"/>
      <c r="P331" s="185">
        <f>O331*H331</f>
        <v>0</v>
      </c>
      <c r="Q331" s="185">
        <v>1</v>
      </c>
      <c r="R331" s="185">
        <f>Q331*H331</f>
        <v>0.063</v>
      </c>
      <c r="S331" s="185">
        <v>0</v>
      </c>
      <c r="T331" s="18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87" t="s">
        <v>162</v>
      </c>
      <c r="AT331" s="187" t="s">
        <v>358</v>
      </c>
      <c r="AU331" s="187" t="s">
        <v>78</v>
      </c>
      <c r="AY331" s="20" t="s">
        <v>116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20" t="s">
        <v>76</v>
      </c>
      <c r="BK331" s="188">
        <f>ROUND(I331*H331,2)</f>
        <v>0</v>
      </c>
      <c r="BL331" s="20" t="s">
        <v>140</v>
      </c>
      <c r="BM331" s="187" t="s">
        <v>548</v>
      </c>
    </row>
    <row r="332" spans="1:47" s="2" customFormat="1" ht="12">
      <c r="A332" s="37"/>
      <c r="B332" s="38"/>
      <c r="C332" s="39"/>
      <c r="D332" s="189" t="s">
        <v>126</v>
      </c>
      <c r="E332" s="39"/>
      <c r="F332" s="190" t="s">
        <v>547</v>
      </c>
      <c r="G332" s="39"/>
      <c r="H332" s="39"/>
      <c r="I332" s="191"/>
      <c r="J332" s="39"/>
      <c r="K332" s="39"/>
      <c r="L332" s="42"/>
      <c r="M332" s="192"/>
      <c r="N332" s="193"/>
      <c r="O332" s="67"/>
      <c r="P332" s="67"/>
      <c r="Q332" s="67"/>
      <c r="R332" s="67"/>
      <c r="S332" s="67"/>
      <c r="T332" s="68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20" t="s">
        <v>126</v>
      </c>
      <c r="AU332" s="20" t="s">
        <v>78</v>
      </c>
    </row>
    <row r="333" spans="1:47" s="2" customFormat="1" ht="19.5">
      <c r="A333" s="37"/>
      <c r="B333" s="38"/>
      <c r="C333" s="39"/>
      <c r="D333" s="189" t="s">
        <v>129</v>
      </c>
      <c r="E333" s="39"/>
      <c r="F333" s="196" t="s">
        <v>549</v>
      </c>
      <c r="G333" s="39"/>
      <c r="H333" s="39"/>
      <c r="I333" s="191"/>
      <c r="J333" s="39"/>
      <c r="K333" s="39"/>
      <c r="L333" s="42"/>
      <c r="M333" s="192"/>
      <c r="N333" s="193"/>
      <c r="O333" s="67"/>
      <c r="P333" s="67"/>
      <c r="Q333" s="67"/>
      <c r="R333" s="67"/>
      <c r="S333" s="67"/>
      <c r="T333" s="68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20" t="s">
        <v>129</v>
      </c>
      <c r="AU333" s="20" t="s">
        <v>78</v>
      </c>
    </row>
    <row r="334" spans="2:51" s="13" customFormat="1" ht="22.5">
      <c r="B334" s="197"/>
      <c r="C334" s="198"/>
      <c r="D334" s="189" t="s">
        <v>174</v>
      </c>
      <c r="E334" s="199" t="s">
        <v>19</v>
      </c>
      <c r="F334" s="200" t="s">
        <v>550</v>
      </c>
      <c r="G334" s="198"/>
      <c r="H334" s="201">
        <v>0.063</v>
      </c>
      <c r="I334" s="202"/>
      <c r="J334" s="198"/>
      <c r="K334" s="198"/>
      <c r="L334" s="203"/>
      <c r="M334" s="204"/>
      <c r="N334" s="205"/>
      <c r="O334" s="205"/>
      <c r="P334" s="205"/>
      <c r="Q334" s="205"/>
      <c r="R334" s="205"/>
      <c r="S334" s="205"/>
      <c r="T334" s="206"/>
      <c r="AT334" s="207" t="s">
        <v>174</v>
      </c>
      <c r="AU334" s="207" t="s">
        <v>78</v>
      </c>
      <c r="AV334" s="13" t="s">
        <v>78</v>
      </c>
      <c r="AW334" s="13" t="s">
        <v>30</v>
      </c>
      <c r="AX334" s="13" t="s">
        <v>76</v>
      </c>
      <c r="AY334" s="207" t="s">
        <v>116</v>
      </c>
    </row>
    <row r="335" spans="1:65" s="2" customFormat="1" ht="24.2" customHeight="1">
      <c r="A335" s="37"/>
      <c r="B335" s="38"/>
      <c r="C335" s="222" t="s">
        <v>551</v>
      </c>
      <c r="D335" s="222" t="s">
        <v>358</v>
      </c>
      <c r="E335" s="223" t="s">
        <v>552</v>
      </c>
      <c r="F335" s="224" t="s">
        <v>553</v>
      </c>
      <c r="G335" s="225" t="s">
        <v>329</v>
      </c>
      <c r="H335" s="226">
        <v>0.077</v>
      </c>
      <c r="I335" s="227"/>
      <c r="J335" s="228">
        <f>ROUND(I335*H335,2)</f>
        <v>0</v>
      </c>
      <c r="K335" s="224" t="s">
        <v>123</v>
      </c>
      <c r="L335" s="229"/>
      <c r="M335" s="230" t="s">
        <v>19</v>
      </c>
      <c r="N335" s="231" t="s">
        <v>39</v>
      </c>
      <c r="O335" s="67"/>
      <c r="P335" s="185">
        <f>O335*H335</f>
        <v>0</v>
      </c>
      <c r="Q335" s="185">
        <v>1</v>
      </c>
      <c r="R335" s="185">
        <f>Q335*H335</f>
        <v>0.077</v>
      </c>
      <c r="S335" s="185">
        <v>0</v>
      </c>
      <c r="T335" s="186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87" t="s">
        <v>162</v>
      </c>
      <c r="AT335" s="187" t="s">
        <v>358</v>
      </c>
      <c r="AU335" s="187" t="s">
        <v>78</v>
      </c>
      <c r="AY335" s="20" t="s">
        <v>116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20" t="s">
        <v>76</v>
      </c>
      <c r="BK335" s="188">
        <f>ROUND(I335*H335,2)</f>
        <v>0</v>
      </c>
      <c r="BL335" s="20" t="s">
        <v>140</v>
      </c>
      <c r="BM335" s="187" t="s">
        <v>554</v>
      </c>
    </row>
    <row r="336" spans="1:47" s="2" customFormat="1" ht="19.5">
      <c r="A336" s="37"/>
      <c r="B336" s="38"/>
      <c r="C336" s="39"/>
      <c r="D336" s="189" t="s">
        <v>126</v>
      </c>
      <c r="E336" s="39"/>
      <c r="F336" s="190" t="s">
        <v>553</v>
      </c>
      <c r="G336" s="39"/>
      <c r="H336" s="39"/>
      <c r="I336" s="191"/>
      <c r="J336" s="39"/>
      <c r="K336" s="39"/>
      <c r="L336" s="42"/>
      <c r="M336" s="192"/>
      <c r="N336" s="193"/>
      <c r="O336" s="67"/>
      <c r="P336" s="67"/>
      <c r="Q336" s="67"/>
      <c r="R336" s="67"/>
      <c r="S336" s="67"/>
      <c r="T336" s="68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20" t="s">
        <v>126</v>
      </c>
      <c r="AU336" s="20" t="s">
        <v>78</v>
      </c>
    </row>
    <row r="337" spans="1:47" s="2" customFormat="1" ht="19.5">
      <c r="A337" s="37"/>
      <c r="B337" s="38"/>
      <c r="C337" s="39"/>
      <c r="D337" s="189" t="s">
        <v>129</v>
      </c>
      <c r="E337" s="39"/>
      <c r="F337" s="196" t="s">
        <v>555</v>
      </c>
      <c r="G337" s="39"/>
      <c r="H337" s="39"/>
      <c r="I337" s="191"/>
      <c r="J337" s="39"/>
      <c r="K337" s="39"/>
      <c r="L337" s="42"/>
      <c r="M337" s="192"/>
      <c r="N337" s="193"/>
      <c r="O337" s="67"/>
      <c r="P337" s="67"/>
      <c r="Q337" s="67"/>
      <c r="R337" s="67"/>
      <c r="S337" s="67"/>
      <c r="T337" s="68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20" t="s">
        <v>129</v>
      </c>
      <c r="AU337" s="20" t="s">
        <v>78</v>
      </c>
    </row>
    <row r="338" spans="2:51" s="13" customFormat="1" ht="12">
      <c r="B338" s="197"/>
      <c r="C338" s="198"/>
      <c r="D338" s="189" t="s">
        <v>174</v>
      </c>
      <c r="E338" s="199" t="s">
        <v>19</v>
      </c>
      <c r="F338" s="200" t="s">
        <v>556</v>
      </c>
      <c r="G338" s="198"/>
      <c r="H338" s="201">
        <v>0.077</v>
      </c>
      <c r="I338" s="202"/>
      <c r="J338" s="198"/>
      <c r="K338" s="198"/>
      <c r="L338" s="203"/>
      <c r="M338" s="204"/>
      <c r="N338" s="205"/>
      <c r="O338" s="205"/>
      <c r="P338" s="205"/>
      <c r="Q338" s="205"/>
      <c r="R338" s="205"/>
      <c r="S338" s="205"/>
      <c r="T338" s="206"/>
      <c r="AT338" s="207" t="s">
        <v>174</v>
      </c>
      <c r="AU338" s="207" t="s">
        <v>78</v>
      </c>
      <c r="AV338" s="13" t="s">
        <v>78</v>
      </c>
      <c r="AW338" s="13" t="s">
        <v>30</v>
      </c>
      <c r="AX338" s="13" t="s">
        <v>76</v>
      </c>
      <c r="AY338" s="207" t="s">
        <v>116</v>
      </c>
    </row>
    <row r="339" spans="1:65" s="2" customFormat="1" ht="24.2" customHeight="1">
      <c r="A339" s="37"/>
      <c r="B339" s="38"/>
      <c r="C339" s="222" t="s">
        <v>557</v>
      </c>
      <c r="D339" s="222" t="s">
        <v>358</v>
      </c>
      <c r="E339" s="223" t="s">
        <v>558</v>
      </c>
      <c r="F339" s="224" t="s">
        <v>559</v>
      </c>
      <c r="G339" s="225" t="s">
        <v>444</v>
      </c>
      <c r="H339" s="226">
        <v>1</v>
      </c>
      <c r="I339" s="227"/>
      <c r="J339" s="228">
        <f>ROUND(I339*H339,2)</f>
        <v>0</v>
      </c>
      <c r="K339" s="224" t="s">
        <v>123</v>
      </c>
      <c r="L339" s="229"/>
      <c r="M339" s="230" t="s">
        <v>19</v>
      </c>
      <c r="N339" s="231" t="s">
        <v>39</v>
      </c>
      <c r="O339" s="67"/>
      <c r="P339" s="185">
        <f>O339*H339</f>
        <v>0</v>
      </c>
      <c r="Q339" s="185">
        <v>0.0219</v>
      </c>
      <c r="R339" s="185">
        <f>Q339*H339</f>
        <v>0.0219</v>
      </c>
      <c r="S339" s="185">
        <v>0</v>
      </c>
      <c r="T339" s="18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87" t="s">
        <v>162</v>
      </c>
      <c r="AT339" s="187" t="s">
        <v>358</v>
      </c>
      <c r="AU339" s="187" t="s">
        <v>78</v>
      </c>
      <c r="AY339" s="20" t="s">
        <v>116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20" t="s">
        <v>76</v>
      </c>
      <c r="BK339" s="188">
        <f>ROUND(I339*H339,2)</f>
        <v>0</v>
      </c>
      <c r="BL339" s="20" t="s">
        <v>140</v>
      </c>
      <c r="BM339" s="187" t="s">
        <v>560</v>
      </c>
    </row>
    <row r="340" spans="1:47" s="2" customFormat="1" ht="12">
      <c r="A340" s="37"/>
      <c r="B340" s="38"/>
      <c r="C340" s="39"/>
      <c r="D340" s="189" t="s">
        <v>126</v>
      </c>
      <c r="E340" s="39"/>
      <c r="F340" s="190" t="s">
        <v>559</v>
      </c>
      <c r="G340" s="39"/>
      <c r="H340" s="39"/>
      <c r="I340" s="191"/>
      <c r="J340" s="39"/>
      <c r="K340" s="39"/>
      <c r="L340" s="42"/>
      <c r="M340" s="192"/>
      <c r="N340" s="193"/>
      <c r="O340" s="67"/>
      <c r="P340" s="67"/>
      <c r="Q340" s="67"/>
      <c r="R340" s="67"/>
      <c r="S340" s="67"/>
      <c r="T340" s="68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20" t="s">
        <v>126</v>
      </c>
      <c r="AU340" s="20" t="s">
        <v>78</v>
      </c>
    </row>
    <row r="341" spans="1:47" s="2" customFormat="1" ht="19.5">
      <c r="A341" s="37"/>
      <c r="B341" s="38"/>
      <c r="C341" s="39"/>
      <c r="D341" s="189" t="s">
        <v>129</v>
      </c>
      <c r="E341" s="39"/>
      <c r="F341" s="196" t="s">
        <v>561</v>
      </c>
      <c r="G341" s="39"/>
      <c r="H341" s="39"/>
      <c r="I341" s="191"/>
      <c r="J341" s="39"/>
      <c r="K341" s="39"/>
      <c r="L341" s="42"/>
      <c r="M341" s="192"/>
      <c r="N341" s="193"/>
      <c r="O341" s="67"/>
      <c r="P341" s="67"/>
      <c r="Q341" s="67"/>
      <c r="R341" s="67"/>
      <c r="S341" s="67"/>
      <c r="T341" s="68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20" t="s">
        <v>129</v>
      </c>
      <c r="AU341" s="20" t="s">
        <v>78</v>
      </c>
    </row>
    <row r="342" spans="2:51" s="13" customFormat="1" ht="22.5">
      <c r="B342" s="197"/>
      <c r="C342" s="198"/>
      <c r="D342" s="189" t="s">
        <v>174</v>
      </c>
      <c r="E342" s="199" t="s">
        <v>19</v>
      </c>
      <c r="F342" s="200" t="s">
        <v>562</v>
      </c>
      <c r="G342" s="198"/>
      <c r="H342" s="201">
        <v>1</v>
      </c>
      <c r="I342" s="202"/>
      <c r="J342" s="198"/>
      <c r="K342" s="198"/>
      <c r="L342" s="203"/>
      <c r="M342" s="204"/>
      <c r="N342" s="205"/>
      <c r="O342" s="205"/>
      <c r="P342" s="205"/>
      <c r="Q342" s="205"/>
      <c r="R342" s="205"/>
      <c r="S342" s="205"/>
      <c r="T342" s="206"/>
      <c r="AT342" s="207" t="s">
        <v>174</v>
      </c>
      <c r="AU342" s="207" t="s">
        <v>78</v>
      </c>
      <c r="AV342" s="13" t="s">
        <v>78</v>
      </c>
      <c r="AW342" s="13" t="s">
        <v>30</v>
      </c>
      <c r="AX342" s="13" t="s">
        <v>76</v>
      </c>
      <c r="AY342" s="207" t="s">
        <v>116</v>
      </c>
    </row>
    <row r="343" spans="2:63" s="12" customFormat="1" ht="22.7" customHeight="1">
      <c r="B343" s="160"/>
      <c r="C343" s="161"/>
      <c r="D343" s="162" t="s">
        <v>67</v>
      </c>
      <c r="E343" s="174" t="s">
        <v>135</v>
      </c>
      <c r="F343" s="174" t="s">
        <v>563</v>
      </c>
      <c r="G343" s="161"/>
      <c r="H343" s="161"/>
      <c r="I343" s="164"/>
      <c r="J343" s="175">
        <f>BK343</f>
        <v>0</v>
      </c>
      <c r="K343" s="161"/>
      <c r="L343" s="166"/>
      <c r="M343" s="167"/>
      <c r="N343" s="168"/>
      <c r="O343" s="168"/>
      <c r="P343" s="169">
        <f>SUM(P344:P396)</f>
        <v>0</v>
      </c>
      <c r="Q343" s="168"/>
      <c r="R343" s="169">
        <f>SUM(R344:R396)</f>
        <v>3.74801976</v>
      </c>
      <c r="S343" s="168"/>
      <c r="T343" s="170">
        <f>SUM(T344:T396)</f>
        <v>0</v>
      </c>
      <c r="AR343" s="171" t="s">
        <v>76</v>
      </c>
      <c r="AT343" s="172" t="s">
        <v>67</v>
      </c>
      <c r="AU343" s="172" t="s">
        <v>76</v>
      </c>
      <c r="AY343" s="171" t="s">
        <v>116</v>
      </c>
      <c r="BK343" s="173">
        <f>SUM(BK344:BK396)</f>
        <v>0</v>
      </c>
    </row>
    <row r="344" spans="1:65" s="2" customFormat="1" ht="16.5" customHeight="1">
      <c r="A344" s="37"/>
      <c r="B344" s="38"/>
      <c r="C344" s="176" t="s">
        <v>564</v>
      </c>
      <c r="D344" s="176" t="s">
        <v>119</v>
      </c>
      <c r="E344" s="177" t="s">
        <v>565</v>
      </c>
      <c r="F344" s="178" t="s">
        <v>566</v>
      </c>
      <c r="G344" s="179" t="s">
        <v>258</v>
      </c>
      <c r="H344" s="180">
        <v>7.68</v>
      </c>
      <c r="I344" s="181"/>
      <c r="J344" s="182">
        <f>ROUND(I344*H344,2)</f>
        <v>0</v>
      </c>
      <c r="K344" s="178" t="s">
        <v>123</v>
      </c>
      <c r="L344" s="42"/>
      <c r="M344" s="183" t="s">
        <v>19</v>
      </c>
      <c r="N344" s="184" t="s">
        <v>39</v>
      </c>
      <c r="O344" s="67"/>
      <c r="P344" s="185">
        <f>O344*H344</f>
        <v>0</v>
      </c>
      <c r="Q344" s="185">
        <v>0</v>
      </c>
      <c r="R344" s="185">
        <f>Q344*H344</f>
        <v>0</v>
      </c>
      <c r="S344" s="185">
        <v>0</v>
      </c>
      <c r="T344" s="18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87" t="s">
        <v>140</v>
      </c>
      <c r="AT344" s="187" t="s">
        <v>119</v>
      </c>
      <c r="AU344" s="187" t="s">
        <v>78</v>
      </c>
      <c r="AY344" s="20" t="s">
        <v>116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20" t="s">
        <v>76</v>
      </c>
      <c r="BK344" s="188">
        <f>ROUND(I344*H344,2)</f>
        <v>0</v>
      </c>
      <c r="BL344" s="20" t="s">
        <v>140</v>
      </c>
      <c r="BM344" s="187" t="s">
        <v>567</v>
      </c>
    </row>
    <row r="345" spans="1:47" s="2" customFormat="1" ht="12">
      <c r="A345" s="37"/>
      <c r="B345" s="38"/>
      <c r="C345" s="39"/>
      <c r="D345" s="189" t="s">
        <v>126</v>
      </c>
      <c r="E345" s="39"/>
      <c r="F345" s="190" t="s">
        <v>568</v>
      </c>
      <c r="G345" s="39"/>
      <c r="H345" s="39"/>
      <c r="I345" s="191"/>
      <c r="J345" s="39"/>
      <c r="K345" s="39"/>
      <c r="L345" s="42"/>
      <c r="M345" s="192"/>
      <c r="N345" s="193"/>
      <c r="O345" s="67"/>
      <c r="P345" s="67"/>
      <c r="Q345" s="67"/>
      <c r="R345" s="67"/>
      <c r="S345" s="67"/>
      <c r="T345" s="68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20" t="s">
        <v>126</v>
      </c>
      <c r="AU345" s="20" t="s">
        <v>78</v>
      </c>
    </row>
    <row r="346" spans="1:47" s="2" customFormat="1" ht="12">
      <c r="A346" s="37"/>
      <c r="B346" s="38"/>
      <c r="C346" s="39"/>
      <c r="D346" s="194" t="s">
        <v>127</v>
      </c>
      <c r="E346" s="39"/>
      <c r="F346" s="195" t="s">
        <v>569</v>
      </c>
      <c r="G346" s="39"/>
      <c r="H346" s="39"/>
      <c r="I346" s="191"/>
      <c r="J346" s="39"/>
      <c r="K346" s="39"/>
      <c r="L346" s="42"/>
      <c r="M346" s="192"/>
      <c r="N346" s="193"/>
      <c r="O346" s="67"/>
      <c r="P346" s="67"/>
      <c r="Q346" s="67"/>
      <c r="R346" s="67"/>
      <c r="S346" s="67"/>
      <c r="T346" s="68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20" t="s">
        <v>127</v>
      </c>
      <c r="AU346" s="20" t="s">
        <v>78</v>
      </c>
    </row>
    <row r="347" spans="1:47" s="2" customFormat="1" ht="19.5">
      <c r="A347" s="37"/>
      <c r="B347" s="38"/>
      <c r="C347" s="39"/>
      <c r="D347" s="189" t="s">
        <v>129</v>
      </c>
      <c r="E347" s="39"/>
      <c r="F347" s="196" t="s">
        <v>475</v>
      </c>
      <c r="G347" s="39"/>
      <c r="H347" s="39"/>
      <c r="I347" s="191"/>
      <c r="J347" s="39"/>
      <c r="K347" s="39"/>
      <c r="L347" s="42"/>
      <c r="M347" s="192"/>
      <c r="N347" s="193"/>
      <c r="O347" s="67"/>
      <c r="P347" s="67"/>
      <c r="Q347" s="67"/>
      <c r="R347" s="67"/>
      <c r="S347" s="67"/>
      <c r="T347" s="68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20" t="s">
        <v>129</v>
      </c>
      <c r="AU347" s="20" t="s">
        <v>78</v>
      </c>
    </row>
    <row r="348" spans="2:51" s="13" customFormat="1" ht="12">
      <c r="B348" s="197"/>
      <c r="C348" s="198"/>
      <c r="D348" s="189" t="s">
        <v>174</v>
      </c>
      <c r="E348" s="199" t="s">
        <v>19</v>
      </c>
      <c r="F348" s="200" t="s">
        <v>570</v>
      </c>
      <c r="G348" s="198"/>
      <c r="H348" s="201">
        <v>3.84</v>
      </c>
      <c r="I348" s="202"/>
      <c r="J348" s="198"/>
      <c r="K348" s="198"/>
      <c r="L348" s="203"/>
      <c r="M348" s="204"/>
      <c r="N348" s="205"/>
      <c r="O348" s="205"/>
      <c r="P348" s="205"/>
      <c r="Q348" s="205"/>
      <c r="R348" s="205"/>
      <c r="S348" s="205"/>
      <c r="T348" s="206"/>
      <c r="AT348" s="207" t="s">
        <v>174</v>
      </c>
      <c r="AU348" s="207" t="s">
        <v>78</v>
      </c>
      <c r="AV348" s="13" t="s">
        <v>78</v>
      </c>
      <c r="AW348" s="13" t="s">
        <v>30</v>
      </c>
      <c r="AX348" s="13" t="s">
        <v>68</v>
      </c>
      <c r="AY348" s="207" t="s">
        <v>116</v>
      </c>
    </row>
    <row r="349" spans="2:51" s="13" customFormat="1" ht="12">
      <c r="B349" s="197"/>
      <c r="C349" s="198"/>
      <c r="D349" s="189" t="s">
        <v>174</v>
      </c>
      <c r="E349" s="199" t="s">
        <v>19</v>
      </c>
      <c r="F349" s="200" t="s">
        <v>571</v>
      </c>
      <c r="G349" s="198"/>
      <c r="H349" s="201">
        <v>3.84</v>
      </c>
      <c r="I349" s="202"/>
      <c r="J349" s="198"/>
      <c r="K349" s="198"/>
      <c r="L349" s="203"/>
      <c r="M349" s="204"/>
      <c r="N349" s="205"/>
      <c r="O349" s="205"/>
      <c r="P349" s="205"/>
      <c r="Q349" s="205"/>
      <c r="R349" s="205"/>
      <c r="S349" s="205"/>
      <c r="T349" s="206"/>
      <c r="AT349" s="207" t="s">
        <v>174</v>
      </c>
      <c r="AU349" s="207" t="s">
        <v>78</v>
      </c>
      <c r="AV349" s="13" t="s">
        <v>78</v>
      </c>
      <c r="AW349" s="13" t="s">
        <v>30</v>
      </c>
      <c r="AX349" s="13" t="s">
        <v>68</v>
      </c>
      <c r="AY349" s="207" t="s">
        <v>116</v>
      </c>
    </row>
    <row r="350" spans="2:51" s="14" customFormat="1" ht="12">
      <c r="B350" s="208"/>
      <c r="C350" s="209"/>
      <c r="D350" s="189" t="s">
        <v>174</v>
      </c>
      <c r="E350" s="210" t="s">
        <v>19</v>
      </c>
      <c r="F350" s="211" t="s">
        <v>176</v>
      </c>
      <c r="G350" s="209"/>
      <c r="H350" s="212">
        <v>7.68</v>
      </c>
      <c r="I350" s="213"/>
      <c r="J350" s="209"/>
      <c r="K350" s="209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174</v>
      </c>
      <c r="AU350" s="218" t="s">
        <v>78</v>
      </c>
      <c r="AV350" s="14" t="s">
        <v>140</v>
      </c>
      <c r="AW350" s="14" t="s">
        <v>30</v>
      </c>
      <c r="AX350" s="14" t="s">
        <v>76</v>
      </c>
      <c r="AY350" s="218" t="s">
        <v>116</v>
      </c>
    </row>
    <row r="351" spans="1:65" s="2" customFormat="1" ht="24.2" customHeight="1">
      <c r="A351" s="37"/>
      <c r="B351" s="38"/>
      <c r="C351" s="176" t="s">
        <v>572</v>
      </c>
      <c r="D351" s="176" t="s">
        <v>119</v>
      </c>
      <c r="E351" s="177" t="s">
        <v>573</v>
      </c>
      <c r="F351" s="178" t="s">
        <v>574</v>
      </c>
      <c r="G351" s="179" t="s">
        <v>258</v>
      </c>
      <c r="H351" s="180">
        <v>7.68</v>
      </c>
      <c r="I351" s="181"/>
      <c r="J351" s="182">
        <f>ROUND(I351*H351,2)</f>
        <v>0</v>
      </c>
      <c r="K351" s="178" t="s">
        <v>123</v>
      </c>
      <c r="L351" s="42"/>
      <c r="M351" s="183" t="s">
        <v>19</v>
      </c>
      <c r="N351" s="184" t="s">
        <v>39</v>
      </c>
      <c r="O351" s="67"/>
      <c r="P351" s="185">
        <f>O351*H351</f>
        <v>0</v>
      </c>
      <c r="Q351" s="185">
        <v>0</v>
      </c>
      <c r="R351" s="185">
        <f>Q351*H351</f>
        <v>0</v>
      </c>
      <c r="S351" s="185">
        <v>0</v>
      </c>
      <c r="T351" s="18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87" t="s">
        <v>140</v>
      </c>
      <c r="AT351" s="187" t="s">
        <v>119</v>
      </c>
      <c r="AU351" s="187" t="s">
        <v>78</v>
      </c>
      <c r="AY351" s="20" t="s">
        <v>116</v>
      </c>
      <c r="BE351" s="188">
        <f>IF(N351="základní",J351,0)</f>
        <v>0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20" t="s">
        <v>76</v>
      </c>
      <c r="BK351" s="188">
        <f>ROUND(I351*H351,2)</f>
        <v>0</v>
      </c>
      <c r="BL351" s="20" t="s">
        <v>140</v>
      </c>
      <c r="BM351" s="187" t="s">
        <v>575</v>
      </c>
    </row>
    <row r="352" spans="1:47" s="2" customFormat="1" ht="19.5">
      <c r="A352" s="37"/>
      <c r="B352" s="38"/>
      <c r="C352" s="39"/>
      <c r="D352" s="189" t="s">
        <v>126</v>
      </c>
      <c r="E352" s="39"/>
      <c r="F352" s="190" t="s">
        <v>576</v>
      </c>
      <c r="G352" s="39"/>
      <c r="H352" s="39"/>
      <c r="I352" s="191"/>
      <c r="J352" s="39"/>
      <c r="K352" s="39"/>
      <c r="L352" s="42"/>
      <c r="M352" s="192"/>
      <c r="N352" s="193"/>
      <c r="O352" s="67"/>
      <c r="P352" s="67"/>
      <c r="Q352" s="67"/>
      <c r="R352" s="67"/>
      <c r="S352" s="67"/>
      <c r="T352" s="68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20" t="s">
        <v>126</v>
      </c>
      <c r="AU352" s="20" t="s">
        <v>78</v>
      </c>
    </row>
    <row r="353" spans="1:47" s="2" customFormat="1" ht="12">
      <c r="A353" s="37"/>
      <c r="B353" s="38"/>
      <c r="C353" s="39"/>
      <c r="D353" s="194" t="s">
        <v>127</v>
      </c>
      <c r="E353" s="39"/>
      <c r="F353" s="195" t="s">
        <v>577</v>
      </c>
      <c r="G353" s="39"/>
      <c r="H353" s="39"/>
      <c r="I353" s="191"/>
      <c r="J353" s="39"/>
      <c r="K353" s="39"/>
      <c r="L353" s="42"/>
      <c r="M353" s="192"/>
      <c r="N353" s="193"/>
      <c r="O353" s="67"/>
      <c r="P353" s="67"/>
      <c r="Q353" s="67"/>
      <c r="R353" s="67"/>
      <c r="S353" s="67"/>
      <c r="T353" s="68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20" t="s">
        <v>127</v>
      </c>
      <c r="AU353" s="20" t="s">
        <v>78</v>
      </c>
    </row>
    <row r="354" spans="1:65" s="2" customFormat="1" ht="16.5" customHeight="1">
      <c r="A354" s="37"/>
      <c r="B354" s="38"/>
      <c r="C354" s="176" t="s">
        <v>578</v>
      </c>
      <c r="D354" s="176" t="s">
        <v>119</v>
      </c>
      <c r="E354" s="177" t="s">
        <v>579</v>
      </c>
      <c r="F354" s="178" t="s">
        <v>580</v>
      </c>
      <c r="G354" s="179" t="s">
        <v>258</v>
      </c>
      <c r="H354" s="180">
        <v>8.778</v>
      </c>
      <c r="I354" s="181"/>
      <c r="J354" s="182">
        <f>ROUND(I354*H354,2)</f>
        <v>0</v>
      </c>
      <c r="K354" s="178" t="s">
        <v>123</v>
      </c>
      <c r="L354" s="42"/>
      <c r="M354" s="183" t="s">
        <v>19</v>
      </c>
      <c r="N354" s="184" t="s">
        <v>39</v>
      </c>
      <c r="O354" s="67"/>
      <c r="P354" s="185">
        <f>O354*H354</f>
        <v>0</v>
      </c>
      <c r="Q354" s="185">
        <v>0</v>
      </c>
      <c r="R354" s="185">
        <f>Q354*H354</f>
        <v>0</v>
      </c>
      <c r="S354" s="185">
        <v>0</v>
      </c>
      <c r="T354" s="18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87" t="s">
        <v>140</v>
      </c>
      <c r="AT354" s="187" t="s">
        <v>119</v>
      </c>
      <c r="AU354" s="187" t="s">
        <v>78</v>
      </c>
      <c r="AY354" s="20" t="s">
        <v>116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20" t="s">
        <v>76</v>
      </c>
      <c r="BK354" s="188">
        <f>ROUND(I354*H354,2)</f>
        <v>0</v>
      </c>
      <c r="BL354" s="20" t="s">
        <v>140</v>
      </c>
      <c r="BM354" s="187" t="s">
        <v>581</v>
      </c>
    </row>
    <row r="355" spans="1:47" s="2" customFormat="1" ht="12">
      <c r="A355" s="37"/>
      <c r="B355" s="38"/>
      <c r="C355" s="39"/>
      <c r="D355" s="189" t="s">
        <v>126</v>
      </c>
      <c r="E355" s="39"/>
      <c r="F355" s="190" t="s">
        <v>582</v>
      </c>
      <c r="G355" s="39"/>
      <c r="H355" s="39"/>
      <c r="I355" s="191"/>
      <c r="J355" s="39"/>
      <c r="K355" s="39"/>
      <c r="L355" s="42"/>
      <c r="M355" s="192"/>
      <c r="N355" s="193"/>
      <c r="O355" s="67"/>
      <c r="P355" s="67"/>
      <c r="Q355" s="67"/>
      <c r="R355" s="67"/>
      <c r="S355" s="67"/>
      <c r="T355" s="68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20" t="s">
        <v>126</v>
      </c>
      <c r="AU355" s="20" t="s">
        <v>78</v>
      </c>
    </row>
    <row r="356" spans="1:47" s="2" customFormat="1" ht="12">
      <c r="A356" s="37"/>
      <c r="B356" s="38"/>
      <c r="C356" s="39"/>
      <c r="D356" s="194" t="s">
        <v>127</v>
      </c>
      <c r="E356" s="39"/>
      <c r="F356" s="195" t="s">
        <v>583</v>
      </c>
      <c r="G356" s="39"/>
      <c r="H356" s="39"/>
      <c r="I356" s="191"/>
      <c r="J356" s="39"/>
      <c r="K356" s="39"/>
      <c r="L356" s="42"/>
      <c r="M356" s="192"/>
      <c r="N356" s="193"/>
      <c r="O356" s="67"/>
      <c r="P356" s="67"/>
      <c r="Q356" s="67"/>
      <c r="R356" s="67"/>
      <c r="S356" s="67"/>
      <c r="T356" s="68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20" t="s">
        <v>127</v>
      </c>
      <c r="AU356" s="20" t="s">
        <v>78</v>
      </c>
    </row>
    <row r="357" spans="1:47" s="2" customFormat="1" ht="19.5">
      <c r="A357" s="37"/>
      <c r="B357" s="38"/>
      <c r="C357" s="39"/>
      <c r="D357" s="189" t="s">
        <v>129</v>
      </c>
      <c r="E357" s="39"/>
      <c r="F357" s="196" t="s">
        <v>475</v>
      </c>
      <c r="G357" s="39"/>
      <c r="H357" s="39"/>
      <c r="I357" s="191"/>
      <c r="J357" s="39"/>
      <c r="K357" s="39"/>
      <c r="L357" s="42"/>
      <c r="M357" s="192"/>
      <c r="N357" s="193"/>
      <c r="O357" s="67"/>
      <c r="P357" s="67"/>
      <c r="Q357" s="67"/>
      <c r="R357" s="67"/>
      <c r="S357" s="67"/>
      <c r="T357" s="68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20" t="s">
        <v>129</v>
      </c>
      <c r="AU357" s="20" t="s">
        <v>78</v>
      </c>
    </row>
    <row r="358" spans="2:51" s="13" customFormat="1" ht="12">
      <c r="B358" s="197"/>
      <c r="C358" s="198"/>
      <c r="D358" s="189" t="s">
        <v>174</v>
      </c>
      <c r="E358" s="199" t="s">
        <v>19</v>
      </c>
      <c r="F358" s="200" t="s">
        <v>584</v>
      </c>
      <c r="G358" s="198"/>
      <c r="H358" s="201">
        <v>1.006</v>
      </c>
      <c r="I358" s="202"/>
      <c r="J358" s="198"/>
      <c r="K358" s="198"/>
      <c r="L358" s="203"/>
      <c r="M358" s="204"/>
      <c r="N358" s="205"/>
      <c r="O358" s="205"/>
      <c r="P358" s="205"/>
      <c r="Q358" s="205"/>
      <c r="R358" s="205"/>
      <c r="S358" s="205"/>
      <c r="T358" s="206"/>
      <c r="AT358" s="207" t="s">
        <v>174</v>
      </c>
      <c r="AU358" s="207" t="s">
        <v>78</v>
      </c>
      <c r="AV358" s="13" t="s">
        <v>78</v>
      </c>
      <c r="AW358" s="13" t="s">
        <v>30</v>
      </c>
      <c r="AX358" s="13" t="s">
        <v>68</v>
      </c>
      <c r="AY358" s="207" t="s">
        <v>116</v>
      </c>
    </row>
    <row r="359" spans="2:51" s="13" customFormat="1" ht="12">
      <c r="B359" s="197"/>
      <c r="C359" s="198"/>
      <c r="D359" s="189" t="s">
        <v>174</v>
      </c>
      <c r="E359" s="199" t="s">
        <v>19</v>
      </c>
      <c r="F359" s="200" t="s">
        <v>585</v>
      </c>
      <c r="G359" s="198"/>
      <c r="H359" s="201">
        <v>0.996</v>
      </c>
      <c r="I359" s="202"/>
      <c r="J359" s="198"/>
      <c r="K359" s="198"/>
      <c r="L359" s="203"/>
      <c r="M359" s="204"/>
      <c r="N359" s="205"/>
      <c r="O359" s="205"/>
      <c r="P359" s="205"/>
      <c r="Q359" s="205"/>
      <c r="R359" s="205"/>
      <c r="S359" s="205"/>
      <c r="T359" s="206"/>
      <c r="AT359" s="207" t="s">
        <v>174</v>
      </c>
      <c r="AU359" s="207" t="s">
        <v>78</v>
      </c>
      <c r="AV359" s="13" t="s">
        <v>78</v>
      </c>
      <c r="AW359" s="13" t="s">
        <v>30</v>
      </c>
      <c r="AX359" s="13" t="s">
        <v>68</v>
      </c>
      <c r="AY359" s="207" t="s">
        <v>116</v>
      </c>
    </row>
    <row r="360" spans="2:51" s="16" customFormat="1" ht="12">
      <c r="B360" s="242"/>
      <c r="C360" s="243"/>
      <c r="D360" s="189" t="s">
        <v>174</v>
      </c>
      <c r="E360" s="244" t="s">
        <v>19</v>
      </c>
      <c r="F360" s="245" t="s">
        <v>586</v>
      </c>
      <c r="G360" s="243"/>
      <c r="H360" s="246">
        <v>2.002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AT360" s="252" t="s">
        <v>174</v>
      </c>
      <c r="AU360" s="252" t="s">
        <v>78</v>
      </c>
      <c r="AV360" s="16" t="s">
        <v>135</v>
      </c>
      <c r="AW360" s="16" t="s">
        <v>30</v>
      </c>
      <c r="AX360" s="16" t="s">
        <v>68</v>
      </c>
      <c r="AY360" s="252" t="s">
        <v>116</v>
      </c>
    </row>
    <row r="361" spans="2:51" s="13" customFormat="1" ht="22.5">
      <c r="B361" s="197"/>
      <c r="C361" s="198"/>
      <c r="D361" s="189" t="s">
        <v>174</v>
      </c>
      <c r="E361" s="199" t="s">
        <v>19</v>
      </c>
      <c r="F361" s="200" t="s">
        <v>587</v>
      </c>
      <c r="G361" s="198"/>
      <c r="H361" s="201">
        <v>2.769</v>
      </c>
      <c r="I361" s="202"/>
      <c r="J361" s="198"/>
      <c r="K361" s="198"/>
      <c r="L361" s="203"/>
      <c r="M361" s="204"/>
      <c r="N361" s="205"/>
      <c r="O361" s="205"/>
      <c r="P361" s="205"/>
      <c r="Q361" s="205"/>
      <c r="R361" s="205"/>
      <c r="S361" s="205"/>
      <c r="T361" s="206"/>
      <c r="AT361" s="207" t="s">
        <v>174</v>
      </c>
      <c r="AU361" s="207" t="s">
        <v>78</v>
      </c>
      <c r="AV361" s="13" t="s">
        <v>78</v>
      </c>
      <c r="AW361" s="13" t="s">
        <v>30</v>
      </c>
      <c r="AX361" s="13" t="s">
        <v>68</v>
      </c>
      <c r="AY361" s="207" t="s">
        <v>116</v>
      </c>
    </row>
    <row r="362" spans="2:51" s="13" customFormat="1" ht="22.5">
      <c r="B362" s="197"/>
      <c r="C362" s="198"/>
      <c r="D362" s="189" t="s">
        <v>174</v>
      </c>
      <c r="E362" s="199" t="s">
        <v>19</v>
      </c>
      <c r="F362" s="200" t="s">
        <v>588</v>
      </c>
      <c r="G362" s="198"/>
      <c r="H362" s="201">
        <v>4.007</v>
      </c>
      <c r="I362" s="202"/>
      <c r="J362" s="198"/>
      <c r="K362" s="198"/>
      <c r="L362" s="203"/>
      <c r="M362" s="204"/>
      <c r="N362" s="205"/>
      <c r="O362" s="205"/>
      <c r="P362" s="205"/>
      <c r="Q362" s="205"/>
      <c r="R362" s="205"/>
      <c r="S362" s="205"/>
      <c r="T362" s="206"/>
      <c r="AT362" s="207" t="s">
        <v>174</v>
      </c>
      <c r="AU362" s="207" t="s">
        <v>78</v>
      </c>
      <c r="AV362" s="13" t="s">
        <v>78</v>
      </c>
      <c r="AW362" s="13" t="s">
        <v>30</v>
      </c>
      <c r="AX362" s="13" t="s">
        <v>68</v>
      </c>
      <c r="AY362" s="207" t="s">
        <v>116</v>
      </c>
    </row>
    <row r="363" spans="2:51" s="16" customFormat="1" ht="12">
      <c r="B363" s="242"/>
      <c r="C363" s="243"/>
      <c r="D363" s="189" t="s">
        <v>174</v>
      </c>
      <c r="E363" s="244" t="s">
        <v>19</v>
      </c>
      <c r="F363" s="245" t="s">
        <v>586</v>
      </c>
      <c r="G363" s="243"/>
      <c r="H363" s="246">
        <v>6.776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174</v>
      </c>
      <c r="AU363" s="252" t="s">
        <v>78</v>
      </c>
      <c r="AV363" s="16" t="s">
        <v>135</v>
      </c>
      <c r="AW363" s="16" t="s">
        <v>30</v>
      </c>
      <c r="AX363" s="16" t="s">
        <v>68</v>
      </c>
      <c r="AY363" s="252" t="s">
        <v>116</v>
      </c>
    </row>
    <row r="364" spans="2:51" s="14" customFormat="1" ht="12">
      <c r="B364" s="208"/>
      <c r="C364" s="209"/>
      <c r="D364" s="189" t="s">
        <v>174</v>
      </c>
      <c r="E364" s="210" t="s">
        <v>19</v>
      </c>
      <c r="F364" s="211" t="s">
        <v>176</v>
      </c>
      <c r="G364" s="209"/>
      <c r="H364" s="212">
        <v>8.777999999999999</v>
      </c>
      <c r="I364" s="213"/>
      <c r="J364" s="209"/>
      <c r="K364" s="209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174</v>
      </c>
      <c r="AU364" s="218" t="s">
        <v>78</v>
      </c>
      <c r="AV364" s="14" t="s">
        <v>140</v>
      </c>
      <c r="AW364" s="14" t="s">
        <v>30</v>
      </c>
      <c r="AX364" s="14" t="s">
        <v>76</v>
      </c>
      <c r="AY364" s="218" t="s">
        <v>116</v>
      </c>
    </row>
    <row r="365" spans="1:65" s="2" customFormat="1" ht="24.2" customHeight="1">
      <c r="A365" s="37"/>
      <c r="B365" s="38"/>
      <c r="C365" s="176" t="s">
        <v>589</v>
      </c>
      <c r="D365" s="176" t="s">
        <v>119</v>
      </c>
      <c r="E365" s="177" t="s">
        <v>590</v>
      </c>
      <c r="F365" s="178" t="s">
        <v>591</v>
      </c>
      <c r="G365" s="179" t="s">
        <v>258</v>
      </c>
      <c r="H365" s="180">
        <v>8.778</v>
      </c>
      <c r="I365" s="181"/>
      <c r="J365" s="182">
        <f>ROUND(I365*H365,2)</f>
        <v>0</v>
      </c>
      <c r="K365" s="178" t="s">
        <v>123</v>
      </c>
      <c r="L365" s="42"/>
      <c r="M365" s="183" t="s">
        <v>19</v>
      </c>
      <c r="N365" s="184" t="s">
        <v>39</v>
      </c>
      <c r="O365" s="67"/>
      <c r="P365" s="185">
        <f>O365*H365</f>
        <v>0</v>
      </c>
      <c r="Q365" s="185">
        <v>0</v>
      </c>
      <c r="R365" s="185">
        <f>Q365*H365</f>
        <v>0</v>
      </c>
      <c r="S365" s="185">
        <v>0</v>
      </c>
      <c r="T365" s="18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87" t="s">
        <v>140</v>
      </c>
      <c r="AT365" s="187" t="s">
        <v>119</v>
      </c>
      <c r="AU365" s="187" t="s">
        <v>78</v>
      </c>
      <c r="AY365" s="20" t="s">
        <v>116</v>
      </c>
      <c r="BE365" s="188">
        <f>IF(N365="základní",J365,0)</f>
        <v>0</v>
      </c>
      <c r="BF365" s="188">
        <f>IF(N365="snížená",J365,0)</f>
        <v>0</v>
      </c>
      <c r="BG365" s="188">
        <f>IF(N365="zákl. přenesená",J365,0)</f>
        <v>0</v>
      </c>
      <c r="BH365" s="188">
        <f>IF(N365="sníž. přenesená",J365,0)</f>
        <v>0</v>
      </c>
      <c r="BI365" s="188">
        <f>IF(N365="nulová",J365,0)</f>
        <v>0</v>
      </c>
      <c r="BJ365" s="20" t="s">
        <v>76</v>
      </c>
      <c r="BK365" s="188">
        <f>ROUND(I365*H365,2)</f>
        <v>0</v>
      </c>
      <c r="BL365" s="20" t="s">
        <v>140</v>
      </c>
      <c r="BM365" s="187" t="s">
        <v>592</v>
      </c>
    </row>
    <row r="366" spans="1:47" s="2" customFormat="1" ht="19.5">
      <c r="A366" s="37"/>
      <c r="B366" s="38"/>
      <c r="C366" s="39"/>
      <c r="D366" s="189" t="s">
        <v>126</v>
      </c>
      <c r="E366" s="39"/>
      <c r="F366" s="190" t="s">
        <v>593</v>
      </c>
      <c r="G366" s="39"/>
      <c r="H366" s="39"/>
      <c r="I366" s="191"/>
      <c r="J366" s="39"/>
      <c r="K366" s="39"/>
      <c r="L366" s="42"/>
      <c r="M366" s="192"/>
      <c r="N366" s="193"/>
      <c r="O366" s="67"/>
      <c r="P366" s="67"/>
      <c r="Q366" s="67"/>
      <c r="R366" s="67"/>
      <c r="S366" s="67"/>
      <c r="T366" s="68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20" t="s">
        <v>126</v>
      </c>
      <c r="AU366" s="20" t="s">
        <v>78</v>
      </c>
    </row>
    <row r="367" spans="1:47" s="2" customFormat="1" ht="12">
      <c r="A367" s="37"/>
      <c r="B367" s="38"/>
      <c r="C367" s="39"/>
      <c r="D367" s="194" t="s">
        <v>127</v>
      </c>
      <c r="E367" s="39"/>
      <c r="F367" s="195" t="s">
        <v>594</v>
      </c>
      <c r="G367" s="39"/>
      <c r="H367" s="39"/>
      <c r="I367" s="191"/>
      <c r="J367" s="39"/>
      <c r="K367" s="39"/>
      <c r="L367" s="42"/>
      <c r="M367" s="192"/>
      <c r="N367" s="193"/>
      <c r="O367" s="67"/>
      <c r="P367" s="67"/>
      <c r="Q367" s="67"/>
      <c r="R367" s="67"/>
      <c r="S367" s="67"/>
      <c r="T367" s="68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20" t="s">
        <v>127</v>
      </c>
      <c r="AU367" s="20" t="s">
        <v>78</v>
      </c>
    </row>
    <row r="368" spans="1:65" s="2" customFormat="1" ht="24.2" customHeight="1">
      <c r="A368" s="37"/>
      <c r="B368" s="38"/>
      <c r="C368" s="176" t="s">
        <v>595</v>
      </c>
      <c r="D368" s="176" t="s">
        <v>119</v>
      </c>
      <c r="E368" s="177" t="s">
        <v>596</v>
      </c>
      <c r="F368" s="178" t="s">
        <v>597</v>
      </c>
      <c r="G368" s="179" t="s">
        <v>214</v>
      </c>
      <c r="H368" s="180">
        <v>11.52</v>
      </c>
      <c r="I368" s="181"/>
      <c r="J368" s="182">
        <f>ROUND(I368*H368,2)</f>
        <v>0</v>
      </c>
      <c r="K368" s="178" t="s">
        <v>123</v>
      </c>
      <c r="L368" s="42"/>
      <c r="M368" s="183" t="s">
        <v>19</v>
      </c>
      <c r="N368" s="184" t="s">
        <v>39</v>
      </c>
      <c r="O368" s="67"/>
      <c r="P368" s="185">
        <f>O368*H368</f>
        <v>0</v>
      </c>
      <c r="Q368" s="185">
        <v>0.00166</v>
      </c>
      <c r="R368" s="185">
        <f>Q368*H368</f>
        <v>0.0191232</v>
      </c>
      <c r="S368" s="185">
        <v>0</v>
      </c>
      <c r="T368" s="18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87" t="s">
        <v>140</v>
      </c>
      <c r="AT368" s="187" t="s">
        <v>119</v>
      </c>
      <c r="AU368" s="187" t="s">
        <v>78</v>
      </c>
      <c r="AY368" s="20" t="s">
        <v>116</v>
      </c>
      <c r="BE368" s="188">
        <f>IF(N368="základní",J368,0)</f>
        <v>0</v>
      </c>
      <c r="BF368" s="188">
        <f>IF(N368="snížená",J368,0)</f>
        <v>0</v>
      </c>
      <c r="BG368" s="188">
        <f>IF(N368="zákl. přenesená",J368,0)</f>
        <v>0</v>
      </c>
      <c r="BH368" s="188">
        <f>IF(N368="sníž. přenesená",J368,0)</f>
        <v>0</v>
      </c>
      <c r="BI368" s="188">
        <f>IF(N368="nulová",J368,0)</f>
        <v>0</v>
      </c>
      <c r="BJ368" s="20" t="s">
        <v>76</v>
      </c>
      <c r="BK368" s="188">
        <f>ROUND(I368*H368,2)</f>
        <v>0</v>
      </c>
      <c r="BL368" s="20" t="s">
        <v>140</v>
      </c>
      <c r="BM368" s="187" t="s">
        <v>598</v>
      </c>
    </row>
    <row r="369" spans="1:47" s="2" customFormat="1" ht="19.5">
      <c r="A369" s="37"/>
      <c r="B369" s="38"/>
      <c r="C369" s="39"/>
      <c r="D369" s="189" t="s">
        <v>126</v>
      </c>
      <c r="E369" s="39"/>
      <c r="F369" s="190" t="s">
        <v>599</v>
      </c>
      <c r="G369" s="39"/>
      <c r="H369" s="39"/>
      <c r="I369" s="191"/>
      <c r="J369" s="39"/>
      <c r="K369" s="39"/>
      <c r="L369" s="42"/>
      <c r="M369" s="192"/>
      <c r="N369" s="193"/>
      <c r="O369" s="67"/>
      <c r="P369" s="67"/>
      <c r="Q369" s="67"/>
      <c r="R369" s="67"/>
      <c r="S369" s="67"/>
      <c r="T369" s="68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20" t="s">
        <v>126</v>
      </c>
      <c r="AU369" s="20" t="s">
        <v>78</v>
      </c>
    </row>
    <row r="370" spans="1:47" s="2" customFormat="1" ht="12">
      <c r="A370" s="37"/>
      <c r="B370" s="38"/>
      <c r="C370" s="39"/>
      <c r="D370" s="194" t="s">
        <v>127</v>
      </c>
      <c r="E370" s="39"/>
      <c r="F370" s="195" t="s">
        <v>600</v>
      </c>
      <c r="G370" s="39"/>
      <c r="H370" s="39"/>
      <c r="I370" s="191"/>
      <c r="J370" s="39"/>
      <c r="K370" s="39"/>
      <c r="L370" s="42"/>
      <c r="M370" s="192"/>
      <c r="N370" s="193"/>
      <c r="O370" s="67"/>
      <c r="P370" s="67"/>
      <c r="Q370" s="67"/>
      <c r="R370" s="67"/>
      <c r="S370" s="67"/>
      <c r="T370" s="68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20" t="s">
        <v>127</v>
      </c>
      <c r="AU370" s="20" t="s">
        <v>78</v>
      </c>
    </row>
    <row r="371" spans="1:47" s="2" customFormat="1" ht="29.25">
      <c r="A371" s="37"/>
      <c r="B371" s="38"/>
      <c r="C371" s="39"/>
      <c r="D371" s="189" t="s">
        <v>129</v>
      </c>
      <c r="E371" s="39"/>
      <c r="F371" s="196" t="s">
        <v>601</v>
      </c>
      <c r="G371" s="39"/>
      <c r="H371" s="39"/>
      <c r="I371" s="191"/>
      <c r="J371" s="39"/>
      <c r="K371" s="39"/>
      <c r="L371" s="42"/>
      <c r="M371" s="192"/>
      <c r="N371" s="193"/>
      <c r="O371" s="67"/>
      <c r="P371" s="67"/>
      <c r="Q371" s="67"/>
      <c r="R371" s="67"/>
      <c r="S371" s="67"/>
      <c r="T371" s="68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20" t="s">
        <v>129</v>
      </c>
      <c r="AU371" s="20" t="s">
        <v>78</v>
      </c>
    </row>
    <row r="372" spans="2:51" s="13" customFormat="1" ht="12">
      <c r="B372" s="197"/>
      <c r="C372" s="198"/>
      <c r="D372" s="189" t="s">
        <v>174</v>
      </c>
      <c r="E372" s="199" t="s">
        <v>19</v>
      </c>
      <c r="F372" s="200" t="s">
        <v>602</v>
      </c>
      <c r="G372" s="198"/>
      <c r="H372" s="201">
        <v>11.52</v>
      </c>
      <c r="I372" s="202"/>
      <c r="J372" s="198"/>
      <c r="K372" s="198"/>
      <c r="L372" s="203"/>
      <c r="M372" s="204"/>
      <c r="N372" s="205"/>
      <c r="O372" s="205"/>
      <c r="P372" s="205"/>
      <c r="Q372" s="205"/>
      <c r="R372" s="205"/>
      <c r="S372" s="205"/>
      <c r="T372" s="206"/>
      <c r="AT372" s="207" t="s">
        <v>174</v>
      </c>
      <c r="AU372" s="207" t="s">
        <v>78</v>
      </c>
      <c r="AV372" s="13" t="s">
        <v>78</v>
      </c>
      <c r="AW372" s="13" t="s">
        <v>30</v>
      </c>
      <c r="AX372" s="13" t="s">
        <v>76</v>
      </c>
      <c r="AY372" s="207" t="s">
        <v>116</v>
      </c>
    </row>
    <row r="373" spans="1:65" s="2" customFormat="1" ht="24.2" customHeight="1">
      <c r="A373" s="37"/>
      <c r="B373" s="38"/>
      <c r="C373" s="176" t="s">
        <v>603</v>
      </c>
      <c r="D373" s="176" t="s">
        <v>119</v>
      </c>
      <c r="E373" s="177" t="s">
        <v>604</v>
      </c>
      <c r="F373" s="178" t="s">
        <v>605</v>
      </c>
      <c r="G373" s="179" t="s">
        <v>214</v>
      </c>
      <c r="H373" s="180">
        <v>11.52</v>
      </c>
      <c r="I373" s="181"/>
      <c r="J373" s="182">
        <f>ROUND(I373*H373,2)</f>
        <v>0</v>
      </c>
      <c r="K373" s="178" t="s">
        <v>123</v>
      </c>
      <c r="L373" s="42"/>
      <c r="M373" s="183" t="s">
        <v>19</v>
      </c>
      <c r="N373" s="184" t="s">
        <v>39</v>
      </c>
      <c r="O373" s="67"/>
      <c r="P373" s="185">
        <f>O373*H373</f>
        <v>0</v>
      </c>
      <c r="Q373" s="185">
        <v>4E-05</v>
      </c>
      <c r="R373" s="185">
        <f>Q373*H373</f>
        <v>0.00046080000000000003</v>
      </c>
      <c r="S373" s="185">
        <v>0</v>
      </c>
      <c r="T373" s="186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87" t="s">
        <v>140</v>
      </c>
      <c r="AT373" s="187" t="s">
        <v>119</v>
      </c>
      <c r="AU373" s="187" t="s">
        <v>78</v>
      </c>
      <c r="AY373" s="20" t="s">
        <v>116</v>
      </c>
      <c r="BE373" s="188">
        <f>IF(N373="základní",J373,0)</f>
        <v>0</v>
      </c>
      <c r="BF373" s="188">
        <f>IF(N373="snížená",J373,0)</f>
        <v>0</v>
      </c>
      <c r="BG373" s="188">
        <f>IF(N373="zákl. přenesená",J373,0)</f>
        <v>0</v>
      </c>
      <c r="BH373" s="188">
        <f>IF(N373="sníž. přenesená",J373,0)</f>
        <v>0</v>
      </c>
      <c r="BI373" s="188">
        <f>IF(N373="nulová",J373,0)</f>
        <v>0</v>
      </c>
      <c r="BJ373" s="20" t="s">
        <v>76</v>
      </c>
      <c r="BK373" s="188">
        <f>ROUND(I373*H373,2)</f>
        <v>0</v>
      </c>
      <c r="BL373" s="20" t="s">
        <v>140</v>
      </c>
      <c r="BM373" s="187" t="s">
        <v>606</v>
      </c>
    </row>
    <row r="374" spans="1:47" s="2" customFormat="1" ht="19.5">
      <c r="A374" s="37"/>
      <c r="B374" s="38"/>
      <c r="C374" s="39"/>
      <c r="D374" s="189" t="s">
        <v>126</v>
      </c>
      <c r="E374" s="39"/>
      <c r="F374" s="190" t="s">
        <v>607</v>
      </c>
      <c r="G374" s="39"/>
      <c r="H374" s="39"/>
      <c r="I374" s="191"/>
      <c r="J374" s="39"/>
      <c r="K374" s="39"/>
      <c r="L374" s="42"/>
      <c r="M374" s="192"/>
      <c r="N374" s="193"/>
      <c r="O374" s="67"/>
      <c r="P374" s="67"/>
      <c r="Q374" s="67"/>
      <c r="R374" s="67"/>
      <c r="S374" s="67"/>
      <c r="T374" s="68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20" t="s">
        <v>126</v>
      </c>
      <c r="AU374" s="20" t="s">
        <v>78</v>
      </c>
    </row>
    <row r="375" spans="1:47" s="2" customFormat="1" ht="12">
      <c r="A375" s="37"/>
      <c r="B375" s="38"/>
      <c r="C375" s="39"/>
      <c r="D375" s="194" t="s">
        <v>127</v>
      </c>
      <c r="E375" s="39"/>
      <c r="F375" s="195" t="s">
        <v>608</v>
      </c>
      <c r="G375" s="39"/>
      <c r="H375" s="39"/>
      <c r="I375" s="191"/>
      <c r="J375" s="39"/>
      <c r="K375" s="39"/>
      <c r="L375" s="42"/>
      <c r="M375" s="192"/>
      <c r="N375" s="193"/>
      <c r="O375" s="67"/>
      <c r="P375" s="67"/>
      <c r="Q375" s="67"/>
      <c r="R375" s="67"/>
      <c r="S375" s="67"/>
      <c r="T375" s="68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20" t="s">
        <v>127</v>
      </c>
      <c r="AU375" s="20" t="s">
        <v>78</v>
      </c>
    </row>
    <row r="376" spans="1:65" s="2" customFormat="1" ht="33" customHeight="1">
      <c r="A376" s="37"/>
      <c r="B376" s="38"/>
      <c r="C376" s="176" t="s">
        <v>609</v>
      </c>
      <c r="D376" s="176" t="s">
        <v>119</v>
      </c>
      <c r="E376" s="177" t="s">
        <v>610</v>
      </c>
      <c r="F376" s="178" t="s">
        <v>611</v>
      </c>
      <c r="G376" s="179" t="s">
        <v>214</v>
      </c>
      <c r="H376" s="180">
        <v>68.089</v>
      </c>
      <c r="I376" s="181"/>
      <c r="J376" s="182">
        <f>ROUND(I376*H376,2)</f>
        <v>0</v>
      </c>
      <c r="K376" s="178" t="s">
        <v>123</v>
      </c>
      <c r="L376" s="42"/>
      <c r="M376" s="183" t="s">
        <v>19</v>
      </c>
      <c r="N376" s="184" t="s">
        <v>39</v>
      </c>
      <c r="O376" s="67"/>
      <c r="P376" s="185">
        <f>O376*H376</f>
        <v>0</v>
      </c>
      <c r="Q376" s="185">
        <v>0.00118</v>
      </c>
      <c r="R376" s="185">
        <f>Q376*H376</f>
        <v>0.08034502</v>
      </c>
      <c r="S376" s="185">
        <v>0</v>
      </c>
      <c r="T376" s="186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87" t="s">
        <v>140</v>
      </c>
      <c r="AT376" s="187" t="s">
        <v>119</v>
      </c>
      <c r="AU376" s="187" t="s">
        <v>78</v>
      </c>
      <c r="AY376" s="20" t="s">
        <v>116</v>
      </c>
      <c r="BE376" s="188">
        <f>IF(N376="základní",J376,0)</f>
        <v>0</v>
      </c>
      <c r="BF376" s="188">
        <f>IF(N376="snížená",J376,0)</f>
        <v>0</v>
      </c>
      <c r="BG376" s="188">
        <f>IF(N376="zákl. přenesená",J376,0)</f>
        <v>0</v>
      </c>
      <c r="BH376" s="188">
        <f>IF(N376="sníž. přenesená",J376,0)</f>
        <v>0</v>
      </c>
      <c r="BI376" s="188">
        <f>IF(N376="nulová",J376,0)</f>
        <v>0</v>
      </c>
      <c r="BJ376" s="20" t="s">
        <v>76</v>
      </c>
      <c r="BK376" s="188">
        <f>ROUND(I376*H376,2)</f>
        <v>0</v>
      </c>
      <c r="BL376" s="20" t="s">
        <v>140</v>
      </c>
      <c r="BM376" s="187" t="s">
        <v>612</v>
      </c>
    </row>
    <row r="377" spans="1:47" s="2" customFormat="1" ht="19.5">
      <c r="A377" s="37"/>
      <c r="B377" s="38"/>
      <c r="C377" s="39"/>
      <c r="D377" s="189" t="s">
        <v>126</v>
      </c>
      <c r="E377" s="39"/>
      <c r="F377" s="190" t="s">
        <v>613</v>
      </c>
      <c r="G377" s="39"/>
      <c r="H377" s="39"/>
      <c r="I377" s="191"/>
      <c r="J377" s="39"/>
      <c r="K377" s="39"/>
      <c r="L377" s="42"/>
      <c r="M377" s="192"/>
      <c r="N377" s="193"/>
      <c r="O377" s="67"/>
      <c r="P377" s="67"/>
      <c r="Q377" s="67"/>
      <c r="R377" s="67"/>
      <c r="S377" s="67"/>
      <c r="T377" s="68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20" t="s">
        <v>126</v>
      </c>
      <c r="AU377" s="20" t="s">
        <v>78</v>
      </c>
    </row>
    <row r="378" spans="1:47" s="2" customFormat="1" ht="12">
      <c r="A378" s="37"/>
      <c r="B378" s="38"/>
      <c r="C378" s="39"/>
      <c r="D378" s="194" t="s">
        <v>127</v>
      </c>
      <c r="E378" s="39"/>
      <c r="F378" s="195" t="s">
        <v>614</v>
      </c>
      <c r="G378" s="39"/>
      <c r="H378" s="39"/>
      <c r="I378" s="191"/>
      <c r="J378" s="39"/>
      <c r="K378" s="39"/>
      <c r="L378" s="42"/>
      <c r="M378" s="192"/>
      <c r="N378" s="193"/>
      <c r="O378" s="67"/>
      <c r="P378" s="67"/>
      <c r="Q378" s="67"/>
      <c r="R378" s="67"/>
      <c r="S378" s="67"/>
      <c r="T378" s="68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20" t="s">
        <v>127</v>
      </c>
      <c r="AU378" s="20" t="s">
        <v>78</v>
      </c>
    </row>
    <row r="379" spans="2:51" s="13" customFormat="1" ht="22.5">
      <c r="B379" s="197"/>
      <c r="C379" s="198"/>
      <c r="D379" s="189" t="s">
        <v>174</v>
      </c>
      <c r="E379" s="199" t="s">
        <v>19</v>
      </c>
      <c r="F379" s="200" t="s">
        <v>615</v>
      </c>
      <c r="G379" s="198"/>
      <c r="H379" s="201">
        <v>25.591</v>
      </c>
      <c r="I379" s="202"/>
      <c r="J379" s="198"/>
      <c r="K379" s="198"/>
      <c r="L379" s="203"/>
      <c r="M379" s="204"/>
      <c r="N379" s="205"/>
      <c r="O379" s="205"/>
      <c r="P379" s="205"/>
      <c r="Q379" s="205"/>
      <c r="R379" s="205"/>
      <c r="S379" s="205"/>
      <c r="T379" s="206"/>
      <c r="AT379" s="207" t="s">
        <v>174</v>
      </c>
      <c r="AU379" s="207" t="s">
        <v>78</v>
      </c>
      <c r="AV379" s="13" t="s">
        <v>78</v>
      </c>
      <c r="AW379" s="13" t="s">
        <v>30</v>
      </c>
      <c r="AX379" s="13" t="s">
        <v>68</v>
      </c>
      <c r="AY379" s="207" t="s">
        <v>116</v>
      </c>
    </row>
    <row r="380" spans="2:51" s="13" customFormat="1" ht="22.5">
      <c r="B380" s="197"/>
      <c r="C380" s="198"/>
      <c r="D380" s="189" t="s">
        <v>174</v>
      </c>
      <c r="E380" s="199" t="s">
        <v>19</v>
      </c>
      <c r="F380" s="200" t="s">
        <v>616</v>
      </c>
      <c r="G380" s="198"/>
      <c r="H380" s="201">
        <v>24.456</v>
      </c>
      <c r="I380" s="202"/>
      <c r="J380" s="198"/>
      <c r="K380" s="198"/>
      <c r="L380" s="203"/>
      <c r="M380" s="204"/>
      <c r="N380" s="205"/>
      <c r="O380" s="205"/>
      <c r="P380" s="205"/>
      <c r="Q380" s="205"/>
      <c r="R380" s="205"/>
      <c r="S380" s="205"/>
      <c r="T380" s="206"/>
      <c r="AT380" s="207" t="s">
        <v>174</v>
      </c>
      <c r="AU380" s="207" t="s">
        <v>78</v>
      </c>
      <c r="AV380" s="13" t="s">
        <v>78</v>
      </c>
      <c r="AW380" s="13" t="s">
        <v>30</v>
      </c>
      <c r="AX380" s="13" t="s">
        <v>68</v>
      </c>
      <c r="AY380" s="207" t="s">
        <v>116</v>
      </c>
    </row>
    <row r="381" spans="2:51" s="16" customFormat="1" ht="12">
      <c r="B381" s="242"/>
      <c r="C381" s="243"/>
      <c r="D381" s="189" t="s">
        <v>174</v>
      </c>
      <c r="E381" s="244" t="s">
        <v>19</v>
      </c>
      <c r="F381" s="245" t="s">
        <v>586</v>
      </c>
      <c r="G381" s="243"/>
      <c r="H381" s="246">
        <v>50.047</v>
      </c>
      <c r="I381" s="247"/>
      <c r="J381" s="243"/>
      <c r="K381" s="243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174</v>
      </c>
      <c r="AU381" s="252" t="s">
        <v>78</v>
      </c>
      <c r="AV381" s="16" t="s">
        <v>135</v>
      </c>
      <c r="AW381" s="16" t="s">
        <v>30</v>
      </c>
      <c r="AX381" s="16" t="s">
        <v>68</v>
      </c>
      <c r="AY381" s="252" t="s">
        <v>116</v>
      </c>
    </row>
    <row r="382" spans="2:51" s="13" customFormat="1" ht="22.5">
      <c r="B382" s="197"/>
      <c r="C382" s="198"/>
      <c r="D382" s="189" t="s">
        <v>174</v>
      </c>
      <c r="E382" s="199" t="s">
        <v>19</v>
      </c>
      <c r="F382" s="200" t="s">
        <v>617</v>
      </c>
      <c r="G382" s="198"/>
      <c r="H382" s="201">
        <v>9.024</v>
      </c>
      <c r="I382" s="202"/>
      <c r="J382" s="198"/>
      <c r="K382" s="198"/>
      <c r="L382" s="203"/>
      <c r="M382" s="204"/>
      <c r="N382" s="205"/>
      <c r="O382" s="205"/>
      <c r="P382" s="205"/>
      <c r="Q382" s="205"/>
      <c r="R382" s="205"/>
      <c r="S382" s="205"/>
      <c r="T382" s="206"/>
      <c r="AT382" s="207" t="s">
        <v>174</v>
      </c>
      <c r="AU382" s="207" t="s">
        <v>78</v>
      </c>
      <c r="AV382" s="13" t="s">
        <v>78</v>
      </c>
      <c r="AW382" s="13" t="s">
        <v>30</v>
      </c>
      <c r="AX382" s="13" t="s">
        <v>68</v>
      </c>
      <c r="AY382" s="207" t="s">
        <v>116</v>
      </c>
    </row>
    <row r="383" spans="2:51" s="13" customFormat="1" ht="22.5">
      <c r="B383" s="197"/>
      <c r="C383" s="198"/>
      <c r="D383" s="189" t="s">
        <v>174</v>
      </c>
      <c r="E383" s="199" t="s">
        <v>19</v>
      </c>
      <c r="F383" s="200" t="s">
        <v>618</v>
      </c>
      <c r="G383" s="198"/>
      <c r="H383" s="201">
        <v>9.018</v>
      </c>
      <c r="I383" s="202"/>
      <c r="J383" s="198"/>
      <c r="K383" s="198"/>
      <c r="L383" s="203"/>
      <c r="M383" s="204"/>
      <c r="N383" s="205"/>
      <c r="O383" s="205"/>
      <c r="P383" s="205"/>
      <c r="Q383" s="205"/>
      <c r="R383" s="205"/>
      <c r="S383" s="205"/>
      <c r="T383" s="206"/>
      <c r="AT383" s="207" t="s">
        <v>174</v>
      </c>
      <c r="AU383" s="207" t="s">
        <v>78</v>
      </c>
      <c r="AV383" s="13" t="s">
        <v>78</v>
      </c>
      <c r="AW383" s="13" t="s">
        <v>30</v>
      </c>
      <c r="AX383" s="13" t="s">
        <v>68</v>
      </c>
      <c r="AY383" s="207" t="s">
        <v>116</v>
      </c>
    </row>
    <row r="384" spans="2:51" s="16" customFormat="1" ht="12">
      <c r="B384" s="242"/>
      <c r="C384" s="243"/>
      <c r="D384" s="189" t="s">
        <v>174</v>
      </c>
      <c r="E384" s="244" t="s">
        <v>19</v>
      </c>
      <c r="F384" s="245" t="s">
        <v>586</v>
      </c>
      <c r="G384" s="243"/>
      <c r="H384" s="246">
        <v>18.042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174</v>
      </c>
      <c r="AU384" s="252" t="s">
        <v>78</v>
      </c>
      <c r="AV384" s="16" t="s">
        <v>135</v>
      </c>
      <c r="AW384" s="16" t="s">
        <v>30</v>
      </c>
      <c r="AX384" s="16" t="s">
        <v>68</v>
      </c>
      <c r="AY384" s="252" t="s">
        <v>116</v>
      </c>
    </row>
    <row r="385" spans="2:51" s="14" customFormat="1" ht="12">
      <c r="B385" s="208"/>
      <c r="C385" s="209"/>
      <c r="D385" s="189" t="s">
        <v>174</v>
      </c>
      <c r="E385" s="210" t="s">
        <v>19</v>
      </c>
      <c r="F385" s="211" t="s">
        <v>176</v>
      </c>
      <c r="G385" s="209"/>
      <c r="H385" s="212">
        <v>68.089</v>
      </c>
      <c r="I385" s="213"/>
      <c r="J385" s="209"/>
      <c r="K385" s="209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174</v>
      </c>
      <c r="AU385" s="218" t="s">
        <v>78</v>
      </c>
      <c r="AV385" s="14" t="s">
        <v>140</v>
      </c>
      <c r="AW385" s="14" t="s">
        <v>30</v>
      </c>
      <c r="AX385" s="14" t="s">
        <v>76</v>
      </c>
      <c r="AY385" s="218" t="s">
        <v>116</v>
      </c>
    </row>
    <row r="386" spans="1:65" s="2" customFormat="1" ht="33" customHeight="1">
      <c r="A386" s="37"/>
      <c r="B386" s="38"/>
      <c r="C386" s="176" t="s">
        <v>619</v>
      </c>
      <c r="D386" s="176" t="s">
        <v>119</v>
      </c>
      <c r="E386" s="177" t="s">
        <v>620</v>
      </c>
      <c r="F386" s="178" t="s">
        <v>621</v>
      </c>
      <c r="G386" s="179" t="s">
        <v>214</v>
      </c>
      <c r="H386" s="180">
        <v>68.089</v>
      </c>
      <c r="I386" s="181"/>
      <c r="J386" s="182">
        <f>ROUND(I386*H386,2)</f>
        <v>0</v>
      </c>
      <c r="K386" s="178" t="s">
        <v>123</v>
      </c>
      <c r="L386" s="42"/>
      <c r="M386" s="183" t="s">
        <v>19</v>
      </c>
      <c r="N386" s="184" t="s">
        <v>39</v>
      </c>
      <c r="O386" s="67"/>
      <c r="P386" s="185">
        <f>O386*H386</f>
        <v>0</v>
      </c>
      <c r="Q386" s="185">
        <v>4E-05</v>
      </c>
      <c r="R386" s="185">
        <f>Q386*H386</f>
        <v>0.0027235600000000003</v>
      </c>
      <c r="S386" s="185">
        <v>0</v>
      </c>
      <c r="T386" s="18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87" t="s">
        <v>140</v>
      </c>
      <c r="AT386" s="187" t="s">
        <v>119</v>
      </c>
      <c r="AU386" s="187" t="s">
        <v>78</v>
      </c>
      <c r="AY386" s="20" t="s">
        <v>116</v>
      </c>
      <c r="BE386" s="188">
        <f>IF(N386="základní",J386,0)</f>
        <v>0</v>
      </c>
      <c r="BF386" s="188">
        <f>IF(N386="snížená",J386,0)</f>
        <v>0</v>
      </c>
      <c r="BG386" s="188">
        <f>IF(N386="zákl. přenesená",J386,0)</f>
        <v>0</v>
      </c>
      <c r="BH386" s="188">
        <f>IF(N386="sníž. přenesená",J386,0)</f>
        <v>0</v>
      </c>
      <c r="BI386" s="188">
        <f>IF(N386="nulová",J386,0)</f>
        <v>0</v>
      </c>
      <c r="BJ386" s="20" t="s">
        <v>76</v>
      </c>
      <c r="BK386" s="188">
        <f>ROUND(I386*H386,2)</f>
        <v>0</v>
      </c>
      <c r="BL386" s="20" t="s">
        <v>140</v>
      </c>
      <c r="BM386" s="187" t="s">
        <v>622</v>
      </c>
    </row>
    <row r="387" spans="1:47" s="2" customFormat="1" ht="19.5">
      <c r="A387" s="37"/>
      <c r="B387" s="38"/>
      <c r="C387" s="39"/>
      <c r="D387" s="189" t="s">
        <v>126</v>
      </c>
      <c r="E387" s="39"/>
      <c r="F387" s="190" t="s">
        <v>623</v>
      </c>
      <c r="G387" s="39"/>
      <c r="H387" s="39"/>
      <c r="I387" s="191"/>
      <c r="J387" s="39"/>
      <c r="K387" s="39"/>
      <c r="L387" s="42"/>
      <c r="M387" s="192"/>
      <c r="N387" s="193"/>
      <c r="O387" s="67"/>
      <c r="P387" s="67"/>
      <c r="Q387" s="67"/>
      <c r="R387" s="67"/>
      <c r="S387" s="67"/>
      <c r="T387" s="68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20" t="s">
        <v>126</v>
      </c>
      <c r="AU387" s="20" t="s">
        <v>78</v>
      </c>
    </row>
    <row r="388" spans="1:47" s="2" customFormat="1" ht="12">
      <c r="A388" s="37"/>
      <c r="B388" s="38"/>
      <c r="C388" s="39"/>
      <c r="D388" s="194" t="s">
        <v>127</v>
      </c>
      <c r="E388" s="39"/>
      <c r="F388" s="195" t="s">
        <v>624</v>
      </c>
      <c r="G388" s="39"/>
      <c r="H388" s="39"/>
      <c r="I388" s="191"/>
      <c r="J388" s="39"/>
      <c r="K388" s="39"/>
      <c r="L388" s="42"/>
      <c r="M388" s="192"/>
      <c r="N388" s="193"/>
      <c r="O388" s="67"/>
      <c r="P388" s="67"/>
      <c r="Q388" s="67"/>
      <c r="R388" s="67"/>
      <c r="S388" s="67"/>
      <c r="T388" s="68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20" t="s">
        <v>127</v>
      </c>
      <c r="AU388" s="20" t="s">
        <v>78</v>
      </c>
    </row>
    <row r="389" spans="1:65" s="2" customFormat="1" ht="16.5" customHeight="1">
      <c r="A389" s="37"/>
      <c r="B389" s="38"/>
      <c r="C389" s="176" t="s">
        <v>625</v>
      </c>
      <c r="D389" s="176" t="s">
        <v>119</v>
      </c>
      <c r="E389" s="177" t="s">
        <v>626</v>
      </c>
      <c r="F389" s="178" t="s">
        <v>627</v>
      </c>
      <c r="G389" s="179" t="s">
        <v>329</v>
      </c>
      <c r="H389" s="180">
        <v>1.69</v>
      </c>
      <c r="I389" s="181"/>
      <c r="J389" s="182">
        <f>ROUND(I389*H389,2)</f>
        <v>0</v>
      </c>
      <c r="K389" s="178" t="s">
        <v>123</v>
      </c>
      <c r="L389" s="42"/>
      <c r="M389" s="183" t="s">
        <v>19</v>
      </c>
      <c r="N389" s="184" t="s">
        <v>39</v>
      </c>
      <c r="O389" s="67"/>
      <c r="P389" s="185">
        <f>O389*H389</f>
        <v>0</v>
      </c>
      <c r="Q389" s="185">
        <v>1.03845</v>
      </c>
      <c r="R389" s="185">
        <f>Q389*H389</f>
        <v>1.7549805</v>
      </c>
      <c r="S389" s="185">
        <v>0</v>
      </c>
      <c r="T389" s="18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87" t="s">
        <v>140</v>
      </c>
      <c r="AT389" s="187" t="s">
        <v>119</v>
      </c>
      <c r="AU389" s="187" t="s">
        <v>78</v>
      </c>
      <c r="AY389" s="20" t="s">
        <v>116</v>
      </c>
      <c r="BE389" s="188">
        <f>IF(N389="základní",J389,0)</f>
        <v>0</v>
      </c>
      <c r="BF389" s="188">
        <f>IF(N389="snížená",J389,0)</f>
        <v>0</v>
      </c>
      <c r="BG389" s="188">
        <f>IF(N389="zákl. přenesená",J389,0)</f>
        <v>0</v>
      </c>
      <c r="BH389" s="188">
        <f>IF(N389="sníž. přenesená",J389,0)</f>
        <v>0</v>
      </c>
      <c r="BI389" s="188">
        <f>IF(N389="nulová",J389,0)</f>
        <v>0</v>
      </c>
      <c r="BJ389" s="20" t="s">
        <v>76</v>
      </c>
      <c r="BK389" s="188">
        <f>ROUND(I389*H389,2)</f>
        <v>0</v>
      </c>
      <c r="BL389" s="20" t="s">
        <v>140</v>
      </c>
      <c r="BM389" s="187" t="s">
        <v>628</v>
      </c>
    </row>
    <row r="390" spans="1:47" s="2" customFormat="1" ht="29.25">
      <c r="A390" s="37"/>
      <c r="B390" s="38"/>
      <c r="C390" s="39"/>
      <c r="D390" s="189" t="s">
        <v>126</v>
      </c>
      <c r="E390" s="39"/>
      <c r="F390" s="190" t="s">
        <v>629</v>
      </c>
      <c r="G390" s="39"/>
      <c r="H390" s="39"/>
      <c r="I390" s="191"/>
      <c r="J390" s="39"/>
      <c r="K390" s="39"/>
      <c r="L390" s="42"/>
      <c r="M390" s="192"/>
      <c r="N390" s="193"/>
      <c r="O390" s="67"/>
      <c r="P390" s="67"/>
      <c r="Q390" s="67"/>
      <c r="R390" s="67"/>
      <c r="S390" s="67"/>
      <c r="T390" s="68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20" t="s">
        <v>126</v>
      </c>
      <c r="AU390" s="20" t="s">
        <v>78</v>
      </c>
    </row>
    <row r="391" spans="1:47" s="2" customFormat="1" ht="12">
      <c r="A391" s="37"/>
      <c r="B391" s="38"/>
      <c r="C391" s="39"/>
      <c r="D391" s="194" t="s">
        <v>127</v>
      </c>
      <c r="E391" s="39"/>
      <c r="F391" s="195" t="s">
        <v>630</v>
      </c>
      <c r="G391" s="39"/>
      <c r="H391" s="39"/>
      <c r="I391" s="191"/>
      <c r="J391" s="39"/>
      <c r="K391" s="39"/>
      <c r="L391" s="42"/>
      <c r="M391" s="192"/>
      <c r="N391" s="193"/>
      <c r="O391" s="67"/>
      <c r="P391" s="67"/>
      <c r="Q391" s="67"/>
      <c r="R391" s="67"/>
      <c r="S391" s="67"/>
      <c r="T391" s="68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20" t="s">
        <v>127</v>
      </c>
      <c r="AU391" s="20" t="s">
        <v>78</v>
      </c>
    </row>
    <row r="392" spans="2:51" s="13" customFormat="1" ht="12">
      <c r="B392" s="197"/>
      <c r="C392" s="198"/>
      <c r="D392" s="189" t="s">
        <v>174</v>
      </c>
      <c r="E392" s="199" t="s">
        <v>19</v>
      </c>
      <c r="F392" s="200" t="s">
        <v>631</v>
      </c>
      <c r="G392" s="198"/>
      <c r="H392" s="201">
        <v>1.69</v>
      </c>
      <c r="I392" s="202"/>
      <c r="J392" s="198"/>
      <c r="K392" s="198"/>
      <c r="L392" s="203"/>
      <c r="M392" s="204"/>
      <c r="N392" s="205"/>
      <c r="O392" s="205"/>
      <c r="P392" s="205"/>
      <c r="Q392" s="205"/>
      <c r="R392" s="205"/>
      <c r="S392" s="205"/>
      <c r="T392" s="206"/>
      <c r="AT392" s="207" t="s">
        <v>174</v>
      </c>
      <c r="AU392" s="207" t="s">
        <v>78</v>
      </c>
      <c r="AV392" s="13" t="s">
        <v>78</v>
      </c>
      <c r="AW392" s="13" t="s">
        <v>30</v>
      </c>
      <c r="AX392" s="13" t="s">
        <v>76</v>
      </c>
      <c r="AY392" s="207" t="s">
        <v>116</v>
      </c>
    </row>
    <row r="393" spans="1:65" s="2" customFormat="1" ht="21.75" customHeight="1">
      <c r="A393" s="37"/>
      <c r="B393" s="38"/>
      <c r="C393" s="176" t="s">
        <v>632</v>
      </c>
      <c r="D393" s="176" t="s">
        <v>119</v>
      </c>
      <c r="E393" s="177" t="s">
        <v>633</v>
      </c>
      <c r="F393" s="178" t="s">
        <v>634</v>
      </c>
      <c r="G393" s="179" t="s">
        <v>329</v>
      </c>
      <c r="H393" s="180">
        <v>1.756</v>
      </c>
      <c r="I393" s="181"/>
      <c r="J393" s="182">
        <f>ROUND(I393*H393,2)</f>
        <v>0</v>
      </c>
      <c r="K393" s="178" t="s">
        <v>123</v>
      </c>
      <c r="L393" s="42"/>
      <c r="M393" s="183" t="s">
        <v>19</v>
      </c>
      <c r="N393" s="184" t="s">
        <v>39</v>
      </c>
      <c r="O393" s="67"/>
      <c r="P393" s="185">
        <f>O393*H393</f>
        <v>0</v>
      </c>
      <c r="Q393" s="185">
        <v>1.07653</v>
      </c>
      <c r="R393" s="185">
        <f>Q393*H393</f>
        <v>1.89038668</v>
      </c>
      <c r="S393" s="185">
        <v>0</v>
      </c>
      <c r="T393" s="186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187" t="s">
        <v>140</v>
      </c>
      <c r="AT393" s="187" t="s">
        <v>119</v>
      </c>
      <c r="AU393" s="187" t="s">
        <v>78</v>
      </c>
      <c r="AY393" s="20" t="s">
        <v>116</v>
      </c>
      <c r="BE393" s="188">
        <f>IF(N393="základní",J393,0)</f>
        <v>0</v>
      </c>
      <c r="BF393" s="188">
        <f>IF(N393="snížená",J393,0)</f>
        <v>0</v>
      </c>
      <c r="BG393" s="188">
        <f>IF(N393="zákl. přenesená",J393,0)</f>
        <v>0</v>
      </c>
      <c r="BH393" s="188">
        <f>IF(N393="sníž. přenesená",J393,0)</f>
        <v>0</v>
      </c>
      <c r="BI393" s="188">
        <f>IF(N393="nulová",J393,0)</f>
        <v>0</v>
      </c>
      <c r="BJ393" s="20" t="s">
        <v>76</v>
      </c>
      <c r="BK393" s="188">
        <f>ROUND(I393*H393,2)</f>
        <v>0</v>
      </c>
      <c r="BL393" s="20" t="s">
        <v>140</v>
      </c>
      <c r="BM393" s="187" t="s">
        <v>635</v>
      </c>
    </row>
    <row r="394" spans="1:47" s="2" customFormat="1" ht="29.25">
      <c r="A394" s="37"/>
      <c r="B394" s="38"/>
      <c r="C394" s="39"/>
      <c r="D394" s="189" t="s">
        <v>126</v>
      </c>
      <c r="E394" s="39"/>
      <c r="F394" s="190" t="s">
        <v>636</v>
      </c>
      <c r="G394" s="39"/>
      <c r="H394" s="39"/>
      <c r="I394" s="191"/>
      <c r="J394" s="39"/>
      <c r="K394" s="39"/>
      <c r="L394" s="42"/>
      <c r="M394" s="192"/>
      <c r="N394" s="193"/>
      <c r="O394" s="67"/>
      <c r="P394" s="67"/>
      <c r="Q394" s="67"/>
      <c r="R394" s="67"/>
      <c r="S394" s="67"/>
      <c r="T394" s="68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20" t="s">
        <v>126</v>
      </c>
      <c r="AU394" s="20" t="s">
        <v>78</v>
      </c>
    </row>
    <row r="395" spans="1:47" s="2" customFormat="1" ht="12">
      <c r="A395" s="37"/>
      <c r="B395" s="38"/>
      <c r="C395" s="39"/>
      <c r="D395" s="194" t="s">
        <v>127</v>
      </c>
      <c r="E395" s="39"/>
      <c r="F395" s="195" t="s">
        <v>637</v>
      </c>
      <c r="G395" s="39"/>
      <c r="H395" s="39"/>
      <c r="I395" s="191"/>
      <c r="J395" s="39"/>
      <c r="K395" s="39"/>
      <c r="L395" s="42"/>
      <c r="M395" s="192"/>
      <c r="N395" s="193"/>
      <c r="O395" s="67"/>
      <c r="P395" s="67"/>
      <c r="Q395" s="67"/>
      <c r="R395" s="67"/>
      <c r="S395" s="67"/>
      <c r="T395" s="68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20" t="s">
        <v>127</v>
      </c>
      <c r="AU395" s="20" t="s">
        <v>78</v>
      </c>
    </row>
    <row r="396" spans="2:51" s="13" customFormat="1" ht="12">
      <c r="B396" s="197"/>
      <c r="C396" s="198"/>
      <c r="D396" s="189" t="s">
        <v>174</v>
      </c>
      <c r="E396" s="199" t="s">
        <v>19</v>
      </c>
      <c r="F396" s="200" t="s">
        <v>638</v>
      </c>
      <c r="G396" s="198"/>
      <c r="H396" s="201">
        <v>1.756</v>
      </c>
      <c r="I396" s="202"/>
      <c r="J396" s="198"/>
      <c r="K396" s="198"/>
      <c r="L396" s="203"/>
      <c r="M396" s="204"/>
      <c r="N396" s="205"/>
      <c r="O396" s="205"/>
      <c r="P396" s="205"/>
      <c r="Q396" s="205"/>
      <c r="R396" s="205"/>
      <c r="S396" s="205"/>
      <c r="T396" s="206"/>
      <c r="AT396" s="207" t="s">
        <v>174</v>
      </c>
      <c r="AU396" s="207" t="s">
        <v>78</v>
      </c>
      <c r="AV396" s="13" t="s">
        <v>78</v>
      </c>
      <c r="AW396" s="13" t="s">
        <v>30</v>
      </c>
      <c r="AX396" s="13" t="s">
        <v>76</v>
      </c>
      <c r="AY396" s="207" t="s">
        <v>116</v>
      </c>
    </row>
    <row r="397" spans="2:63" s="12" customFormat="1" ht="22.7" customHeight="1">
      <c r="B397" s="160"/>
      <c r="C397" s="161"/>
      <c r="D397" s="162" t="s">
        <v>67</v>
      </c>
      <c r="E397" s="174" t="s">
        <v>140</v>
      </c>
      <c r="F397" s="174" t="s">
        <v>639</v>
      </c>
      <c r="G397" s="161"/>
      <c r="H397" s="161"/>
      <c r="I397" s="164"/>
      <c r="J397" s="175">
        <f>BK397</f>
        <v>0</v>
      </c>
      <c r="K397" s="161"/>
      <c r="L397" s="166"/>
      <c r="M397" s="167"/>
      <c r="N397" s="168"/>
      <c r="O397" s="168"/>
      <c r="P397" s="169">
        <f>SUM(P398:P427)</f>
        <v>0</v>
      </c>
      <c r="Q397" s="168"/>
      <c r="R397" s="169">
        <f>SUM(R398:R427)</f>
        <v>187.727226</v>
      </c>
      <c r="S397" s="168"/>
      <c r="T397" s="170">
        <f>SUM(T398:T427)</f>
        <v>0</v>
      </c>
      <c r="AR397" s="171" t="s">
        <v>76</v>
      </c>
      <c r="AT397" s="172" t="s">
        <v>67</v>
      </c>
      <c r="AU397" s="172" t="s">
        <v>76</v>
      </c>
      <c r="AY397" s="171" t="s">
        <v>116</v>
      </c>
      <c r="BK397" s="173">
        <f>SUM(BK398:BK427)</f>
        <v>0</v>
      </c>
    </row>
    <row r="398" spans="1:65" s="2" customFormat="1" ht="16.5" customHeight="1">
      <c r="A398" s="37"/>
      <c r="B398" s="38"/>
      <c r="C398" s="176" t="s">
        <v>640</v>
      </c>
      <c r="D398" s="176" t="s">
        <v>119</v>
      </c>
      <c r="E398" s="177" t="s">
        <v>641</v>
      </c>
      <c r="F398" s="178" t="s">
        <v>642</v>
      </c>
      <c r="G398" s="179" t="s">
        <v>214</v>
      </c>
      <c r="H398" s="180">
        <v>101.4</v>
      </c>
      <c r="I398" s="181"/>
      <c r="J398" s="182">
        <f>ROUND(I398*H398,2)</f>
        <v>0</v>
      </c>
      <c r="K398" s="178" t="s">
        <v>19</v>
      </c>
      <c r="L398" s="42"/>
      <c r="M398" s="183" t="s">
        <v>19</v>
      </c>
      <c r="N398" s="184" t="s">
        <v>39</v>
      </c>
      <c r="O398" s="67"/>
      <c r="P398" s="185">
        <f>O398*H398</f>
        <v>0</v>
      </c>
      <c r="Q398" s="185">
        <v>0.71438</v>
      </c>
      <c r="R398" s="185">
        <f>Q398*H398</f>
        <v>72.43813200000001</v>
      </c>
      <c r="S398" s="185">
        <v>0</v>
      </c>
      <c r="T398" s="18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87" t="s">
        <v>140</v>
      </c>
      <c r="AT398" s="187" t="s">
        <v>119</v>
      </c>
      <c r="AU398" s="187" t="s">
        <v>78</v>
      </c>
      <c r="AY398" s="20" t="s">
        <v>116</v>
      </c>
      <c r="BE398" s="188">
        <f>IF(N398="základní",J398,0)</f>
        <v>0</v>
      </c>
      <c r="BF398" s="188">
        <f>IF(N398="snížená",J398,0)</f>
        <v>0</v>
      </c>
      <c r="BG398" s="188">
        <f>IF(N398="zákl. přenesená",J398,0)</f>
        <v>0</v>
      </c>
      <c r="BH398" s="188">
        <f>IF(N398="sníž. přenesená",J398,0)</f>
        <v>0</v>
      </c>
      <c r="BI398" s="188">
        <f>IF(N398="nulová",J398,0)</f>
        <v>0</v>
      </c>
      <c r="BJ398" s="20" t="s">
        <v>76</v>
      </c>
      <c r="BK398" s="188">
        <f>ROUND(I398*H398,2)</f>
        <v>0</v>
      </c>
      <c r="BL398" s="20" t="s">
        <v>140</v>
      </c>
      <c r="BM398" s="187" t="s">
        <v>643</v>
      </c>
    </row>
    <row r="399" spans="1:47" s="2" customFormat="1" ht="12">
      <c r="A399" s="37"/>
      <c r="B399" s="38"/>
      <c r="C399" s="39"/>
      <c r="D399" s="189" t="s">
        <v>126</v>
      </c>
      <c r="E399" s="39"/>
      <c r="F399" s="190" t="s">
        <v>644</v>
      </c>
      <c r="G399" s="39"/>
      <c r="H399" s="39"/>
      <c r="I399" s="191"/>
      <c r="J399" s="39"/>
      <c r="K399" s="39"/>
      <c r="L399" s="42"/>
      <c r="M399" s="192"/>
      <c r="N399" s="193"/>
      <c r="O399" s="67"/>
      <c r="P399" s="67"/>
      <c r="Q399" s="67"/>
      <c r="R399" s="67"/>
      <c r="S399" s="67"/>
      <c r="T399" s="68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20" t="s">
        <v>126</v>
      </c>
      <c r="AU399" s="20" t="s">
        <v>78</v>
      </c>
    </row>
    <row r="400" spans="2:51" s="13" customFormat="1" ht="12">
      <c r="B400" s="197"/>
      <c r="C400" s="198"/>
      <c r="D400" s="189" t="s">
        <v>174</v>
      </c>
      <c r="E400" s="199" t="s">
        <v>19</v>
      </c>
      <c r="F400" s="200" t="s">
        <v>645</v>
      </c>
      <c r="G400" s="198"/>
      <c r="H400" s="201">
        <v>101.4</v>
      </c>
      <c r="I400" s="202"/>
      <c r="J400" s="198"/>
      <c r="K400" s="198"/>
      <c r="L400" s="203"/>
      <c r="M400" s="204"/>
      <c r="N400" s="205"/>
      <c r="O400" s="205"/>
      <c r="P400" s="205"/>
      <c r="Q400" s="205"/>
      <c r="R400" s="205"/>
      <c r="S400" s="205"/>
      <c r="T400" s="206"/>
      <c r="AT400" s="207" t="s">
        <v>174</v>
      </c>
      <c r="AU400" s="207" t="s">
        <v>78</v>
      </c>
      <c r="AV400" s="13" t="s">
        <v>78</v>
      </c>
      <c r="AW400" s="13" t="s">
        <v>30</v>
      </c>
      <c r="AX400" s="13" t="s">
        <v>76</v>
      </c>
      <c r="AY400" s="207" t="s">
        <v>116</v>
      </c>
    </row>
    <row r="401" spans="1:65" s="2" customFormat="1" ht="24.2" customHeight="1">
      <c r="A401" s="37"/>
      <c r="B401" s="38"/>
      <c r="C401" s="176" t="s">
        <v>646</v>
      </c>
      <c r="D401" s="176" t="s">
        <v>119</v>
      </c>
      <c r="E401" s="177" t="s">
        <v>647</v>
      </c>
      <c r="F401" s="178" t="s">
        <v>648</v>
      </c>
      <c r="G401" s="179" t="s">
        <v>221</v>
      </c>
      <c r="H401" s="180">
        <v>8</v>
      </c>
      <c r="I401" s="181"/>
      <c r="J401" s="182">
        <f>ROUND(I401*H401,2)</f>
        <v>0</v>
      </c>
      <c r="K401" s="178" t="s">
        <v>123</v>
      </c>
      <c r="L401" s="42"/>
      <c r="M401" s="183" t="s">
        <v>19</v>
      </c>
      <c r="N401" s="184" t="s">
        <v>39</v>
      </c>
      <c r="O401" s="67"/>
      <c r="P401" s="185">
        <f>O401*H401</f>
        <v>0</v>
      </c>
      <c r="Q401" s="185">
        <v>0</v>
      </c>
      <c r="R401" s="185">
        <f>Q401*H401</f>
        <v>0</v>
      </c>
      <c r="S401" s="185">
        <v>0</v>
      </c>
      <c r="T401" s="186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87" t="s">
        <v>140</v>
      </c>
      <c r="AT401" s="187" t="s">
        <v>119</v>
      </c>
      <c r="AU401" s="187" t="s">
        <v>78</v>
      </c>
      <c r="AY401" s="20" t="s">
        <v>116</v>
      </c>
      <c r="BE401" s="188">
        <f>IF(N401="základní",J401,0)</f>
        <v>0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20" t="s">
        <v>76</v>
      </c>
      <c r="BK401" s="188">
        <f>ROUND(I401*H401,2)</f>
        <v>0</v>
      </c>
      <c r="BL401" s="20" t="s">
        <v>140</v>
      </c>
      <c r="BM401" s="187" t="s">
        <v>649</v>
      </c>
    </row>
    <row r="402" spans="1:47" s="2" customFormat="1" ht="12">
      <c r="A402" s="37"/>
      <c r="B402" s="38"/>
      <c r="C402" s="39"/>
      <c r="D402" s="189" t="s">
        <v>126</v>
      </c>
      <c r="E402" s="39"/>
      <c r="F402" s="190" t="s">
        <v>648</v>
      </c>
      <c r="G402" s="39"/>
      <c r="H402" s="39"/>
      <c r="I402" s="191"/>
      <c r="J402" s="39"/>
      <c r="K402" s="39"/>
      <c r="L402" s="42"/>
      <c r="M402" s="192"/>
      <c r="N402" s="193"/>
      <c r="O402" s="67"/>
      <c r="P402" s="67"/>
      <c r="Q402" s="67"/>
      <c r="R402" s="67"/>
      <c r="S402" s="67"/>
      <c r="T402" s="68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20" t="s">
        <v>126</v>
      </c>
      <c r="AU402" s="20" t="s">
        <v>78</v>
      </c>
    </row>
    <row r="403" spans="1:47" s="2" customFormat="1" ht="12">
      <c r="A403" s="37"/>
      <c r="B403" s="38"/>
      <c r="C403" s="39"/>
      <c r="D403" s="194" t="s">
        <v>127</v>
      </c>
      <c r="E403" s="39"/>
      <c r="F403" s="195" t="s">
        <v>650</v>
      </c>
      <c r="G403" s="39"/>
      <c r="H403" s="39"/>
      <c r="I403" s="191"/>
      <c r="J403" s="39"/>
      <c r="K403" s="39"/>
      <c r="L403" s="42"/>
      <c r="M403" s="192"/>
      <c r="N403" s="193"/>
      <c r="O403" s="67"/>
      <c r="P403" s="67"/>
      <c r="Q403" s="67"/>
      <c r="R403" s="67"/>
      <c r="S403" s="67"/>
      <c r="T403" s="68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20" t="s">
        <v>127</v>
      </c>
      <c r="AU403" s="20" t="s">
        <v>78</v>
      </c>
    </row>
    <row r="404" spans="2:51" s="13" customFormat="1" ht="12">
      <c r="B404" s="197"/>
      <c r="C404" s="198"/>
      <c r="D404" s="189" t="s">
        <v>174</v>
      </c>
      <c r="E404" s="199" t="s">
        <v>19</v>
      </c>
      <c r="F404" s="200" t="s">
        <v>651</v>
      </c>
      <c r="G404" s="198"/>
      <c r="H404" s="201">
        <v>8</v>
      </c>
      <c r="I404" s="202"/>
      <c r="J404" s="198"/>
      <c r="K404" s="198"/>
      <c r="L404" s="203"/>
      <c r="M404" s="204"/>
      <c r="N404" s="205"/>
      <c r="O404" s="205"/>
      <c r="P404" s="205"/>
      <c r="Q404" s="205"/>
      <c r="R404" s="205"/>
      <c r="S404" s="205"/>
      <c r="T404" s="206"/>
      <c r="AT404" s="207" t="s">
        <v>174</v>
      </c>
      <c r="AU404" s="207" t="s">
        <v>78</v>
      </c>
      <c r="AV404" s="13" t="s">
        <v>78</v>
      </c>
      <c r="AW404" s="13" t="s">
        <v>30</v>
      </c>
      <c r="AX404" s="13" t="s">
        <v>76</v>
      </c>
      <c r="AY404" s="207" t="s">
        <v>116</v>
      </c>
    </row>
    <row r="405" spans="1:65" s="2" customFormat="1" ht="16.5" customHeight="1">
      <c r="A405" s="37"/>
      <c r="B405" s="38"/>
      <c r="C405" s="222" t="s">
        <v>652</v>
      </c>
      <c r="D405" s="222" t="s">
        <v>358</v>
      </c>
      <c r="E405" s="223" t="s">
        <v>653</v>
      </c>
      <c r="F405" s="224" t="s">
        <v>654</v>
      </c>
      <c r="G405" s="225" t="s">
        <v>171</v>
      </c>
      <c r="H405" s="226">
        <v>4</v>
      </c>
      <c r="I405" s="227"/>
      <c r="J405" s="228">
        <f>ROUND(I405*H405,2)</f>
        <v>0</v>
      </c>
      <c r="K405" s="224" t="s">
        <v>19</v>
      </c>
      <c r="L405" s="229"/>
      <c r="M405" s="230" t="s">
        <v>19</v>
      </c>
      <c r="N405" s="231" t="s">
        <v>39</v>
      </c>
      <c r="O405" s="67"/>
      <c r="P405" s="185">
        <f>O405*H405</f>
        <v>0</v>
      </c>
      <c r="Q405" s="185">
        <v>0.01</v>
      </c>
      <c r="R405" s="185">
        <f>Q405*H405</f>
        <v>0.04</v>
      </c>
      <c r="S405" s="185">
        <v>0</v>
      </c>
      <c r="T405" s="186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87" t="s">
        <v>162</v>
      </c>
      <c r="AT405" s="187" t="s">
        <v>358</v>
      </c>
      <c r="AU405" s="187" t="s">
        <v>78</v>
      </c>
      <c r="AY405" s="20" t="s">
        <v>116</v>
      </c>
      <c r="BE405" s="188">
        <f>IF(N405="základní",J405,0)</f>
        <v>0</v>
      </c>
      <c r="BF405" s="188">
        <f>IF(N405="snížená",J405,0)</f>
        <v>0</v>
      </c>
      <c r="BG405" s="188">
        <f>IF(N405="zákl. přenesená",J405,0)</f>
        <v>0</v>
      </c>
      <c r="BH405" s="188">
        <f>IF(N405="sníž. přenesená",J405,0)</f>
        <v>0</v>
      </c>
      <c r="BI405" s="188">
        <f>IF(N405="nulová",J405,0)</f>
        <v>0</v>
      </c>
      <c r="BJ405" s="20" t="s">
        <v>76</v>
      </c>
      <c r="BK405" s="188">
        <f>ROUND(I405*H405,2)</f>
        <v>0</v>
      </c>
      <c r="BL405" s="20" t="s">
        <v>140</v>
      </c>
      <c r="BM405" s="187" t="s">
        <v>655</v>
      </c>
    </row>
    <row r="406" spans="1:47" s="2" customFormat="1" ht="12">
      <c r="A406" s="37"/>
      <c r="B406" s="38"/>
      <c r="C406" s="39"/>
      <c r="D406" s="189" t="s">
        <v>126</v>
      </c>
      <c r="E406" s="39"/>
      <c r="F406" s="190" t="s">
        <v>654</v>
      </c>
      <c r="G406" s="39"/>
      <c r="H406" s="39"/>
      <c r="I406" s="191"/>
      <c r="J406" s="39"/>
      <c r="K406" s="39"/>
      <c r="L406" s="42"/>
      <c r="M406" s="192"/>
      <c r="N406" s="193"/>
      <c r="O406" s="67"/>
      <c r="P406" s="67"/>
      <c r="Q406" s="67"/>
      <c r="R406" s="67"/>
      <c r="S406" s="67"/>
      <c r="T406" s="68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20" t="s">
        <v>126</v>
      </c>
      <c r="AU406" s="20" t="s">
        <v>78</v>
      </c>
    </row>
    <row r="407" spans="1:65" s="2" customFormat="1" ht="16.5" customHeight="1">
      <c r="A407" s="37"/>
      <c r="B407" s="38"/>
      <c r="C407" s="222" t="s">
        <v>656</v>
      </c>
      <c r="D407" s="222" t="s">
        <v>358</v>
      </c>
      <c r="E407" s="223" t="s">
        <v>657</v>
      </c>
      <c r="F407" s="224" t="s">
        <v>658</v>
      </c>
      <c r="G407" s="225" t="s">
        <v>171</v>
      </c>
      <c r="H407" s="226">
        <v>4</v>
      </c>
      <c r="I407" s="227"/>
      <c r="J407" s="228">
        <f>ROUND(I407*H407,2)</f>
        <v>0</v>
      </c>
      <c r="K407" s="224" t="s">
        <v>19</v>
      </c>
      <c r="L407" s="229"/>
      <c r="M407" s="230" t="s">
        <v>19</v>
      </c>
      <c r="N407" s="231" t="s">
        <v>39</v>
      </c>
      <c r="O407" s="67"/>
      <c r="P407" s="185">
        <f>O407*H407</f>
        <v>0</v>
      </c>
      <c r="Q407" s="185">
        <v>0.01</v>
      </c>
      <c r="R407" s="185">
        <f>Q407*H407</f>
        <v>0.04</v>
      </c>
      <c r="S407" s="185">
        <v>0</v>
      </c>
      <c r="T407" s="186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87" t="s">
        <v>162</v>
      </c>
      <c r="AT407" s="187" t="s">
        <v>358</v>
      </c>
      <c r="AU407" s="187" t="s">
        <v>78</v>
      </c>
      <c r="AY407" s="20" t="s">
        <v>116</v>
      </c>
      <c r="BE407" s="188">
        <f>IF(N407="základní",J407,0)</f>
        <v>0</v>
      </c>
      <c r="BF407" s="188">
        <f>IF(N407="snížená",J407,0)</f>
        <v>0</v>
      </c>
      <c r="BG407" s="188">
        <f>IF(N407="zákl. přenesená",J407,0)</f>
        <v>0</v>
      </c>
      <c r="BH407" s="188">
        <f>IF(N407="sníž. přenesená",J407,0)</f>
        <v>0</v>
      </c>
      <c r="BI407" s="188">
        <f>IF(N407="nulová",J407,0)</f>
        <v>0</v>
      </c>
      <c r="BJ407" s="20" t="s">
        <v>76</v>
      </c>
      <c r="BK407" s="188">
        <f>ROUND(I407*H407,2)</f>
        <v>0</v>
      </c>
      <c r="BL407" s="20" t="s">
        <v>140</v>
      </c>
      <c r="BM407" s="187" t="s">
        <v>659</v>
      </c>
    </row>
    <row r="408" spans="1:47" s="2" customFormat="1" ht="12">
      <c r="A408" s="37"/>
      <c r="B408" s="38"/>
      <c r="C408" s="39"/>
      <c r="D408" s="189" t="s">
        <v>126</v>
      </c>
      <c r="E408" s="39"/>
      <c r="F408" s="190" t="s">
        <v>658</v>
      </c>
      <c r="G408" s="39"/>
      <c r="H408" s="39"/>
      <c r="I408" s="191"/>
      <c r="J408" s="39"/>
      <c r="K408" s="39"/>
      <c r="L408" s="42"/>
      <c r="M408" s="192"/>
      <c r="N408" s="193"/>
      <c r="O408" s="67"/>
      <c r="P408" s="67"/>
      <c r="Q408" s="67"/>
      <c r="R408" s="67"/>
      <c r="S408" s="67"/>
      <c r="T408" s="68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20" t="s">
        <v>126</v>
      </c>
      <c r="AU408" s="20" t="s">
        <v>78</v>
      </c>
    </row>
    <row r="409" spans="1:65" s="2" customFormat="1" ht="24.2" customHeight="1">
      <c r="A409" s="37"/>
      <c r="B409" s="38"/>
      <c r="C409" s="176" t="s">
        <v>660</v>
      </c>
      <c r="D409" s="176" t="s">
        <v>119</v>
      </c>
      <c r="E409" s="177" t="s">
        <v>661</v>
      </c>
      <c r="F409" s="178" t="s">
        <v>662</v>
      </c>
      <c r="G409" s="179" t="s">
        <v>214</v>
      </c>
      <c r="H409" s="180">
        <v>21.12</v>
      </c>
      <c r="I409" s="181"/>
      <c r="J409" s="182">
        <f>ROUND(I409*H409,2)</f>
        <v>0</v>
      </c>
      <c r="K409" s="178" t="s">
        <v>123</v>
      </c>
      <c r="L409" s="42"/>
      <c r="M409" s="183" t="s">
        <v>19</v>
      </c>
      <c r="N409" s="184" t="s">
        <v>39</v>
      </c>
      <c r="O409" s="67"/>
      <c r="P409" s="185">
        <f>O409*H409</f>
        <v>0</v>
      </c>
      <c r="Q409" s="185">
        <v>0</v>
      </c>
      <c r="R409" s="185">
        <f>Q409*H409</f>
        <v>0</v>
      </c>
      <c r="S409" s="185">
        <v>0</v>
      </c>
      <c r="T409" s="186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87" t="s">
        <v>140</v>
      </c>
      <c r="AT409" s="187" t="s">
        <v>119</v>
      </c>
      <c r="AU409" s="187" t="s">
        <v>78</v>
      </c>
      <c r="AY409" s="20" t="s">
        <v>116</v>
      </c>
      <c r="BE409" s="188">
        <f>IF(N409="základní",J409,0)</f>
        <v>0</v>
      </c>
      <c r="BF409" s="188">
        <f>IF(N409="snížená",J409,0)</f>
        <v>0</v>
      </c>
      <c r="BG409" s="188">
        <f>IF(N409="zákl. přenesená",J409,0)</f>
        <v>0</v>
      </c>
      <c r="BH409" s="188">
        <f>IF(N409="sníž. přenesená",J409,0)</f>
        <v>0</v>
      </c>
      <c r="BI409" s="188">
        <f>IF(N409="nulová",J409,0)</f>
        <v>0</v>
      </c>
      <c r="BJ409" s="20" t="s">
        <v>76</v>
      </c>
      <c r="BK409" s="188">
        <f>ROUND(I409*H409,2)</f>
        <v>0</v>
      </c>
      <c r="BL409" s="20" t="s">
        <v>140</v>
      </c>
      <c r="BM409" s="187" t="s">
        <v>663</v>
      </c>
    </row>
    <row r="410" spans="1:47" s="2" customFormat="1" ht="19.5">
      <c r="A410" s="37"/>
      <c r="B410" s="38"/>
      <c r="C410" s="39"/>
      <c r="D410" s="189" t="s">
        <v>126</v>
      </c>
      <c r="E410" s="39"/>
      <c r="F410" s="190" t="s">
        <v>664</v>
      </c>
      <c r="G410" s="39"/>
      <c r="H410" s="39"/>
      <c r="I410" s="191"/>
      <c r="J410" s="39"/>
      <c r="K410" s="39"/>
      <c r="L410" s="42"/>
      <c r="M410" s="192"/>
      <c r="N410" s="193"/>
      <c r="O410" s="67"/>
      <c r="P410" s="67"/>
      <c r="Q410" s="67"/>
      <c r="R410" s="67"/>
      <c r="S410" s="67"/>
      <c r="T410" s="68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20" t="s">
        <v>126</v>
      </c>
      <c r="AU410" s="20" t="s">
        <v>78</v>
      </c>
    </row>
    <row r="411" spans="1:47" s="2" customFormat="1" ht="12">
      <c r="A411" s="37"/>
      <c r="B411" s="38"/>
      <c r="C411" s="39"/>
      <c r="D411" s="194" t="s">
        <v>127</v>
      </c>
      <c r="E411" s="39"/>
      <c r="F411" s="195" t="s">
        <v>665</v>
      </c>
      <c r="G411" s="39"/>
      <c r="H411" s="39"/>
      <c r="I411" s="191"/>
      <c r="J411" s="39"/>
      <c r="K411" s="39"/>
      <c r="L411" s="42"/>
      <c r="M411" s="192"/>
      <c r="N411" s="193"/>
      <c r="O411" s="67"/>
      <c r="P411" s="67"/>
      <c r="Q411" s="67"/>
      <c r="R411" s="67"/>
      <c r="S411" s="67"/>
      <c r="T411" s="68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20" t="s">
        <v>127</v>
      </c>
      <c r="AU411" s="20" t="s">
        <v>78</v>
      </c>
    </row>
    <row r="412" spans="1:47" s="2" customFormat="1" ht="19.5">
      <c r="A412" s="37"/>
      <c r="B412" s="38"/>
      <c r="C412" s="39"/>
      <c r="D412" s="189" t="s">
        <v>129</v>
      </c>
      <c r="E412" s="39"/>
      <c r="F412" s="196" t="s">
        <v>666</v>
      </c>
      <c r="G412" s="39"/>
      <c r="H412" s="39"/>
      <c r="I412" s="191"/>
      <c r="J412" s="39"/>
      <c r="K412" s="39"/>
      <c r="L412" s="42"/>
      <c r="M412" s="192"/>
      <c r="N412" s="193"/>
      <c r="O412" s="67"/>
      <c r="P412" s="67"/>
      <c r="Q412" s="67"/>
      <c r="R412" s="67"/>
      <c r="S412" s="67"/>
      <c r="T412" s="68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20" t="s">
        <v>129</v>
      </c>
      <c r="AU412" s="20" t="s">
        <v>78</v>
      </c>
    </row>
    <row r="413" spans="2:51" s="13" customFormat="1" ht="12">
      <c r="B413" s="197"/>
      <c r="C413" s="198"/>
      <c r="D413" s="189" t="s">
        <v>174</v>
      </c>
      <c r="E413" s="199" t="s">
        <v>19</v>
      </c>
      <c r="F413" s="200" t="s">
        <v>667</v>
      </c>
      <c r="G413" s="198"/>
      <c r="H413" s="201">
        <v>10.56</v>
      </c>
      <c r="I413" s="202"/>
      <c r="J413" s="198"/>
      <c r="K413" s="198"/>
      <c r="L413" s="203"/>
      <c r="M413" s="204"/>
      <c r="N413" s="205"/>
      <c r="O413" s="205"/>
      <c r="P413" s="205"/>
      <c r="Q413" s="205"/>
      <c r="R413" s="205"/>
      <c r="S413" s="205"/>
      <c r="T413" s="206"/>
      <c r="AT413" s="207" t="s">
        <v>174</v>
      </c>
      <c r="AU413" s="207" t="s">
        <v>78</v>
      </c>
      <c r="AV413" s="13" t="s">
        <v>78</v>
      </c>
      <c r="AW413" s="13" t="s">
        <v>30</v>
      </c>
      <c r="AX413" s="13" t="s">
        <v>68</v>
      </c>
      <c r="AY413" s="207" t="s">
        <v>116</v>
      </c>
    </row>
    <row r="414" spans="2:51" s="13" customFormat="1" ht="12">
      <c r="B414" s="197"/>
      <c r="C414" s="198"/>
      <c r="D414" s="189" t="s">
        <v>174</v>
      </c>
      <c r="E414" s="199" t="s">
        <v>19</v>
      </c>
      <c r="F414" s="200" t="s">
        <v>668</v>
      </c>
      <c r="G414" s="198"/>
      <c r="H414" s="201">
        <v>10.56</v>
      </c>
      <c r="I414" s="202"/>
      <c r="J414" s="198"/>
      <c r="K414" s="198"/>
      <c r="L414" s="203"/>
      <c r="M414" s="204"/>
      <c r="N414" s="205"/>
      <c r="O414" s="205"/>
      <c r="P414" s="205"/>
      <c r="Q414" s="205"/>
      <c r="R414" s="205"/>
      <c r="S414" s="205"/>
      <c r="T414" s="206"/>
      <c r="AT414" s="207" t="s">
        <v>174</v>
      </c>
      <c r="AU414" s="207" t="s">
        <v>78</v>
      </c>
      <c r="AV414" s="13" t="s">
        <v>78</v>
      </c>
      <c r="AW414" s="13" t="s">
        <v>30</v>
      </c>
      <c r="AX414" s="13" t="s">
        <v>68</v>
      </c>
      <c r="AY414" s="207" t="s">
        <v>116</v>
      </c>
    </row>
    <row r="415" spans="2:51" s="14" customFormat="1" ht="12">
      <c r="B415" s="208"/>
      <c r="C415" s="209"/>
      <c r="D415" s="189" t="s">
        <v>174</v>
      </c>
      <c r="E415" s="210" t="s">
        <v>19</v>
      </c>
      <c r="F415" s="211" t="s">
        <v>176</v>
      </c>
      <c r="G415" s="209"/>
      <c r="H415" s="212">
        <v>21.12</v>
      </c>
      <c r="I415" s="213"/>
      <c r="J415" s="209"/>
      <c r="K415" s="209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174</v>
      </c>
      <c r="AU415" s="218" t="s">
        <v>78</v>
      </c>
      <c r="AV415" s="14" t="s">
        <v>140</v>
      </c>
      <c r="AW415" s="14" t="s">
        <v>30</v>
      </c>
      <c r="AX415" s="14" t="s">
        <v>76</v>
      </c>
      <c r="AY415" s="218" t="s">
        <v>116</v>
      </c>
    </row>
    <row r="416" spans="1:65" s="2" customFormat="1" ht="24.2" customHeight="1">
      <c r="A416" s="37"/>
      <c r="B416" s="38"/>
      <c r="C416" s="176" t="s">
        <v>669</v>
      </c>
      <c r="D416" s="176" t="s">
        <v>119</v>
      </c>
      <c r="E416" s="177" t="s">
        <v>670</v>
      </c>
      <c r="F416" s="178" t="s">
        <v>671</v>
      </c>
      <c r="G416" s="179" t="s">
        <v>214</v>
      </c>
      <c r="H416" s="180">
        <v>2.1</v>
      </c>
      <c r="I416" s="181"/>
      <c r="J416" s="182">
        <f>ROUND(I416*H416,2)</f>
        <v>0</v>
      </c>
      <c r="K416" s="178" t="s">
        <v>123</v>
      </c>
      <c r="L416" s="42"/>
      <c r="M416" s="183" t="s">
        <v>19</v>
      </c>
      <c r="N416" s="184" t="s">
        <v>39</v>
      </c>
      <c r="O416" s="67"/>
      <c r="P416" s="185">
        <f>O416*H416</f>
        <v>0</v>
      </c>
      <c r="Q416" s="185">
        <v>0</v>
      </c>
      <c r="R416" s="185">
        <f>Q416*H416</f>
        <v>0</v>
      </c>
      <c r="S416" s="185">
        <v>0</v>
      </c>
      <c r="T416" s="186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87" t="s">
        <v>140</v>
      </c>
      <c r="AT416" s="187" t="s">
        <v>119</v>
      </c>
      <c r="AU416" s="187" t="s">
        <v>78</v>
      </c>
      <c r="AY416" s="20" t="s">
        <v>116</v>
      </c>
      <c r="BE416" s="188">
        <f>IF(N416="základní",J416,0)</f>
        <v>0</v>
      </c>
      <c r="BF416" s="188">
        <f>IF(N416="snížená",J416,0)</f>
        <v>0</v>
      </c>
      <c r="BG416" s="188">
        <f>IF(N416="zákl. přenesená",J416,0)</f>
        <v>0</v>
      </c>
      <c r="BH416" s="188">
        <f>IF(N416="sníž. přenesená",J416,0)</f>
        <v>0</v>
      </c>
      <c r="BI416" s="188">
        <f>IF(N416="nulová",J416,0)</f>
        <v>0</v>
      </c>
      <c r="BJ416" s="20" t="s">
        <v>76</v>
      </c>
      <c r="BK416" s="188">
        <f>ROUND(I416*H416,2)</f>
        <v>0</v>
      </c>
      <c r="BL416" s="20" t="s">
        <v>140</v>
      </c>
      <c r="BM416" s="187" t="s">
        <v>672</v>
      </c>
    </row>
    <row r="417" spans="1:47" s="2" customFormat="1" ht="19.5">
      <c r="A417" s="37"/>
      <c r="B417" s="38"/>
      <c r="C417" s="39"/>
      <c r="D417" s="189" t="s">
        <v>126</v>
      </c>
      <c r="E417" s="39"/>
      <c r="F417" s="190" t="s">
        <v>673</v>
      </c>
      <c r="G417" s="39"/>
      <c r="H417" s="39"/>
      <c r="I417" s="191"/>
      <c r="J417" s="39"/>
      <c r="K417" s="39"/>
      <c r="L417" s="42"/>
      <c r="M417" s="192"/>
      <c r="N417" s="193"/>
      <c r="O417" s="67"/>
      <c r="P417" s="67"/>
      <c r="Q417" s="67"/>
      <c r="R417" s="67"/>
      <c r="S417" s="67"/>
      <c r="T417" s="68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20" t="s">
        <v>126</v>
      </c>
      <c r="AU417" s="20" t="s">
        <v>78</v>
      </c>
    </row>
    <row r="418" spans="1:47" s="2" customFormat="1" ht="12">
      <c r="A418" s="37"/>
      <c r="B418" s="38"/>
      <c r="C418" s="39"/>
      <c r="D418" s="194" t="s">
        <v>127</v>
      </c>
      <c r="E418" s="39"/>
      <c r="F418" s="195" t="s">
        <v>674</v>
      </c>
      <c r="G418" s="39"/>
      <c r="H418" s="39"/>
      <c r="I418" s="191"/>
      <c r="J418" s="39"/>
      <c r="K418" s="39"/>
      <c r="L418" s="42"/>
      <c r="M418" s="192"/>
      <c r="N418" s="193"/>
      <c r="O418" s="67"/>
      <c r="P418" s="67"/>
      <c r="Q418" s="67"/>
      <c r="R418" s="67"/>
      <c r="S418" s="67"/>
      <c r="T418" s="68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20" t="s">
        <v>127</v>
      </c>
      <c r="AU418" s="20" t="s">
        <v>78</v>
      </c>
    </row>
    <row r="419" spans="1:47" s="2" customFormat="1" ht="19.5">
      <c r="A419" s="37"/>
      <c r="B419" s="38"/>
      <c r="C419" s="39"/>
      <c r="D419" s="189" t="s">
        <v>129</v>
      </c>
      <c r="E419" s="39"/>
      <c r="F419" s="196" t="s">
        <v>675</v>
      </c>
      <c r="G419" s="39"/>
      <c r="H419" s="39"/>
      <c r="I419" s="191"/>
      <c r="J419" s="39"/>
      <c r="K419" s="39"/>
      <c r="L419" s="42"/>
      <c r="M419" s="192"/>
      <c r="N419" s="193"/>
      <c r="O419" s="67"/>
      <c r="P419" s="67"/>
      <c r="Q419" s="67"/>
      <c r="R419" s="67"/>
      <c r="S419" s="67"/>
      <c r="T419" s="68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20" t="s">
        <v>129</v>
      </c>
      <c r="AU419" s="20" t="s">
        <v>78</v>
      </c>
    </row>
    <row r="420" spans="2:51" s="13" customFormat="1" ht="12">
      <c r="B420" s="197"/>
      <c r="C420" s="198"/>
      <c r="D420" s="189" t="s">
        <v>174</v>
      </c>
      <c r="E420" s="199" t="s">
        <v>19</v>
      </c>
      <c r="F420" s="200" t="s">
        <v>676</v>
      </c>
      <c r="G420" s="198"/>
      <c r="H420" s="201">
        <v>2.1</v>
      </c>
      <c r="I420" s="202"/>
      <c r="J420" s="198"/>
      <c r="K420" s="198"/>
      <c r="L420" s="203"/>
      <c r="M420" s="204"/>
      <c r="N420" s="205"/>
      <c r="O420" s="205"/>
      <c r="P420" s="205"/>
      <c r="Q420" s="205"/>
      <c r="R420" s="205"/>
      <c r="S420" s="205"/>
      <c r="T420" s="206"/>
      <c r="AT420" s="207" t="s">
        <v>174</v>
      </c>
      <c r="AU420" s="207" t="s">
        <v>78</v>
      </c>
      <c r="AV420" s="13" t="s">
        <v>78</v>
      </c>
      <c r="AW420" s="13" t="s">
        <v>30</v>
      </c>
      <c r="AX420" s="13" t="s">
        <v>76</v>
      </c>
      <c r="AY420" s="207" t="s">
        <v>116</v>
      </c>
    </row>
    <row r="421" spans="1:65" s="2" customFormat="1" ht="24.2" customHeight="1">
      <c r="A421" s="37"/>
      <c r="B421" s="38"/>
      <c r="C421" s="176" t="s">
        <v>677</v>
      </c>
      <c r="D421" s="176" t="s">
        <v>119</v>
      </c>
      <c r="E421" s="177" t="s">
        <v>678</v>
      </c>
      <c r="F421" s="178" t="s">
        <v>679</v>
      </c>
      <c r="G421" s="179" t="s">
        <v>258</v>
      </c>
      <c r="H421" s="180">
        <v>57.547</v>
      </c>
      <c r="I421" s="181"/>
      <c r="J421" s="182">
        <f>ROUND(I421*H421,2)</f>
        <v>0</v>
      </c>
      <c r="K421" s="178" t="s">
        <v>680</v>
      </c>
      <c r="L421" s="42"/>
      <c r="M421" s="183" t="s">
        <v>19</v>
      </c>
      <c r="N421" s="184" t="s">
        <v>39</v>
      </c>
      <c r="O421" s="67"/>
      <c r="P421" s="185">
        <f>O421*H421</f>
        <v>0</v>
      </c>
      <c r="Q421" s="185">
        <v>2.002</v>
      </c>
      <c r="R421" s="185">
        <f>Q421*H421</f>
        <v>115.20909399999998</v>
      </c>
      <c r="S421" s="185">
        <v>0</v>
      </c>
      <c r="T421" s="186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187" t="s">
        <v>140</v>
      </c>
      <c r="AT421" s="187" t="s">
        <v>119</v>
      </c>
      <c r="AU421" s="187" t="s">
        <v>78</v>
      </c>
      <c r="AY421" s="20" t="s">
        <v>116</v>
      </c>
      <c r="BE421" s="188">
        <f>IF(N421="základní",J421,0)</f>
        <v>0</v>
      </c>
      <c r="BF421" s="188">
        <f>IF(N421="snížená",J421,0)</f>
        <v>0</v>
      </c>
      <c r="BG421" s="188">
        <f>IF(N421="zákl. přenesená",J421,0)</f>
        <v>0</v>
      </c>
      <c r="BH421" s="188">
        <f>IF(N421="sníž. přenesená",J421,0)</f>
        <v>0</v>
      </c>
      <c r="BI421" s="188">
        <f>IF(N421="nulová",J421,0)</f>
        <v>0</v>
      </c>
      <c r="BJ421" s="20" t="s">
        <v>76</v>
      </c>
      <c r="BK421" s="188">
        <f>ROUND(I421*H421,2)</f>
        <v>0</v>
      </c>
      <c r="BL421" s="20" t="s">
        <v>140</v>
      </c>
      <c r="BM421" s="187" t="s">
        <v>681</v>
      </c>
    </row>
    <row r="422" spans="1:47" s="2" customFormat="1" ht="29.25">
      <c r="A422" s="37"/>
      <c r="B422" s="38"/>
      <c r="C422" s="39"/>
      <c r="D422" s="189" t="s">
        <v>126</v>
      </c>
      <c r="E422" s="39"/>
      <c r="F422" s="190" t="s">
        <v>682</v>
      </c>
      <c r="G422" s="39"/>
      <c r="H422" s="39"/>
      <c r="I422" s="191"/>
      <c r="J422" s="39"/>
      <c r="K422" s="39"/>
      <c r="L422" s="42"/>
      <c r="M422" s="192"/>
      <c r="N422" s="193"/>
      <c r="O422" s="67"/>
      <c r="P422" s="67"/>
      <c r="Q422" s="67"/>
      <c r="R422" s="67"/>
      <c r="S422" s="67"/>
      <c r="T422" s="68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20" t="s">
        <v>126</v>
      </c>
      <c r="AU422" s="20" t="s">
        <v>78</v>
      </c>
    </row>
    <row r="423" spans="1:47" s="2" customFormat="1" ht="12">
      <c r="A423" s="37"/>
      <c r="B423" s="38"/>
      <c r="C423" s="39"/>
      <c r="D423" s="194" t="s">
        <v>127</v>
      </c>
      <c r="E423" s="39"/>
      <c r="F423" s="195" t="s">
        <v>683</v>
      </c>
      <c r="G423" s="39"/>
      <c r="H423" s="39"/>
      <c r="I423" s="191"/>
      <c r="J423" s="39"/>
      <c r="K423" s="39"/>
      <c r="L423" s="42"/>
      <c r="M423" s="192"/>
      <c r="N423" s="193"/>
      <c r="O423" s="67"/>
      <c r="P423" s="67"/>
      <c r="Q423" s="67"/>
      <c r="R423" s="67"/>
      <c r="S423" s="67"/>
      <c r="T423" s="68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20" t="s">
        <v>127</v>
      </c>
      <c r="AU423" s="20" t="s">
        <v>78</v>
      </c>
    </row>
    <row r="424" spans="1:47" s="2" customFormat="1" ht="39">
      <c r="A424" s="37"/>
      <c r="B424" s="38"/>
      <c r="C424" s="39"/>
      <c r="D424" s="189" t="s">
        <v>129</v>
      </c>
      <c r="E424" s="39"/>
      <c r="F424" s="196" t="s">
        <v>684</v>
      </c>
      <c r="G424" s="39"/>
      <c r="H424" s="39"/>
      <c r="I424" s="191"/>
      <c r="J424" s="39"/>
      <c r="K424" s="39"/>
      <c r="L424" s="42"/>
      <c r="M424" s="192"/>
      <c r="N424" s="193"/>
      <c r="O424" s="67"/>
      <c r="P424" s="67"/>
      <c r="Q424" s="67"/>
      <c r="R424" s="67"/>
      <c r="S424" s="67"/>
      <c r="T424" s="68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20" t="s">
        <v>129</v>
      </c>
      <c r="AU424" s="20" t="s">
        <v>78</v>
      </c>
    </row>
    <row r="425" spans="2:51" s="13" customFormat="1" ht="12">
      <c r="B425" s="197"/>
      <c r="C425" s="198"/>
      <c r="D425" s="189" t="s">
        <v>174</v>
      </c>
      <c r="E425" s="199" t="s">
        <v>19</v>
      </c>
      <c r="F425" s="200" t="s">
        <v>685</v>
      </c>
      <c r="G425" s="198"/>
      <c r="H425" s="201">
        <v>29.739</v>
      </c>
      <c r="I425" s="202"/>
      <c r="J425" s="198"/>
      <c r="K425" s="198"/>
      <c r="L425" s="203"/>
      <c r="M425" s="204"/>
      <c r="N425" s="205"/>
      <c r="O425" s="205"/>
      <c r="P425" s="205"/>
      <c r="Q425" s="205"/>
      <c r="R425" s="205"/>
      <c r="S425" s="205"/>
      <c r="T425" s="206"/>
      <c r="AT425" s="207" t="s">
        <v>174</v>
      </c>
      <c r="AU425" s="207" t="s">
        <v>78</v>
      </c>
      <c r="AV425" s="13" t="s">
        <v>78</v>
      </c>
      <c r="AW425" s="13" t="s">
        <v>30</v>
      </c>
      <c r="AX425" s="13" t="s">
        <v>68</v>
      </c>
      <c r="AY425" s="207" t="s">
        <v>116</v>
      </c>
    </row>
    <row r="426" spans="2:51" s="13" customFormat="1" ht="12">
      <c r="B426" s="197"/>
      <c r="C426" s="198"/>
      <c r="D426" s="189" t="s">
        <v>174</v>
      </c>
      <c r="E426" s="199" t="s">
        <v>19</v>
      </c>
      <c r="F426" s="200" t="s">
        <v>686</v>
      </c>
      <c r="G426" s="198"/>
      <c r="H426" s="201">
        <v>27.808</v>
      </c>
      <c r="I426" s="202"/>
      <c r="J426" s="198"/>
      <c r="K426" s="198"/>
      <c r="L426" s="203"/>
      <c r="M426" s="204"/>
      <c r="N426" s="205"/>
      <c r="O426" s="205"/>
      <c r="P426" s="205"/>
      <c r="Q426" s="205"/>
      <c r="R426" s="205"/>
      <c r="S426" s="205"/>
      <c r="T426" s="206"/>
      <c r="AT426" s="207" t="s">
        <v>174</v>
      </c>
      <c r="AU426" s="207" t="s">
        <v>78</v>
      </c>
      <c r="AV426" s="13" t="s">
        <v>78</v>
      </c>
      <c r="AW426" s="13" t="s">
        <v>30</v>
      </c>
      <c r="AX426" s="13" t="s">
        <v>68</v>
      </c>
      <c r="AY426" s="207" t="s">
        <v>116</v>
      </c>
    </row>
    <row r="427" spans="2:51" s="14" customFormat="1" ht="12">
      <c r="B427" s="208"/>
      <c r="C427" s="209"/>
      <c r="D427" s="189" t="s">
        <v>174</v>
      </c>
      <c r="E427" s="210" t="s">
        <v>19</v>
      </c>
      <c r="F427" s="211" t="s">
        <v>176</v>
      </c>
      <c r="G427" s="209"/>
      <c r="H427" s="212">
        <v>57.547</v>
      </c>
      <c r="I427" s="213"/>
      <c r="J427" s="209"/>
      <c r="K427" s="209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174</v>
      </c>
      <c r="AU427" s="218" t="s">
        <v>78</v>
      </c>
      <c r="AV427" s="14" t="s">
        <v>140</v>
      </c>
      <c r="AW427" s="14" t="s">
        <v>30</v>
      </c>
      <c r="AX427" s="14" t="s">
        <v>76</v>
      </c>
      <c r="AY427" s="218" t="s">
        <v>116</v>
      </c>
    </row>
    <row r="428" spans="2:63" s="12" customFormat="1" ht="22.7" customHeight="1">
      <c r="B428" s="160"/>
      <c r="C428" s="161"/>
      <c r="D428" s="162" t="s">
        <v>67</v>
      </c>
      <c r="E428" s="174" t="s">
        <v>115</v>
      </c>
      <c r="F428" s="174" t="s">
        <v>687</v>
      </c>
      <c r="G428" s="161"/>
      <c r="H428" s="161"/>
      <c r="I428" s="164"/>
      <c r="J428" s="175">
        <f>BK428</f>
        <v>0</v>
      </c>
      <c r="K428" s="161"/>
      <c r="L428" s="166"/>
      <c r="M428" s="167"/>
      <c r="N428" s="168"/>
      <c r="O428" s="168"/>
      <c r="P428" s="169">
        <f>SUM(P429:P458)</f>
        <v>0</v>
      </c>
      <c r="Q428" s="168"/>
      <c r="R428" s="169">
        <f>SUM(R429:R458)</f>
        <v>39.778572079999996</v>
      </c>
      <c r="S428" s="168"/>
      <c r="T428" s="170">
        <f>SUM(T429:T458)</f>
        <v>0</v>
      </c>
      <c r="AR428" s="171" t="s">
        <v>76</v>
      </c>
      <c r="AT428" s="172" t="s">
        <v>67</v>
      </c>
      <c r="AU428" s="172" t="s">
        <v>76</v>
      </c>
      <c r="AY428" s="171" t="s">
        <v>116</v>
      </c>
      <c r="BK428" s="173">
        <f>SUM(BK429:BK458)</f>
        <v>0</v>
      </c>
    </row>
    <row r="429" spans="1:65" s="2" customFormat="1" ht="24.2" customHeight="1">
      <c r="A429" s="37"/>
      <c r="B429" s="38"/>
      <c r="C429" s="176" t="s">
        <v>688</v>
      </c>
      <c r="D429" s="176" t="s">
        <v>119</v>
      </c>
      <c r="E429" s="177" t="s">
        <v>689</v>
      </c>
      <c r="F429" s="178" t="s">
        <v>690</v>
      </c>
      <c r="G429" s="179" t="s">
        <v>214</v>
      </c>
      <c r="H429" s="180">
        <v>105.944</v>
      </c>
      <c r="I429" s="181"/>
      <c r="J429" s="182">
        <f>ROUND(I429*H429,2)</f>
        <v>0</v>
      </c>
      <c r="K429" s="178" t="s">
        <v>123</v>
      </c>
      <c r="L429" s="42"/>
      <c r="M429" s="183" t="s">
        <v>19</v>
      </c>
      <c r="N429" s="184" t="s">
        <v>39</v>
      </c>
      <c r="O429" s="67"/>
      <c r="P429" s="185">
        <f>O429*H429</f>
        <v>0</v>
      </c>
      <c r="Q429" s="185">
        <v>0</v>
      </c>
      <c r="R429" s="185">
        <f>Q429*H429</f>
        <v>0</v>
      </c>
      <c r="S429" s="185">
        <v>0</v>
      </c>
      <c r="T429" s="186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187" t="s">
        <v>140</v>
      </c>
      <c r="AT429" s="187" t="s">
        <v>119</v>
      </c>
      <c r="AU429" s="187" t="s">
        <v>78</v>
      </c>
      <c r="AY429" s="20" t="s">
        <v>116</v>
      </c>
      <c r="BE429" s="188">
        <f>IF(N429="základní",J429,0)</f>
        <v>0</v>
      </c>
      <c r="BF429" s="188">
        <f>IF(N429="snížená",J429,0)</f>
        <v>0</v>
      </c>
      <c r="BG429" s="188">
        <f>IF(N429="zákl. přenesená",J429,0)</f>
        <v>0</v>
      </c>
      <c r="BH429" s="188">
        <f>IF(N429="sníž. přenesená",J429,0)</f>
        <v>0</v>
      </c>
      <c r="BI429" s="188">
        <f>IF(N429="nulová",J429,0)</f>
        <v>0</v>
      </c>
      <c r="BJ429" s="20" t="s">
        <v>76</v>
      </c>
      <c r="BK429" s="188">
        <f>ROUND(I429*H429,2)</f>
        <v>0</v>
      </c>
      <c r="BL429" s="20" t="s">
        <v>140</v>
      </c>
      <c r="BM429" s="187" t="s">
        <v>691</v>
      </c>
    </row>
    <row r="430" spans="1:47" s="2" customFormat="1" ht="19.5">
      <c r="A430" s="37"/>
      <c r="B430" s="38"/>
      <c r="C430" s="39"/>
      <c r="D430" s="189" t="s">
        <v>126</v>
      </c>
      <c r="E430" s="39"/>
      <c r="F430" s="190" t="s">
        <v>692</v>
      </c>
      <c r="G430" s="39"/>
      <c r="H430" s="39"/>
      <c r="I430" s="191"/>
      <c r="J430" s="39"/>
      <c r="K430" s="39"/>
      <c r="L430" s="42"/>
      <c r="M430" s="192"/>
      <c r="N430" s="193"/>
      <c r="O430" s="67"/>
      <c r="P430" s="67"/>
      <c r="Q430" s="67"/>
      <c r="R430" s="67"/>
      <c r="S430" s="67"/>
      <c r="T430" s="68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20" t="s">
        <v>126</v>
      </c>
      <c r="AU430" s="20" t="s">
        <v>78</v>
      </c>
    </row>
    <row r="431" spans="1:47" s="2" customFormat="1" ht="12">
      <c r="A431" s="37"/>
      <c r="B431" s="38"/>
      <c r="C431" s="39"/>
      <c r="D431" s="194" t="s">
        <v>127</v>
      </c>
      <c r="E431" s="39"/>
      <c r="F431" s="195" t="s">
        <v>693</v>
      </c>
      <c r="G431" s="39"/>
      <c r="H431" s="39"/>
      <c r="I431" s="191"/>
      <c r="J431" s="39"/>
      <c r="K431" s="39"/>
      <c r="L431" s="42"/>
      <c r="M431" s="192"/>
      <c r="N431" s="193"/>
      <c r="O431" s="67"/>
      <c r="P431" s="67"/>
      <c r="Q431" s="67"/>
      <c r="R431" s="67"/>
      <c r="S431" s="67"/>
      <c r="T431" s="68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20" t="s">
        <v>127</v>
      </c>
      <c r="AU431" s="20" t="s">
        <v>78</v>
      </c>
    </row>
    <row r="432" spans="1:65" s="2" customFormat="1" ht="21.75" customHeight="1">
      <c r="A432" s="37"/>
      <c r="B432" s="38"/>
      <c r="C432" s="176" t="s">
        <v>694</v>
      </c>
      <c r="D432" s="176" t="s">
        <v>119</v>
      </c>
      <c r="E432" s="177" t="s">
        <v>695</v>
      </c>
      <c r="F432" s="178" t="s">
        <v>696</v>
      </c>
      <c r="G432" s="179" t="s">
        <v>214</v>
      </c>
      <c r="H432" s="180">
        <v>105.944</v>
      </c>
      <c r="I432" s="181"/>
      <c r="J432" s="182">
        <f>ROUND(I432*H432,2)</f>
        <v>0</v>
      </c>
      <c r="K432" s="178" t="s">
        <v>123</v>
      </c>
      <c r="L432" s="42"/>
      <c r="M432" s="183" t="s">
        <v>19</v>
      </c>
      <c r="N432" s="184" t="s">
        <v>39</v>
      </c>
      <c r="O432" s="67"/>
      <c r="P432" s="185">
        <f>O432*H432</f>
        <v>0</v>
      </c>
      <c r="Q432" s="185">
        <v>0</v>
      </c>
      <c r="R432" s="185">
        <f>Q432*H432</f>
        <v>0</v>
      </c>
      <c r="S432" s="185">
        <v>0</v>
      </c>
      <c r="T432" s="186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187" t="s">
        <v>140</v>
      </c>
      <c r="AT432" s="187" t="s">
        <v>119</v>
      </c>
      <c r="AU432" s="187" t="s">
        <v>78</v>
      </c>
      <c r="AY432" s="20" t="s">
        <v>116</v>
      </c>
      <c r="BE432" s="188">
        <f>IF(N432="základní",J432,0)</f>
        <v>0</v>
      </c>
      <c r="BF432" s="188">
        <f>IF(N432="snížená",J432,0)</f>
        <v>0</v>
      </c>
      <c r="BG432" s="188">
        <f>IF(N432="zákl. přenesená",J432,0)</f>
        <v>0</v>
      </c>
      <c r="BH432" s="188">
        <f>IF(N432="sníž. přenesená",J432,0)</f>
        <v>0</v>
      </c>
      <c r="BI432" s="188">
        <f>IF(N432="nulová",J432,0)</f>
        <v>0</v>
      </c>
      <c r="BJ432" s="20" t="s">
        <v>76</v>
      </c>
      <c r="BK432" s="188">
        <f>ROUND(I432*H432,2)</f>
        <v>0</v>
      </c>
      <c r="BL432" s="20" t="s">
        <v>140</v>
      </c>
      <c r="BM432" s="187" t="s">
        <v>697</v>
      </c>
    </row>
    <row r="433" spans="1:47" s="2" customFormat="1" ht="19.5">
      <c r="A433" s="37"/>
      <c r="B433" s="38"/>
      <c r="C433" s="39"/>
      <c r="D433" s="189" t="s">
        <v>126</v>
      </c>
      <c r="E433" s="39"/>
      <c r="F433" s="190" t="s">
        <v>698</v>
      </c>
      <c r="G433" s="39"/>
      <c r="H433" s="39"/>
      <c r="I433" s="191"/>
      <c r="J433" s="39"/>
      <c r="K433" s="39"/>
      <c r="L433" s="42"/>
      <c r="M433" s="192"/>
      <c r="N433" s="193"/>
      <c r="O433" s="67"/>
      <c r="P433" s="67"/>
      <c r="Q433" s="67"/>
      <c r="R433" s="67"/>
      <c r="S433" s="67"/>
      <c r="T433" s="68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20" t="s">
        <v>126</v>
      </c>
      <c r="AU433" s="20" t="s">
        <v>78</v>
      </c>
    </row>
    <row r="434" spans="1:47" s="2" customFormat="1" ht="12">
      <c r="A434" s="37"/>
      <c r="B434" s="38"/>
      <c r="C434" s="39"/>
      <c r="D434" s="194" t="s">
        <v>127</v>
      </c>
      <c r="E434" s="39"/>
      <c r="F434" s="195" t="s">
        <v>699</v>
      </c>
      <c r="G434" s="39"/>
      <c r="H434" s="39"/>
      <c r="I434" s="191"/>
      <c r="J434" s="39"/>
      <c r="K434" s="39"/>
      <c r="L434" s="42"/>
      <c r="M434" s="192"/>
      <c r="N434" s="193"/>
      <c r="O434" s="67"/>
      <c r="P434" s="67"/>
      <c r="Q434" s="67"/>
      <c r="R434" s="67"/>
      <c r="S434" s="67"/>
      <c r="T434" s="68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20" t="s">
        <v>127</v>
      </c>
      <c r="AU434" s="20" t="s">
        <v>78</v>
      </c>
    </row>
    <row r="435" spans="1:65" s="2" customFormat="1" ht="24.2" customHeight="1">
      <c r="A435" s="37"/>
      <c r="B435" s="38"/>
      <c r="C435" s="176" t="s">
        <v>700</v>
      </c>
      <c r="D435" s="176" t="s">
        <v>119</v>
      </c>
      <c r="E435" s="177" t="s">
        <v>701</v>
      </c>
      <c r="F435" s="178" t="s">
        <v>702</v>
      </c>
      <c r="G435" s="179" t="s">
        <v>214</v>
      </c>
      <c r="H435" s="180">
        <v>150.696</v>
      </c>
      <c r="I435" s="181"/>
      <c r="J435" s="182">
        <f>ROUND(I435*H435,2)</f>
        <v>0</v>
      </c>
      <c r="K435" s="178" t="s">
        <v>123</v>
      </c>
      <c r="L435" s="42"/>
      <c r="M435" s="183" t="s">
        <v>19</v>
      </c>
      <c r="N435" s="184" t="s">
        <v>39</v>
      </c>
      <c r="O435" s="67"/>
      <c r="P435" s="185">
        <f>O435*H435</f>
        <v>0</v>
      </c>
      <c r="Q435" s="185">
        <v>0</v>
      </c>
      <c r="R435" s="185">
        <f>Q435*H435</f>
        <v>0</v>
      </c>
      <c r="S435" s="185">
        <v>0</v>
      </c>
      <c r="T435" s="186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187" t="s">
        <v>140</v>
      </c>
      <c r="AT435" s="187" t="s">
        <v>119</v>
      </c>
      <c r="AU435" s="187" t="s">
        <v>78</v>
      </c>
      <c r="AY435" s="20" t="s">
        <v>116</v>
      </c>
      <c r="BE435" s="188">
        <f>IF(N435="základní",J435,0)</f>
        <v>0</v>
      </c>
      <c r="BF435" s="188">
        <f>IF(N435="snížená",J435,0)</f>
        <v>0</v>
      </c>
      <c r="BG435" s="188">
        <f>IF(N435="zákl. přenesená",J435,0)</f>
        <v>0</v>
      </c>
      <c r="BH435" s="188">
        <f>IF(N435="sníž. přenesená",J435,0)</f>
        <v>0</v>
      </c>
      <c r="BI435" s="188">
        <f>IF(N435="nulová",J435,0)</f>
        <v>0</v>
      </c>
      <c r="BJ435" s="20" t="s">
        <v>76</v>
      </c>
      <c r="BK435" s="188">
        <f>ROUND(I435*H435,2)</f>
        <v>0</v>
      </c>
      <c r="BL435" s="20" t="s">
        <v>140</v>
      </c>
      <c r="BM435" s="187" t="s">
        <v>703</v>
      </c>
    </row>
    <row r="436" spans="1:47" s="2" customFormat="1" ht="19.5">
      <c r="A436" s="37"/>
      <c r="B436" s="38"/>
      <c r="C436" s="39"/>
      <c r="D436" s="189" t="s">
        <v>126</v>
      </c>
      <c r="E436" s="39"/>
      <c r="F436" s="190" t="s">
        <v>704</v>
      </c>
      <c r="G436" s="39"/>
      <c r="H436" s="39"/>
      <c r="I436" s="191"/>
      <c r="J436" s="39"/>
      <c r="K436" s="39"/>
      <c r="L436" s="42"/>
      <c r="M436" s="192"/>
      <c r="N436" s="193"/>
      <c r="O436" s="67"/>
      <c r="P436" s="67"/>
      <c r="Q436" s="67"/>
      <c r="R436" s="67"/>
      <c r="S436" s="67"/>
      <c r="T436" s="68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20" t="s">
        <v>126</v>
      </c>
      <c r="AU436" s="20" t="s">
        <v>78</v>
      </c>
    </row>
    <row r="437" spans="1:47" s="2" customFormat="1" ht="12">
      <c r="A437" s="37"/>
      <c r="B437" s="38"/>
      <c r="C437" s="39"/>
      <c r="D437" s="194" t="s">
        <v>127</v>
      </c>
      <c r="E437" s="39"/>
      <c r="F437" s="195" t="s">
        <v>705</v>
      </c>
      <c r="G437" s="39"/>
      <c r="H437" s="39"/>
      <c r="I437" s="191"/>
      <c r="J437" s="39"/>
      <c r="K437" s="39"/>
      <c r="L437" s="42"/>
      <c r="M437" s="192"/>
      <c r="N437" s="193"/>
      <c r="O437" s="67"/>
      <c r="P437" s="67"/>
      <c r="Q437" s="67"/>
      <c r="R437" s="67"/>
      <c r="S437" s="67"/>
      <c r="T437" s="68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20" t="s">
        <v>127</v>
      </c>
      <c r="AU437" s="20" t="s">
        <v>78</v>
      </c>
    </row>
    <row r="438" spans="2:51" s="13" customFormat="1" ht="12">
      <c r="B438" s="197"/>
      <c r="C438" s="198"/>
      <c r="D438" s="189" t="s">
        <v>174</v>
      </c>
      <c r="E438" s="199" t="s">
        <v>19</v>
      </c>
      <c r="F438" s="200" t="s">
        <v>706</v>
      </c>
      <c r="G438" s="198"/>
      <c r="H438" s="201">
        <v>105.944</v>
      </c>
      <c r="I438" s="202"/>
      <c r="J438" s="198"/>
      <c r="K438" s="198"/>
      <c r="L438" s="203"/>
      <c r="M438" s="204"/>
      <c r="N438" s="205"/>
      <c r="O438" s="205"/>
      <c r="P438" s="205"/>
      <c r="Q438" s="205"/>
      <c r="R438" s="205"/>
      <c r="S438" s="205"/>
      <c r="T438" s="206"/>
      <c r="AT438" s="207" t="s">
        <v>174</v>
      </c>
      <c r="AU438" s="207" t="s">
        <v>78</v>
      </c>
      <c r="AV438" s="13" t="s">
        <v>78</v>
      </c>
      <c r="AW438" s="13" t="s">
        <v>30</v>
      </c>
      <c r="AX438" s="13" t="s">
        <v>68</v>
      </c>
      <c r="AY438" s="207" t="s">
        <v>116</v>
      </c>
    </row>
    <row r="439" spans="2:51" s="13" customFormat="1" ht="12">
      <c r="B439" s="197"/>
      <c r="C439" s="198"/>
      <c r="D439" s="189" t="s">
        <v>174</v>
      </c>
      <c r="E439" s="199" t="s">
        <v>19</v>
      </c>
      <c r="F439" s="200" t="s">
        <v>707</v>
      </c>
      <c r="G439" s="198"/>
      <c r="H439" s="201">
        <v>44.752</v>
      </c>
      <c r="I439" s="202"/>
      <c r="J439" s="198"/>
      <c r="K439" s="198"/>
      <c r="L439" s="203"/>
      <c r="M439" s="204"/>
      <c r="N439" s="205"/>
      <c r="O439" s="205"/>
      <c r="P439" s="205"/>
      <c r="Q439" s="205"/>
      <c r="R439" s="205"/>
      <c r="S439" s="205"/>
      <c r="T439" s="206"/>
      <c r="AT439" s="207" t="s">
        <v>174</v>
      </c>
      <c r="AU439" s="207" t="s">
        <v>78</v>
      </c>
      <c r="AV439" s="13" t="s">
        <v>78</v>
      </c>
      <c r="AW439" s="13" t="s">
        <v>30</v>
      </c>
      <c r="AX439" s="13" t="s">
        <v>68</v>
      </c>
      <c r="AY439" s="207" t="s">
        <v>116</v>
      </c>
    </row>
    <row r="440" spans="2:51" s="14" customFormat="1" ht="12">
      <c r="B440" s="208"/>
      <c r="C440" s="209"/>
      <c r="D440" s="189" t="s">
        <v>174</v>
      </c>
      <c r="E440" s="210" t="s">
        <v>19</v>
      </c>
      <c r="F440" s="211" t="s">
        <v>176</v>
      </c>
      <c r="G440" s="209"/>
      <c r="H440" s="212">
        <v>150.696</v>
      </c>
      <c r="I440" s="213"/>
      <c r="J440" s="209"/>
      <c r="K440" s="209"/>
      <c r="L440" s="214"/>
      <c r="M440" s="215"/>
      <c r="N440" s="216"/>
      <c r="O440" s="216"/>
      <c r="P440" s="216"/>
      <c r="Q440" s="216"/>
      <c r="R440" s="216"/>
      <c r="S440" s="216"/>
      <c r="T440" s="217"/>
      <c r="AT440" s="218" t="s">
        <v>174</v>
      </c>
      <c r="AU440" s="218" t="s">
        <v>78</v>
      </c>
      <c r="AV440" s="14" t="s">
        <v>140</v>
      </c>
      <c r="AW440" s="14" t="s">
        <v>30</v>
      </c>
      <c r="AX440" s="14" t="s">
        <v>76</v>
      </c>
      <c r="AY440" s="218" t="s">
        <v>116</v>
      </c>
    </row>
    <row r="441" spans="1:65" s="2" customFormat="1" ht="24.2" customHeight="1">
      <c r="A441" s="37"/>
      <c r="B441" s="38"/>
      <c r="C441" s="176" t="s">
        <v>708</v>
      </c>
      <c r="D441" s="176" t="s">
        <v>119</v>
      </c>
      <c r="E441" s="177" t="s">
        <v>709</v>
      </c>
      <c r="F441" s="178" t="s">
        <v>710</v>
      </c>
      <c r="G441" s="179" t="s">
        <v>214</v>
      </c>
      <c r="H441" s="180">
        <v>150.696</v>
      </c>
      <c r="I441" s="181"/>
      <c r="J441" s="182">
        <f>ROUND(I441*H441,2)</f>
        <v>0</v>
      </c>
      <c r="K441" s="178" t="s">
        <v>123</v>
      </c>
      <c r="L441" s="42"/>
      <c r="M441" s="183" t="s">
        <v>19</v>
      </c>
      <c r="N441" s="184" t="s">
        <v>39</v>
      </c>
      <c r="O441" s="67"/>
      <c r="P441" s="185">
        <f>O441*H441</f>
        <v>0</v>
      </c>
      <c r="Q441" s="185">
        <v>0</v>
      </c>
      <c r="R441" s="185">
        <f>Q441*H441</f>
        <v>0</v>
      </c>
      <c r="S441" s="185">
        <v>0</v>
      </c>
      <c r="T441" s="186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187" t="s">
        <v>140</v>
      </c>
      <c r="AT441" s="187" t="s">
        <v>119</v>
      </c>
      <c r="AU441" s="187" t="s">
        <v>78</v>
      </c>
      <c r="AY441" s="20" t="s">
        <v>116</v>
      </c>
      <c r="BE441" s="188">
        <f>IF(N441="základní",J441,0)</f>
        <v>0</v>
      </c>
      <c r="BF441" s="188">
        <f>IF(N441="snížená",J441,0)</f>
        <v>0</v>
      </c>
      <c r="BG441" s="188">
        <f>IF(N441="zákl. přenesená",J441,0)</f>
        <v>0</v>
      </c>
      <c r="BH441" s="188">
        <f>IF(N441="sníž. přenesená",J441,0)</f>
        <v>0</v>
      </c>
      <c r="BI441" s="188">
        <f>IF(N441="nulová",J441,0)</f>
        <v>0</v>
      </c>
      <c r="BJ441" s="20" t="s">
        <v>76</v>
      </c>
      <c r="BK441" s="188">
        <f>ROUND(I441*H441,2)</f>
        <v>0</v>
      </c>
      <c r="BL441" s="20" t="s">
        <v>140</v>
      </c>
      <c r="BM441" s="187" t="s">
        <v>711</v>
      </c>
    </row>
    <row r="442" spans="1:47" s="2" customFormat="1" ht="19.5">
      <c r="A442" s="37"/>
      <c r="B442" s="38"/>
      <c r="C442" s="39"/>
      <c r="D442" s="189" t="s">
        <v>126</v>
      </c>
      <c r="E442" s="39"/>
      <c r="F442" s="190" t="s">
        <v>712</v>
      </c>
      <c r="G442" s="39"/>
      <c r="H442" s="39"/>
      <c r="I442" s="191"/>
      <c r="J442" s="39"/>
      <c r="K442" s="39"/>
      <c r="L442" s="42"/>
      <c r="M442" s="192"/>
      <c r="N442" s="193"/>
      <c r="O442" s="67"/>
      <c r="P442" s="67"/>
      <c r="Q442" s="67"/>
      <c r="R442" s="67"/>
      <c r="S442" s="67"/>
      <c r="T442" s="68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20" t="s">
        <v>126</v>
      </c>
      <c r="AU442" s="20" t="s">
        <v>78</v>
      </c>
    </row>
    <row r="443" spans="1:47" s="2" customFormat="1" ht="12">
      <c r="A443" s="37"/>
      <c r="B443" s="38"/>
      <c r="C443" s="39"/>
      <c r="D443" s="194" t="s">
        <v>127</v>
      </c>
      <c r="E443" s="39"/>
      <c r="F443" s="195" t="s">
        <v>713</v>
      </c>
      <c r="G443" s="39"/>
      <c r="H443" s="39"/>
      <c r="I443" s="191"/>
      <c r="J443" s="39"/>
      <c r="K443" s="39"/>
      <c r="L443" s="42"/>
      <c r="M443" s="192"/>
      <c r="N443" s="193"/>
      <c r="O443" s="67"/>
      <c r="P443" s="67"/>
      <c r="Q443" s="67"/>
      <c r="R443" s="67"/>
      <c r="S443" s="67"/>
      <c r="T443" s="68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20" t="s">
        <v>127</v>
      </c>
      <c r="AU443" s="20" t="s">
        <v>78</v>
      </c>
    </row>
    <row r="444" spans="2:51" s="13" customFormat="1" ht="12">
      <c r="B444" s="197"/>
      <c r="C444" s="198"/>
      <c r="D444" s="189" t="s">
        <v>174</v>
      </c>
      <c r="E444" s="199" t="s">
        <v>19</v>
      </c>
      <c r="F444" s="200" t="s">
        <v>714</v>
      </c>
      <c r="G444" s="198"/>
      <c r="H444" s="201">
        <v>105.944</v>
      </c>
      <c r="I444" s="202"/>
      <c r="J444" s="198"/>
      <c r="K444" s="198"/>
      <c r="L444" s="203"/>
      <c r="M444" s="204"/>
      <c r="N444" s="205"/>
      <c r="O444" s="205"/>
      <c r="P444" s="205"/>
      <c r="Q444" s="205"/>
      <c r="R444" s="205"/>
      <c r="S444" s="205"/>
      <c r="T444" s="206"/>
      <c r="AT444" s="207" t="s">
        <v>174</v>
      </c>
      <c r="AU444" s="207" t="s">
        <v>78</v>
      </c>
      <c r="AV444" s="13" t="s">
        <v>78</v>
      </c>
      <c r="AW444" s="13" t="s">
        <v>30</v>
      </c>
      <c r="AX444" s="13" t="s">
        <v>68</v>
      </c>
      <c r="AY444" s="207" t="s">
        <v>116</v>
      </c>
    </row>
    <row r="445" spans="2:51" s="13" customFormat="1" ht="12">
      <c r="B445" s="197"/>
      <c r="C445" s="198"/>
      <c r="D445" s="189" t="s">
        <v>174</v>
      </c>
      <c r="E445" s="199" t="s">
        <v>19</v>
      </c>
      <c r="F445" s="200" t="s">
        <v>715</v>
      </c>
      <c r="G445" s="198"/>
      <c r="H445" s="201">
        <v>44.752</v>
      </c>
      <c r="I445" s="202"/>
      <c r="J445" s="198"/>
      <c r="K445" s="198"/>
      <c r="L445" s="203"/>
      <c r="M445" s="204"/>
      <c r="N445" s="205"/>
      <c r="O445" s="205"/>
      <c r="P445" s="205"/>
      <c r="Q445" s="205"/>
      <c r="R445" s="205"/>
      <c r="S445" s="205"/>
      <c r="T445" s="206"/>
      <c r="AT445" s="207" t="s">
        <v>174</v>
      </c>
      <c r="AU445" s="207" t="s">
        <v>78</v>
      </c>
      <c r="AV445" s="13" t="s">
        <v>78</v>
      </c>
      <c r="AW445" s="13" t="s">
        <v>30</v>
      </c>
      <c r="AX445" s="13" t="s">
        <v>68</v>
      </c>
      <c r="AY445" s="207" t="s">
        <v>116</v>
      </c>
    </row>
    <row r="446" spans="2:51" s="14" customFormat="1" ht="12">
      <c r="B446" s="208"/>
      <c r="C446" s="209"/>
      <c r="D446" s="189" t="s">
        <v>174</v>
      </c>
      <c r="E446" s="210" t="s">
        <v>19</v>
      </c>
      <c r="F446" s="211" t="s">
        <v>176</v>
      </c>
      <c r="G446" s="209"/>
      <c r="H446" s="212">
        <v>150.696</v>
      </c>
      <c r="I446" s="213"/>
      <c r="J446" s="209"/>
      <c r="K446" s="209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174</v>
      </c>
      <c r="AU446" s="218" t="s">
        <v>78</v>
      </c>
      <c r="AV446" s="14" t="s">
        <v>140</v>
      </c>
      <c r="AW446" s="14" t="s">
        <v>30</v>
      </c>
      <c r="AX446" s="14" t="s">
        <v>76</v>
      </c>
      <c r="AY446" s="218" t="s">
        <v>116</v>
      </c>
    </row>
    <row r="447" spans="1:65" s="2" customFormat="1" ht="24.2" customHeight="1">
      <c r="A447" s="37"/>
      <c r="B447" s="38"/>
      <c r="C447" s="176" t="s">
        <v>716</v>
      </c>
      <c r="D447" s="176" t="s">
        <v>119</v>
      </c>
      <c r="E447" s="177" t="s">
        <v>717</v>
      </c>
      <c r="F447" s="178" t="s">
        <v>718</v>
      </c>
      <c r="G447" s="179" t="s">
        <v>214</v>
      </c>
      <c r="H447" s="180">
        <v>44.752</v>
      </c>
      <c r="I447" s="181"/>
      <c r="J447" s="182">
        <f>ROUND(I447*H447,2)</f>
        <v>0</v>
      </c>
      <c r="K447" s="178" t="s">
        <v>123</v>
      </c>
      <c r="L447" s="42"/>
      <c r="M447" s="183" t="s">
        <v>19</v>
      </c>
      <c r="N447" s="184" t="s">
        <v>39</v>
      </c>
      <c r="O447" s="67"/>
      <c r="P447" s="185">
        <f>O447*H447</f>
        <v>0</v>
      </c>
      <c r="Q447" s="185">
        <v>0.1837</v>
      </c>
      <c r="R447" s="185">
        <f>Q447*H447</f>
        <v>8.2209424</v>
      </c>
      <c r="S447" s="185">
        <v>0</v>
      </c>
      <c r="T447" s="186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187" t="s">
        <v>140</v>
      </c>
      <c r="AT447" s="187" t="s">
        <v>119</v>
      </c>
      <c r="AU447" s="187" t="s">
        <v>78</v>
      </c>
      <c r="AY447" s="20" t="s">
        <v>116</v>
      </c>
      <c r="BE447" s="188">
        <f>IF(N447="základní",J447,0)</f>
        <v>0</v>
      </c>
      <c r="BF447" s="188">
        <f>IF(N447="snížená",J447,0)</f>
        <v>0</v>
      </c>
      <c r="BG447" s="188">
        <f>IF(N447="zákl. přenesená",J447,0)</f>
        <v>0</v>
      </c>
      <c r="BH447" s="188">
        <f>IF(N447="sníž. přenesená",J447,0)</f>
        <v>0</v>
      </c>
      <c r="BI447" s="188">
        <f>IF(N447="nulová",J447,0)</f>
        <v>0</v>
      </c>
      <c r="BJ447" s="20" t="s">
        <v>76</v>
      </c>
      <c r="BK447" s="188">
        <f>ROUND(I447*H447,2)</f>
        <v>0</v>
      </c>
      <c r="BL447" s="20" t="s">
        <v>140</v>
      </c>
      <c r="BM447" s="187" t="s">
        <v>719</v>
      </c>
    </row>
    <row r="448" spans="1:47" s="2" customFormat="1" ht="39">
      <c r="A448" s="37"/>
      <c r="B448" s="38"/>
      <c r="C448" s="39"/>
      <c r="D448" s="189" t="s">
        <v>126</v>
      </c>
      <c r="E448" s="39"/>
      <c r="F448" s="190" t="s">
        <v>720</v>
      </c>
      <c r="G448" s="39"/>
      <c r="H448" s="39"/>
      <c r="I448" s="191"/>
      <c r="J448" s="39"/>
      <c r="K448" s="39"/>
      <c r="L448" s="42"/>
      <c r="M448" s="192"/>
      <c r="N448" s="193"/>
      <c r="O448" s="67"/>
      <c r="P448" s="67"/>
      <c r="Q448" s="67"/>
      <c r="R448" s="67"/>
      <c r="S448" s="67"/>
      <c r="T448" s="68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20" t="s">
        <v>126</v>
      </c>
      <c r="AU448" s="20" t="s">
        <v>78</v>
      </c>
    </row>
    <row r="449" spans="1:47" s="2" customFormat="1" ht="12">
      <c r="A449" s="37"/>
      <c r="B449" s="38"/>
      <c r="C449" s="39"/>
      <c r="D449" s="194" t="s">
        <v>127</v>
      </c>
      <c r="E449" s="39"/>
      <c r="F449" s="195" t="s">
        <v>721</v>
      </c>
      <c r="G449" s="39"/>
      <c r="H449" s="39"/>
      <c r="I449" s="191"/>
      <c r="J449" s="39"/>
      <c r="K449" s="39"/>
      <c r="L449" s="42"/>
      <c r="M449" s="192"/>
      <c r="N449" s="193"/>
      <c r="O449" s="67"/>
      <c r="P449" s="67"/>
      <c r="Q449" s="67"/>
      <c r="R449" s="67"/>
      <c r="S449" s="67"/>
      <c r="T449" s="68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T449" s="20" t="s">
        <v>127</v>
      </c>
      <c r="AU449" s="20" t="s">
        <v>78</v>
      </c>
    </row>
    <row r="450" spans="2:51" s="13" customFormat="1" ht="12">
      <c r="B450" s="197"/>
      <c r="C450" s="198"/>
      <c r="D450" s="189" t="s">
        <v>174</v>
      </c>
      <c r="E450" s="199" t="s">
        <v>19</v>
      </c>
      <c r="F450" s="200" t="s">
        <v>722</v>
      </c>
      <c r="G450" s="198"/>
      <c r="H450" s="201">
        <v>44.752</v>
      </c>
      <c r="I450" s="202"/>
      <c r="J450" s="198"/>
      <c r="K450" s="198"/>
      <c r="L450" s="203"/>
      <c r="M450" s="204"/>
      <c r="N450" s="205"/>
      <c r="O450" s="205"/>
      <c r="P450" s="205"/>
      <c r="Q450" s="205"/>
      <c r="R450" s="205"/>
      <c r="S450" s="205"/>
      <c r="T450" s="206"/>
      <c r="AT450" s="207" t="s">
        <v>174</v>
      </c>
      <c r="AU450" s="207" t="s">
        <v>78</v>
      </c>
      <c r="AV450" s="13" t="s">
        <v>78</v>
      </c>
      <c r="AW450" s="13" t="s">
        <v>30</v>
      </c>
      <c r="AX450" s="13" t="s">
        <v>76</v>
      </c>
      <c r="AY450" s="207" t="s">
        <v>116</v>
      </c>
    </row>
    <row r="451" spans="1:65" s="2" customFormat="1" ht="16.5" customHeight="1">
      <c r="A451" s="37"/>
      <c r="B451" s="38"/>
      <c r="C451" s="222" t="s">
        <v>723</v>
      </c>
      <c r="D451" s="222" t="s">
        <v>358</v>
      </c>
      <c r="E451" s="223" t="s">
        <v>724</v>
      </c>
      <c r="F451" s="224" t="s">
        <v>725</v>
      </c>
      <c r="G451" s="225" t="s">
        <v>214</v>
      </c>
      <c r="H451" s="226">
        <v>45.647</v>
      </c>
      <c r="I451" s="227"/>
      <c r="J451" s="228">
        <f>ROUND(I451*H451,2)</f>
        <v>0</v>
      </c>
      <c r="K451" s="224" t="s">
        <v>123</v>
      </c>
      <c r="L451" s="229"/>
      <c r="M451" s="230" t="s">
        <v>19</v>
      </c>
      <c r="N451" s="231" t="s">
        <v>39</v>
      </c>
      <c r="O451" s="67"/>
      <c r="P451" s="185">
        <f>O451*H451</f>
        <v>0</v>
      </c>
      <c r="Q451" s="185">
        <v>0.222</v>
      </c>
      <c r="R451" s="185">
        <f>Q451*H451</f>
        <v>10.133633999999999</v>
      </c>
      <c r="S451" s="185">
        <v>0</v>
      </c>
      <c r="T451" s="186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187" t="s">
        <v>162</v>
      </c>
      <c r="AT451" s="187" t="s">
        <v>358</v>
      </c>
      <c r="AU451" s="187" t="s">
        <v>78</v>
      </c>
      <c r="AY451" s="20" t="s">
        <v>116</v>
      </c>
      <c r="BE451" s="188">
        <f>IF(N451="základní",J451,0)</f>
        <v>0</v>
      </c>
      <c r="BF451" s="188">
        <f>IF(N451="snížená",J451,0)</f>
        <v>0</v>
      </c>
      <c r="BG451" s="188">
        <f>IF(N451="zákl. přenesená",J451,0)</f>
        <v>0</v>
      </c>
      <c r="BH451" s="188">
        <f>IF(N451="sníž. přenesená",J451,0)</f>
        <v>0</v>
      </c>
      <c r="BI451" s="188">
        <f>IF(N451="nulová",J451,0)</f>
        <v>0</v>
      </c>
      <c r="BJ451" s="20" t="s">
        <v>76</v>
      </c>
      <c r="BK451" s="188">
        <f>ROUND(I451*H451,2)</f>
        <v>0</v>
      </c>
      <c r="BL451" s="20" t="s">
        <v>140</v>
      </c>
      <c r="BM451" s="187" t="s">
        <v>726</v>
      </c>
    </row>
    <row r="452" spans="1:47" s="2" customFormat="1" ht="12">
      <c r="A452" s="37"/>
      <c r="B452" s="38"/>
      <c r="C452" s="39"/>
      <c r="D452" s="189" t="s">
        <v>126</v>
      </c>
      <c r="E452" s="39"/>
      <c r="F452" s="190" t="s">
        <v>725</v>
      </c>
      <c r="G452" s="39"/>
      <c r="H452" s="39"/>
      <c r="I452" s="191"/>
      <c r="J452" s="39"/>
      <c r="K452" s="39"/>
      <c r="L452" s="42"/>
      <c r="M452" s="192"/>
      <c r="N452" s="193"/>
      <c r="O452" s="67"/>
      <c r="P452" s="67"/>
      <c r="Q452" s="67"/>
      <c r="R452" s="67"/>
      <c r="S452" s="67"/>
      <c r="T452" s="68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20" t="s">
        <v>126</v>
      </c>
      <c r="AU452" s="20" t="s">
        <v>78</v>
      </c>
    </row>
    <row r="453" spans="2:51" s="13" customFormat="1" ht="12">
      <c r="B453" s="197"/>
      <c r="C453" s="198"/>
      <c r="D453" s="189" t="s">
        <v>174</v>
      </c>
      <c r="E453" s="198"/>
      <c r="F453" s="200" t="s">
        <v>727</v>
      </c>
      <c r="G453" s="198"/>
      <c r="H453" s="201">
        <v>45.647</v>
      </c>
      <c r="I453" s="202"/>
      <c r="J453" s="198"/>
      <c r="K453" s="198"/>
      <c r="L453" s="203"/>
      <c r="M453" s="204"/>
      <c r="N453" s="205"/>
      <c r="O453" s="205"/>
      <c r="P453" s="205"/>
      <c r="Q453" s="205"/>
      <c r="R453" s="205"/>
      <c r="S453" s="205"/>
      <c r="T453" s="206"/>
      <c r="AT453" s="207" t="s">
        <v>174</v>
      </c>
      <c r="AU453" s="207" t="s">
        <v>78</v>
      </c>
      <c r="AV453" s="13" t="s">
        <v>78</v>
      </c>
      <c r="AW453" s="13" t="s">
        <v>4</v>
      </c>
      <c r="AX453" s="13" t="s">
        <v>76</v>
      </c>
      <c r="AY453" s="207" t="s">
        <v>116</v>
      </c>
    </row>
    <row r="454" spans="1:65" s="2" customFormat="1" ht="33" customHeight="1">
      <c r="A454" s="37"/>
      <c r="B454" s="38"/>
      <c r="C454" s="176" t="s">
        <v>728</v>
      </c>
      <c r="D454" s="176" t="s">
        <v>119</v>
      </c>
      <c r="E454" s="177" t="s">
        <v>729</v>
      </c>
      <c r="F454" s="178" t="s">
        <v>730</v>
      </c>
      <c r="G454" s="179" t="s">
        <v>214</v>
      </c>
      <c r="H454" s="180">
        <v>105.944</v>
      </c>
      <c r="I454" s="181"/>
      <c r="J454" s="182">
        <f>ROUND(I454*H454,2)</f>
        <v>0</v>
      </c>
      <c r="K454" s="178" t="s">
        <v>123</v>
      </c>
      <c r="L454" s="42"/>
      <c r="M454" s="183" t="s">
        <v>19</v>
      </c>
      <c r="N454" s="184" t="s">
        <v>39</v>
      </c>
      <c r="O454" s="67"/>
      <c r="P454" s="185">
        <f>O454*H454</f>
        <v>0</v>
      </c>
      <c r="Q454" s="185">
        <v>0.08922</v>
      </c>
      <c r="R454" s="185">
        <f>Q454*H454</f>
        <v>9.45232368</v>
      </c>
      <c r="S454" s="185">
        <v>0</v>
      </c>
      <c r="T454" s="186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187" t="s">
        <v>140</v>
      </c>
      <c r="AT454" s="187" t="s">
        <v>119</v>
      </c>
      <c r="AU454" s="187" t="s">
        <v>78</v>
      </c>
      <c r="AY454" s="20" t="s">
        <v>116</v>
      </c>
      <c r="BE454" s="188">
        <f>IF(N454="základní",J454,0)</f>
        <v>0</v>
      </c>
      <c r="BF454" s="188">
        <f>IF(N454="snížená",J454,0)</f>
        <v>0</v>
      </c>
      <c r="BG454" s="188">
        <f>IF(N454="zákl. přenesená",J454,0)</f>
        <v>0</v>
      </c>
      <c r="BH454" s="188">
        <f>IF(N454="sníž. přenesená",J454,0)</f>
        <v>0</v>
      </c>
      <c r="BI454" s="188">
        <f>IF(N454="nulová",J454,0)</f>
        <v>0</v>
      </c>
      <c r="BJ454" s="20" t="s">
        <v>76</v>
      </c>
      <c r="BK454" s="188">
        <f>ROUND(I454*H454,2)</f>
        <v>0</v>
      </c>
      <c r="BL454" s="20" t="s">
        <v>140</v>
      </c>
      <c r="BM454" s="187" t="s">
        <v>731</v>
      </c>
    </row>
    <row r="455" spans="1:47" s="2" customFormat="1" ht="48.75">
      <c r="A455" s="37"/>
      <c r="B455" s="38"/>
      <c r="C455" s="39"/>
      <c r="D455" s="189" t="s">
        <v>126</v>
      </c>
      <c r="E455" s="39"/>
      <c r="F455" s="190" t="s">
        <v>732</v>
      </c>
      <c r="G455" s="39"/>
      <c r="H455" s="39"/>
      <c r="I455" s="191"/>
      <c r="J455" s="39"/>
      <c r="K455" s="39"/>
      <c r="L455" s="42"/>
      <c r="M455" s="192"/>
      <c r="N455" s="193"/>
      <c r="O455" s="67"/>
      <c r="P455" s="67"/>
      <c r="Q455" s="67"/>
      <c r="R455" s="67"/>
      <c r="S455" s="67"/>
      <c r="T455" s="68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T455" s="20" t="s">
        <v>126</v>
      </c>
      <c r="AU455" s="20" t="s">
        <v>78</v>
      </c>
    </row>
    <row r="456" spans="1:47" s="2" customFormat="1" ht="12">
      <c r="A456" s="37"/>
      <c r="B456" s="38"/>
      <c r="C456" s="39"/>
      <c r="D456" s="194" t="s">
        <v>127</v>
      </c>
      <c r="E456" s="39"/>
      <c r="F456" s="195" t="s">
        <v>733</v>
      </c>
      <c r="G456" s="39"/>
      <c r="H456" s="39"/>
      <c r="I456" s="191"/>
      <c r="J456" s="39"/>
      <c r="K456" s="39"/>
      <c r="L456" s="42"/>
      <c r="M456" s="192"/>
      <c r="N456" s="193"/>
      <c r="O456" s="67"/>
      <c r="P456" s="67"/>
      <c r="Q456" s="67"/>
      <c r="R456" s="67"/>
      <c r="S456" s="67"/>
      <c r="T456" s="68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20" t="s">
        <v>127</v>
      </c>
      <c r="AU456" s="20" t="s">
        <v>78</v>
      </c>
    </row>
    <row r="457" spans="1:65" s="2" customFormat="1" ht="24.2" customHeight="1">
      <c r="A457" s="37"/>
      <c r="B457" s="38"/>
      <c r="C457" s="222" t="s">
        <v>734</v>
      </c>
      <c r="D457" s="222" t="s">
        <v>358</v>
      </c>
      <c r="E457" s="223" t="s">
        <v>735</v>
      </c>
      <c r="F457" s="224" t="s">
        <v>736</v>
      </c>
      <c r="G457" s="225" t="s">
        <v>214</v>
      </c>
      <c r="H457" s="226">
        <v>105.944</v>
      </c>
      <c r="I457" s="227"/>
      <c r="J457" s="228">
        <f>ROUND(I457*H457,2)</f>
        <v>0</v>
      </c>
      <c r="K457" s="224" t="s">
        <v>123</v>
      </c>
      <c r="L457" s="229"/>
      <c r="M457" s="230" t="s">
        <v>19</v>
      </c>
      <c r="N457" s="231" t="s">
        <v>39</v>
      </c>
      <c r="O457" s="67"/>
      <c r="P457" s="185">
        <f>O457*H457</f>
        <v>0</v>
      </c>
      <c r="Q457" s="185">
        <v>0.113</v>
      </c>
      <c r="R457" s="185">
        <f>Q457*H457</f>
        <v>11.971672</v>
      </c>
      <c r="S457" s="185">
        <v>0</v>
      </c>
      <c r="T457" s="186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187" t="s">
        <v>162</v>
      </c>
      <c r="AT457" s="187" t="s">
        <v>358</v>
      </c>
      <c r="AU457" s="187" t="s">
        <v>78</v>
      </c>
      <c r="AY457" s="20" t="s">
        <v>116</v>
      </c>
      <c r="BE457" s="188">
        <f>IF(N457="základní",J457,0)</f>
        <v>0</v>
      </c>
      <c r="BF457" s="188">
        <f>IF(N457="snížená",J457,0)</f>
        <v>0</v>
      </c>
      <c r="BG457" s="188">
        <f>IF(N457="zákl. přenesená",J457,0)</f>
        <v>0</v>
      </c>
      <c r="BH457" s="188">
        <f>IF(N457="sníž. přenesená",J457,0)</f>
        <v>0</v>
      </c>
      <c r="BI457" s="188">
        <f>IF(N457="nulová",J457,0)</f>
        <v>0</v>
      </c>
      <c r="BJ457" s="20" t="s">
        <v>76</v>
      </c>
      <c r="BK457" s="188">
        <f>ROUND(I457*H457,2)</f>
        <v>0</v>
      </c>
      <c r="BL457" s="20" t="s">
        <v>140</v>
      </c>
      <c r="BM457" s="187" t="s">
        <v>737</v>
      </c>
    </row>
    <row r="458" spans="1:47" s="2" customFormat="1" ht="12">
      <c r="A458" s="37"/>
      <c r="B458" s="38"/>
      <c r="C458" s="39"/>
      <c r="D458" s="189" t="s">
        <v>126</v>
      </c>
      <c r="E458" s="39"/>
      <c r="F458" s="190" t="s">
        <v>736</v>
      </c>
      <c r="G458" s="39"/>
      <c r="H458" s="39"/>
      <c r="I458" s="191"/>
      <c r="J458" s="39"/>
      <c r="K458" s="39"/>
      <c r="L458" s="42"/>
      <c r="M458" s="192"/>
      <c r="N458" s="193"/>
      <c r="O458" s="67"/>
      <c r="P458" s="67"/>
      <c r="Q458" s="67"/>
      <c r="R458" s="67"/>
      <c r="S458" s="67"/>
      <c r="T458" s="68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20" t="s">
        <v>126</v>
      </c>
      <c r="AU458" s="20" t="s">
        <v>78</v>
      </c>
    </row>
    <row r="459" spans="2:63" s="12" customFormat="1" ht="22.7" customHeight="1">
      <c r="B459" s="160"/>
      <c r="C459" s="161"/>
      <c r="D459" s="162" t="s">
        <v>67</v>
      </c>
      <c r="E459" s="174" t="s">
        <v>168</v>
      </c>
      <c r="F459" s="174" t="s">
        <v>738</v>
      </c>
      <c r="G459" s="161"/>
      <c r="H459" s="161"/>
      <c r="I459" s="164"/>
      <c r="J459" s="175">
        <f>BK459</f>
        <v>0</v>
      </c>
      <c r="K459" s="161"/>
      <c r="L459" s="166"/>
      <c r="M459" s="167"/>
      <c r="N459" s="168"/>
      <c r="O459" s="168"/>
      <c r="P459" s="169">
        <f>SUM(P460:P522)</f>
        <v>0</v>
      </c>
      <c r="Q459" s="168"/>
      <c r="R459" s="169">
        <f>SUM(R460:R522)</f>
        <v>16.25977354</v>
      </c>
      <c r="S459" s="168"/>
      <c r="T459" s="170">
        <f>SUM(T460:T522)</f>
        <v>110.184296</v>
      </c>
      <c r="AR459" s="171" t="s">
        <v>76</v>
      </c>
      <c r="AT459" s="172" t="s">
        <v>67</v>
      </c>
      <c r="AU459" s="172" t="s">
        <v>76</v>
      </c>
      <c r="AY459" s="171" t="s">
        <v>116</v>
      </c>
      <c r="BK459" s="173">
        <f>SUM(BK460:BK522)</f>
        <v>0</v>
      </c>
    </row>
    <row r="460" spans="1:65" s="2" customFormat="1" ht="24.2" customHeight="1">
      <c r="A460" s="37"/>
      <c r="B460" s="38"/>
      <c r="C460" s="176" t="s">
        <v>739</v>
      </c>
      <c r="D460" s="176" t="s">
        <v>119</v>
      </c>
      <c r="E460" s="177" t="s">
        <v>740</v>
      </c>
      <c r="F460" s="178" t="s">
        <v>741</v>
      </c>
      <c r="G460" s="179" t="s">
        <v>221</v>
      </c>
      <c r="H460" s="180">
        <v>2</v>
      </c>
      <c r="I460" s="181"/>
      <c r="J460" s="182">
        <f>ROUND(I460*H460,2)</f>
        <v>0</v>
      </c>
      <c r="K460" s="178" t="s">
        <v>123</v>
      </c>
      <c r="L460" s="42"/>
      <c r="M460" s="183" t="s">
        <v>19</v>
      </c>
      <c r="N460" s="184" t="s">
        <v>39</v>
      </c>
      <c r="O460" s="67"/>
      <c r="P460" s="185">
        <f>O460*H460</f>
        <v>0</v>
      </c>
      <c r="Q460" s="185">
        <v>0.0007</v>
      </c>
      <c r="R460" s="185">
        <f>Q460*H460</f>
        <v>0.0014</v>
      </c>
      <c r="S460" s="185">
        <v>0</v>
      </c>
      <c r="T460" s="186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187" t="s">
        <v>140</v>
      </c>
      <c r="AT460" s="187" t="s">
        <v>119</v>
      </c>
      <c r="AU460" s="187" t="s">
        <v>78</v>
      </c>
      <c r="AY460" s="20" t="s">
        <v>116</v>
      </c>
      <c r="BE460" s="188">
        <f>IF(N460="základní",J460,0)</f>
        <v>0</v>
      </c>
      <c r="BF460" s="188">
        <f>IF(N460="snížená",J460,0)</f>
        <v>0</v>
      </c>
      <c r="BG460" s="188">
        <f>IF(N460="zákl. přenesená",J460,0)</f>
        <v>0</v>
      </c>
      <c r="BH460" s="188">
        <f>IF(N460="sníž. přenesená",J460,0)</f>
        <v>0</v>
      </c>
      <c r="BI460" s="188">
        <f>IF(N460="nulová",J460,0)</f>
        <v>0</v>
      </c>
      <c r="BJ460" s="20" t="s">
        <v>76</v>
      </c>
      <c r="BK460" s="188">
        <f>ROUND(I460*H460,2)</f>
        <v>0</v>
      </c>
      <c r="BL460" s="20" t="s">
        <v>140</v>
      </c>
      <c r="BM460" s="187" t="s">
        <v>742</v>
      </c>
    </row>
    <row r="461" spans="1:47" s="2" customFormat="1" ht="19.5">
      <c r="A461" s="37"/>
      <c r="B461" s="38"/>
      <c r="C461" s="39"/>
      <c r="D461" s="189" t="s">
        <v>126</v>
      </c>
      <c r="E461" s="39"/>
      <c r="F461" s="190" t="s">
        <v>743</v>
      </c>
      <c r="G461" s="39"/>
      <c r="H461" s="39"/>
      <c r="I461" s="191"/>
      <c r="J461" s="39"/>
      <c r="K461" s="39"/>
      <c r="L461" s="42"/>
      <c r="M461" s="192"/>
      <c r="N461" s="193"/>
      <c r="O461" s="67"/>
      <c r="P461" s="67"/>
      <c r="Q461" s="67"/>
      <c r="R461" s="67"/>
      <c r="S461" s="67"/>
      <c r="T461" s="68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T461" s="20" t="s">
        <v>126</v>
      </c>
      <c r="AU461" s="20" t="s">
        <v>78</v>
      </c>
    </row>
    <row r="462" spans="1:47" s="2" customFormat="1" ht="12">
      <c r="A462" s="37"/>
      <c r="B462" s="38"/>
      <c r="C462" s="39"/>
      <c r="D462" s="194" t="s">
        <v>127</v>
      </c>
      <c r="E462" s="39"/>
      <c r="F462" s="195" t="s">
        <v>744</v>
      </c>
      <c r="G462" s="39"/>
      <c r="H462" s="39"/>
      <c r="I462" s="191"/>
      <c r="J462" s="39"/>
      <c r="K462" s="39"/>
      <c r="L462" s="42"/>
      <c r="M462" s="192"/>
      <c r="N462" s="193"/>
      <c r="O462" s="67"/>
      <c r="P462" s="67"/>
      <c r="Q462" s="67"/>
      <c r="R462" s="67"/>
      <c r="S462" s="67"/>
      <c r="T462" s="68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20" t="s">
        <v>127</v>
      </c>
      <c r="AU462" s="20" t="s">
        <v>78</v>
      </c>
    </row>
    <row r="463" spans="2:51" s="13" customFormat="1" ht="12">
      <c r="B463" s="197"/>
      <c r="C463" s="198"/>
      <c r="D463" s="189" t="s">
        <v>174</v>
      </c>
      <c r="E463" s="199" t="s">
        <v>19</v>
      </c>
      <c r="F463" s="200" t="s">
        <v>745</v>
      </c>
      <c r="G463" s="198"/>
      <c r="H463" s="201">
        <v>2</v>
      </c>
      <c r="I463" s="202"/>
      <c r="J463" s="198"/>
      <c r="K463" s="198"/>
      <c r="L463" s="203"/>
      <c r="M463" s="204"/>
      <c r="N463" s="205"/>
      <c r="O463" s="205"/>
      <c r="P463" s="205"/>
      <c r="Q463" s="205"/>
      <c r="R463" s="205"/>
      <c r="S463" s="205"/>
      <c r="T463" s="206"/>
      <c r="AT463" s="207" t="s">
        <v>174</v>
      </c>
      <c r="AU463" s="207" t="s">
        <v>78</v>
      </c>
      <c r="AV463" s="13" t="s">
        <v>78</v>
      </c>
      <c r="AW463" s="13" t="s">
        <v>30</v>
      </c>
      <c r="AX463" s="13" t="s">
        <v>76</v>
      </c>
      <c r="AY463" s="207" t="s">
        <v>116</v>
      </c>
    </row>
    <row r="464" spans="1:65" s="2" customFormat="1" ht="21.75" customHeight="1">
      <c r="A464" s="37"/>
      <c r="B464" s="38"/>
      <c r="C464" s="222" t="s">
        <v>746</v>
      </c>
      <c r="D464" s="222" t="s">
        <v>358</v>
      </c>
      <c r="E464" s="223" t="s">
        <v>747</v>
      </c>
      <c r="F464" s="224" t="s">
        <v>748</v>
      </c>
      <c r="G464" s="225" t="s">
        <v>221</v>
      </c>
      <c r="H464" s="226">
        <v>2</v>
      </c>
      <c r="I464" s="227"/>
      <c r="J464" s="228">
        <f>ROUND(I464*H464,2)</f>
        <v>0</v>
      </c>
      <c r="K464" s="224" t="s">
        <v>123</v>
      </c>
      <c r="L464" s="229"/>
      <c r="M464" s="230" t="s">
        <v>19</v>
      </c>
      <c r="N464" s="231" t="s">
        <v>39</v>
      </c>
      <c r="O464" s="67"/>
      <c r="P464" s="185">
        <f>O464*H464</f>
        <v>0</v>
      </c>
      <c r="Q464" s="185">
        <v>0.0009</v>
      </c>
      <c r="R464" s="185">
        <f>Q464*H464</f>
        <v>0.0018</v>
      </c>
      <c r="S464" s="185">
        <v>0</v>
      </c>
      <c r="T464" s="186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187" t="s">
        <v>162</v>
      </c>
      <c r="AT464" s="187" t="s">
        <v>358</v>
      </c>
      <c r="AU464" s="187" t="s">
        <v>78</v>
      </c>
      <c r="AY464" s="20" t="s">
        <v>116</v>
      </c>
      <c r="BE464" s="188">
        <f>IF(N464="základní",J464,0)</f>
        <v>0</v>
      </c>
      <c r="BF464" s="188">
        <f>IF(N464="snížená",J464,0)</f>
        <v>0</v>
      </c>
      <c r="BG464" s="188">
        <f>IF(N464="zákl. přenesená",J464,0)</f>
        <v>0</v>
      </c>
      <c r="BH464" s="188">
        <f>IF(N464="sníž. přenesená",J464,0)</f>
        <v>0</v>
      </c>
      <c r="BI464" s="188">
        <f>IF(N464="nulová",J464,0)</f>
        <v>0</v>
      </c>
      <c r="BJ464" s="20" t="s">
        <v>76</v>
      </c>
      <c r="BK464" s="188">
        <f>ROUND(I464*H464,2)</f>
        <v>0</v>
      </c>
      <c r="BL464" s="20" t="s">
        <v>140</v>
      </c>
      <c r="BM464" s="187" t="s">
        <v>749</v>
      </c>
    </row>
    <row r="465" spans="1:47" s="2" customFormat="1" ht="12">
      <c r="A465" s="37"/>
      <c r="B465" s="38"/>
      <c r="C465" s="39"/>
      <c r="D465" s="189" t="s">
        <v>126</v>
      </c>
      <c r="E465" s="39"/>
      <c r="F465" s="190" t="s">
        <v>748</v>
      </c>
      <c r="G465" s="39"/>
      <c r="H465" s="39"/>
      <c r="I465" s="191"/>
      <c r="J465" s="39"/>
      <c r="K465" s="39"/>
      <c r="L465" s="42"/>
      <c r="M465" s="192"/>
      <c r="N465" s="193"/>
      <c r="O465" s="67"/>
      <c r="P465" s="67"/>
      <c r="Q465" s="67"/>
      <c r="R465" s="67"/>
      <c r="S465" s="67"/>
      <c r="T465" s="68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20" t="s">
        <v>126</v>
      </c>
      <c r="AU465" s="20" t="s">
        <v>78</v>
      </c>
    </row>
    <row r="466" spans="1:47" s="2" customFormat="1" ht="19.5">
      <c r="A466" s="37"/>
      <c r="B466" s="38"/>
      <c r="C466" s="39"/>
      <c r="D466" s="189" t="s">
        <v>129</v>
      </c>
      <c r="E466" s="39"/>
      <c r="F466" s="196" t="s">
        <v>750</v>
      </c>
      <c r="G466" s="39"/>
      <c r="H466" s="39"/>
      <c r="I466" s="191"/>
      <c r="J466" s="39"/>
      <c r="K466" s="39"/>
      <c r="L466" s="42"/>
      <c r="M466" s="192"/>
      <c r="N466" s="193"/>
      <c r="O466" s="67"/>
      <c r="P466" s="67"/>
      <c r="Q466" s="67"/>
      <c r="R466" s="67"/>
      <c r="S466" s="67"/>
      <c r="T466" s="68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20" t="s">
        <v>129</v>
      </c>
      <c r="AU466" s="20" t="s">
        <v>78</v>
      </c>
    </row>
    <row r="467" spans="1:65" s="2" customFormat="1" ht="24.2" customHeight="1">
      <c r="A467" s="37"/>
      <c r="B467" s="38"/>
      <c r="C467" s="176" t="s">
        <v>751</v>
      </c>
      <c r="D467" s="176" t="s">
        <v>119</v>
      </c>
      <c r="E467" s="177" t="s">
        <v>752</v>
      </c>
      <c r="F467" s="178" t="s">
        <v>753</v>
      </c>
      <c r="G467" s="179" t="s">
        <v>221</v>
      </c>
      <c r="H467" s="180">
        <v>2</v>
      </c>
      <c r="I467" s="181"/>
      <c r="J467" s="182">
        <f>ROUND(I467*H467,2)</f>
        <v>0</v>
      </c>
      <c r="K467" s="178" t="s">
        <v>123</v>
      </c>
      <c r="L467" s="42"/>
      <c r="M467" s="183" t="s">
        <v>19</v>
      </c>
      <c r="N467" s="184" t="s">
        <v>39</v>
      </c>
      <c r="O467" s="67"/>
      <c r="P467" s="185">
        <f>O467*H467</f>
        <v>0</v>
      </c>
      <c r="Q467" s="185">
        <v>0.10941</v>
      </c>
      <c r="R467" s="185">
        <f>Q467*H467</f>
        <v>0.21882</v>
      </c>
      <c r="S467" s="185">
        <v>0</v>
      </c>
      <c r="T467" s="186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187" t="s">
        <v>140</v>
      </c>
      <c r="AT467" s="187" t="s">
        <v>119</v>
      </c>
      <c r="AU467" s="187" t="s">
        <v>78</v>
      </c>
      <c r="AY467" s="20" t="s">
        <v>116</v>
      </c>
      <c r="BE467" s="188">
        <f>IF(N467="základní",J467,0)</f>
        <v>0</v>
      </c>
      <c r="BF467" s="188">
        <f>IF(N467="snížená",J467,0)</f>
        <v>0</v>
      </c>
      <c r="BG467" s="188">
        <f>IF(N467="zákl. přenesená",J467,0)</f>
        <v>0</v>
      </c>
      <c r="BH467" s="188">
        <f>IF(N467="sníž. přenesená",J467,0)</f>
        <v>0</v>
      </c>
      <c r="BI467" s="188">
        <f>IF(N467="nulová",J467,0)</f>
        <v>0</v>
      </c>
      <c r="BJ467" s="20" t="s">
        <v>76</v>
      </c>
      <c r="BK467" s="188">
        <f>ROUND(I467*H467,2)</f>
        <v>0</v>
      </c>
      <c r="BL467" s="20" t="s">
        <v>140</v>
      </c>
      <c r="BM467" s="187" t="s">
        <v>754</v>
      </c>
    </row>
    <row r="468" spans="1:47" s="2" customFormat="1" ht="19.5">
      <c r="A468" s="37"/>
      <c r="B468" s="38"/>
      <c r="C468" s="39"/>
      <c r="D468" s="189" t="s">
        <v>126</v>
      </c>
      <c r="E468" s="39"/>
      <c r="F468" s="190" t="s">
        <v>755</v>
      </c>
      <c r="G468" s="39"/>
      <c r="H468" s="39"/>
      <c r="I468" s="191"/>
      <c r="J468" s="39"/>
      <c r="K468" s="39"/>
      <c r="L468" s="42"/>
      <c r="M468" s="192"/>
      <c r="N468" s="193"/>
      <c r="O468" s="67"/>
      <c r="P468" s="67"/>
      <c r="Q468" s="67"/>
      <c r="R468" s="67"/>
      <c r="S468" s="67"/>
      <c r="T468" s="68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20" t="s">
        <v>126</v>
      </c>
      <c r="AU468" s="20" t="s">
        <v>78</v>
      </c>
    </row>
    <row r="469" spans="1:47" s="2" customFormat="1" ht="12">
      <c r="A469" s="37"/>
      <c r="B469" s="38"/>
      <c r="C469" s="39"/>
      <c r="D469" s="194" t="s">
        <v>127</v>
      </c>
      <c r="E469" s="39"/>
      <c r="F469" s="195" t="s">
        <v>756</v>
      </c>
      <c r="G469" s="39"/>
      <c r="H469" s="39"/>
      <c r="I469" s="191"/>
      <c r="J469" s="39"/>
      <c r="K469" s="39"/>
      <c r="L469" s="42"/>
      <c r="M469" s="192"/>
      <c r="N469" s="193"/>
      <c r="O469" s="67"/>
      <c r="P469" s="67"/>
      <c r="Q469" s="67"/>
      <c r="R469" s="67"/>
      <c r="S469" s="67"/>
      <c r="T469" s="68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20" t="s">
        <v>127</v>
      </c>
      <c r="AU469" s="20" t="s">
        <v>78</v>
      </c>
    </row>
    <row r="470" spans="1:65" s="2" customFormat="1" ht="21.75" customHeight="1">
      <c r="A470" s="37"/>
      <c r="B470" s="38"/>
      <c r="C470" s="222" t="s">
        <v>757</v>
      </c>
      <c r="D470" s="222" t="s">
        <v>358</v>
      </c>
      <c r="E470" s="223" t="s">
        <v>758</v>
      </c>
      <c r="F470" s="224" t="s">
        <v>759</v>
      </c>
      <c r="G470" s="225" t="s">
        <v>221</v>
      </c>
      <c r="H470" s="226">
        <v>2</v>
      </c>
      <c r="I470" s="227"/>
      <c r="J470" s="228">
        <f>ROUND(I470*H470,2)</f>
        <v>0</v>
      </c>
      <c r="K470" s="224" t="s">
        <v>123</v>
      </c>
      <c r="L470" s="229"/>
      <c r="M470" s="230" t="s">
        <v>19</v>
      </c>
      <c r="N470" s="231" t="s">
        <v>39</v>
      </c>
      <c r="O470" s="67"/>
      <c r="P470" s="185">
        <f>O470*H470</f>
        <v>0</v>
      </c>
      <c r="Q470" s="185">
        <v>0.0061</v>
      </c>
      <c r="R470" s="185">
        <f>Q470*H470</f>
        <v>0.0122</v>
      </c>
      <c r="S470" s="185">
        <v>0</v>
      </c>
      <c r="T470" s="186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187" t="s">
        <v>162</v>
      </c>
      <c r="AT470" s="187" t="s">
        <v>358</v>
      </c>
      <c r="AU470" s="187" t="s">
        <v>78</v>
      </c>
      <c r="AY470" s="20" t="s">
        <v>116</v>
      </c>
      <c r="BE470" s="188">
        <f>IF(N470="základní",J470,0)</f>
        <v>0</v>
      </c>
      <c r="BF470" s="188">
        <f>IF(N470="snížená",J470,0)</f>
        <v>0</v>
      </c>
      <c r="BG470" s="188">
        <f>IF(N470="zákl. přenesená",J470,0)</f>
        <v>0</v>
      </c>
      <c r="BH470" s="188">
        <f>IF(N470="sníž. přenesená",J470,0)</f>
        <v>0</v>
      </c>
      <c r="BI470" s="188">
        <f>IF(N470="nulová",J470,0)</f>
        <v>0</v>
      </c>
      <c r="BJ470" s="20" t="s">
        <v>76</v>
      </c>
      <c r="BK470" s="188">
        <f>ROUND(I470*H470,2)</f>
        <v>0</v>
      </c>
      <c r="BL470" s="20" t="s">
        <v>140</v>
      </c>
      <c r="BM470" s="187" t="s">
        <v>760</v>
      </c>
    </row>
    <row r="471" spans="1:47" s="2" customFormat="1" ht="12">
      <c r="A471" s="37"/>
      <c r="B471" s="38"/>
      <c r="C471" s="39"/>
      <c r="D471" s="189" t="s">
        <v>126</v>
      </c>
      <c r="E471" s="39"/>
      <c r="F471" s="190" t="s">
        <v>759</v>
      </c>
      <c r="G471" s="39"/>
      <c r="H471" s="39"/>
      <c r="I471" s="191"/>
      <c r="J471" s="39"/>
      <c r="K471" s="39"/>
      <c r="L471" s="42"/>
      <c r="M471" s="192"/>
      <c r="N471" s="193"/>
      <c r="O471" s="67"/>
      <c r="P471" s="67"/>
      <c r="Q471" s="67"/>
      <c r="R471" s="67"/>
      <c r="S471" s="67"/>
      <c r="T471" s="68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T471" s="20" t="s">
        <v>126</v>
      </c>
      <c r="AU471" s="20" t="s">
        <v>78</v>
      </c>
    </row>
    <row r="472" spans="1:65" s="2" customFormat="1" ht="24.2" customHeight="1">
      <c r="A472" s="37"/>
      <c r="B472" s="38"/>
      <c r="C472" s="176" t="s">
        <v>761</v>
      </c>
      <c r="D472" s="176" t="s">
        <v>119</v>
      </c>
      <c r="E472" s="177" t="s">
        <v>762</v>
      </c>
      <c r="F472" s="178" t="s">
        <v>763</v>
      </c>
      <c r="G472" s="179" t="s">
        <v>214</v>
      </c>
      <c r="H472" s="180">
        <v>12</v>
      </c>
      <c r="I472" s="181"/>
      <c r="J472" s="182">
        <f>ROUND(I472*H472,2)</f>
        <v>0</v>
      </c>
      <c r="K472" s="178" t="s">
        <v>123</v>
      </c>
      <c r="L472" s="42"/>
      <c r="M472" s="183" t="s">
        <v>19</v>
      </c>
      <c r="N472" s="184" t="s">
        <v>39</v>
      </c>
      <c r="O472" s="67"/>
      <c r="P472" s="185">
        <f>O472*H472</f>
        <v>0</v>
      </c>
      <c r="Q472" s="185">
        <v>0.0012</v>
      </c>
      <c r="R472" s="185">
        <f>Q472*H472</f>
        <v>0.0144</v>
      </c>
      <c r="S472" s="185">
        <v>0</v>
      </c>
      <c r="T472" s="186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187" t="s">
        <v>140</v>
      </c>
      <c r="AT472" s="187" t="s">
        <v>119</v>
      </c>
      <c r="AU472" s="187" t="s">
        <v>78</v>
      </c>
      <c r="AY472" s="20" t="s">
        <v>116</v>
      </c>
      <c r="BE472" s="188">
        <f>IF(N472="základní",J472,0)</f>
        <v>0</v>
      </c>
      <c r="BF472" s="188">
        <f>IF(N472="snížená",J472,0)</f>
        <v>0</v>
      </c>
      <c r="BG472" s="188">
        <f>IF(N472="zákl. přenesená",J472,0)</f>
        <v>0</v>
      </c>
      <c r="BH472" s="188">
        <f>IF(N472="sníž. přenesená",J472,0)</f>
        <v>0</v>
      </c>
      <c r="BI472" s="188">
        <f>IF(N472="nulová",J472,0)</f>
        <v>0</v>
      </c>
      <c r="BJ472" s="20" t="s">
        <v>76</v>
      </c>
      <c r="BK472" s="188">
        <f>ROUND(I472*H472,2)</f>
        <v>0</v>
      </c>
      <c r="BL472" s="20" t="s">
        <v>140</v>
      </c>
      <c r="BM472" s="187" t="s">
        <v>764</v>
      </c>
    </row>
    <row r="473" spans="1:47" s="2" customFormat="1" ht="19.5">
      <c r="A473" s="37"/>
      <c r="B473" s="38"/>
      <c r="C473" s="39"/>
      <c r="D473" s="189" t="s">
        <v>126</v>
      </c>
      <c r="E473" s="39"/>
      <c r="F473" s="190" t="s">
        <v>765</v>
      </c>
      <c r="G473" s="39"/>
      <c r="H473" s="39"/>
      <c r="I473" s="191"/>
      <c r="J473" s="39"/>
      <c r="K473" s="39"/>
      <c r="L473" s="42"/>
      <c r="M473" s="192"/>
      <c r="N473" s="193"/>
      <c r="O473" s="67"/>
      <c r="P473" s="67"/>
      <c r="Q473" s="67"/>
      <c r="R473" s="67"/>
      <c r="S473" s="67"/>
      <c r="T473" s="68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20" t="s">
        <v>126</v>
      </c>
      <c r="AU473" s="20" t="s">
        <v>78</v>
      </c>
    </row>
    <row r="474" spans="1:47" s="2" customFormat="1" ht="12">
      <c r="A474" s="37"/>
      <c r="B474" s="38"/>
      <c r="C474" s="39"/>
      <c r="D474" s="194" t="s">
        <v>127</v>
      </c>
      <c r="E474" s="39"/>
      <c r="F474" s="195" t="s">
        <v>766</v>
      </c>
      <c r="G474" s="39"/>
      <c r="H474" s="39"/>
      <c r="I474" s="191"/>
      <c r="J474" s="39"/>
      <c r="K474" s="39"/>
      <c r="L474" s="42"/>
      <c r="M474" s="192"/>
      <c r="N474" s="193"/>
      <c r="O474" s="67"/>
      <c r="P474" s="67"/>
      <c r="Q474" s="67"/>
      <c r="R474" s="67"/>
      <c r="S474" s="67"/>
      <c r="T474" s="68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T474" s="20" t="s">
        <v>127</v>
      </c>
      <c r="AU474" s="20" t="s">
        <v>78</v>
      </c>
    </row>
    <row r="475" spans="2:51" s="13" customFormat="1" ht="12">
      <c r="B475" s="197"/>
      <c r="C475" s="198"/>
      <c r="D475" s="189" t="s">
        <v>174</v>
      </c>
      <c r="E475" s="199" t="s">
        <v>19</v>
      </c>
      <c r="F475" s="200" t="s">
        <v>767</v>
      </c>
      <c r="G475" s="198"/>
      <c r="H475" s="201">
        <v>12</v>
      </c>
      <c r="I475" s="202"/>
      <c r="J475" s="198"/>
      <c r="K475" s="198"/>
      <c r="L475" s="203"/>
      <c r="M475" s="204"/>
      <c r="N475" s="205"/>
      <c r="O475" s="205"/>
      <c r="P475" s="205"/>
      <c r="Q475" s="205"/>
      <c r="R475" s="205"/>
      <c r="S475" s="205"/>
      <c r="T475" s="206"/>
      <c r="AT475" s="207" t="s">
        <v>174</v>
      </c>
      <c r="AU475" s="207" t="s">
        <v>78</v>
      </c>
      <c r="AV475" s="13" t="s">
        <v>78</v>
      </c>
      <c r="AW475" s="13" t="s">
        <v>30</v>
      </c>
      <c r="AX475" s="13" t="s">
        <v>76</v>
      </c>
      <c r="AY475" s="207" t="s">
        <v>116</v>
      </c>
    </row>
    <row r="476" spans="1:65" s="2" customFormat="1" ht="33" customHeight="1">
      <c r="A476" s="37"/>
      <c r="B476" s="38"/>
      <c r="C476" s="176" t="s">
        <v>768</v>
      </c>
      <c r="D476" s="176" t="s">
        <v>119</v>
      </c>
      <c r="E476" s="177" t="s">
        <v>769</v>
      </c>
      <c r="F476" s="178" t="s">
        <v>770</v>
      </c>
      <c r="G476" s="179" t="s">
        <v>444</v>
      </c>
      <c r="H476" s="180">
        <v>64.872</v>
      </c>
      <c r="I476" s="181"/>
      <c r="J476" s="182">
        <f>ROUND(I476*H476,2)</f>
        <v>0</v>
      </c>
      <c r="K476" s="178" t="s">
        <v>123</v>
      </c>
      <c r="L476" s="42"/>
      <c r="M476" s="183" t="s">
        <v>19</v>
      </c>
      <c r="N476" s="184" t="s">
        <v>39</v>
      </c>
      <c r="O476" s="67"/>
      <c r="P476" s="185">
        <f>O476*H476</f>
        <v>0</v>
      </c>
      <c r="Q476" s="185">
        <v>0.1295</v>
      </c>
      <c r="R476" s="185">
        <f>Q476*H476</f>
        <v>8.400924</v>
      </c>
      <c r="S476" s="185">
        <v>0</v>
      </c>
      <c r="T476" s="186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187" t="s">
        <v>140</v>
      </c>
      <c r="AT476" s="187" t="s">
        <v>119</v>
      </c>
      <c r="AU476" s="187" t="s">
        <v>78</v>
      </c>
      <c r="AY476" s="20" t="s">
        <v>116</v>
      </c>
      <c r="BE476" s="188">
        <f>IF(N476="základní",J476,0)</f>
        <v>0</v>
      </c>
      <c r="BF476" s="188">
        <f>IF(N476="snížená",J476,0)</f>
        <v>0</v>
      </c>
      <c r="BG476" s="188">
        <f>IF(N476="zákl. přenesená",J476,0)</f>
        <v>0</v>
      </c>
      <c r="BH476" s="188">
        <f>IF(N476="sníž. přenesená",J476,0)</f>
        <v>0</v>
      </c>
      <c r="BI476" s="188">
        <f>IF(N476="nulová",J476,0)</f>
        <v>0</v>
      </c>
      <c r="BJ476" s="20" t="s">
        <v>76</v>
      </c>
      <c r="BK476" s="188">
        <f>ROUND(I476*H476,2)</f>
        <v>0</v>
      </c>
      <c r="BL476" s="20" t="s">
        <v>140</v>
      </c>
      <c r="BM476" s="187" t="s">
        <v>771</v>
      </c>
    </row>
    <row r="477" spans="1:47" s="2" customFormat="1" ht="29.25">
      <c r="A477" s="37"/>
      <c r="B477" s="38"/>
      <c r="C477" s="39"/>
      <c r="D477" s="189" t="s">
        <v>126</v>
      </c>
      <c r="E477" s="39"/>
      <c r="F477" s="190" t="s">
        <v>772</v>
      </c>
      <c r="G477" s="39"/>
      <c r="H477" s="39"/>
      <c r="I477" s="191"/>
      <c r="J477" s="39"/>
      <c r="K477" s="39"/>
      <c r="L477" s="42"/>
      <c r="M477" s="192"/>
      <c r="N477" s="193"/>
      <c r="O477" s="67"/>
      <c r="P477" s="67"/>
      <c r="Q477" s="67"/>
      <c r="R477" s="67"/>
      <c r="S477" s="67"/>
      <c r="T477" s="68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20" t="s">
        <v>126</v>
      </c>
      <c r="AU477" s="20" t="s">
        <v>78</v>
      </c>
    </row>
    <row r="478" spans="1:47" s="2" customFormat="1" ht="12">
      <c r="A478" s="37"/>
      <c r="B478" s="38"/>
      <c r="C478" s="39"/>
      <c r="D478" s="194" t="s">
        <v>127</v>
      </c>
      <c r="E478" s="39"/>
      <c r="F478" s="195" t="s">
        <v>773</v>
      </c>
      <c r="G478" s="39"/>
      <c r="H478" s="39"/>
      <c r="I478" s="191"/>
      <c r="J478" s="39"/>
      <c r="K478" s="39"/>
      <c r="L478" s="42"/>
      <c r="M478" s="192"/>
      <c r="N478" s="193"/>
      <c r="O478" s="67"/>
      <c r="P478" s="67"/>
      <c r="Q478" s="67"/>
      <c r="R478" s="67"/>
      <c r="S478" s="67"/>
      <c r="T478" s="68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20" t="s">
        <v>127</v>
      </c>
      <c r="AU478" s="20" t="s">
        <v>78</v>
      </c>
    </row>
    <row r="479" spans="2:51" s="13" customFormat="1" ht="12">
      <c r="B479" s="197"/>
      <c r="C479" s="198"/>
      <c r="D479" s="189" t="s">
        <v>174</v>
      </c>
      <c r="E479" s="199" t="s">
        <v>19</v>
      </c>
      <c r="F479" s="200" t="s">
        <v>774</v>
      </c>
      <c r="G479" s="198"/>
      <c r="H479" s="201">
        <v>45.074</v>
      </c>
      <c r="I479" s="202"/>
      <c r="J479" s="198"/>
      <c r="K479" s="198"/>
      <c r="L479" s="203"/>
      <c r="M479" s="204"/>
      <c r="N479" s="205"/>
      <c r="O479" s="205"/>
      <c r="P479" s="205"/>
      <c r="Q479" s="205"/>
      <c r="R479" s="205"/>
      <c r="S479" s="205"/>
      <c r="T479" s="206"/>
      <c r="AT479" s="207" t="s">
        <v>174</v>
      </c>
      <c r="AU479" s="207" t="s">
        <v>78</v>
      </c>
      <c r="AV479" s="13" t="s">
        <v>78</v>
      </c>
      <c r="AW479" s="13" t="s">
        <v>30</v>
      </c>
      <c r="AX479" s="13" t="s">
        <v>68</v>
      </c>
      <c r="AY479" s="207" t="s">
        <v>116</v>
      </c>
    </row>
    <row r="480" spans="2:51" s="13" customFormat="1" ht="12">
      <c r="B480" s="197"/>
      <c r="C480" s="198"/>
      <c r="D480" s="189" t="s">
        <v>174</v>
      </c>
      <c r="E480" s="199" t="s">
        <v>19</v>
      </c>
      <c r="F480" s="200" t="s">
        <v>775</v>
      </c>
      <c r="G480" s="198"/>
      <c r="H480" s="201">
        <v>19.798</v>
      </c>
      <c r="I480" s="202"/>
      <c r="J480" s="198"/>
      <c r="K480" s="198"/>
      <c r="L480" s="203"/>
      <c r="M480" s="204"/>
      <c r="N480" s="205"/>
      <c r="O480" s="205"/>
      <c r="P480" s="205"/>
      <c r="Q480" s="205"/>
      <c r="R480" s="205"/>
      <c r="S480" s="205"/>
      <c r="T480" s="206"/>
      <c r="AT480" s="207" t="s">
        <v>174</v>
      </c>
      <c r="AU480" s="207" t="s">
        <v>78</v>
      </c>
      <c r="AV480" s="13" t="s">
        <v>78</v>
      </c>
      <c r="AW480" s="13" t="s">
        <v>30</v>
      </c>
      <c r="AX480" s="13" t="s">
        <v>68</v>
      </c>
      <c r="AY480" s="207" t="s">
        <v>116</v>
      </c>
    </row>
    <row r="481" spans="2:51" s="14" customFormat="1" ht="12">
      <c r="B481" s="208"/>
      <c r="C481" s="209"/>
      <c r="D481" s="189" t="s">
        <v>174</v>
      </c>
      <c r="E481" s="210" t="s">
        <v>19</v>
      </c>
      <c r="F481" s="211" t="s">
        <v>176</v>
      </c>
      <c r="G481" s="209"/>
      <c r="H481" s="212">
        <v>64.872</v>
      </c>
      <c r="I481" s="213"/>
      <c r="J481" s="209"/>
      <c r="K481" s="209"/>
      <c r="L481" s="214"/>
      <c r="M481" s="215"/>
      <c r="N481" s="216"/>
      <c r="O481" s="216"/>
      <c r="P481" s="216"/>
      <c r="Q481" s="216"/>
      <c r="R481" s="216"/>
      <c r="S481" s="216"/>
      <c r="T481" s="217"/>
      <c r="AT481" s="218" t="s">
        <v>174</v>
      </c>
      <c r="AU481" s="218" t="s">
        <v>78</v>
      </c>
      <c r="AV481" s="14" t="s">
        <v>140</v>
      </c>
      <c r="AW481" s="14" t="s">
        <v>30</v>
      </c>
      <c r="AX481" s="14" t="s">
        <v>76</v>
      </c>
      <c r="AY481" s="218" t="s">
        <v>116</v>
      </c>
    </row>
    <row r="482" spans="1:65" s="2" customFormat="1" ht="16.5" customHeight="1">
      <c r="A482" s="37"/>
      <c r="B482" s="38"/>
      <c r="C482" s="222" t="s">
        <v>776</v>
      </c>
      <c r="D482" s="222" t="s">
        <v>358</v>
      </c>
      <c r="E482" s="223" t="s">
        <v>777</v>
      </c>
      <c r="F482" s="224" t="s">
        <v>778</v>
      </c>
      <c r="G482" s="225" t="s">
        <v>444</v>
      </c>
      <c r="H482" s="226">
        <v>64.872</v>
      </c>
      <c r="I482" s="227"/>
      <c r="J482" s="228">
        <f>ROUND(I482*H482,2)</f>
        <v>0</v>
      </c>
      <c r="K482" s="224" t="s">
        <v>123</v>
      </c>
      <c r="L482" s="229"/>
      <c r="M482" s="230" t="s">
        <v>19</v>
      </c>
      <c r="N482" s="231" t="s">
        <v>39</v>
      </c>
      <c r="O482" s="67"/>
      <c r="P482" s="185">
        <f>O482*H482</f>
        <v>0</v>
      </c>
      <c r="Q482" s="185">
        <v>0.05612</v>
      </c>
      <c r="R482" s="185">
        <f>Q482*H482</f>
        <v>3.64061664</v>
      </c>
      <c r="S482" s="185">
        <v>0</v>
      </c>
      <c r="T482" s="186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187" t="s">
        <v>162</v>
      </c>
      <c r="AT482" s="187" t="s">
        <v>358</v>
      </c>
      <c r="AU482" s="187" t="s">
        <v>78</v>
      </c>
      <c r="AY482" s="20" t="s">
        <v>116</v>
      </c>
      <c r="BE482" s="188">
        <f>IF(N482="základní",J482,0)</f>
        <v>0</v>
      </c>
      <c r="BF482" s="188">
        <f>IF(N482="snížená",J482,0)</f>
        <v>0</v>
      </c>
      <c r="BG482" s="188">
        <f>IF(N482="zákl. přenesená",J482,0)</f>
        <v>0</v>
      </c>
      <c r="BH482" s="188">
        <f>IF(N482="sníž. přenesená",J482,0)</f>
        <v>0</v>
      </c>
      <c r="BI482" s="188">
        <f>IF(N482="nulová",J482,0)</f>
        <v>0</v>
      </c>
      <c r="BJ482" s="20" t="s">
        <v>76</v>
      </c>
      <c r="BK482" s="188">
        <f>ROUND(I482*H482,2)</f>
        <v>0</v>
      </c>
      <c r="BL482" s="20" t="s">
        <v>140</v>
      </c>
      <c r="BM482" s="187" t="s">
        <v>779</v>
      </c>
    </row>
    <row r="483" spans="1:47" s="2" customFormat="1" ht="12">
      <c r="A483" s="37"/>
      <c r="B483" s="38"/>
      <c r="C483" s="39"/>
      <c r="D483" s="189" t="s">
        <v>126</v>
      </c>
      <c r="E483" s="39"/>
      <c r="F483" s="190" t="s">
        <v>778</v>
      </c>
      <c r="G483" s="39"/>
      <c r="H483" s="39"/>
      <c r="I483" s="191"/>
      <c r="J483" s="39"/>
      <c r="K483" s="39"/>
      <c r="L483" s="42"/>
      <c r="M483" s="192"/>
      <c r="N483" s="193"/>
      <c r="O483" s="67"/>
      <c r="P483" s="67"/>
      <c r="Q483" s="67"/>
      <c r="R483" s="67"/>
      <c r="S483" s="67"/>
      <c r="T483" s="68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T483" s="20" t="s">
        <v>126</v>
      </c>
      <c r="AU483" s="20" t="s">
        <v>78</v>
      </c>
    </row>
    <row r="484" spans="1:65" s="2" customFormat="1" ht="16.5" customHeight="1">
      <c r="A484" s="37"/>
      <c r="B484" s="38"/>
      <c r="C484" s="176" t="s">
        <v>780</v>
      </c>
      <c r="D484" s="176" t="s">
        <v>119</v>
      </c>
      <c r="E484" s="177" t="s">
        <v>781</v>
      </c>
      <c r="F484" s="178" t="s">
        <v>782</v>
      </c>
      <c r="G484" s="179" t="s">
        <v>444</v>
      </c>
      <c r="H484" s="180">
        <v>18.852</v>
      </c>
      <c r="I484" s="181"/>
      <c r="J484" s="182">
        <f>ROUND(I484*H484,2)</f>
        <v>0</v>
      </c>
      <c r="K484" s="178" t="s">
        <v>123</v>
      </c>
      <c r="L484" s="42"/>
      <c r="M484" s="183" t="s">
        <v>19</v>
      </c>
      <c r="N484" s="184" t="s">
        <v>39</v>
      </c>
      <c r="O484" s="67"/>
      <c r="P484" s="185">
        <f>O484*H484</f>
        <v>0</v>
      </c>
      <c r="Q484" s="185">
        <v>0</v>
      </c>
      <c r="R484" s="185">
        <f>Q484*H484</f>
        <v>0</v>
      </c>
      <c r="S484" s="185">
        <v>0</v>
      </c>
      <c r="T484" s="186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187" t="s">
        <v>140</v>
      </c>
      <c r="AT484" s="187" t="s">
        <v>119</v>
      </c>
      <c r="AU484" s="187" t="s">
        <v>78</v>
      </c>
      <c r="AY484" s="20" t="s">
        <v>116</v>
      </c>
      <c r="BE484" s="188">
        <f>IF(N484="základní",J484,0)</f>
        <v>0</v>
      </c>
      <c r="BF484" s="188">
        <f>IF(N484="snížená",J484,0)</f>
        <v>0</v>
      </c>
      <c r="BG484" s="188">
        <f>IF(N484="zákl. přenesená",J484,0)</f>
        <v>0</v>
      </c>
      <c r="BH484" s="188">
        <f>IF(N484="sníž. přenesená",J484,0)</f>
        <v>0</v>
      </c>
      <c r="BI484" s="188">
        <f>IF(N484="nulová",J484,0)</f>
        <v>0</v>
      </c>
      <c r="BJ484" s="20" t="s">
        <v>76</v>
      </c>
      <c r="BK484" s="188">
        <f>ROUND(I484*H484,2)</f>
        <v>0</v>
      </c>
      <c r="BL484" s="20" t="s">
        <v>140</v>
      </c>
      <c r="BM484" s="187" t="s">
        <v>783</v>
      </c>
    </row>
    <row r="485" spans="1:47" s="2" customFormat="1" ht="29.25">
      <c r="A485" s="37"/>
      <c r="B485" s="38"/>
      <c r="C485" s="39"/>
      <c r="D485" s="189" t="s">
        <v>126</v>
      </c>
      <c r="E485" s="39"/>
      <c r="F485" s="190" t="s">
        <v>784</v>
      </c>
      <c r="G485" s="39"/>
      <c r="H485" s="39"/>
      <c r="I485" s="191"/>
      <c r="J485" s="39"/>
      <c r="K485" s="39"/>
      <c r="L485" s="42"/>
      <c r="M485" s="192"/>
      <c r="N485" s="193"/>
      <c r="O485" s="67"/>
      <c r="P485" s="67"/>
      <c r="Q485" s="67"/>
      <c r="R485" s="67"/>
      <c r="S485" s="67"/>
      <c r="T485" s="68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T485" s="20" t="s">
        <v>126</v>
      </c>
      <c r="AU485" s="20" t="s">
        <v>78</v>
      </c>
    </row>
    <row r="486" spans="1:47" s="2" customFormat="1" ht="12">
      <c r="A486" s="37"/>
      <c r="B486" s="38"/>
      <c r="C486" s="39"/>
      <c r="D486" s="194" t="s">
        <v>127</v>
      </c>
      <c r="E486" s="39"/>
      <c r="F486" s="195" t="s">
        <v>785</v>
      </c>
      <c r="G486" s="39"/>
      <c r="H486" s="39"/>
      <c r="I486" s="191"/>
      <c r="J486" s="39"/>
      <c r="K486" s="39"/>
      <c r="L486" s="42"/>
      <c r="M486" s="192"/>
      <c r="N486" s="193"/>
      <c r="O486" s="67"/>
      <c r="P486" s="67"/>
      <c r="Q486" s="67"/>
      <c r="R486" s="67"/>
      <c r="S486" s="67"/>
      <c r="T486" s="68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T486" s="20" t="s">
        <v>127</v>
      </c>
      <c r="AU486" s="20" t="s">
        <v>78</v>
      </c>
    </row>
    <row r="487" spans="2:51" s="13" customFormat="1" ht="12">
      <c r="B487" s="197"/>
      <c r="C487" s="198"/>
      <c r="D487" s="189" t="s">
        <v>174</v>
      </c>
      <c r="E487" s="199" t="s">
        <v>19</v>
      </c>
      <c r="F487" s="200" t="s">
        <v>786</v>
      </c>
      <c r="G487" s="198"/>
      <c r="H487" s="201">
        <v>9.426</v>
      </c>
      <c r="I487" s="202"/>
      <c r="J487" s="198"/>
      <c r="K487" s="198"/>
      <c r="L487" s="203"/>
      <c r="M487" s="204"/>
      <c r="N487" s="205"/>
      <c r="O487" s="205"/>
      <c r="P487" s="205"/>
      <c r="Q487" s="205"/>
      <c r="R487" s="205"/>
      <c r="S487" s="205"/>
      <c r="T487" s="206"/>
      <c r="AT487" s="207" t="s">
        <v>174</v>
      </c>
      <c r="AU487" s="207" t="s">
        <v>78</v>
      </c>
      <c r="AV487" s="13" t="s">
        <v>78</v>
      </c>
      <c r="AW487" s="13" t="s">
        <v>30</v>
      </c>
      <c r="AX487" s="13" t="s">
        <v>68</v>
      </c>
      <c r="AY487" s="207" t="s">
        <v>116</v>
      </c>
    </row>
    <row r="488" spans="2:51" s="13" customFormat="1" ht="12">
      <c r="B488" s="197"/>
      <c r="C488" s="198"/>
      <c r="D488" s="189" t="s">
        <v>174</v>
      </c>
      <c r="E488" s="199" t="s">
        <v>19</v>
      </c>
      <c r="F488" s="200" t="s">
        <v>787</v>
      </c>
      <c r="G488" s="198"/>
      <c r="H488" s="201">
        <v>9.426</v>
      </c>
      <c r="I488" s="202"/>
      <c r="J488" s="198"/>
      <c r="K488" s="198"/>
      <c r="L488" s="203"/>
      <c r="M488" s="204"/>
      <c r="N488" s="205"/>
      <c r="O488" s="205"/>
      <c r="P488" s="205"/>
      <c r="Q488" s="205"/>
      <c r="R488" s="205"/>
      <c r="S488" s="205"/>
      <c r="T488" s="206"/>
      <c r="AT488" s="207" t="s">
        <v>174</v>
      </c>
      <c r="AU488" s="207" t="s">
        <v>78</v>
      </c>
      <c r="AV488" s="13" t="s">
        <v>78</v>
      </c>
      <c r="AW488" s="13" t="s">
        <v>30</v>
      </c>
      <c r="AX488" s="13" t="s">
        <v>68</v>
      </c>
      <c r="AY488" s="207" t="s">
        <v>116</v>
      </c>
    </row>
    <row r="489" spans="2:51" s="14" customFormat="1" ht="12">
      <c r="B489" s="208"/>
      <c r="C489" s="209"/>
      <c r="D489" s="189" t="s">
        <v>174</v>
      </c>
      <c r="E489" s="210" t="s">
        <v>19</v>
      </c>
      <c r="F489" s="211" t="s">
        <v>176</v>
      </c>
      <c r="G489" s="209"/>
      <c r="H489" s="212">
        <v>18.852</v>
      </c>
      <c r="I489" s="213"/>
      <c r="J489" s="209"/>
      <c r="K489" s="209"/>
      <c r="L489" s="214"/>
      <c r="M489" s="215"/>
      <c r="N489" s="216"/>
      <c r="O489" s="216"/>
      <c r="P489" s="216"/>
      <c r="Q489" s="216"/>
      <c r="R489" s="216"/>
      <c r="S489" s="216"/>
      <c r="T489" s="217"/>
      <c r="AT489" s="218" t="s">
        <v>174</v>
      </c>
      <c r="AU489" s="218" t="s">
        <v>78</v>
      </c>
      <c r="AV489" s="14" t="s">
        <v>140</v>
      </c>
      <c r="AW489" s="14" t="s">
        <v>30</v>
      </c>
      <c r="AX489" s="14" t="s">
        <v>76</v>
      </c>
      <c r="AY489" s="218" t="s">
        <v>116</v>
      </c>
    </row>
    <row r="490" spans="1:65" s="2" customFormat="1" ht="16.5" customHeight="1">
      <c r="A490" s="37"/>
      <c r="B490" s="38"/>
      <c r="C490" s="176" t="s">
        <v>788</v>
      </c>
      <c r="D490" s="176" t="s">
        <v>119</v>
      </c>
      <c r="E490" s="177" t="s">
        <v>789</v>
      </c>
      <c r="F490" s="178" t="s">
        <v>790</v>
      </c>
      <c r="G490" s="179" t="s">
        <v>258</v>
      </c>
      <c r="H490" s="180">
        <v>22.416</v>
      </c>
      <c r="I490" s="181"/>
      <c r="J490" s="182">
        <f>ROUND(I490*H490,2)</f>
        <v>0</v>
      </c>
      <c r="K490" s="178" t="s">
        <v>123</v>
      </c>
      <c r="L490" s="42"/>
      <c r="M490" s="183" t="s">
        <v>19</v>
      </c>
      <c r="N490" s="184" t="s">
        <v>39</v>
      </c>
      <c r="O490" s="67"/>
      <c r="P490" s="185">
        <f>O490*H490</f>
        <v>0</v>
      </c>
      <c r="Q490" s="185">
        <v>0.12</v>
      </c>
      <c r="R490" s="185">
        <f>Q490*H490</f>
        <v>2.68992</v>
      </c>
      <c r="S490" s="185">
        <v>2.49</v>
      </c>
      <c r="T490" s="186">
        <f>S490*H490</f>
        <v>55.81584000000001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187" t="s">
        <v>140</v>
      </c>
      <c r="AT490" s="187" t="s">
        <v>119</v>
      </c>
      <c r="AU490" s="187" t="s">
        <v>78</v>
      </c>
      <c r="AY490" s="20" t="s">
        <v>116</v>
      </c>
      <c r="BE490" s="188">
        <f>IF(N490="základní",J490,0)</f>
        <v>0</v>
      </c>
      <c r="BF490" s="188">
        <f>IF(N490="snížená",J490,0)</f>
        <v>0</v>
      </c>
      <c r="BG490" s="188">
        <f>IF(N490="zákl. přenesená",J490,0)</f>
        <v>0</v>
      </c>
      <c r="BH490" s="188">
        <f>IF(N490="sníž. přenesená",J490,0)</f>
        <v>0</v>
      </c>
      <c r="BI490" s="188">
        <f>IF(N490="nulová",J490,0)</f>
        <v>0</v>
      </c>
      <c r="BJ490" s="20" t="s">
        <v>76</v>
      </c>
      <c r="BK490" s="188">
        <f>ROUND(I490*H490,2)</f>
        <v>0</v>
      </c>
      <c r="BL490" s="20" t="s">
        <v>140</v>
      </c>
      <c r="BM490" s="187" t="s">
        <v>791</v>
      </c>
    </row>
    <row r="491" spans="1:47" s="2" customFormat="1" ht="12">
      <c r="A491" s="37"/>
      <c r="B491" s="38"/>
      <c r="C491" s="39"/>
      <c r="D491" s="189" t="s">
        <v>126</v>
      </c>
      <c r="E491" s="39"/>
      <c r="F491" s="190" t="s">
        <v>792</v>
      </c>
      <c r="G491" s="39"/>
      <c r="H491" s="39"/>
      <c r="I491" s="191"/>
      <c r="J491" s="39"/>
      <c r="K491" s="39"/>
      <c r="L491" s="42"/>
      <c r="M491" s="192"/>
      <c r="N491" s="193"/>
      <c r="O491" s="67"/>
      <c r="P491" s="67"/>
      <c r="Q491" s="67"/>
      <c r="R491" s="67"/>
      <c r="S491" s="67"/>
      <c r="T491" s="68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T491" s="20" t="s">
        <v>126</v>
      </c>
      <c r="AU491" s="20" t="s">
        <v>78</v>
      </c>
    </row>
    <row r="492" spans="1:47" s="2" customFormat="1" ht="12">
      <c r="A492" s="37"/>
      <c r="B492" s="38"/>
      <c r="C492" s="39"/>
      <c r="D492" s="194" t="s">
        <v>127</v>
      </c>
      <c r="E492" s="39"/>
      <c r="F492" s="195" t="s">
        <v>793</v>
      </c>
      <c r="G492" s="39"/>
      <c r="H492" s="39"/>
      <c r="I492" s="191"/>
      <c r="J492" s="39"/>
      <c r="K492" s="39"/>
      <c r="L492" s="42"/>
      <c r="M492" s="192"/>
      <c r="N492" s="193"/>
      <c r="O492" s="67"/>
      <c r="P492" s="67"/>
      <c r="Q492" s="67"/>
      <c r="R492" s="67"/>
      <c r="S492" s="67"/>
      <c r="T492" s="68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20" t="s">
        <v>127</v>
      </c>
      <c r="AU492" s="20" t="s">
        <v>78</v>
      </c>
    </row>
    <row r="493" spans="2:51" s="13" customFormat="1" ht="12">
      <c r="B493" s="197"/>
      <c r="C493" s="198"/>
      <c r="D493" s="189" t="s">
        <v>174</v>
      </c>
      <c r="E493" s="199" t="s">
        <v>19</v>
      </c>
      <c r="F493" s="200" t="s">
        <v>794</v>
      </c>
      <c r="G493" s="198"/>
      <c r="H493" s="201">
        <v>4.869</v>
      </c>
      <c r="I493" s="202"/>
      <c r="J493" s="198"/>
      <c r="K493" s="198"/>
      <c r="L493" s="203"/>
      <c r="M493" s="204"/>
      <c r="N493" s="205"/>
      <c r="O493" s="205"/>
      <c r="P493" s="205"/>
      <c r="Q493" s="205"/>
      <c r="R493" s="205"/>
      <c r="S493" s="205"/>
      <c r="T493" s="206"/>
      <c r="AT493" s="207" t="s">
        <v>174</v>
      </c>
      <c r="AU493" s="207" t="s">
        <v>78</v>
      </c>
      <c r="AV493" s="13" t="s">
        <v>78</v>
      </c>
      <c r="AW493" s="13" t="s">
        <v>30</v>
      </c>
      <c r="AX493" s="13" t="s">
        <v>68</v>
      </c>
      <c r="AY493" s="207" t="s">
        <v>116</v>
      </c>
    </row>
    <row r="494" spans="2:51" s="13" customFormat="1" ht="12">
      <c r="B494" s="197"/>
      <c r="C494" s="198"/>
      <c r="D494" s="189" t="s">
        <v>174</v>
      </c>
      <c r="E494" s="199" t="s">
        <v>19</v>
      </c>
      <c r="F494" s="200" t="s">
        <v>795</v>
      </c>
      <c r="G494" s="198"/>
      <c r="H494" s="201">
        <v>5.761</v>
      </c>
      <c r="I494" s="202"/>
      <c r="J494" s="198"/>
      <c r="K494" s="198"/>
      <c r="L494" s="203"/>
      <c r="M494" s="204"/>
      <c r="N494" s="205"/>
      <c r="O494" s="205"/>
      <c r="P494" s="205"/>
      <c r="Q494" s="205"/>
      <c r="R494" s="205"/>
      <c r="S494" s="205"/>
      <c r="T494" s="206"/>
      <c r="AT494" s="207" t="s">
        <v>174</v>
      </c>
      <c r="AU494" s="207" t="s">
        <v>78</v>
      </c>
      <c r="AV494" s="13" t="s">
        <v>78</v>
      </c>
      <c r="AW494" s="13" t="s">
        <v>30</v>
      </c>
      <c r="AX494" s="13" t="s">
        <v>68</v>
      </c>
      <c r="AY494" s="207" t="s">
        <v>116</v>
      </c>
    </row>
    <row r="495" spans="2:51" s="13" customFormat="1" ht="12">
      <c r="B495" s="197"/>
      <c r="C495" s="198"/>
      <c r="D495" s="189" t="s">
        <v>174</v>
      </c>
      <c r="E495" s="199" t="s">
        <v>19</v>
      </c>
      <c r="F495" s="200" t="s">
        <v>796</v>
      </c>
      <c r="G495" s="198"/>
      <c r="H495" s="201">
        <v>7.382</v>
      </c>
      <c r="I495" s="202"/>
      <c r="J495" s="198"/>
      <c r="K495" s="198"/>
      <c r="L495" s="203"/>
      <c r="M495" s="204"/>
      <c r="N495" s="205"/>
      <c r="O495" s="205"/>
      <c r="P495" s="205"/>
      <c r="Q495" s="205"/>
      <c r="R495" s="205"/>
      <c r="S495" s="205"/>
      <c r="T495" s="206"/>
      <c r="AT495" s="207" t="s">
        <v>174</v>
      </c>
      <c r="AU495" s="207" t="s">
        <v>78</v>
      </c>
      <c r="AV495" s="13" t="s">
        <v>78</v>
      </c>
      <c r="AW495" s="13" t="s">
        <v>30</v>
      </c>
      <c r="AX495" s="13" t="s">
        <v>68</v>
      </c>
      <c r="AY495" s="207" t="s">
        <v>116</v>
      </c>
    </row>
    <row r="496" spans="2:51" s="13" customFormat="1" ht="12">
      <c r="B496" s="197"/>
      <c r="C496" s="198"/>
      <c r="D496" s="189" t="s">
        <v>174</v>
      </c>
      <c r="E496" s="199" t="s">
        <v>19</v>
      </c>
      <c r="F496" s="200" t="s">
        <v>797</v>
      </c>
      <c r="G496" s="198"/>
      <c r="H496" s="201">
        <v>4.404</v>
      </c>
      <c r="I496" s="202"/>
      <c r="J496" s="198"/>
      <c r="K496" s="198"/>
      <c r="L496" s="203"/>
      <c r="M496" s="204"/>
      <c r="N496" s="205"/>
      <c r="O496" s="205"/>
      <c r="P496" s="205"/>
      <c r="Q496" s="205"/>
      <c r="R496" s="205"/>
      <c r="S496" s="205"/>
      <c r="T496" s="206"/>
      <c r="AT496" s="207" t="s">
        <v>174</v>
      </c>
      <c r="AU496" s="207" t="s">
        <v>78</v>
      </c>
      <c r="AV496" s="13" t="s">
        <v>78</v>
      </c>
      <c r="AW496" s="13" t="s">
        <v>30</v>
      </c>
      <c r="AX496" s="13" t="s">
        <v>68</v>
      </c>
      <c r="AY496" s="207" t="s">
        <v>116</v>
      </c>
    </row>
    <row r="497" spans="2:51" s="14" customFormat="1" ht="12">
      <c r="B497" s="208"/>
      <c r="C497" s="209"/>
      <c r="D497" s="189" t="s">
        <v>174</v>
      </c>
      <c r="E497" s="210" t="s">
        <v>19</v>
      </c>
      <c r="F497" s="211" t="s">
        <v>176</v>
      </c>
      <c r="G497" s="209"/>
      <c r="H497" s="212">
        <v>22.416</v>
      </c>
      <c r="I497" s="213"/>
      <c r="J497" s="209"/>
      <c r="K497" s="209"/>
      <c r="L497" s="214"/>
      <c r="M497" s="215"/>
      <c r="N497" s="216"/>
      <c r="O497" s="216"/>
      <c r="P497" s="216"/>
      <c r="Q497" s="216"/>
      <c r="R497" s="216"/>
      <c r="S497" s="216"/>
      <c r="T497" s="217"/>
      <c r="AT497" s="218" t="s">
        <v>174</v>
      </c>
      <c r="AU497" s="218" t="s">
        <v>78</v>
      </c>
      <c r="AV497" s="14" t="s">
        <v>140</v>
      </c>
      <c r="AW497" s="14" t="s">
        <v>30</v>
      </c>
      <c r="AX497" s="14" t="s">
        <v>76</v>
      </c>
      <c r="AY497" s="218" t="s">
        <v>116</v>
      </c>
    </row>
    <row r="498" spans="2:51" s="15" customFormat="1" ht="12">
      <c r="B498" s="232"/>
      <c r="C498" s="233"/>
      <c r="D498" s="189" t="s">
        <v>174</v>
      </c>
      <c r="E498" s="234" t="s">
        <v>19</v>
      </c>
      <c r="F498" s="235" t="s">
        <v>798</v>
      </c>
      <c r="G498" s="233"/>
      <c r="H498" s="234" t="s">
        <v>19</v>
      </c>
      <c r="I498" s="236"/>
      <c r="J498" s="233"/>
      <c r="K498" s="233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174</v>
      </c>
      <c r="AU498" s="241" t="s">
        <v>78</v>
      </c>
      <c r="AV498" s="15" t="s">
        <v>76</v>
      </c>
      <c r="AW498" s="15" t="s">
        <v>30</v>
      </c>
      <c r="AX498" s="15" t="s">
        <v>68</v>
      </c>
      <c r="AY498" s="241" t="s">
        <v>116</v>
      </c>
    </row>
    <row r="499" spans="1:65" s="2" customFormat="1" ht="16.5" customHeight="1">
      <c r="A499" s="37"/>
      <c r="B499" s="38"/>
      <c r="C499" s="176" t="s">
        <v>799</v>
      </c>
      <c r="D499" s="176" t="s">
        <v>119</v>
      </c>
      <c r="E499" s="177" t="s">
        <v>800</v>
      </c>
      <c r="F499" s="178" t="s">
        <v>801</v>
      </c>
      <c r="G499" s="179" t="s">
        <v>258</v>
      </c>
      <c r="H499" s="180">
        <v>5.603</v>
      </c>
      <c r="I499" s="181"/>
      <c r="J499" s="182">
        <f>ROUND(I499*H499,2)</f>
        <v>0</v>
      </c>
      <c r="K499" s="178" t="s">
        <v>123</v>
      </c>
      <c r="L499" s="42"/>
      <c r="M499" s="183" t="s">
        <v>19</v>
      </c>
      <c r="N499" s="184" t="s">
        <v>39</v>
      </c>
      <c r="O499" s="67"/>
      <c r="P499" s="185">
        <f>O499*H499</f>
        <v>0</v>
      </c>
      <c r="Q499" s="185">
        <v>0.12</v>
      </c>
      <c r="R499" s="185">
        <f>Q499*H499</f>
        <v>0.67236</v>
      </c>
      <c r="S499" s="185">
        <v>2.2</v>
      </c>
      <c r="T499" s="186">
        <f>S499*H499</f>
        <v>12.326600000000001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187" t="s">
        <v>140</v>
      </c>
      <c r="AT499" s="187" t="s">
        <v>119</v>
      </c>
      <c r="AU499" s="187" t="s">
        <v>78</v>
      </c>
      <c r="AY499" s="20" t="s">
        <v>116</v>
      </c>
      <c r="BE499" s="188">
        <f>IF(N499="základní",J499,0)</f>
        <v>0</v>
      </c>
      <c r="BF499" s="188">
        <f>IF(N499="snížená",J499,0)</f>
        <v>0</v>
      </c>
      <c r="BG499" s="188">
        <f>IF(N499="zákl. přenesená",J499,0)</f>
        <v>0</v>
      </c>
      <c r="BH499" s="188">
        <f>IF(N499="sníž. přenesená",J499,0)</f>
        <v>0</v>
      </c>
      <c r="BI499" s="188">
        <f>IF(N499="nulová",J499,0)</f>
        <v>0</v>
      </c>
      <c r="BJ499" s="20" t="s">
        <v>76</v>
      </c>
      <c r="BK499" s="188">
        <f>ROUND(I499*H499,2)</f>
        <v>0</v>
      </c>
      <c r="BL499" s="20" t="s">
        <v>140</v>
      </c>
      <c r="BM499" s="187" t="s">
        <v>802</v>
      </c>
    </row>
    <row r="500" spans="1:47" s="2" customFormat="1" ht="12">
      <c r="A500" s="37"/>
      <c r="B500" s="38"/>
      <c r="C500" s="39"/>
      <c r="D500" s="189" t="s">
        <v>126</v>
      </c>
      <c r="E500" s="39"/>
      <c r="F500" s="190" t="s">
        <v>803</v>
      </c>
      <c r="G500" s="39"/>
      <c r="H500" s="39"/>
      <c r="I500" s="191"/>
      <c r="J500" s="39"/>
      <c r="K500" s="39"/>
      <c r="L500" s="42"/>
      <c r="M500" s="192"/>
      <c r="N500" s="193"/>
      <c r="O500" s="67"/>
      <c r="P500" s="67"/>
      <c r="Q500" s="67"/>
      <c r="R500" s="67"/>
      <c r="S500" s="67"/>
      <c r="T500" s="68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T500" s="20" t="s">
        <v>126</v>
      </c>
      <c r="AU500" s="20" t="s">
        <v>78</v>
      </c>
    </row>
    <row r="501" spans="1:47" s="2" customFormat="1" ht="12">
      <c r="A501" s="37"/>
      <c r="B501" s="38"/>
      <c r="C501" s="39"/>
      <c r="D501" s="194" t="s">
        <v>127</v>
      </c>
      <c r="E501" s="39"/>
      <c r="F501" s="195" t="s">
        <v>804</v>
      </c>
      <c r="G501" s="39"/>
      <c r="H501" s="39"/>
      <c r="I501" s="191"/>
      <c r="J501" s="39"/>
      <c r="K501" s="39"/>
      <c r="L501" s="42"/>
      <c r="M501" s="192"/>
      <c r="N501" s="193"/>
      <c r="O501" s="67"/>
      <c r="P501" s="67"/>
      <c r="Q501" s="67"/>
      <c r="R501" s="67"/>
      <c r="S501" s="67"/>
      <c r="T501" s="68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T501" s="20" t="s">
        <v>127</v>
      </c>
      <c r="AU501" s="20" t="s">
        <v>78</v>
      </c>
    </row>
    <row r="502" spans="2:51" s="13" customFormat="1" ht="12">
      <c r="B502" s="197"/>
      <c r="C502" s="198"/>
      <c r="D502" s="189" t="s">
        <v>174</v>
      </c>
      <c r="E502" s="199" t="s">
        <v>19</v>
      </c>
      <c r="F502" s="200" t="s">
        <v>805</v>
      </c>
      <c r="G502" s="198"/>
      <c r="H502" s="201">
        <v>1.217</v>
      </c>
      <c r="I502" s="202"/>
      <c r="J502" s="198"/>
      <c r="K502" s="198"/>
      <c r="L502" s="203"/>
      <c r="M502" s="204"/>
      <c r="N502" s="205"/>
      <c r="O502" s="205"/>
      <c r="P502" s="205"/>
      <c r="Q502" s="205"/>
      <c r="R502" s="205"/>
      <c r="S502" s="205"/>
      <c r="T502" s="206"/>
      <c r="AT502" s="207" t="s">
        <v>174</v>
      </c>
      <c r="AU502" s="207" t="s">
        <v>78</v>
      </c>
      <c r="AV502" s="13" t="s">
        <v>78</v>
      </c>
      <c r="AW502" s="13" t="s">
        <v>30</v>
      </c>
      <c r="AX502" s="13" t="s">
        <v>68</v>
      </c>
      <c r="AY502" s="207" t="s">
        <v>116</v>
      </c>
    </row>
    <row r="503" spans="2:51" s="13" customFormat="1" ht="12">
      <c r="B503" s="197"/>
      <c r="C503" s="198"/>
      <c r="D503" s="189" t="s">
        <v>174</v>
      </c>
      <c r="E503" s="199" t="s">
        <v>19</v>
      </c>
      <c r="F503" s="200" t="s">
        <v>806</v>
      </c>
      <c r="G503" s="198"/>
      <c r="H503" s="201">
        <v>1.44</v>
      </c>
      <c r="I503" s="202"/>
      <c r="J503" s="198"/>
      <c r="K503" s="198"/>
      <c r="L503" s="203"/>
      <c r="M503" s="204"/>
      <c r="N503" s="205"/>
      <c r="O503" s="205"/>
      <c r="P503" s="205"/>
      <c r="Q503" s="205"/>
      <c r="R503" s="205"/>
      <c r="S503" s="205"/>
      <c r="T503" s="206"/>
      <c r="AT503" s="207" t="s">
        <v>174</v>
      </c>
      <c r="AU503" s="207" t="s">
        <v>78</v>
      </c>
      <c r="AV503" s="13" t="s">
        <v>78</v>
      </c>
      <c r="AW503" s="13" t="s">
        <v>30</v>
      </c>
      <c r="AX503" s="13" t="s">
        <v>68</v>
      </c>
      <c r="AY503" s="207" t="s">
        <v>116</v>
      </c>
    </row>
    <row r="504" spans="2:51" s="13" customFormat="1" ht="12">
      <c r="B504" s="197"/>
      <c r="C504" s="198"/>
      <c r="D504" s="189" t="s">
        <v>174</v>
      </c>
      <c r="E504" s="199" t="s">
        <v>19</v>
      </c>
      <c r="F504" s="200" t="s">
        <v>807</v>
      </c>
      <c r="G504" s="198"/>
      <c r="H504" s="201">
        <v>1.845</v>
      </c>
      <c r="I504" s="202"/>
      <c r="J504" s="198"/>
      <c r="K504" s="198"/>
      <c r="L504" s="203"/>
      <c r="M504" s="204"/>
      <c r="N504" s="205"/>
      <c r="O504" s="205"/>
      <c r="P504" s="205"/>
      <c r="Q504" s="205"/>
      <c r="R504" s="205"/>
      <c r="S504" s="205"/>
      <c r="T504" s="206"/>
      <c r="AT504" s="207" t="s">
        <v>174</v>
      </c>
      <c r="AU504" s="207" t="s">
        <v>78</v>
      </c>
      <c r="AV504" s="13" t="s">
        <v>78</v>
      </c>
      <c r="AW504" s="13" t="s">
        <v>30</v>
      </c>
      <c r="AX504" s="13" t="s">
        <v>68</v>
      </c>
      <c r="AY504" s="207" t="s">
        <v>116</v>
      </c>
    </row>
    <row r="505" spans="2:51" s="13" customFormat="1" ht="12">
      <c r="B505" s="197"/>
      <c r="C505" s="198"/>
      <c r="D505" s="189" t="s">
        <v>174</v>
      </c>
      <c r="E505" s="199" t="s">
        <v>19</v>
      </c>
      <c r="F505" s="200" t="s">
        <v>808</v>
      </c>
      <c r="G505" s="198"/>
      <c r="H505" s="201">
        <v>1.101</v>
      </c>
      <c r="I505" s="202"/>
      <c r="J505" s="198"/>
      <c r="K505" s="198"/>
      <c r="L505" s="203"/>
      <c r="M505" s="204"/>
      <c r="N505" s="205"/>
      <c r="O505" s="205"/>
      <c r="P505" s="205"/>
      <c r="Q505" s="205"/>
      <c r="R505" s="205"/>
      <c r="S505" s="205"/>
      <c r="T505" s="206"/>
      <c r="AT505" s="207" t="s">
        <v>174</v>
      </c>
      <c r="AU505" s="207" t="s">
        <v>78</v>
      </c>
      <c r="AV505" s="13" t="s">
        <v>78</v>
      </c>
      <c r="AW505" s="13" t="s">
        <v>30</v>
      </c>
      <c r="AX505" s="13" t="s">
        <v>68</v>
      </c>
      <c r="AY505" s="207" t="s">
        <v>116</v>
      </c>
    </row>
    <row r="506" spans="2:51" s="14" customFormat="1" ht="12">
      <c r="B506" s="208"/>
      <c r="C506" s="209"/>
      <c r="D506" s="189" t="s">
        <v>174</v>
      </c>
      <c r="E506" s="210" t="s">
        <v>19</v>
      </c>
      <c r="F506" s="211" t="s">
        <v>176</v>
      </c>
      <c r="G506" s="209"/>
      <c r="H506" s="212">
        <v>5.603</v>
      </c>
      <c r="I506" s="213"/>
      <c r="J506" s="209"/>
      <c r="K506" s="209"/>
      <c r="L506" s="214"/>
      <c r="M506" s="215"/>
      <c r="N506" s="216"/>
      <c r="O506" s="216"/>
      <c r="P506" s="216"/>
      <c r="Q506" s="216"/>
      <c r="R506" s="216"/>
      <c r="S506" s="216"/>
      <c r="T506" s="217"/>
      <c r="AT506" s="218" t="s">
        <v>174</v>
      </c>
      <c r="AU506" s="218" t="s">
        <v>78</v>
      </c>
      <c r="AV506" s="14" t="s">
        <v>140</v>
      </c>
      <c r="AW506" s="14" t="s">
        <v>30</v>
      </c>
      <c r="AX506" s="14" t="s">
        <v>76</v>
      </c>
      <c r="AY506" s="218" t="s">
        <v>116</v>
      </c>
    </row>
    <row r="507" spans="2:51" s="15" customFormat="1" ht="12">
      <c r="B507" s="232"/>
      <c r="C507" s="233"/>
      <c r="D507" s="189" t="s">
        <v>174</v>
      </c>
      <c r="E507" s="234" t="s">
        <v>19</v>
      </c>
      <c r="F507" s="235" t="s">
        <v>798</v>
      </c>
      <c r="G507" s="233"/>
      <c r="H507" s="234" t="s">
        <v>19</v>
      </c>
      <c r="I507" s="236"/>
      <c r="J507" s="233"/>
      <c r="K507" s="233"/>
      <c r="L507" s="237"/>
      <c r="M507" s="238"/>
      <c r="N507" s="239"/>
      <c r="O507" s="239"/>
      <c r="P507" s="239"/>
      <c r="Q507" s="239"/>
      <c r="R507" s="239"/>
      <c r="S507" s="239"/>
      <c r="T507" s="240"/>
      <c r="AT507" s="241" t="s">
        <v>174</v>
      </c>
      <c r="AU507" s="241" t="s">
        <v>78</v>
      </c>
      <c r="AV507" s="15" t="s">
        <v>76</v>
      </c>
      <c r="AW507" s="15" t="s">
        <v>30</v>
      </c>
      <c r="AX507" s="15" t="s">
        <v>68</v>
      </c>
      <c r="AY507" s="241" t="s">
        <v>116</v>
      </c>
    </row>
    <row r="508" spans="1:65" s="2" customFormat="1" ht="16.5" customHeight="1">
      <c r="A508" s="37"/>
      <c r="B508" s="38"/>
      <c r="C508" s="176" t="s">
        <v>809</v>
      </c>
      <c r="D508" s="176" t="s">
        <v>119</v>
      </c>
      <c r="E508" s="177" t="s">
        <v>810</v>
      </c>
      <c r="F508" s="178" t="s">
        <v>811</v>
      </c>
      <c r="G508" s="179" t="s">
        <v>258</v>
      </c>
      <c r="H508" s="180">
        <v>4.99</v>
      </c>
      <c r="I508" s="181"/>
      <c r="J508" s="182">
        <f>ROUND(I508*H508,2)</f>
        <v>0</v>
      </c>
      <c r="K508" s="178" t="s">
        <v>123</v>
      </c>
      <c r="L508" s="42"/>
      <c r="M508" s="183" t="s">
        <v>19</v>
      </c>
      <c r="N508" s="184" t="s">
        <v>39</v>
      </c>
      <c r="O508" s="67"/>
      <c r="P508" s="185">
        <f>O508*H508</f>
        <v>0</v>
      </c>
      <c r="Q508" s="185">
        <v>0.12171</v>
      </c>
      <c r="R508" s="185">
        <f>Q508*H508</f>
        <v>0.6073329000000001</v>
      </c>
      <c r="S508" s="185">
        <v>2.4</v>
      </c>
      <c r="T508" s="186">
        <f>S508*H508</f>
        <v>11.976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187" t="s">
        <v>140</v>
      </c>
      <c r="AT508" s="187" t="s">
        <v>119</v>
      </c>
      <c r="AU508" s="187" t="s">
        <v>78</v>
      </c>
      <c r="AY508" s="20" t="s">
        <v>116</v>
      </c>
      <c r="BE508" s="188">
        <f>IF(N508="základní",J508,0)</f>
        <v>0</v>
      </c>
      <c r="BF508" s="188">
        <f>IF(N508="snížená",J508,0)</f>
        <v>0</v>
      </c>
      <c r="BG508" s="188">
        <f>IF(N508="zákl. přenesená",J508,0)</f>
        <v>0</v>
      </c>
      <c r="BH508" s="188">
        <f>IF(N508="sníž. přenesená",J508,0)</f>
        <v>0</v>
      </c>
      <c r="BI508" s="188">
        <f>IF(N508="nulová",J508,0)</f>
        <v>0</v>
      </c>
      <c r="BJ508" s="20" t="s">
        <v>76</v>
      </c>
      <c r="BK508" s="188">
        <f>ROUND(I508*H508,2)</f>
        <v>0</v>
      </c>
      <c r="BL508" s="20" t="s">
        <v>140</v>
      </c>
      <c r="BM508" s="187" t="s">
        <v>812</v>
      </c>
    </row>
    <row r="509" spans="1:47" s="2" customFormat="1" ht="19.5">
      <c r="A509" s="37"/>
      <c r="B509" s="38"/>
      <c r="C509" s="39"/>
      <c r="D509" s="189" t="s">
        <v>126</v>
      </c>
      <c r="E509" s="39"/>
      <c r="F509" s="190" t="s">
        <v>813</v>
      </c>
      <c r="G509" s="39"/>
      <c r="H509" s="39"/>
      <c r="I509" s="191"/>
      <c r="J509" s="39"/>
      <c r="K509" s="39"/>
      <c r="L509" s="42"/>
      <c r="M509" s="192"/>
      <c r="N509" s="193"/>
      <c r="O509" s="67"/>
      <c r="P509" s="67"/>
      <c r="Q509" s="67"/>
      <c r="R509" s="67"/>
      <c r="S509" s="67"/>
      <c r="T509" s="68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T509" s="20" t="s">
        <v>126</v>
      </c>
      <c r="AU509" s="20" t="s">
        <v>78</v>
      </c>
    </row>
    <row r="510" spans="1:47" s="2" customFormat="1" ht="12">
      <c r="A510" s="37"/>
      <c r="B510" s="38"/>
      <c r="C510" s="39"/>
      <c r="D510" s="194" t="s">
        <v>127</v>
      </c>
      <c r="E510" s="39"/>
      <c r="F510" s="195" t="s">
        <v>814</v>
      </c>
      <c r="G510" s="39"/>
      <c r="H510" s="39"/>
      <c r="I510" s="191"/>
      <c r="J510" s="39"/>
      <c r="K510" s="39"/>
      <c r="L510" s="42"/>
      <c r="M510" s="192"/>
      <c r="N510" s="193"/>
      <c r="O510" s="67"/>
      <c r="P510" s="67"/>
      <c r="Q510" s="67"/>
      <c r="R510" s="67"/>
      <c r="S510" s="67"/>
      <c r="T510" s="68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T510" s="20" t="s">
        <v>127</v>
      </c>
      <c r="AU510" s="20" t="s">
        <v>78</v>
      </c>
    </row>
    <row r="511" spans="1:47" s="2" customFormat="1" ht="19.5">
      <c r="A511" s="37"/>
      <c r="B511" s="38"/>
      <c r="C511" s="39"/>
      <c r="D511" s="189" t="s">
        <v>129</v>
      </c>
      <c r="E511" s="39"/>
      <c r="F511" s="196" t="s">
        <v>815</v>
      </c>
      <c r="G511" s="39"/>
      <c r="H511" s="39"/>
      <c r="I511" s="191"/>
      <c r="J511" s="39"/>
      <c r="K511" s="39"/>
      <c r="L511" s="42"/>
      <c r="M511" s="192"/>
      <c r="N511" s="193"/>
      <c r="O511" s="67"/>
      <c r="P511" s="67"/>
      <c r="Q511" s="67"/>
      <c r="R511" s="67"/>
      <c r="S511" s="67"/>
      <c r="T511" s="68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T511" s="20" t="s">
        <v>129</v>
      </c>
      <c r="AU511" s="20" t="s">
        <v>78</v>
      </c>
    </row>
    <row r="512" spans="2:51" s="13" customFormat="1" ht="12">
      <c r="B512" s="197"/>
      <c r="C512" s="198"/>
      <c r="D512" s="189" t="s">
        <v>174</v>
      </c>
      <c r="E512" s="199" t="s">
        <v>19</v>
      </c>
      <c r="F512" s="200" t="s">
        <v>816</v>
      </c>
      <c r="G512" s="198"/>
      <c r="H512" s="201">
        <v>4.99</v>
      </c>
      <c r="I512" s="202"/>
      <c r="J512" s="198"/>
      <c r="K512" s="198"/>
      <c r="L512" s="203"/>
      <c r="M512" s="204"/>
      <c r="N512" s="205"/>
      <c r="O512" s="205"/>
      <c r="P512" s="205"/>
      <c r="Q512" s="205"/>
      <c r="R512" s="205"/>
      <c r="S512" s="205"/>
      <c r="T512" s="206"/>
      <c r="AT512" s="207" t="s">
        <v>174</v>
      </c>
      <c r="AU512" s="207" t="s">
        <v>78</v>
      </c>
      <c r="AV512" s="13" t="s">
        <v>78</v>
      </c>
      <c r="AW512" s="13" t="s">
        <v>30</v>
      </c>
      <c r="AX512" s="13" t="s">
        <v>76</v>
      </c>
      <c r="AY512" s="207" t="s">
        <v>116</v>
      </c>
    </row>
    <row r="513" spans="1:65" s="2" customFormat="1" ht="24.2" customHeight="1">
      <c r="A513" s="37"/>
      <c r="B513" s="38"/>
      <c r="C513" s="176" t="s">
        <v>817</v>
      </c>
      <c r="D513" s="176" t="s">
        <v>119</v>
      </c>
      <c r="E513" s="177" t="s">
        <v>818</v>
      </c>
      <c r="F513" s="178" t="s">
        <v>819</v>
      </c>
      <c r="G513" s="179" t="s">
        <v>388</v>
      </c>
      <c r="H513" s="180">
        <v>15360</v>
      </c>
      <c r="I513" s="181"/>
      <c r="J513" s="182">
        <f>ROUND(I513*H513,2)</f>
        <v>0</v>
      </c>
      <c r="K513" s="178" t="s">
        <v>123</v>
      </c>
      <c r="L513" s="42"/>
      <c r="M513" s="183" t="s">
        <v>19</v>
      </c>
      <c r="N513" s="184" t="s">
        <v>39</v>
      </c>
      <c r="O513" s="67"/>
      <c r="P513" s="185">
        <f>O513*H513</f>
        <v>0</v>
      </c>
      <c r="Q513" s="185">
        <v>0</v>
      </c>
      <c r="R513" s="185">
        <f>Q513*H513</f>
        <v>0</v>
      </c>
      <c r="S513" s="185">
        <v>0.001</v>
      </c>
      <c r="T513" s="186">
        <f>S513*H513</f>
        <v>15.36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187" t="s">
        <v>140</v>
      </c>
      <c r="AT513" s="187" t="s">
        <v>119</v>
      </c>
      <c r="AU513" s="187" t="s">
        <v>78</v>
      </c>
      <c r="AY513" s="20" t="s">
        <v>116</v>
      </c>
      <c r="BE513" s="188">
        <f>IF(N513="základní",J513,0)</f>
        <v>0</v>
      </c>
      <c r="BF513" s="188">
        <f>IF(N513="snížená",J513,0)</f>
        <v>0</v>
      </c>
      <c r="BG513" s="188">
        <f>IF(N513="zákl. přenesená",J513,0)</f>
        <v>0</v>
      </c>
      <c r="BH513" s="188">
        <f>IF(N513="sníž. přenesená",J513,0)</f>
        <v>0</v>
      </c>
      <c r="BI513" s="188">
        <f>IF(N513="nulová",J513,0)</f>
        <v>0</v>
      </c>
      <c r="BJ513" s="20" t="s">
        <v>76</v>
      </c>
      <c r="BK513" s="188">
        <f>ROUND(I513*H513,2)</f>
        <v>0</v>
      </c>
      <c r="BL513" s="20" t="s">
        <v>140</v>
      </c>
      <c r="BM513" s="187" t="s">
        <v>820</v>
      </c>
    </row>
    <row r="514" spans="1:47" s="2" customFormat="1" ht="48.75">
      <c r="A514" s="37"/>
      <c r="B514" s="38"/>
      <c r="C514" s="39"/>
      <c r="D514" s="189" t="s">
        <v>126</v>
      </c>
      <c r="E514" s="39"/>
      <c r="F514" s="190" t="s">
        <v>821</v>
      </c>
      <c r="G514" s="39"/>
      <c r="H514" s="39"/>
      <c r="I514" s="191"/>
      <c r="J514" s="39"/>
      <c r="K514" s="39"/>
      <c r="L514" s="42"/>
      <c r="M514" s="192"/>
      <c r="N514" s="193"/>
      <c r="O514" s="67"/>
      <c r="P514" s="67"/>
      <c r="Q514" s="67"/>
      <c r="R514" s="67"/>
      <c r="S514" s="67"/>
      <c r="T514" s="68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20" t="s">
        <v>126</v>
      </c>
      <c r="AU514" s="20" t="s">
        <v>78</v>
      </c>
    </row>
    <row r="515" spans="1:47" s="2" customFormat="1" ht="12">
      <c r="A515" s="37"/>
      <c r="B515" s="38"/>
      <c r="C515" s="39"/>
      <c r="D515" s="194" t="s">
        <v>127</v>
      </c>
      <c r="E515" s="39"/>
      <c r="F515" s="195" t="s">
        <v>822</v>
      </c>
      <c r="G515" s="39"/>
      <c r="H515" s="39"/>
      <c r="I515" s="191"/>
      <c r="J515" s="39"/>
      <c r="K515" s="39"/>
      <c r="L515" s="42"/>
      <c r="M515" s="192"/>
      <c r="N515" s="193"/>
      <c r="O515" s="67"/>
      <c r="P515" s="67"/>
      <c r="Q515" s="67"/>
      <c r="R515" s="67"/>
      <c r="S515" s="67"/>
      <c r="T515" s="68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T515" s="20" t="s">
        <v>127</v>
      </c>
      <c r="AU515" s="20" t="s">
        <v>78</v>
      </c>
    </row>
    <row r="516" spans="1:47" s="2" customFormat="1" ht="29.25">
      <c r="A516" s="37"/>
      <c r="B516" s="38"/>
      <c r="C516" s="39"/>
      <c r="D516" s="189" t="s">
        <v>129</v>
      </c>
      <c r="E516" s="39"/>
      <c r="F516" s="196" t="s">
        <v>823</v>
      </c>
      <c r="G516" s="39"/>
      <c r="H516" s="39"/>
      <c r="I516" s="191"/>
      <c r="J516" s="39"/>
      <c r="K516" s="39"/>
      <c r="L516" s="42"/>
      <c r="M516" s="192"/>
      <c r="N516" s="193"/>
      <c r="O516" s="67"/>
      <c r="P516" s="67"/>
      <c r="Q516" s="67"/>
      <c r="R516" s="67"/>
      <c r="S516" s="67"/>
      <c r="T516" s="68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T516" s="20" t="s">
        <v>129</v>
      </c>
      <c r="AU516" s="20" t="s">
        <v>78</v>
      </c>
    </row>
    <row r="517" spans="2:51" s="13" customFormat="1" ht="12">
      <c r="B517" s="197"/>
      <c r="C517" s="198"/>
      <c r="D517" s="189" t="s">
        <v>174</v>
      </c>
      <c r="E517" s="199" t="s">
        <v>19</v>
      </c>
      <c r="F517" s="200" t="s">
        <v>824</v>
      </c>
      <c r="G517" s="198"/>
      <c r="H517" s="201">
        <v>15360</v>
      </c>
      <c r="I517" s="202"/>
      <c r="J517" s="198"/>
      <c r="K517" s="198"/>
      <c r="L517" s="203"/>
      <c r="M517" s="204"/>
      <c r="N517" s="205"/>
      <c r="O517" s="205"/>
      <c r="P517" s="205"/>
      <c r="Q517" s="205"/>
      <c r="R517" s="205"/>
      <c r="S517" s="205"/>
      <c r="T517" s="206"/>
      <c r="AT517" s="207" t="s">
        <v>174</v>
      </c>
      <c r="AU517" s="207" t="s">
        <v>78</v>
      </c>
      <c r="AV517" s="13" t="s">
        <v>78</v>
      </c>
      <c r="AW517" s="13" t="s">
        <v>30</v>
      </c>
      <c r="AX517" s="13" t="s">
        <v>76</v>
      </c>
      <c r="AY517" s="207" t="s">
        <v>116</v>
      </c>
    </row>
    <row r="518" spans="1:65" s="2" customFormat="1" ht="24.2" customHeight="1">
      <c r="A518" s="37"/>
      <c r="B518" s="38"/>
      <c r="C518" s="176" t="s">
        <v>825</v>
      </c>
      <c r="D518" s="176" t="s">
        <v>119</v>
      </c>
      <c r="E518" s="177" t="s">
        <v>826</v>
      </c>
      <c r="F518" s="178" t="s">
        <v>827</v>
      </c>
      <c r="G518" s="179" t="s">
        <v>214</v>
      </c>
      <c r="H518" s="180">
        <v>55.704</v>
      </c>
      <c r="I518" s="181"/>
      <c r="J518" s="182">
        <f>ROUND(I518*H518,2)</f>
        <v>0</v>
      </c>
      <c r="K518" s="178" t="s">
        <v>123</v>
      </c>
      <c r="L518" s="42"/>
      <c r="M518" s="183" t="s">
        <v>19</v>
      </c>
      <c r="N518" s="184" t="s">
        <v>39</v>
      </c>
      <c r="O518" s="67"/>
      <c r="P518" s="185">
        <f>O518*H518</f>
        <v>0</v>
      </c>
      <c r="Q518" s="185">
        <v>0</v>
      </c>
      <c r="R518" s="185">
        <f>Q518*H518</f>
        <v>0</v>
      </c>
      <c r="S518" s="185">
        <v>0.264</v>
      </c>
      <c r="T518" s="186">
        <f>S518*H518</f>
        <v>14.705856</v>
      </c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R518" s="187" t="s">
        <v>140</v>
      </c>
      <c r="AT518" s="187" t="s">
        <v>119</v>
      </c>
      <c r="AU518" s="187" t="s">
        <v>78</v>
      </c>
      <c r="AY518" s="20" t="s">
        <v>116</v>
      </c>
      <c r="BE518" s="188">
        <f>IF(N518="základní",J518,0)</f>
        <v>0</v>
      </c>
      <c r="BF518" s="188">
        <f>IF(N518="snížená",J518,0)</f>
        <v>0</v>
      </c>
      <c r="BG518" s="188">
        <f>IF(N518="zákl. přenesená",J518,0)</f>
        <v>0</v>
      </c>
      <c r="BH518" s="188">
        <f>IF(N518="sníž. přenesená",J518,0)</f>
        <v>0</v>
      </c>
      <c r="BI518" s="188">
        <f>IF(N518="nulová",J518,0)</f>
        <v>0</v>
      </c>
      <c r="BJ518" s="20" t="s">
        <v>76</v>
      </c>
      <c r="BK518" s="188">
        <f>ROUND(I518*H518,2)</f>
        <v>0</v>
      </c>
      <c r="BL518" s="20" t="s">
        <v>140</v>
      </c>
      <c r="BM518" s="187" t="s">
        <v>828</v>
      </c>
    </row>
    <row r="519" spans="1:47" s="2" customFormat="1" ht="19.5">
      <c r="A519" s="37"/>
      <c r="B519" s="38"/>
      <c r="C519" s="39"/>
      <c r="D519" s="189" t="s">
        <v>126</v>
      </c>
      <c r="E519" s="39"/>
      <c r="F519" s="190" t="s">
        <v>829</v>
      </c>
      <c r="G519" s="39"/>
      <c r="H519" s="39"/>
      <c r="I519" s="191"/>
      <c r="J519" s="39"/>
      <c r="K519" s="39"/>
      <c r="L519" s="42"/>
      <c r="M519" s="192"/>
      <c r="N519" s="193"/>
      <c r="O519" s="67"/>
      <c r="P519" s="67"/>
      <c r="Q519" s="67"/>
      <c r="R519" s="67"/>
      <c r="S519" s="67"/>
      <c r="T519" s="68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T519" s="20" t="s">
        <v>126</v>
      </c>
      <c r="AU519" s="20" t="s">
        <v>78</v>
      </c>
    </row>
    <row r="520" spans="1:47" s="2" customFormat="1" ht="12">
      <c r="A520" s="37"/>
      <c r="B520" s="38"/>
      <c r="C520" s="39"/>
      <c r="D520" s="194" t="s">
        <v>127</v>
      </c>
      <c r="E520" s="39"/>
      <c r="F520" s="195" t="s">
        <v>830</v>
      </c>
      <c r="G520" s="39"/>
      <c r="H520" s="39"/>
      <c r="I520" s="191"/>
      <c r="J520" s="39"/>
      <c r="K520" s="39"/>
      <c r="L520" s="42"/>
      <c r="M520" s="192"/>
      <c r="N520" s="193"/>
      <c r="O520" s="67"/>
      <c r="P520" s="67"/>
      <c r="Q520" s="67"/>
      <c r="R520" s="67"/>
      <c r="S520" s="67"/>
      <c r="T520" s="68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T520" s="20" t="s">
        <v>127</v>
      </c>
      <c r="AU520" s="20" t="s">
        <v>78</v>
      </c>
    </row>
    <row r="521" spans="1:47" s="2" customFormat="1" ht="19.5">
      <c r="A521" s="37"/>
      <c r="B521" s="38"/>
      <c r="C521" s="39"/>
      <c r="D521" s="189" t="s">
        <v>129</v>
      </c>
      <c r="E521" s="39"/>
      <c r="F521" s="196" t="s">
        <v>831</v>
      </c>
      <c r="G521" s="39"/>
      <c r="H521" s="39"/>
      <c r="I521" s="191"/>
      <c r="J521" s="39"/>
      <c r="K521" s="39"/>
      <c r="L521" s="42"/>
      <c r="M521" s="192"/>
      <c r="N521" s="193"/>
      <c r="O521" s="67"/>
      <c r="P521" s="67"/>
      <c r="Q521" s="67"/>
      <c r="R521" s="67"/>
      <c r="S521" s="67"/>
      <c r="T521" s="68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T521" s="20" t="s">
        <v>129</v>
      </c>
      <c r="AU521" s="20" t="s">
        <v>78</v>
      </c>
    </row>
    <row r="522" spans="2:51" s="13" customFormat="1" ht="12">
      <c r="B522" s="197"/>
      <c r="C522" s="198"/>
      <c r="D522" s="189" t="s">
        <v>174</v>
      </c>
      <c r="E522" s="199" t="s">
        <v>19</v>
      </c>
      <c r="F522" s="200" t="s">
        <v>832</v>
      </c>
      <c r="G522" s="198"/>
      <c r="H522" s="201">
        <v>55.704</v>
      </c>
      <c r="I522" s="202"/>
      <c r="J522" s="198"/>
      <c r="K522" s="198"/>
      <c r="L522" s="203"/>
      <c r="M522" s="204"/>
      <c r="N522" s="205"/>
      <c r="O522" s="205"/>
      <c r="P522" s="205"/>
      <c r="Q522" s="205"/>
      <c r="R522" s="205"/>
      <c r="S522" s="205"/>
      <c r="T522" s="206"/>
      <c r="AT522" s="207" t="s">
        <v>174</v>
      </c>
      <c r="AU522" s="207" t="s">
        <v>78</v>
      </c>
      <c r="AV522" s="13" t="s">
        <v>78</v>
      </c>
      <c r="AW522" s="13" t="s">
        <v>30</v>
      </c>
      <c r="AX522" s="13" t="s">
        <v>76</v>
      </c>
      <c r="AY522" s="207" t="s">
        <v>116</v>
      </c>
    </row>
    <row r="523" spans="2:63" s="12" customFormat="1" ht="22.7" customHeight="1">
      <c r="B523" s="160"/>
      <c r="C523" s="161"/>
      <c r="D523" s="162" t="s">
        <v>67</v>
      </c>
      <c r="E523" s="174" t="s">
        <v>833</v>
      </c>
      <c r="F523" s="174" t="s">
        <v>834</v>
      </c>
      <c r="G523" s="161"/>
      <c r="H523" s="161"/>
      <c r="I523" s="164"/>
      <c r="J523" s="175">
        <f>BK523</f>
        <v>0</v>
      </c>
      <c r="K523" s="161"/>
      <c r="L523" s="166"/>
      <c r="M523" s="167"/>
      <c r="N523" s="168"/>
      <c r="O523" s="168"/>
      <c r="P523" s="169">
        <f>SUM(P524:P543)</f>
        <v>0</v>
      </c>
      <c r="Q523" s="168"/>
      <c r="R523" s="169">
        <f>SUM(R524:R543)</f>
        <v>0</v>
      </c>
      <c r="S523" s="168"/>
      <c r="T523" s="170">
        <f>SUM(T524:T543)</f>
        <v>0</v>
      </c>
      <c r="AR523" s="171" t="s">
        <v>76</v>
      </c>
      <c r="AT523" s="172" t="s">
        <v>67</v>
      </c>
      <c r="AU523" s="172" t="s">
        <v>76</v>
      </c>
      <c r="AY523" s="171" t="s">
        <v>116</v>
      </c>
      <c r="BK523" s="173">
        <f>SUM(BK524:BK543)</f>
        <v>0</v>
      </c>
    </row>
    <row r="524" spans="1:65" s="2" customFormat="1" ht="24.2" customHeight="1">
      <c r="A524" s="37"/>
      <c r="B524" s="38"/>
      <c r="C524" s="176" t="s">
        <v>835</v>
      </c>
      <c r="D524" s="176" t="s">
        <v>119</v>
      </c>
      <c r="E524" s="177" t="s">
        <v>836</v>
      </c>
      <c r="F524" s="178" t="s">
        <v>837</v>
      </c>
      <c r="G524" s="179" t="s">
        <v>329</v>
      </c>
      <c r="H524" s="180">
        <v>73.55</v>
      </c>
      <c r="I524" s="181"/>
      <c r="J524" s="182">
        <f>ROUND(I524*H524,2)</f>
        <v>0</v>
      </c>
      <c r="K524" s="178" t="s">
        <v>123</v>
      </c>
      <c r="L524" s="42"/>
      <c r="M524" s="183" t="s">
        <v>19</v>
      </c>
      <c r="N524" s="184" t="s">
        <v>39</v>
      </c>
      <c r="O524" s="67"/>
      <c r="P524" s="185">
        <f>O524*H524</f>
        <v>0</v>
      </c>
      <c r="Q524" s="185">
        <v>0</v>
      </c>
      <c r="R524" s="185">
        <f>Q524*H524</f>
        <v>0</v>
      </c>
      <c r="S524" s="185">
        <v>0</v>
      </c>
      <c r="T524" s="186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187" t="s">
        <v>140</v>
      </c>
      <c r="AT524" s="187" t="s">
        <v>119</v>
      </c>
      <c r="AU524" s="187" t="s">
        <v>78</v>
      </c>
      <c r="AY524" s="20" t="s">
        <v>116</v>
      </c>
      <c r="BE524" s="188">
        <f>IF(N524="základní",J524,0)</f>
        <v>0</v>
      </c>
      <c r="BF524" s="188">
        <f>IF(N524="snížená",J524,0)</f>
        <v>0</v>
      </c>
      <c r="BG524" s="188">
        <f>IF(N524="zákl. přenesená",J524,0)</f>
        <v>0</v>
      </c>
      <c r="BH524" s="188">
        <f>IF(N524="sníž. přenesená",J524,0)</f>
        <v>0</v>
      </c>
      <c r="BI524" s="188">
        <f>IF(N524="nulová",J524,0)</f>
        <v>0</v>
      </c>
      <c r="BJ524" s="20" t="s">
        <v>76</v>
      </c>
      <c r="BK524" s="188">
        <f>ROUND(I524*H524,2)</f>
        <v>0</v>
      </c>
      <c r="BL524" s="20" t="s">
        <v>140</v>
      </c>
      <c r="BM524" s="187" t="s">
        <v>838</v>
      </c>
    </row>
    <row r="525" spans="1:47" s="2" customFormat="1" ht="19.5">
      <c r="A525" s="37"/>
      <c r="B525" s="38"/>
      <c r="C525" s="39"/>
      <c r="D525" s="189" t="s">
        <v>126</v>
      </c>
      <c r="E525" s="39"/>
      <c r="F525" s="190" t="s">
        <v>839</v>
      </c>
      <c r="G525" s="39"/>
      <c r="H525" s="39"/>
      <c r="I525" s="191"/>
      <c r="J525" s="39"/>
      <c r="K525" s="39"/>
      <c r="L525" s="42"/>
      <c r="M525" s="192"/>
      <c r="N525" s="193"/>
      <c r="O525" s="67"/>
      <c r="P525" s="67"/>
      <c r="Q525" s="67"/>
      <c r="R525" s="67"/>
      <c r="S525" s="67"/>
      <c r="T525" s="68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T525" s="20" t="s">
        <v>126</v>
      </c>
      <c r="AU525" s="20" t="s">
        <v>78</v>
      </c>
    </row>
    <row r="526" spans="1:47" s="2" customFormat="1" ht="12">
      <c r="A526" s="37"/>
      <c r="B526" s="38"/>
      <c r="C526" s="39"/>
      <c r="D526" s="194" t="s">
        <v>127</v>
      </c>
      <c r="E526" s="39"/>
      <c r="F526" s="195" t="s">
        <v>840</v>
      </c>
      <c r="G526" s="39"/>
      <c r="H526" s="39"/>
      <c r="I526" s="191"/>
      <c r="J526" s="39"/>
      <c r="K526" s="39"/>
      <c r="L526" s="42"/>
      <c r="M526" s="192"/>
      <c r="N526" s="193"/>
      <c r="O526" s="67"/>
      <c r="P526" s="67"/>
      <c r="Q526" s="67"/>
      <c r="R526" s="67"/>
      <c r="S526" s="67"/>
      <c r="T526" s="68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T526" s="20" t="s">
        <v>127</v>
      </c>
      <c r="AU526" s="20" t="s">
        <v>78</v>
      </c>
    </row>
    <row r="527" spans="2:51" s="13" customFormat="1" ht="12">
      <c r="B527" s="197"/>
      <c r="C527" s="198"/>
      <c r="D527" s="189" t="s">
        <v>174</v>
      </c>
      <c r="E527" s="199" t="s">
        <v>19</v>
      </c>
      <c r="F527" s="200" t="s">
        <v>841</v>
      </c>
      <c r="G527" s="198"/>
      <c r="H527" s="201">
        <v>73.55</v>
      </c>
      <c r="I527" s="202"/>
      <c r="J527" s="198"/>
      <c r="K527" s="198"/>
      <c r="L527" s="203"/>
      <c r="M527" s="204"/>
      <c r="N527" s="205"/>
      <c r="O527" s="205"/>
      <c r="P527" s="205"/>
      <c r="Q527" s="205"/>
      <c r="R527" s="205"/>
      <c r="S527" s="205"/>
      <c r="T527" s="206"/>
      <c r="AT527" s="207" t="s">
        <v>174</v>
      </c>
      <c r="AU527" s="207" t="s">
        <v>78</v>
      </c>
      <c r="AV527" s="13" t="s">
        <v>78</v>
      </c>
      <c r="AW527" s="13" t="s">
        <v>30</v>
      </c>
      <c r="AX527" s="13" t="s">
        <v>76</v>
      </c>
      <c r="AY527" s="207" t="s">
        <v>116</v>
      </c>
    </row>
    <row r="528" spans="1:65" s="2" customFormat="1" ht="16.5" customHeight="1">
      <c r="A528" s="37"/>
      <c r="B528" s="38"/>
      <c r="C528" s="176" t="s">
        <v>842</v>
      </c>
      <c r="D528" s="176" t="s">
        <v>119</v>
      </c>
      <c r="E528" s="177" t="s">
        <v>843</v>
      </c>
      <c r="F528" s="178" t="s">
        <v>844</v>
      </c>
      <c r="G528" s="179" t="s">
        <v>329</v>
      </c>
      <c r="H528" s="180">
        <v>147.1</v>
      </c>
      <c r="I528" s="181"/>
      <c r="J528" s="182">
        <f>ROUND(I528*H528,2)</f>
        <v>0</v>
      </c>
      <c r="K528" s="178" t="s">
        <v>123</v>
      </c>
      <c r="L528" s="42"/>
      <c r="M528" s="183" t="s">
        <v>19</v>
      </c>
      <c r="N528" s="184" t="s">
        <v>39</v>
      </c>
      <c r="O528" s="67"/>
      <c r="P528" s="185">
        <f>O528*H528</f>
        <v>0</v>
      </c>
      <c r="Q528" s="185">
        <v>0</v>
      </c>
      <c r="R528" s="185">
        <f>Q528*H528</f>
        <v>0</v>
      </c>
      <c r="S528" s="185">
        <v>0</v>
      </c>
      <c r="T528" s="186">
        <f>S528*H528</f>
        <v>0</v>
      </c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R528" s="187" t="s">
        <v>140</v>
      </c>
      <c r="AT528" s="187" t="s">
        <v>119</v>
      </c>
      <c r="AU528" s="187" t="s">
        <v>78</v>
      </c>
      <c r="AY528" s="20" t="s">
        <v>116</v>
      </c>
      <c r="BE528" s="188">
        <f>IF(N528="základní",J528,0)</f>
        <v>0</v>
      </c>
      <c r="BF528" s="188">
        <f>IF(N528="snížená",J528,0)</f>
        <v>0</v>
      </c>
      <c r="BG528" s="188">
        <f>IF(N528="zákl. přenesená",J528,0)</f>
        <v>0</v>
      </c>
      <c r="BH528" s="188">
        <f>IF(N528="sníž. přenesená",J528,0)</f>
        <v>0</v>
      </c>
      <c r="BI528" s="188">
        <f>IF(N528="nulová",J528,0)</f>
        <v>0</v>
      </c>
      <c r="BJ528" s="20" t="s">
        <v>76</v>
      </c>
      <c r="BK528" s="188">
        <f>ROUND(I528*H528,2)</f>
        <v>0</v>
      </c>
      <c r="BL528" s="20" t="s">
        <v>140</v>
      </c>
      <c r="BM528" s="187" t="s">
        <v>845</v>
      </c>
    </row>
    <row r="529" spans="1:47" s="2" customFormat="1" ht="29.25">
      <c r="A529" s="37"/>
      <c r="B529" s="38"/>
      <c r="C529" s="39"/>
      <c r="D529" s="189" t="s">
        <v>126</v>
      </c>
      <c r="E529" s="39"/>
      <c r="F529" s="190" t="s">
        <v>846</v>
      </c>
      <c r="G529" s="39"/>
      <c r="H529" s="39"/>
      <c r="I529" s="191"/>
      <c r="J529" s="39"/>
      <c r="K529" s="39"/>
      <c r="L529" s="42"/>
      <c r="M529" s="192"/>
      <c r="N529" s="193"/>
      <c r="O529" s="67"/>
      <c r="P529" s="67"/>
      <c r="Q529" s="67"/>
      <c r="R529" s="67"/>
      <c r="S529" s="67"/>
      <c r="T529" s="68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T529" s="20" t="s">
        <v>126</v>
      </c>
      <c r="AU529" s="20" t="s">
        <v>78</v>
      </c>
    </row>
    <row r="530" spans="1:47" s="2" customFormat="1" ht="12">
      <c r="A530" s="37"/>
      <c r="B530" s="38"/>
      <c r="C530" s="39"/>
      <c r="D530" s="194" t="s">
        <v>127</v>
      </c>
      <c r="E530" s="39"/>
      <c r="F530" s="195" t="s">
        <v>847</v>
      </c>
      <c r="G530" s="39"/>
      <c r="H530" s="39"/>
      <c r="I530" s="191"/>
      <c r="J530" s="39"/>
      <c r="K530" s="39"/>
      <c r="L530" s="42"/>
      <c r="M530" s="192"/>
      <c r="N530" s="193"/>
      <c r="O530" s="67"/>
      <c r="P530" s="67"/>
      <c r="Q530" s="67"/>
      <c r="R530" s="67"/>
      <c r="S530" s="67"/>
      <c r="T530" s="68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T530" s="20" t="s">
        <v>127</v>
      </c>
      <c r="AU530" s="20" t="s">
        <v>78</v>
      </c>
    </row>
    <row r="531" spans="2:51" s="13" customFormat="1" ht="12">
      <c r="B531" s="197"/>
      <c r="C531" s="198"/>
      <c r="D531" s="189" t="s">
        <v>174</v>
      </c>
      <c r="E531" s="199" t="s">
        <v>19</v>
      </c>
      <c r="F531" s="200" t="s">
        <v>848</v>
      </c>
      <c r="G531" s="198"/>
      <c r="H531" s="201">
        <v>147.1</v>
      </c>
      <c r="I531" s="202"/>
      <c r="J531" s="198"/>
      <c r="K531" s="198"/>
      <c r="L531" s="203"/>
      <c r="M531" s="204"/>
      <c r="N531" s="205"/>
      <c r="O531" s="205"/>
      <c r="P531" s="205"/>
      <c r="Q531" s="205"/>
      <c r="R531" s="205"/>
      <c r="S531" s="205"/>
      <c r="T531" s="206"/>
      <c r="AT531" s="207" t="s">
        <v>174</v>
      </c>
      <c r="AU531" s="207" t="s">
        <v>78</v>
      </c>
      <c r="AV531" s="13" t="s">
        <v>78</v>
      </c>
      <c r="AW531" s="13" t="s">
        <v>30</v>
      </c>
      <c r="AX531" s="13" t="s">
        <v>76</v>
      </c>
      <c r="AY531" s="207" t="s">
        <v>116</v>
      </c>
    </row>
    <row r="532" spans="1:65" s="2" customFormat="1" ht="24.2" customHeight="1">
      <c r="A532" s="37"/>
      <c r="B532" s="38"/>
      <c r="C532" s="176" t="s">
        <v>849</v>
      </c>
      <c r="D532" s="176" t="s">
        <v>119</v>
      </c>
      <c r="E532" s="177" t="s">
        <v>850</v>
      </c>
      <c r="F532" s="178" t="s">
        <v>851</v>
      </c>
      <c r="G532" s="179" t="s">
        <v>329</v>
      </c>
      <c r="H532" s="180">
        <v>27.336</v>
      </c>
      <c r="I532" s="181"/>
      <c r="J532" s="182">
        <f>ROUND(I532*H532,2)</f>
        <v>0</v>
      </c>
      <c r="K532" s="178" t="s">
        <v>123</v>
      </c>
      <c r="L532" s="42"/>
      <c r="M532" s="183" t="s">
        <v>19</v>
      </c>
      <c r="N532" s="184" t="s">
        <v>39</v>
      </c>
      <c r="O532" s="67"/>
      <c r="P532" s="185">
        <f>O532*H532</f>
        <v>0</v>
      </c>
      <c r="Q532" s="185">
        <v>0</v>
      </c>
      <c r="R532" s="185">
        <f>Q532*H532</f>
        <v>0</v>
      </c>
      <c r="S532" s="185">
        <v>0</v>
      </c>
      <c r="T532" s="186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187" t="s">
        <v>140</v>
      </c>
      <c r="AT532" s="187" t="s">
        <v>119</v>
      </c>
      <c r="AU532" s="187" t="s">
        <v>78</v>
      </c>
      <c r="AY532" s="20" t="s">
        <v>116</v>
      </c>
      <c r="BE532" s="188">
        <f>IF(N532="základní",J532,0)</f>
        <v>0</v>
      </c>
      <c r="BF532" s="188">
        <f>IF(N532="snížená",J532,0)</f>
        <v>0</v>
      </c>
      <c r="BG532" s="188">
        <f>IF(N532="zákl. přenesená",J532,0)</f>
        <v>0</v>
      </c>
      <c r="BH532" s="188">
        <f>IF(N532="sníž. přenesená",J532,0)</f>
        <v>0</v>
      </c>
      <c r="BI532" s="188">
        <f>IF(N532="nulová",J532,0)</f>
        <v>0</v>
      </c>
      <c r="BJ532" s="20" t="s">
        <v>76</v>
      </c>
      <c r="BK532" s="188">
        <f>ROUND(I532*H532,2)</f>
        <v>0</v>
      </c>
      <c r="BL532" s="20" t="s">
        <v>140</v>
      </c>
      <c r="BM532" s="187" t="s">
        <v>852</v>
      </c>
    </row>
    <row r="533" spans="1:47" s="2" customFormat="1" ht="29.25">
      <c r="A533" s="37"/>
      <c r="B533" s="38"/>
      <c r="C533" s="39"/>
      <c r="D533" s="189" t="s">
        <v>126</v>
      </c>
      <c r="E533" s="39"/>
      <c r="F533" s="190" t="s">
        <v>853</v>
      </c>
      <c r="G533" s="39"/>
      <c r="H533" s="39"/>
      <c r="I533" s="191"/>
      <c r="J533" s="39"/>
      <c r="K533" s="39"/>
      <c r="L533" s="42"/>
      <c r="M533" s="192"/>
      <c r="N533" s="193"/>
      <c r="O533" s="67"/>
      <c r="P533" s="67"/>
      <c r="Q533" s="67"/>
      <c r="R533" s="67"/>
      <c r="S533" s="67"/>
      <c r="T533" s="68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T533" s="20" t="s">
        <v>126</v>
      </c>
      <c r="AU533" s="20" t="s">
        <v>78</v>
      </c>
    </row>
    <row r="534" spans="1:47" s="2" customFormat="1" ht="12">
      <c r="A534" s="37"/>
      <c r="B534" s="38"/>
      <c r="C534" s="39"/>
      <c r="D534" s="194" t="s">
        <v>127</v>
      </c>
      <c r="E534" s="39"/>
      <c r="F534" s="195" t="s">
        <v>854</v>
      </c>
      <c r="G534" s="39"/>
      <c r="H534" s="39"/>
      <c r="I534" s="191"/>
      <c r="J534" s="39"/>
      <c r="K534" s="39"/>
      <c r="L534" s="42"/>
      <c r="M534" s="192"/>
      <c r="N534" s="193"/>
      <c r="O534" s="67"/>
      <c r="P534" s="67"/>
      <c r="Q534" s="67"/>
      <c r="R534" s="67"/>
      <c r="S534" s="67"/>
      <c r="T534" s="68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20" t="s">
        <v>127</v>
      </c>
      <c r="AU534" s="20" t="s">
        <v>78</v>
      </c>
    </row>
    <row r="535" spans="2:51" s="13" customFormat="1" ht="12">
      <c r="B535" s="197"/>
      <c r="C535" s="198"/>
      <c r="D535" s="189" t="s">
        <v>174</v>
      </c>
      <c r="E535" s="199" t="s">
        <v>19</v>
      </c>
      <c r="F535" s="200" t="s">
        <v>855</v>
      </c>
      <c r="G535" s="198"/>
      <c r="H535" s="201">
        <v>27.336</v>
      </c>
      <c r="I535" s="202"/>
      <c r="J535" s="198"/>
      <c r="K535" s="198"/>
      <c r="L535" s="203"/>
      <c r="M535" s="204"/>
      <c r="N535" s="205"/>
      <c r="O535" s="205"/>
      <c r="P535" s="205"/>
      <c r="Q535" s="205"/>
      <c r="R535" s="205"/>
      <c r="S535" s="205"/>
      <c r="T535" s="206"/>
      <c r="AT535" s="207" t="s">
        <v>174</v>
      </c>
      <c r="AU535" s="207" t="s">
        <v>78</v>
      </c>
      <c r="AV535" s="13" t="s">
        <v>78</v>
      </c>
      <c r="AW535" s="13" t="s">
        <v>30</v>
      </c>
      <c r="AX535" s="13" t="s">
        <v>76</v>
      </c>
      <c r="AY535" s="207" t="s">
        <v>116</v>
      </c>
    </row>
    <row r="536" spans="1:65" s="2" customFormat="1" ht="24.2" customHeight="1">
      <c r="A536" s="37"/>
      <c r="B536" s="38"/>
      <c r="C536" s="176" t="s">
        <v>856</v>
      </c>
      <c r="D536" s="176" t="s">
        <v>119</v>
      </c>
      <c r="E536" s="177" t="s">
        <v>857</v>
      </c>
      <c r="F536" s="178" t="s">
        <v>858</v>
      </c>
      <c r="G536" s="179" t="s">
        <v>329</v>
      </c>
      <c r="H536" s="180">
        <v>54.672</v>
      </c>
      <c r="I536" s="181"/>
      <c r="J536" s="182">
        <f>ROUND(I536*H536,2)</f>
        <v>0</v>
      </c>
      <c r="K536" s="178" t="s">
        <v>123</v>
      </c>
      <c r="L536" s="42"/>
      <c r="M536" s="183" t="s">
        <v>19</v>
      </c>
      <c r="N536" s="184" t="s">
        <v>39</v>
      </c>
      <c r="O536" s="67"/>
      <c r="P536" s="185">
        <f>O536*H536</f>
        <v>0</v>
      </c>
      <c r="Q536" s="185">
        <v>0</v>
      </c>
      <c r="R536" s="185">
        <f>Q536*H536</f>
        <v>0</v>
      </c>
      <c r="S536" s="185">
        <v>0</v>
      </c>
      <c r="T536" s="186">
        <f>S536*H536</f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187" t="s">
        <v>140</v>
      </c>
      <c r="AT536" s="187" t="s">
        <v>119</v>
      </c>
      <c r="AU536" s="187" t="s">
        <v>78</v>
      </c>
      <c r="AY536" s="20" t="s">
        <v>116</v>
      </c>
      <c r="BE536" s="188">
        <f>IF(N536="základní",J536,0)</f>
        <v>0</v>
      </c>
      <c r="BF536" s="188">
        <f>IF(N536="snížená",J536,0)</f>
        <v>0</v>
      </c>
      <c r="BG536" s="188">
        <f>IF(N536="zákl. přenesená",J536,0)</f>
        <v>0</v>
      </c>
      <c r="BH536" s="188">
        <f>IF(N536="sníž. přenesená",J536,0)</f>
        <v>0</v>
      </c>
      <c r="BI536" s="188">
        <f>IF(N536="nulová",J536,0)</f>
        <v>0</v>
      </c>
      <c r="BJ536" s="20" t="s">
        <v>76</v>
      </c>
      <c r="BK536" s="188">
        <f>ROUND(I536*H536,2)</f>
        <v>0</v>
      </c>
      <c r="BL536" s="20" t="s">
        <v>140</v>
      </c>
      <c r="BM536" s="187" t="s">
        <v>859</v>
      </c>
    </row>
    <row r="537" spans="1:47" s="2" customFormat="1" ht="39">
      <c r="A537" s="37"/>
      <c r="B537" s="38"/>
      <c r="C537" s="39"/>
      <c r="D537" s="189" t="s">
        <v>126</v>
      </c>
      <c r="E537" s="39"/>
      <c r="F537" s="190" t="s">
        <v>860</v>
      </c>
      <c r="G537" s="39"/>
      <c r="H537" s="39"/>
      <c r="I537" s="191"/>
      <c r="J537" s="39"/>
      <c r="K537" s="39"/>
      <c r="L537" s="42"/>
      <c r="M537" s="192"/>
      <c r="N537" s="193"/>
      <c r="O537" s="67"/>
      <c r="P537" s="67"/>
      <c r="Q537" s="67"/>
      <c r="R537" s="67"/>
      <c r="S537" s="67"/>
      <c r="T537" s="68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T537" s="20" t="s">
        <v>126</v>
      </c>
      <c r="AU537" s="20" t="s">
        <v>78</v>
      </c>
    </row>
    <row r="538" spans="1:47" s="2" customFormat="1" ht="12">
      <c r="A538" s="37"/>
      <c r="B538" s="38"/>
      <c r="C538" s="39"/>
      <c r="D538" s="194" t="s">
        <v>127</v>
      </c>
      <c r="E538" s="39"/>
      <c r="F538" s="195" t="s">
        <v>861</v>
      </c>
      <c r="G538" s="39"/>
      <c r="H538" s="39"/>
      <c r="I538" s="191"/>
      <c r="J538" s="39"/>
      <c r="K538" s="39"/>
      <c r="L538" s="42"/>
      <c r="M538" s="192"/>
      <c r="N538" s="193"/>
      <c r="O538" s="67"/>
      <c r="P538" s="67"/>
      <c r="Q538" s="67"/>
      <c r="R538" s="67"/>
      <c r="S538" s="67"/>
      <c r="T538" s="68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20" t="s">
        <v>127</v>
      </c>
      <c r="AU538" s="20" t="s">
        <v>78</v>
      </c>
    </row>
    <row r="539" spans="2:51" s="13" customFormat="1" ht="12">
      <c r="B539" s="197"/>
      <c r="C539" s="198"/>
      <c r="D539" s="189" t="s">
        <v>174</v>
      </c>
      <c r="E539" s="199" t="s">
        <v>19</v>
      </c>
      <c r="F539" s="200" t="s">
        <v>862</v>
      </c>
      <c r="G539" s="198"/>
      <c r="H539" s="201">
        <v>54.672</v>
      </c>
      <c r="I539" s="202"/>
      <c r="J539" s="198"/>
      <c r="K539" s="198"/>
      <c r="L539" s="203"/>
      <c r="M539" s="204"/>
      <c r="N539" s="205"/>
      <c r="O539" s="205"/>
      <c r="P539" s="205"/>
      <c r="Q539" s="205"/>
      <c r="R539" s="205"/>
      <c r="S539" s="205"/>
      <c r="T539" s="206"/>
      <c r="AT539" s="207" t="s">
        <v>174</v>
      </c>
      <c r="AU539" s="207" t="s">
        <v>78</v>
      </c>
      <c r="AV539" s="13" t="s">
        <v>78</v>
      </c>
      <c r="AW539" s="13" t="s">
        <v>30</v>
      </c>
      <c r="AX539" s="13" t="s">
        <v>76</v>
      </c>
      <c r="AY539" s="207" t="s">
        <v>116</v>
      </c>
    </row>
    <row r="540" spans="1:65" s="2" customFormat="1" ht="33" customHeight="1">
      <c r="A540" s="37"/>
      <c r="B540" s="38"/>
      <c r="C540" s="176" t="s">
        <v>863</v>
      </c>
      <c r="D540" s="176" t="s">
        <v>119</v>
      </c>
      <c r="E540" s="177" t="s">
        <v>864</v>
      </c>
      <c r="F540" s="178" t="s">
        <v>865</v>
      </c>
      <c r="G540" s="179" t="s">
        <v>329</v>
      </c>
      <c r="H540" s="180">
        <v>85.526</v>
      </c>
      <c r="I540" s="181"/>
      <c r="J540" s="182">
        <f>ROUND(I540*H540,2)</f>
        <v>0</v>
      </c>
      <c r="K540" s="178" t="s">
        <v>123</v>
      </c>
      <c r="L540" s="42"/>
      <c r="M540" s="183" t="s">
        <v>19</v>
      </c>
      <c r="N540" s="184" t="s">
        <v>39</v>
      </c>
      <c r="O540" s="67"/>
      <c r="P540" s="185">
        <f>O540*H540</f>
        <v>0</v>
      </c>
      <c r="Q540" s="185">
        <v>0</v>
      </c>
      <c r="R540" s="185">
        <f>Q540*H540</f>
        <v>0</v>
      </c>
      <c r="S540" s="185">
        <v>0</v>
      </c>
      <c r="T540" s="186">
        <f>S540*H540</f>
        <v>0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R540" s="187" t="s">
        <v>140</v>
      </c>
      <c r="AT540" s="187" t="s">
        <v>119</v>
      </c>
      <c r="AU540" s="187" t="s">
        <v>78</v>
      </c>
      <c r="AY540" s="20" t="s">
        <v>116</v>
      </c>
      <c r="BE540" s="188">
        <f>IF(N540="základní",J540,0)</f>
        <v>0</v>
      </c>
      <c r="BF540" s="188">
        <f>IF(N540="snížená",J540,0)</f>
        <v>0</v>
      </c>
      <c r="BG540" s="188">
        <f>IF(N540="zákl. přenesená",J540,0)</f>
        <v>0</v>
      </c>
      <c r="BH540" s="188">
        <f>IF(N540="sníž. přenesená",J540,0)</f>
        <v>0</v>
      </c>
      <c r="BI540" s="188">
        <f>IF(N540="nulová",J540,0)</f>
        <v>0</v>
      </c>
      <c r="BJ540" s="20" t="s">
        <v>76</v>
      </c>
      <c r="BK540" s="188">
        <f>ROUND(I540*H540,2)</f>
        <v>0</v>
      </c>
      <c r="BL540" s="20" t="s">
        <v>140</v>
      </c>
      <c r="BM540" s="187" t="s">
        <v>866</v>
      </c>
    </row>
    <row r="541" spans="1:47" s="2" customFormat="1" ht="29.25">
      <c r="A541" s="37"/>
      <c r="B541" s="38"/>
      <c r="C541" s="39"/>
      <c r="D541" s="189" t="s">
        <v>126</v>
      </c>
      <c r="E541" s="39"/>
      <c r="F541" s="190" t="s">
        <v>867</v>
      </c>
      <c r="G541" s="39"/>
      <c r="H541" s="39"/>
      <c r="I541" s="191"/>
      <c r="J541" s="39"/>
      <c r="K541" s="39"/>
      <c r="L541" s="42"/>
      <c r="M541" s="192"/>
      <c r="N541" s="193"/>
      <c r="O541" s="67"/>
      <c r="P541" s="67"/>
      <c r="Q541" s="67"/>
      <c r="R541" s="67"/>
      <c r="S541" s="67"/>
      <c r="T541" s="68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T541" s="20" t="s">
        <v>126</v>
      </c>
      <c r="AU541" s="20" t="s">
        <v>78</v>
      </c>
    </row>
    <row r="542" spans="1:47" s="2" customFormat="1" ht="12">
      <c r="A542" s="37"/>
      <c r="B542" s="38"/>
      <c r="C542" s="39"/>
      <c r="D542" s="194" t="s">
        <v>127</v>
      </c>
      <c r="E542" s="39"/>
      <c r="F542" s="195" t="s">
        <v>868</v>
      </c>
      <c r="G542" s="39"/>
      <c r="H542" s="39"/>
      <c r="I542" s="191"/>
      <c r="J542" s="39"/>
      <c r="K542" s="39"/>
      <c r="L542" s="42"/>
      <c r="M542" s="192"/>
      <c r="N542" s="193"/>
      <c r="O542" s="67"/>
      <c r="P542" s="67"/>
      <c r="Q542" s="67"/>
      <c r="R542" s="67"/>
      <c r="S542" s="67"/>
      <c r="T542" s="68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T542" s="20" t="s">
        <v>127</v>
      </c>
      <c r="AU542" s="20" t="s">
        <v>78</v>
      </c>
    </row>
    <row r="543" spans="2:51" s="13" customFormat="1" ht="12">
      <c r="B543" s="197"/>
      <c r="C543" s="198"/>
      <c r="D543" s="189" t="s">
        <v>174</v>
      </c>
      <c r="E543" s="199" t="s">
        <v>19</v>
      </c>
      <c r="F543" s="200" t="s">
        <v>869</v>
      </c>
      <c r="G543" s="198"/>
      <c r="H543" s="201">
        <v>85.526</v>
      </c>
      <c r="I543" s="202"/>
      <c r="J543" s="198"/>
      <c r="K543" s="198"/>
      <c r="L543" s="203"/>
      <c r="M543" s="204"/>
      <c r="N543" s="205"/>
      <c r="O543" s="205"/>
      <c r="P543" s="205"/>
      <c r="Q543" s="205"/>
      <c r="R543" s="205"/>
      <c r="S543" s="205"/>
      <c r="T543" s="206"/>
      <c r="AT543" s="207" t="s">
        <v>174</v>
      </c>
      <c r="AU543" s="207" t="s">
        <v>78</v>
      </c>
      <c r="AV543" s="13" t="s">
        <v>78</v>
      </c>
      <c r="AW543" s="13" t="s">
        <v>30</v>
      </c>
      <c r="AX543" s="13" t="s">
        <v>76</v>
      </c>
      <c r="AY543" s="207" t="s">
        <v>116</v>
      </c>
    </row>
    <row r="544" spans="2:63" s="12" customFormat="1" ht="22.7" customHeight="1">
      <c r="B544" s="160"/>
      <c r="C544" s="161"/>
      <c r="D544" s="162" t="s">
        <v>67</v>
      </c>
      <c r="E544" s="174" t="s">
        <v>870</v>
      </c>
      <c r="F544" s="174" t="s">
        <v>871</v>
      </c>
      <c r="G544" s="161"/>
      <c r="H544" s="161"/>
      <c r="I544" s="164"/>
      <c r="J544" s="175">
        <f>BK544</f>
        <v>0</v>
      </c>
      <c r="K544" s="161"/>
      <c r="L544" s="166"/>
      <c r="M544" s="167"/>
      <c r="N544" s="168"/>
      <c r="O544" s="168"/>
      <c r="P544" s="169">
        <f>SUM(P545:P547)</f>
        <v>0</v>
      </c>
      <c r="Q544" s="168"/>
      <c r="R544" s="169">
        <f>SUM(R545:R547)</f>
        <v>0</v>
      </c>
      <c r="S544" s="168"/>
      <c r="T544" s="170">
        <f>SUM(T545:T547)</f>
        <v>0</v>
      </c>
      <c r="AR544" s="171" t="s">
        <v>76</v>
      </c>
      <c r="AT544" s="172" t="s">
        <v>67</v>
      </c>
      <c r="AU544" s="172" t="s">
        <v>76</v>
      </c>
      <c r="AY544" s="171" t="s">
        <v>116</v>
      </c>
      <c r="BK544" s="173">
        <f>SUM(BK545:BK547)</f>
        <v>0</v>
      </c>
    </row>
    <row r="545" spans="1:65" s="2" customFormat="1" ht="24.2" customHeight="1">
      <c r="A545" s="37"/>
      <c r="B545" s="38"/>
      <c r="C545" s="176" t="s">
        <v>872</v>
      </c>
      <c r="D545" s="176" t="s">
        <v>119</v>
      </c>
      <c r="E545" s="177" t="s">
        <v>873</v>
      </c>
      <c r="F545" s="178" t="s">
        <v>874</v>
      </c>
      <c r="G545" s="179" t="s">
        <v>329</v>
      </c>
      <c r="H545" s="180">
        <v>421.007</v>
      </c>
      <c r="I545" s="181"/>
      <c r="J545" s="182">
        <f>ROUND(I545*H545,2)</f>
        <v>0</v>
      </c>
      <c r="K545" s="178" t="s">
        <v>123</v>
      </c>
      <c r="L545" s="42"/>
      <c r="M545" s="183" t="s">
        <v>19</v>
      </c>
      <c r="N545" s="184" t="s">
        <v>39</v>
      </c>
      <c r="O545" s="67"/>
      <c r="P545" s="185">
        <f>O545*H545</f>
        <v>0</v>
      </c>
      <c r="Q545" s="185">
        <v>0</v>
      </c>
      <c r="R545" s="185">
        <f>Q545*H545</f>
        <v>0</v>
      </c>
      <c r="S545" s="185">
        <v>0</v>
      </c>
      <c r="T545" s="186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187" t="s">
        <v>140</v>
      </c>
      <c r="AT545" s="187" t="s">
        <v>119</v>
      </c>
      <c r="AU545" s="187" t="s">
        <v>78</v>
      </c>
      <c r="AY545" s="20" t="s">
        <v>116</v>
      </c>
      <c r="BE545" s="188">
        <f>IF(N545="základní",J545,0)</f>
        <v>0</v>
      </c>
      <c r="BF545" s="188">
        <f>IF(N545="snížená",J545,0)</f>
        <v>0</v>
      </c>
      <c r="BG545" s="188">
        <f>IF(N545="zákl. přenesená",J545,0)</f>
        <v>0</v>
      </c>
      <c r="BH545" s="188">
        <f>IF(N545="sníž. přenesená",J545,0)</f>
        <v>0</v>
      </c>
      <c r="BI545" s="188">
        <f>IF(N545="nulová",J545,0)</f>
        <v>0</v>
      </c>
      <c r="BJ545" s="20" t="s">
        <v>76</v>
      </c>
      <c r="BK545" s="188">
        <f>ROUND(I545*H545,2)</f>
        <v>0</v>
      </c>
      <c r="BL545" s="20" t="s">
        <v>140</v>
      </c>
      <c r="BM545" s="187" t="s">
        <v>875</v>
      </c>
    </row>
    <row r="546" spans="1:47" s="2" customFormat="1" ht="29.25">
      <c r="A546" s="37"/>
      <c r="B546" s="38"/>
      <c r="C546" s="39"/>
      <c r="D546" s="189" t="s">
        <v>126</v>
      </c>
      <c r="E546" s="39"/>
      <c r="F546" s="190" t="s">
        <v>876</v>
      </c>
      <c r="G546" s="39"/>
      <c r="H546" s="39"/>
      <c r="I546" s="191"/>
      <c r="J546" s="39"/>
      <c r="K546" s="39"/>
      <c r="L546" s="42"/>
      <c r="M546" s="192"/>
      <c r="N546" s="193"/>
      <c r="O546" s="67"/>
      <c r="P546" s="67"/>
      <c r="Q546" s="67"/>
      <c r="R546" s="67"/>
      <c r="S546" s="67"/>
      <c r="T546" s="68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T546" s="20" t="s">
        <v>126</v>
      </c>
      <c r="AU546" s="20" t="s">
        <v>78</v>
      </c>
    </row>
    <row r="547" spans="1:47" s="2" customFormat="1" ht="12">
      <c r="A547" s="37"/>
      <c r="B547" s="38"/>
      <c r="C547" s="39"/>
      <c r="D547" s="194" t="s">
        <v>127</v>
      </c>
      <c r="E547" s="39"/>
      <c r="F547" s="195" t="s">
        <v>877</v>
      </c>
      <c r="G547" s="39"/>
      <c r="H547" s="39"/>
      <c r="I547" s="191"/>
      <c r="J547" s="39"/>
      <c r="K547" s="39"/>
      <c r="L547" s="42"/>
      <c r="M547" s="192"/>
      <c r="N547" s="193"/>
      <c r="O547" s="67"/>
      <c r="P547" s="67"/>
      <c r="Q547" s="67"/>
      <c r="R547" s="67"/>
      <c r="S547" s="67"/>
      <c r="T547" s="68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T547" s="20" t="s">
        <v>127</v>
      </c>
      <c r="AU547" s="20" t="s">
        <v>78</v>
      </c>
    </row>
    <row r="548" spans="2:63" s="12" customFormat="1" ht="25.9" customHeight="1">
      <c r="B548" s="160"/>
      <c r="C548" s="161"/>
      <c r="D548" s="162" t="s">
        <v>67</v>
      </c>
      <c r="E548" s="163" t="s">
        <v>878</v>
      </c>
      <c r="F548" s="163" t="s">
        <v>879</v>
      </c>
      <c r="G548" s="161"/>
      <c r="H548" s="161"/>
      <c r="I548" s="164"/>
      <c r="J548" s="165">
        <f>BK548</f>
        <v>0</v>
      </c>
      <c r="K548" s="161"/>
      <c r="L548" s="166"/>
      <c r="M548" s="167"/>
      <c r="N548" s="168"/>
      <c r="O548" s="168"/>
      <c r="P548" s="169">
        <f>P549+P604+P664</f>
        <v>0</v>
      </c>
      <c r="Q548" s="168"/>
      <c r="R548" s="169">
        <f>R549+R604+R664</f>
        <v>507.2175857999999</v>
      </c>
      <c r="S548" s="168"/>
      <c r="T548" s="170">
        <f>T549+T604+T664</f>
        <v>0.3</v>
      </c>
      <c r="AR548" s="171" t="s">
        <v>78</v>
      </c>
      <c r="AT548" s="172" t="s">
        <v>67</v>
      </c>
      <c r="AU548" s="172" t="s">
        <v>68</v>
      </c>
      <c r="AY548" s="171" t="s">
        <v>116</v>
      </c>
      <c r="BK548" s="173">
        <f>BK549+BK604+BK664</f>
        <v>0</v>
      </c>
    </row>
    <row r="549" spans="2:63" s="12" customFormat="1" ht="22.7" customHeight="1">
      <c r="B549" s="160"/>
      <c r="C549" s="161"/>
      <c r="D549" s="162" t="s">
        <v>67</v>
      </c>
      <c r="E549" s="174" t="s">
        <v>880</v>
      </c>
      <c r="F549" s="174" t="s">
        <v>881</v>
      </c>
      <c r="G549" s="161"/>
      <c r="H549" s="161"/>
      <c r="I549" s="164"/>
      <c r="J549" s="175">
        <f>BK549</f>
        <v>0</v>
      </c>
      <c r="K549" s="161"/>
      <c r="L549" s="166"/>
      <c r="M549" s="167"/>
      <c r="N549" s="168"/>
      <c r="O549" s="168"/>
      <c r="P549" s="169">
        <f>SUM(P550:P603)</f>
        <v>0</v>
      </c>
      <c r="Q549" s="168"/>
      <c r="R549" s="169">
        <f>SUM(R550:R603)</f>
        <v>0.12293699999999999</v>
      </c>
      <c r="S549" s="168"/>
      <c r="T549" s="170">
        <f>SUM(T550:T603)</f>
        <v>0</v>
      </c>
      <c r="AR549" s="171" t="s">
        <v>78</v>
      </c>
      <c r="AT549" s="172" t="s">
        <v>67</v>
      </c>
      <c r="AU549" s="172" t="s">
        <v>76</v>
      </c>
      <c r="AY549" s="171" t="s">
        <v>116</v>
      </c>
      <c r="BK549" s="173">
        <f>SUM(BK550:BK603)</f>
        <v>0</v>
      </c>
    </row>
    <row r="550" spans="1:65" s="2" customFormat="1" ht="24.2" customHeight="1">
      <c r="A550" s="37"/>
      <c r="B550" s="38"/>
      <c r="C550" s="176" t="s">
        <v>882</v>
      </c>
      <c r="D550" s="176" t="s">
        <v>119</v>
      </c>
      <c r="E550" s="177" t="s">
        <v>883</v>
      </c>
      <c r="F550" s="178" t="s">
        <v>884</v>
      </c>
      <c r="G550" s="179" t="s">
        <v>214</v>
      </c>
      <c r="H550" s="180">
        <v>106.7</v>
      </c>
      <c r="I550" s="181"/>
      <c r="J550" s="182">
        <f>ROUND(I550*H550,2)</f>
        <v>0</v>
      </c>
      <c r="K550" s="178" t="s">
        <v>19</v>
      </c>
      <c r="L550" s="42"/>
      <c r="M550" s="183" t="s">
        <v>19</v>
      </c>
      <c r="N550" s="184" t="s">
        <v>39</v>
      </c>
      <c r="O550" s="67"/>
      <c r="P550" s="185">
        <f>O550*H550</f>
        <v>0</v>
      </c>
      <c r="Q550" s="185">
        <v>0.0002</v>
      </c>
      <c r="R550" s="185">
        <f>Q550*H550</f>
        <v>0.02134</v>
      </c>
      <c r="S550" s="185">
        <v>0</v>
      </c>
      <c r="T550" s="186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187" t="s">
        <v>318</v>
      </c>
      <c r="AT550" s="187" t="s">
        <v>119</v>
      </c>
      <c r="AU550" s="187" t="s">
        <v>78</v>
      </c>
      <c r="AY550" s="20" t="s">
        <v>116</v>
      </c>
      <c r="BE550" s="188">
        <f>IF(N550="základní",J550,0)</f>
        <v>0</v>
      </c>
      <c r="BF550" s="188">
        <f>IF(N550="snížená",J550,0)</f>
        <v>0</v>
      </c>
      <c r="BG550" s="188">
        <f>IF(N550="zákl. přenesená",J550,0)</f>
        <v>0</v>
      </c>
      <c r="BH550" s="188">
        <f>IF(N550="sníž. přenesená",J550,0)</f>
        <v>0</v>
      </c>
      <c r="BI550" s="188">
        <f>IF(N550="nulová",J550,0)</f>
        <v>0</v>
      </c>
      <c r="BJ550" s="20" t="s">
        <v>76</v>
      </c>
      <c r="BK550" s="188">
        <f>ROUND(I550*H550,2)</f>
        <v>0</v>
      </c>
      <c r="BL550" s="20" t="s">
        <v>318</v>
      </c>
      <c r="BM550" s="187" t="s">
        <v>885</v>
      </c>
    </row>
    <row r="551" spans="1:47" s="2" customFormat="1" ht="12">
      <c r="A551" s="37"/>
      <c r="B551" s="38"/>
      <c r="C551" s="39"/>
      <c r="D551" s="189" t="s">
        <v>126</v>
      </c>
      <c r="E551" s="39"/>
      <c r="F551" s="190" t="s">
        <v>886</v>
      </c>
      <c r="G551" s="39"/>
      <c r="H551" s="39"/>
      <c r="I551" s="191"/>
      <c r="J551" s="39"/>
      <c r="K551" s="39"/>
      <c r="L551" s="42"/>
      <c r="M551" s="192"/>
      <c r="N551" s="193"/>
      <c r="O551" s="67"/>
      <c r="P551" s="67"/>
      <c r="Q551" s="67"/>
      <c r="R551" s="67"/>
      <c r="S551" s="67"/>
      <c r="T551" s="68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T551" s="20" t="s">
        <v>126</v>
      </c>
      <c r="AU551" s="20" t="s">
        <v>78</v>
      </c>
    </row>
    <row r="552" spans="2:51" s="13" customFormat="1" ht="12">
      <c r="B552" s="197"/>
      <c r="C552" s="198"/>
      <c r="D552" s="189" t="s">
        <v>174</v>
      </c>
      <c r="E552" s="199" t="s">
        <v>19</v>
      </c>
      <c r="F552" s="200" t="s">
        <v>887</v>
      </c>
      <c r="G552" s="198"/>
      <c r="H552" s="201">
        <v>101.4</v>
      </c>
      <c r="I552" s="202"/>
      <c r="J552" s="198"/>
      <c r="K552" s="198"/>
      <c r="L552" s="203"/>
      <c r="M552" s="204"/>
      <c r="N552" s="205"/>
      <c r="O552" s="205"/>
      <c r="P552" s="205"/>
      <c r="Q552" s="205"/>
      <c r="R552" s="205"/>
      <c r="S552" s="205"/>
      <c r="T552" s="206"/>
      <c r="AT552" s="207" t="s">
        <v>174</v>
      </c>
      <c r="AU552" s="207" t="s">
        <v>78</v>
      </c>
      <c r="AV552" s="13" t="s">
        <v>78</v>
      </c>
      <c r="AW552" s="13" t="s">
        <v>30</v>
      </c>
      <c r="AX552" s="13" t="s">
        <v>68</v>
      </c>
      <c r="AY552" s="207" t="s">
        <v>116</v>
      </c>
    </row>
    <row r="553" spans="2:51" s="13" customFormat="1" ht="12">
      <c r="B553" s="197"/>
      <c r="C553" s="198"/>
      <c r="D553" s="189" t="s">
        <v>174</v>
      </c>
      <c r="E553" s="199" t="s">
        <v>19</v>
      </c>
      <c r="F553" s="200" t="s">
        <v>888</v>
      </c>
      <c r="G553" s="198"/>
      <c r="H553" s="201">
        <v>3.3</v>
      </c>
      <c r="I553" s="202"/>
      <c r="J553" s="198"/>
      <c r="K553" s="198"/>
      <c r="L553" s="203"/>
      <c r="M553" s="204"/>
      <c r="N553" s="205"/>
      <c r="O553" s="205"/>
      <c r="P553" s="205"/>
      <c r="Q553" s="205"/>
      <c r="R553" s="205"/>
      <c r="S553" s="205"/>
      <c r="T553" s="206"/>
      <c r="AT553" s="207" t="s">
        <v>174</v>
      </c>
      <c r="AU553" s="207" t="s">
        <v>78</v>
      </c>
      <c r="AV553" s="13" t="s">
        <v>78</v>
      </c>
      <c r="AW553" s="13" t="s">
        <v>30</v>
      </c>
      <c r="AX553" s="13" t="s">
        <v>68</v>
      </c>
      <c r="AY553" s="207" t="s">
        <v>116</v>
      </c>
    </row>
    <row r="554" spans="2:51" s="13" customFormat="1" ht="12">
      <c r="B554" s="197"/>
      <c r="C554" s="198"/>
      <c r="D554" s="189" t="s">
        <v>174</v>
      </c>
      <c r="E554" s="199" t="s">
        <v>19</v>
      </c>
      <c r="F554" s="200" t="s">
        <v>889</v>
      </c>
      <c r="G554" s="198"/>
      <c r="H554" s="201">
        <v>2</v>
      </c>
      <c r="I554" s="202"/>
      <c r="J554" s="198"/>
      <c r="K554" s="198"/>
      <c r="L554" s="203"/>
      <c r="M554" s="204"/>
      <c r="N554" s="205"/>
      <c r="O554" s="205"/>
      <c r="P554" s="205"/>
      <c r="Q554" s="205"/>
      <c r="R554" s="205"/>
      <c r="S554" s="205"/>
      <c r="T554" s="206"/>
      <c r="AT554" s="207" t="s">
        <v>174</v>
      </c>
      <c r="AU554" s="207" t="s">
        <v>78</v>
      </c>
      <c r="AV554" s="13" t="s">
        <v>78</v>
      </c>
      <c r="AW554" s="13" t="s">
        <v>30</v>
      </c>
      <c r="AX554" s="13" t="s">
        <v>68</v>
      </c>
      <c r="AY554" s="207" t="s">
        <v>116</v>
      </c>
    </row>
    <row r="555" spans="2:51" s="14" customFormat="1" ht="12">
      <c r="B555" s="208"/>
      <c r="C555" s="209"/>
      <c r="D555" s="189" t="s">
        <v>174</v>
      </c>
      <c r="E555" s="210" t="s">
        <v>19</v>
      </c>
      <c r="F555" s="211" t="s">
        <v>176</v>
      </c>
      <c r="G555" s="209"/>
      <c r="H555" s="212">
        <v>106.7</v>
      </c>
      <c r="I555" s="213"/>
      <c r="J555" s="209"/>
      <c r="K555" s="209"/>
      <c r="L555" s="214"/>
      <c r="M555" s="215"/>
      <c r="N555" s="216"/>
      <c r="O555" s="216"/>
      <c r="P555" s="216"/>
      <c r="Q555" s="216"/>
      <c r="R555" s="216"/>
      <c r="S555" s="216"/>
      <c r="T555" s="217"/>
      <c r="AT555" s="218" t="s">
        <v>174</v>
      </c>
      <c r="AU555" s="218" t="s">
        <v>78</v>
      </c>
      <c r="AV555" s="14" t="s">
        <v>140</v>
      </c>
      <c r="AW555" s="14" t="s">
        <v>30</v>
      </c>
      <c r="AX555" s="14" t="s">
        <v>76</v>
      </c>
      <c r="AY555" s="218" t="s">
        <v>116</v>
      </c>
    </row>
    <row r="556" spans="1:65" s="2" customFormat="1" ht="24.2" customHeight="1">
      <c r="A556" s="37"/>
      <c r="B556" s="38"/>
      <c r="C556" s="176" t="s">
        <v>890</v>
      </c>
      <c r="D556" s="176" t="s">
        <v>119</v>
      </c>
      <c r="E556" s="177" t="s">
        <v>891</v>
      </c>
      <c r="F556" s="178" t="s">
        <v>892</v>
      </c>
      <c r="G556" s="179" t="s">
        <v>214</v>
      </c>
      <c r="H556" s="180">
        <v>9.6</v>
      </c>
      <c r="I556" s="181"/>
      <c r="J556" s="182">
        <f>ROUND(I556*H556,2)</f>
        <v>0</v>
      </c>
      <c r="K556" s="178" t="s">
        <v>123</v>
      </c>
      <c r="L556" s="42"/>
      <c r="M556" s="183" t="s">
        <v>19</v>
      </c>
      <c r="N556" s="184" t="s">
        <v>39</v>
      </c>
      <c r="O556" s="67"/>
      <c r="P556" s="185">
        <f>O556*H556</f>
        <v>0</v>
      </c>
      <c r="Q556" s="185">
        <v>0</v>
      </c>
      <c r="R556" s="185">
        <f>Q556*H556</f>
        <v>0</v>
      </c>
      <c r="S556" s="185">
        <v>0</v>
      </c>
      <c r="T556" s="186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187" t="s">
        <v>318</v>
      </c>
      <c r="AT556" s="187" t="s">
        <v>119</v>
      </c>
      <c r="AU556" s="187" t="s">
        <v>78</v>
      </c>
      <c r="AY556" s="20" t="s">
        <v>116</v>
      </c>
      <c r="BE556" s="188">
        <f>IF(N556="základní",J556,0)</f>
        <v>0</v>
      </c>
      <c r="BF556" s="188">
        <f>IF(N556="snížená",J556,0)</f>
        <v>0</v>
      </c>
      <c r="BG556" s="188">
        <f>IF(N556="zákl. přenesená",J556,0)</f>
        <v>0</v>
      </c>
      <c r="BH556" s="188">
        <f>IF(N556="sníž. přenesená",J556,0)</f>
        <v>0</v>
      </c>
      <c r="BI556" s="188">
        <f>IF(N556="nulová",J556,0)</f>
        <v>0</v>
      </c>
      <c r="BJ556" s="20" t="s">
        <v>76</v>
      </c>
      <c r="BK556" s="188">
        <f>ROUND(I556*H556,2)</f>
        <v>0</v>
      </c>
      <c r="BL556" s="20" t="s">
        <v>318</v>
      </c>
      <c r="BM556" s="187" t="s">
        <v>893</v>
      </c>
    </row>
    <row r="557" spans="1:47" s="2" customFormat="1" ht="19.5">
      <c r="A557" s="37"/>
      <c r="B557" s="38"/>
      <c r="C557" s="39"/>
      <c r="D557" s="189" t="s">
        <v>126</v>
      </c>
      <c r="E557" s="39"/>
      <c r="F557" s="190" t="s">
        <v>894</v>
      </c>
      <c r="G557" s="39"/>
      <c r="H557" s="39"/>
      <c r="I557" s="191"/>
      <c r="J557" s="39"/>
      <c r="K557" s="39"/>
      <c r="L557" s="42"/>
      <c r="M557" s="192"/>
      <c r="N557" s="193"/>
      <c r="O557" s="67"/>
      <c r="P557" s="67"/>
      <c r="Q557" s="67"/>
      <c r="R557" s="67"/>
      <c r="S557" s="67"/>
      <c r="T557" s="68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T557" s="20" t="s">
        <v>126</v>
      </c>
      <c r="AU557" s="20" t="s">
        <v>78</v>
      </c>
    </row>
    <row r="558" spans="1:47" s="2" customFormat="1" ht="12">
      <c r="A558" s="37"/>
      <c r="B558" s="38"/>
      <c r="C558" s="39"/>
      <c r="D558" s="194" t="s">
        <v>127</v>
      </c>
      <c r="E558" s="39"/>
      <c r="F558" s="195" t="s">
        <v>895</v>
      </c>
      <c r="G558" s="39"/>
      <c r="H558" s="39"/>
      <c r="I558" s="191"/>
      <c r="J558" s="39"/>
      <c r="K558" s="39"/>
      <c r="L558" s="42"/>
      <c r="M558" s="192"/>
      <c r="N558" s="193"/>
      <c r="O558" s="67"/>
      <c r="P558" s="67"/>
      <c r="Q558" s="67"/>
      <c r="R558" s="67"/>
      <c r="S558" s="67"/>
      <c r="T558" s="68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T558" s="20" t="s">
        <v>127</v>
      </c>
      <c r="AU558" s="20" t="s">
        <v>78</v>
      </c>
    </row>
    <row r="559" spans="2:51" s="13" customFormat="1" ht="12">
      <c r="B559" s="197"/>
      <c r="C559" s="198"/>
      <c r="D559" s="189" t="s">
        <v>174</v>
      </c>
      <c r="E559" s="199" t="s">
        <v>19</v>
      </c>
      <c r="F559" s="200" t="s">
        <v>896</v>
      </c>
      <c r="G559" s="198"/>
      <c r="H559" s="201">
        <v>9.6</v>
      </c>
      <c r="I559" s="202"/>
      <c r="J559" s="198"/>
      <c r="K559" s="198"/>
      <c r="L559" s="203"/>
      <c r="M559" s="204"/>
      <c r="N559" s="205"/>
      <c r="O559" s="205"/>
      <c r="P559" s="205"/>
      <c r="Q559" s="205"/>
      <c r="R559" s="205"/>
      <c r="S559" s="205"/>
      <c r="T559" s="206"/>
      <c r="AT559" s="207" t="s">
        <v>174</v>
      </c>
      <c r="AU559" s="207" t="s">
        <v>78</v>
      </c>
      <c r="AV559" s="13" t="s">
        <v>78</v>
      </c>
      <c r="AW559" s="13" t="s">
        <v>30</v>
      </c>
      <c r="AX559" s="13" t="s">
        <v>76</v>
      </c>
      <c r="AY559" s="207" t="s">
        <v>116</v>
      </c>
    </row>
    <row r="560" spans="1:65" s="2" customFormat="1" ht="16.5" customHeight="1">
      <c r="A560" s="37"/>
      <c r="B560" s="38"/>
      <c r="C560" s="222" t="s">
        <v>897</v>
      </c>
      <c r="D560" s="222" t="s">
        <v>358</v>
      </c>
      <c r="E560" s="223" t="s">
        <v>898</v>
      </c>
      <c r="F560" s="224" t="s">
        <v>899</v>
      </c>
      <c r="G560" s="225" t="s">
        <v>329</v>
      </c>
      <c r="H560" s="226">
        <v>0.003</v>
      </c>
      <c r="I560" s="227"/>
      <c r="J560" s="228">
        <f>ROUND(I560*H560,2)</f>
        <v>0</v>
      </c>
      <c r="K560" s="224" t="s">
        <v>123</v>
      </c>
      <c r="L560" s="229"/>
      <c r="M560" s="230" t="s">
        <v>19</v>
      </c>
      <c r="N560" s="231" t="s">
        <v>39</v>
      </c>
      <c r="O560" s="67"/>
      <c r="P560" s="185">
        <f>O560*H560</f>
        <v>0</v>
      </c>
      <c r="Q560" s="185">
        <v>1</v>
      </c>
      <c r="R560" s="185">
        <f>Q560*H560</f>
        <v>0.003</v>
      </c>
      <c r="S560" s="185">
        <v>0</v>
      </c>
      <c r="T560" s="186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187" t="s">
        <v>427</v>
      </c>
      <c r="AT560" s="187" t="s">
        <v>358</v>
      </c>
      <c r="AU560" s="187" t="s">
        <v>78</v>
      </c>
      <c r="AY560" s="20" t="s">
        <v>116</v>
      </c>
      <c r="BE560" s="188">
        <f>IF(N560="základní",J560,0)</f>
        <v>0</v>
      </c>
      <c r="BF560" s="188">
        <f>IF(N560="snížená",J560,0)</f>
        <v>0</v>
      </c>
      <c r="BG560" s="188">
        <f>IF(N560="zákl. přenesená",J560,0)</f>
        <v>0</v>
      </c>
      <c r="BH560" s="188">
        <f>IF(N560="sníž. přenesená",J560,0)</f>
        <v>0</v>
      </c>
      <c r="BI560" s="188">
        <f>IF(N560="nulová",J560,0)</f>
        <v>0</v>
      </c>
      <c r="BJ560" s="20" t="s">
        <v>76</v>
      </c>
      <c r="BK560" s="188">
        <f>ROUND(I560*H560,2)</f>
        <v>0</v>
      </c>
      <c r="BL560" s="20" t="s">
        <v>318</v>
      </c>
      <c r="BM560" s="187" t="s">
        <v>900</v>
      </c>
    </row>
    <row r="561" spans="1:47" s="2" customFormat="1" ht="12">
      <c r="A561" s="37"/>
      <c r="B561" s="38"/>
      <c r="C561" s="39"/>
      <c r="D561" s="189" t="s">
        <v>126</v>
      </c>
      <c r="E561" s="39"/>
      <c r="F561" s="190" t="s">
        <v>899</v>
      </c>
      <c r="G561" s="39"/>
      <c r="H561" s="39"/>
      <c r="I561" s="191"/>
      <c r="J561" s="39"/>
      <c r="K561" s="39"/>
      <c r="L561" s="42"/>
      <c r="M561" s="192"/>
      <c r="N561" s="193"/>
      <c r="O561" s="67"/>
      <c r="P561" s="67"/>
      <c r="Q561" s="67"/>
      <c r="R561" s="67"/>
      <c r="S561" s="67"/>
      <c r="T561" s="68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T561" s="20" t="s">
        <v>126</v>
      </c>
      <c r="AU561" s="20" t="s">
        <v>78</v>
      </c>
    </row>
    <row r="562" spans="2:51" s="13" customFormat="1" ht="12">
      <c r="B562" s="197"/>
      <c r="C562" s="198"/>
      <c r="D562" s="189" t="s">
        <v>174</v>
      </c>
      <c r="E562" s="198"/>
      <c r="F562" s="200" t="s">
        <v>901</v>
      </c>
      <c r="G562" s="198"/>
      <c r="H562" s="201">
        <v>0.003</v>
      </c>
      <c r="I562" s="202"/>
      <c r="J562" s="198"/>
      <c r="K562" s="198"/>
      <c r="L562" s="203"/>
      <c r="M562" s="204"/>
      <c r="N562" s="205"/>
      <c r="O562" s="205"/>
      <c r="P562" s="205"/>
      <c r="Q562" s="205"/>
      <c r="R562" s="205"/>
      <c r="S562" s="205"/>
      <c r="T562" s="206"/>
      <c r="AT562" s="207" t="s">
        <v>174</v>
      </c>
      <c r="AU562" s="207" t="s">
        <v>78</v>
      </c>
      <c r="AV562" s="13" t="s">
        <v>78</v>
      </c>
      <c r="AW562" s="13" t="s">
        <v>4</v>
      </c>
      <c r="AX562" s="13" t="s">
        <v>76</v>
      </c>
      <c r="AY562" s="207" t="s">
        <v>116</v>
      </c>
    </row>
    <row r="563" spans="1:65" s="2" customFormat="1" ht="24.2" customHeight="1">
      <c r="A563" s="37"/>
      <c r="B563" s="38"/>
      <c r="C563" s="176" t="s">
        <v>902</v>
      </c>
      <c r="D563" s="176" t="s">
        <v>119</v>
      </c>
      <c r="E563" s="177" t="s">
        <v>903</v>
      </c>
      <c r="F563" s="178" t="s">
        <v>904</v>
      </c>
      <c r="G563" s="179" t="s">
        <v>214</v>
      </c>
      <c r="H563" s="180">
        <v>19.2</v>
      </c>
      <c r="I563" s="181"/>
      <c r="J563" s="182">
        <f>ROUND(I563*H563,2)</f>
        <v>0</v>
      </c>
      <c r="K563" s="178" t="s">
        <v>123</v>
      </c>
      <c r="L563" s="42"/>
      <c r="M563" s="183" t="s">
        <v>19</v>
      </c>
      <c r="N563" s="184" t="s">
        <v>39</v>
      </c>
      <c r="O563" s="67"/>
      <c r="P563" s="185">
        <f>O563*H563</f>
        <v>0</v>
      </c>
      <c r="Q563" s="185">
        <v>0</v>
      </c>
      <c r="R563" s="185">
        <f>Q563*H563</f>
        <v>0</v>
      </c>
      <c r="S563" s="185">
        <v>0</v>
      </c>
      <c r="T563" s="186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187" t="s">
        <v>318</v>
      </c>
      <c r="AT563" s="187" t="s">
        <v>119</v>
      </c>
      <c r="AU563" s="187" t="s">
        <v>78</v>
      </c>
      <c r="AY563" s="20" t="s">
        <v>116</v>
      </c>
      <c r="BE563" s="188">
        <f>IF(N563="základní",J563,0)</f>
        <v>0</v>
      </c>
      <c r="BF563" s="188">
        <f>IF(N563="snížená",J563,0)</f>
        <v>0</v>
      </c>
      <c r="BG563" s="188">
        <f>IF(N563="zákl. přenesená",J563,0)</f>
        <v>0</v>
      </c>
      <c r="BH563" s="188">
        <f>IF(N563="sníž. přenesená",J563,0)</f>
        <v>0</v>
      </c>
      <c r="BI563" s="188">
        <f>IF(N563="nulová",J563,0)</f>
        <v>0</v>
      </c>
      <c r="BJ563" s="20" t="s">
        <v>76</v>
      </c>
      <c r="BK563" s="188">
        <f>ROUND(I563*H563,2)</f>
        <v>0</v>
      </c>
      <c r="BL563" s="20" t="s">
        <v>318</v>
      </c>
      <c r="BM563" s="187" t="s">
        <v>905</v>
      </c>
    </row>
    <row r="564" spans="1:47" s="2" customFormat="1" ht="19.5">
      <c r="A564" s="37"/>
      <c r="B564" s="38"/>
      <c r="C564" s="39"/>
      <c r="D564" s="189" t="s">
        <v>126</v>
      </c>
      <c r="E564" s="39"/>
      <c r="F564" s="190" t="s">
        <v>906</v>
      </c>
      <c r="G564" s="39"/>
      <c r="H564" s="39"/>
      <c r="I564" s="191"/>
      <c r="J564" s="39"/>
      <c r="K564" s="39"/>
      <c r="L564" s="42"/>
      <c r="M564" s="192"/>
      <c r="N564" s="193"/>
      <c r="O564" s="67"/>
      <c r="P564" s="67"/>
      <c r="Q564" s="67"/>
      <c r="R564" s="67"/>
      <c r="S564" s="67"/>
      <c r="T564" s="68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T564" s="20" t="s">
        <v>126</v>
      </c>
      <c r="AU564" s="20" t="s">
        <v>78</v>
      </c>
    </row>
    <row r="565" spans="1:47" s="2" customFormat="1" ht="12">
      <c r="A565" s="37"/>
      <c r="B565" s="38"/>
      <c r="C565" s="39"/>
      <c r="D565" s="194" t="s">
        <v>127</v>
      </c>
      <c r="E565" s="39"/>
      <c r="F565" s="195" t="s">
        <v>907</v>
      </c>
      <c r="G565" s="39"/>
      <c r="H565" s="39"/>
      <c r="I565" s="191"/>
      <c r="J565" s="39"/>
      <c r="K565" s="39"/>
      <c r="L565" s="42"/>
      <c r="M565" s="192"/>
      <c r="N565" s="193"/>
      <c r="O565" s="67"/>
      <c r="P565" s="67"/>
      <c r="Q565" s="67"/>
      <c r="R565" s="67"/>
      <c r="S565" s="67"/>
      <c r="T565" s="68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T565" s="20" t="s">
        <v>127</v>
      </c>
      <c r="AU565" s="20" t="s">
        <v>78</v>
      </c>
    </row>
    <row r="566" spans="2:51" s="13" customFormat="1" ht="12">
      <c r="B566" s="197"/>
      <c r="C566" s="198"/>
      <c r="D566" s="189" t="s">
        <v>174</v>
      </c>
      <c r="E566" s="199" t="s">
        <v>19</v>
      </c>
      <c r="F566" s="200" t="s">
        <v>908</v>
      </c>
      <c r="G566" s="198"/>
      <c r="H566" s="201">
        <v>19.2</v>
      </c>
      <c r="I566" s="202"/>
      <c r="J566" s="198"/>
      <c r="K566" s="198"/>
      <c r="L566" s="203"/>
      <c r="M566" s="204"/>
      <c r="N566" s="205"/>
      <c r="O566" s="205"/>
      <c r="P566" s="205"/>
      <c r="Q566" s="205"/>
      <c r="R566" s="205"/>
      <c r="S566" s="205"/>
      <c r="T566" s="206"/>
      <c r="AT566" s="207" t="s">
        <v>174</v>
      </c>
      <c r="AU566" s="207" t="s">
        <v>78</v>
      </c>
      <c r="AV566" s="13" t="s">
        <v>78</v>
      </c>
      <c r="AW566" s="13" t="s">
        <v>30</v>
      </c>
      <c r="AX566" s="13" t="s">
        <v>76</v>
      </c>
      <c r="AY566" s="207" t="s">
        <v>116</v>
      </c>
    </row>
    <row r="567" spans="1:65" s="2" customFormat="1" ht="16.5" customHeight="1">
      <c r="A567" s="37"/>
      <c r="B567" s="38"/>
      <c r="C567" s="222" t="s">
        <v>909</v>
      </c>
      <c r="D567" s="222" t="s">
        <v>358</v>
      </c>
      <c r="E567" s="223" t="s">
        <v>910</v>
      </c>
      <c r="F567" s="224" t="s">
        <v>911</v>
      </c>
      <c r="G567" s="225" t="s">
        <v>329</v>
      </c>
      <c r="H567" s="226">
        <v>0.007</v>
      </c>
      <c r="I567" s="227"/>
      <c r="J567" s="228">
        <f>ROUND(I567*H567,2)</f>
        <v>0</v>
      </c>
      <c r="K567" s="224" t="s">
        <v>123</v>
      </c>
      <c r="L567" s="229"/>
      <c r="M567" s="230" t="s">
        <v>19</v>
      </c>
      <c r="N567" s="231" t="s">
        <v>39</v>
      </c>
      <c r="O567" s="67"/>
      <c r="P567" s="185">
        <f>O567*H567</f>
        <v>0</v>
      </c>
      <c r="Q567" s="185">
        <v>1</v>
      </c>
      <c r="R567" s="185">
        <f>Q567*H567</f>
        <v>0.007</v>
      </c>
      <c r="S567" s="185">
        <v>0</v>
      </c>
      <c r="T567" s="186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187" t="s">
        <v>427</v>
      </c>
      <c r="AT567" s="187" t="s">
        <v>358</v>
      </c>
      <c r="AU567" s="187" t="s">
        <v>78</v>
      </c>
      <c r="AY567" s="20" t="s">
        <v>116</v>
      </c>
      <c r="BE567" s="188">
        <f>IF(N567="základní",J567,0)</f>
        <v>0</v>
      </c>
      <c r="BF567" s="188">
        <f>IF(N567="snížená",J567,0)</f>
        <v>0</v>
      </c>
      <c r="BG567" s="188">
        <f>IF(N567="zákl. přenesená",J567,0)</f>
        <v>0</v>
      </c>
      <c r="BH567" s="188">
        <f>IF(N567="sníž. přenesená",J567,0)</f>
        <v>0</v>
      </c>
      <c r="BI567" s="188">
        <f>IF(N567="nulová",J567,0)</f>
        <v>0</v>
      </c>
      <c r="BJ567" s="20" t="s">
        <v>76</v>
      </c>
      <c r="BK567" s="188">
        <f>ROUND(I567*H567,2)</f>
        <v>0</v>
      </c>
      <c r="BL567" s="20" t="s">
        <v>318</v>
      </c>
      <c r="BM567" s="187" t="s">
        <v>912</v>
      </c>
    </row>
    <row r="568" spans="1:47" s="2" customFormat="1" ht="12">
      <c r="A568" s="37"/>
      <c r="B568" s="38"/>
      <c r="C568" s="39"/>
      <c r="D568" s="189" t="s">
        <v>126</v>
      </c>
      <c r="E568" s="39"/>
      <c r="F568" s="190" t="s">
        <v>911</v>
      </c>
      <c r="G568" s="39"/>
      <c r="H568" s="39"/>
      <c r="I568" s="191"/>
      <c r="J568" s="39"/>
      <c r="K568" s="39"/>
      <c r="L568" s="42"/>
      <c r="M568" s="192"/>
      <c r="N568" s="193"/>
      <c r="O568" s="67"/>
      <c r="P568" s="67"/>
      <c r="Q568" s="67"/>
      <c r="R568" s="67"/>
      <c r="S568" s="67"/>
      <c r="T568" s="68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T568" s="20" t="s">
        <v>126</v>
      </c>
      <c r="AU568" s="20" t="s">
        <v>78</v>
      </c>
    </row>
    <row r="569" spans="2:51" s="13" customFormat="1" ht="12">
      <c r="B569" s="197"/>
      <c r="C569" s="198"/>
      <c r="D569" s="189" t="s">
        <v>174</v>
      </c>
      <c r="E569" s="198"/>
      <c r="F569" s="200" t="s">
        <v>913</v>
      </c>
      <c r="G569" s="198"/>
      <c r="H569" s="201">
        <v>0.007</v>
      </c>
      <c r="I569" s="202"/>
      <c r="J569" s="198"/>
      <c r="K569" s="198"/>
      <c r="L569" s="203"/>
      <c r="M569" s="204"/>
      <c r="N569" s="205"/>
      <c r="O569" s="205"/>
      <c r="P569" s="205"/>
      <c r="Q569" s="205"/>
      <c r="R569" s="205"/>
      <c r="S569" s="205"/>
      <c r="T569" s="206"/>
      <c r="AT569" s="207" t="s">
        <v>174</v>
      </c>
      <c r="AU569" s="207" t="s">
        <v>78</v>
      </c>
      <c r="AV569" s="13" t="s">
        <v>78</v>
      </c>
      <c r="AW569" s="13" t="s">
        <v>4</v>
      </c>
      <c r="AX569" s="13" t="s">
        <v>76</v>
      </c>
      <c r="AY569" s="207" t="s">
        <v>116</v>
      </c>
    </row>
    <row r="570" spans="1:65" s="2" customFormat="1" ht="24.2" customHeight="1">
      <c r="A570" s="37"/>
      <c r="B570" s="38"/>
      <c r="C570" s="176" t="s">
        <v>914</v>
      </c>
      <c r="D570" s="176" t="s">
        <v>119</v>
      </c>
      <c r="E570" s="177" t="s">
        <v>915</v>
      </c>
      <c r="F570" s="178" t="s">
        <v>916</v>
      </c>
      <c r="G570" s="179" t="s">
        <v>214</v>
      </c>
      <c r="H570" s="180">
        <v>81.8</v>
      </c>
      <c r="I570" s="181"/>
      <c r="J570" s="182">
        <f>ROUND(I570*H570,2)</f>
        <v>0</v>
      </c>
      <c r="K570" s="178" t="s">
        <v>123</v>
      </c>
      <c r="L570" s="42"/>
      <c r="M570" s="183" t="s">
        <v>19</v>
      </c>
      <c r="N570" s="184" t="s">
        <v>39</v>
      </c>
      <c r="O570" s="67"/>
      <c r="P570" s="185">
        <f>O570*H570</f>
        <v>0</v>
      </c>
      <c r="Q570" s="185">
        <v>0</v>
      </c>
      <c r="R570" s="185">
        <f>Q570*H570</f>
        <v>0</v>
      </c>
      <c r="S570" s="185">
        <v>0</v>
      </c>
      <c r="T570" s="186">
        <f>S570*H570</f>
        <v>0</v>
      </c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R570" s="187" t="s">
        <v>318</v>
      </c>
      <c r="AT570" s="187" t="s">
        <v>119</v>
      </c>
      <c r="AU570" s="187" t="s">
        <v>78</v>
      </c>
      <c r="AY570" s="20" t="s">
        <v>116</v>
      </c>
      <c r="BE570" s="188">
        <f>IF(N570="základní",J570,0)</f>
        <v>0</v>
      </c>
      <c r="BF570" s="188">
        <f>IF(N570="snížená",J570,0)</f>
        <v>0</v>
      </c>
      <c r="BG570" s="188">
        <f>IF(N570="zákl. přenesená",J570,0)</f>
        <v>0</v>
      </c>
      <c r="BH570" s="188">
        <f>IF(N570="sníž. přenesená",J570,0)</f>
        <v>0</v>
      </c>
      <c r="BI570" s="188">
        <f>IF(N570="nulová",J570,0)</f>
        <v>0</v>
      </c>
      <c r="BJ570" s="20" t="s">
        <v>76</v>
      </c>
      <c r="BK570" s="188">
        <f>ROUND(I570*H570,2)</f>
        <v>0</v>
      </c>
      <c r="BL570" s="20" t="s">
        <v>318</v>
      </c>
      <c r="BM570" s="187" t="s">
        <v>917</v>
      </c>
    </row>
    <row r="571" spans="1:47" s="2" customFormat="1" ht="19.5">
      <c r="A571" s="37"/>
      <c r="B571" s="38"/>
      <c r="C571" s="39"/>
      <c r="D571" s="189" t="s">
        <v>126</v>
      </c>
      <c r="E571" s="39"/>
      <c r="F571" s="190" t="s">
        <v>918</v>
      </c>
      <c r="G571" s="39"/>
      <c r="H571" s="39"/>
      <c r="I571" s="191"/>
      <c r="J571" s="39"/>
      <c r="K571" s="39"/>
      <c r="L571" s="42"/>
      <c r="M571" s="192"/>
      <c r="N571" s="193"/>
      <c r="O571" s="67"/>
      <c r="P571" s="67"/>
      <c r="Q571" s="67"/>
      <c r="R571" s="67"/>
      <c r="S571" s="67"/>
      <c r="T571" s="68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T571" s="20" t="s">
        <v>126</v>
      </c>
      <c r="AU571" s="20" t="s">
        <v>78</v>
      </c>
    </row>
    <row r="572" spans="1:47" s="2" customFormat="1" ht="12">
      <c r="A572" s="37"/>
      <c r="B572" s="38"/>
      <c r="C572" s="39"/>
      <c r="D572" s="194" t="s">
        <v>127</v>
      </c>
      <c r="E572" s="39"/>
      <c r="F572" s="195" t="s">
        <v>919</v>
      </c>
      <c r="G572" s="39"/>
      <c r="H572" s="39"/>
      <c r="I572" s="191"/>
      <c r="J572" s="39"/>
      <c r="K572" s="39"/>
      <c r="L572" s="42"/>
      <c r="M572" s="192"/>
      <c r="N572" s="193"/>
      <c r="O572" s="67"/>
      <c r="P572" s="67"/>
      <c r="Q572" s="67"/>
      <c r="R572" s="67"/>
      <c r="S572" s="67"/>
      <c r="T572" s="68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T572" s="20" t="s">
        <v>127</v>
      </c>
      <c r="AU572" s="20" t="s">
        <v>78</v>
      </c>
    </row>
    <row r="573" spans="2:51" s="13" customFormat="1" ht="12">
      <c r="B573" s="197"/>
      <c r="C573" s="198"/>
      <c r="D573" s="189" t="s">
        <v>174</v>
      </c>
      <c r="E573" s="199" t="s">
        <v>19</v>
      </c>
      <c r="F573" s="200" t="s">
        <v>920</v>
      </c>
      <c r="G573" s="198"/>
      <c r="H573" s="201">
        <v>81.8</v>
      </c>
      <c r="I573" s="202"/>
      <c r="J573" s="198"/>
      <c r="K573" s="198"/>
      <c r="L573" s="203"/>
      <c r="M573" s="204"/>
      <c r="N573" s="205"/>
      <c r="O573" s="205"/>
      <c r="P573" s="205"/>
      <c r="Q573" s="205"/>
      <c r="R573" s="205"/>
      <c r="S573" s="205"/>
      <c r="T573" s="206"/>
      <c r="AT573" s="207" t="s">
        <v>174</v>
      </c>
      <c r="AU573" s="207" t="s">
        <v>78</v>
      </c>
      <c r="AV573" s="13" t="s">
        <v>78</v>
      </c>
      <c r="AW573" s="13" t="s">
        <v>30</v>
      </c>
      <c r="AX573" s="13" t="s">
        <v>76</v>
      </c>
      <c r="AY573" s="207" t="s">
        <v>116</v>
      </c>
    </row>
    <row r="574" spans="1:65" s="2" customFormat="1" ht="16.5" customHeight="1">
      <c r="A574" s="37"/>
      <c r="B574" s="38"/>
      <c r="C574" s="222" t="s">
        <v>921</v>
      </c>
      <c r="D574" s="222" t="s">
        <v>358</v>
      </c>
      <c r="E574" s="223" t="s">
        <v>898</v>
      </c>
      <c r="F574" s="224" t="s">
        <v>899</v>
      </c>
      <c r="G574" s="225" t="s">
        <v>329</v>
      </c>
      <c r="H574" s="226">
        <v>0.025</v>
      </c>
      <c r="I574" s="227"/>
      <c r="J574" s="228">
        <f>ROUND(I574*H574,2)</f>
        <v>0</v>
      </c>
      <c r="K574" s="224" t="s">
        <v>123</v>
      </c>
      <c r="L574" s="229"/>
      <c r="M574" s="230" t="s">
        <v>19</v>
      </c>
      <c r="N574" s="231" t="s">
        <v>39</v>
      </c>
      <c r="O574" s="67"/>
      <c r="P574" s="185">
        <f>O574*H574</f>
        <v>0</v>
      </c>
      <c r="Q574" s="185">
        <v>1</v>
      </c>
      <c r="R574" s="185">
        <f>Q574*H574</f>
        <v>0.025</v>
      </c>
      <c r="S574" s="185">
        <v>0</v>
      </c>
      <c r="T574" s="186">
        <f>S574*H574</f>
        <v>0</v>
      </c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R574" s="187" t="s">
        <v>427</v>
      </c>
      <c r="AT574" s="187" t="s">
        <v>358</v>
      </c>
      <c r="AU574" s="187" t="s">
        <v>78</v>
      </c>
      <c r="AY574" s="20" t="s">
        <v>116</v>
      </c>
      <c r="BE574" s="188">
        <f>IF(N574="základní",J574,0)</f>
        <v>0</v>
      </c>
      <c r="BF574" s="188">
        <f>IF(N574="snížená",J574,0)</f>
        <v>0</v>
      </c>
      <c r="BG574" s="188">
        <f>IF(N574="zákl. přenesená",J574,0)</f>
        <v>0</v>
      </c>
      <c r="BH574" s="188">
        <f>IF(N574="sníž. přenesená",J574,0)</f>
        <v>0</v>
      </c>
      <c r="BI574" s="188">
        <f>IF(N574="nulová",J574,0)</f>
        <v>0</v>
      </c>
      <c r="BJ574" s="20" t="s">
        <v>76</v>
      </c>
      <c r="BK574" s="188">
        <f>ROUND(I574*H574,2)</f>
        <v>0</v>
      </c>
      <c r="BL574" s="20" t="s">
        <v>318</v>
      </c>
      <c r="BM574" s="187" t="s">
        <v>922</v>
      </c>
    </row>
    <row r="575" spans="1:47" s="2" customFormat="1" ht="12">
      <c r="A575" s="37"/>
      <c r="B575" s="38"/>
      <c r="C575" s="39"/>
      <c r="D575" s="189" t="s">
        <v>126</v>
      </c>
      <c r="E575" s="39"/>
      <c r="F575" s="190" t="s">
        <v>899</v>
      </c>
      <c r="G575" s="39"/>
      <c r="H575" s="39"/>
      <c r="I575" s="191"/>
      <c r="J575" s="39"/>
      <c r="K575" s="39"/>
      <c r="L575" s="42"/>
      <c r="M575" s="192"/>
      <c r="N575" s="193"/>
      <c r="O575" s="67"/>
      <c r="P575" s="67"/>
      <c r="Q575" s="67"/>
      <c r="R575" s="67"/>
      <c r="S575" s="67"/>
      <c r="T575" s="68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T575" s="20" t="s">
        <v>126</v>
      </c>
      <c r="AU575" s="20" t="s">
        <v>78</v>
      </c>
    </row>
    <row r="576" spans="1:47" s="2" customFormat="1" ht="19.5">
      <c r="A576" s="37"/>
      <c r="B576" s="38"/>
      <c r="C576" s="39"/>
      <c r="D576" s="189" t="s">
        <v>129</v>
      </c>
      <c r="E576" s="39"/>
      <c r="F576" s="196" t="s">
        <v>923</v>
      </c>
      <c r="G576" s="39"/>
      <c r="H576" s="39"/>
      <c r="I576" s="191"/>
      <c r="J576" s="39"/>
      <c r="K576" s="39"/>
      <c r="L576" s="42"/>
      <c r="M576" s="192"/>
      <c r="N576" s="193"/>
      <c r="O576" s="67"/>
      <c r="P576" s="67"/>
      <c r="Q576" s="67"/>
      <c r="R576" s="67"/>
      <c r="S576" s="67"/>
      <c r="T576" s="68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T576" s="20" t="s">
        <v>129</v>
      </c>
      <c r="AU576" s="20" t="s">
        <v>78</v>
      </c>
    </row>
    <row r="577" spans="2:51" s="13" customFormat="1" ht="12">
      <c r="B577" s="197"/>
      <c r="C577" s="198"/>
      <c r="D577" s="189" t="s">
        <v>174</v>
      </c>
      <c r="E577" s="199" t="s">
        <v>19</v>
      </c>
      <c r="F577" s="200" t="s">
        <v>924</v>
      </c>
      <c r="G577" s="198"/>
      <c r="H577" s="201">
        <v>81.8</v>
      </c>
      <c r="I577" s="202"/>
      <c r="J577" s="198"/>
      <c r="K577" s="198"/>
      <c r="L577" s="203"/>
      <c r="M577" s="204"/>
      <c r="N577" s="205"/>
      <c r="O577" s="205"/>
      <c r="P577" s="205"/>
      <c r="Q577" s="205"/>
      <c r="R577" s="205"/>
      <c r="S577" s="205"/>
      <c r="T577" s="206"/>
      <c r="AT577" s="207" t="s">
        <v>174</v>
      </c>
      <c r="AU577" s="207" t="s">
        <v>78</v>
      </c>
      <c r="AV577" s="13" t="s">
        <v>78</v>
      </c>
      <c r="AW577" s="13" t="s">
        <v>30</v>
      </c>
      <c r="AX577" s="13" t="s">
        <v>76</v>
      </c>
      <c r="AY577" s="207" t="s">
        <v>116</v>
      </c>
    </row>
    <row r="578" spans="2:51" s="13" customFormat="1" ht="12">
      <c r="B578" s="197"/>
      <c r="C578" s="198"/>
      <c r="D578" s="189" t="s">
        <v>174</v>
      </c>
      <c r="E578" s="198"/>
      <c r="F578" s="200" t="s">
        <v>925</v>
      </c>
      <c r="G578" s="198"/>
      <c r="H578" s="201">
        <v>0.025</v>
      </c>
      <c r="I578" s="202"/>
      <c r="J578" s="198"/>
      <c r="K578" s="198"/>
      <c r="L578" s="203"/>
      <c r="M578" s="204"/>
      <c r="N578" s="205"/>
      <c r="O578" s="205"/>
      <c r="P578" s="205"/>
      <c r="Q578" s="205"/>
      <c r="R578" s="205"/>
      <c r="S578" s="205"/>
      <c r="T578" s="206"/>
      <c r="AT578" s="207" t="s">
        <v>174</v>
      </c>
      <c r="AU578" s="207" t="s">
        <v>78</v>
      </c>
      <c r="AV578" s="13" t="s">
        <v>78</v>
      </c>
      <c r="AW578" s="13" t="s">
        <v>4</v>
      </c>
      <c r="AX578" s="13" t="s">
        <v>76</v>
      </c>
      <c r="AY578" s="207" t="s">
        <v>116</v>
      </c>
    </row>
    <row r="579" spans="1:65" s="2" customFormat="1" ht="24.2" customHeight="1">
      <c r="A579" s="37"/>
      <c r="B579" s="38"/>
      <c r="C579" s="176" t="s">
        <v>926</v>
      </c>
      <c r="D579" s="176" t="s">
        <v>119</v>
      </c>
      <c r="E579" s="177" t="s">
        <v>927</v>
      </c>
      <c r="F579" s="178" t="s">
        <v>928</v>
      </c>
      <c r="G579" s="179" t="s">
        <v>214</v>
      </c>
      <c r="H579" s="180">
        <v>163.6</v>
      </c>
      <c r="I579" s="181"/>
      <c r="J579" s="182">
        <f>ROUND(I579*H579,2)</f>
        <v>0</v>
      </c>
      <c r="K579" s="178" t="s">
        <v>123</v>
      </c>
      <c r="L579" s="42"/>
      <c r="M579" s="183" t="s">
        <v>19</v>
      </c>
      <c r="N579" s="184" t="s">
        <v>39</v>
      </c>
      <c r="O579" s="67"/>
      <c r="P579" s="185">
        <f>O579*H579</f>
        <v>0</v>
      </c>
      <c r="Q579" s="185">
        <v>0</v>
      </c>
      <c r="R579" s="185">
        <f>Q579*H579</f>
        <v>0</v>
      </c>
      <c r="S579" s="185">
        <v>0</v>
      </c>
      <c r="T579" s="186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187" t="s">
        <v>318</v>
      </c>
      <c r="AT579" s="187" t="s">
        <v>119</v>
      </c>
      <c r="AU579" s="187" t="s">
        <v>78</v>
      </c>
      <c r="AY579" s="20" t="s">
        <v>116</v>
      </c>
      <c r="BE579" s="188">
        <f>IF(N579="základní",J579,0)</f>
        <v>0</v>
      </c>
      <c r="BF579" s="188">
        <f>IF(N579="snížená",J579,0)</f>
        <v>0</v>
      </c>
      <c r="BG579" s="188">
        <f>IF(N579="zákl. přenesená",J579,0)</f>
        <v>0</v>
      </c>
      <c r="BH579" s="188">
        <f>IF(N579="sníž. přenesená",J579,0)</f>
        <v>0</v>
      </c>
      <c r="BI579" s="188">
        <f>IF(N579="nulová",J579,0)</f>
        <v>0</v>
      </c>
      <c r="BJ579" s="20" t="s">
        <v>76</v>
      </c>
      <c r="BK579" s="188">
        <f>ROUND(I579*H579,2)</f>
        <v>0</v>
      </c>
      <c r="BL579" s="20" t="s">
        <v>318</v>
      </c>
      <c r="BM579" s="187" t="s">
        <v>929</v>
      </c>
    </row>
    <row r="580" spans="1:47" s="2" customFormat="1" ht="19.5">
      <c r="A580" s="37"/>
      <c r="B580" s="38"/>
      <c r="C580" s="39"/>
      <c r="D580" s="189" t="s">
        <v>126</v>
      </c>
      <c r="E580" s="39"/>
      <c r="F580" s="190" t="s">
        <v>930</v>
      </c>
      <c r="G580" s="39"/>
      <c r="H580" s="39"/>
      <c r="I580" s="191"/>
      <c r="J580" s="39"/>
      <c r="K580" s="39"/>
      <c r="L580" s="42"/>
      <c r="M580" s="192"/>
      <c r="N580" s="193"/>
      <c r="O580" s="67"/>
      <c r="P580" s="67"/>
      <c r="Q580" s="67"/>
      <c r="R580" s="67"/>
      <c r="S580" s="67"/>
      <c r="T580" s="68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T580" s="20" t="s">
        <v>126</v>
      </c>
      <c r="AU580" s="20" t="s">
        <v>78</v>
      </c>
    </row>
    <row r="581" spans="1:47" s="2" customFormat="1" ht="12">
      <c r="A581" s="37"/>
      <c r="B581" s="38"/>
      <c r="C581" s="39"/>
      <c r="D581" s="194" t="s">
        <v>127</v>
      </c>
      <c r="E581" s="39"/>
      <c r="F581" s="195" t="s">
        <v>931</v>
      </c>
      <c r="G581" s="39"/>
      <c r="H581" s="39"/>
      <c r="I581" s="191"/>
      <c r="J581" s="39"/>
      <c r="K581" s="39"/>
      <c r="L581" s="42"/>
      <c r="M581" s="192"/>
      <c r="N581" s="193"/>
      <c r="O581" s="67"/>
      <c r="P581" s="67"/>
      <c r="Q581" s="67"/>
      <c r="R581" s="67"/>
      <c r="S581" s="67"/>
      <c r="T581" s="68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T581" s="20" t="s">
        <v>127</v>
      </c>
      <c r="AU581" s="20" t="s">
        <v>78</v>
      </c>
    </row>
    <row r="582" spans="2:51" s="13" customFormat="1" ht="12">
      <c r="B582" s="197"/>
      <c r="C582" s="198"/>
      <c r="D582" s="189" t="s">
        <v>174</v>
      </c>
      <c r="E582" s="199" t="s">
        <v>19</v>
      </c>
      <c r="F582" s="200" t="s">
        <v>932</v>
      </c>
      <c r="G582" s="198"/>
      <c r="H582" s="201">
        <v>163.6</v>
      </c>
      <c r="I582" s="202"/>
      <c r="J582" s="198"/>
      <c r="K582" s="198"/>
      <c r="L582" s="203"/>
      <c r="M582" s="204"/>
      <c r="N582" s="205"/>
      <c r="O582" s="205"/>
      <c r="P582" s="205"/>
      <c r="Q582" s="205"/>
      <c r="R582" s="205"/>
      <c r="S582" s="205"/>
      <c r="T582" s="206"/>
      <c r="AT582" s="207" t="s">
        <v>174</v>
      </c>
      <c r="AU582" s="207" t="s">
        <v>78</v>
      </c>
      <c r="AV582" s="13" t="s">
        <v>78</v>
      </c>
      <c r="AW582" s="13" t="s">
        <v>30</v>
      </c>
      <c r="AX582" s="13" t="s">
        <v>76</v>
      </c>
      <c r="AY582" s="207" t="s">
        <v>116</v>
      </c>
    </row>
    <row r="583" spans="1:65" s="2" customFormat="1" ht="16.5" customHeight="1">
      <c r="A583" s="37"/>
      <c r="B583" s="38"/>
      <c r="C583" s="222" t="s">
        <v>933</v>
      </c>
      <c r="D583" s="222" t="s">
        <v>358</v>
      </c>
      <c r="E583" s="223" t="s">
        <v>910</v>
      </c>
      <c r="F583" s="224" t="s">
        <v>911</v>
      </c>
      <c r="G583" s="225" t="s">
        <v>329</v>
      </c>
      <c r="H583" s="226">
        <v>0.057</v>
      </c>
      <c r="I583" s="227"/>
      <c r="J583" s="228">
        <f>ROUND(I583*H583,2)</f>
        <v>0</v>
      </c>
      <c r="K583" s="224" t="s">
        <v>123</v>
      </c>
      <c r="L583" s="229"/>
      <c r="M583" s="230" t="s">
        <v>19</v>
      </c>
      <c r="N583" s="231" t="s">
        <v>39</v>
      </c>
      <c r="O583" s="67"/>
      <c r="P583" s="185">
        <f>O583*H583</f>
        <v>0</v>
      </c>
      <c r="Q583" s="185">
        <v>1</v>
      </c>
      <c r="R583" s="185">
        <f>Q583*H583</f>
        <v>0.057</v>
      </c>
      <c r="S583" s="185">
        <v>0</v>
      </c>
      <c r="T583" s="186">
        <f>S583*H583</f>
        <v>0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187" t="s">
        <v>427</v>
      </c>
      <c r="AT583" s="187" t="s">
        <v>358</v>
      </c>
      <c r="AU583" s="187" t="s">
        <v>78</v>
      </c>
      <c r="AY583" s="20" t="s">
        <v>116</v>
      </c>
      <c r="BE583" s="188">
        <f>IF(N583="základní",J583,0)</f>
        <v>0</v>
      </c>
      <c r="BF583" s="188">
        <f>IF(N583="snížená",J583,0)</f>
        <v>0</v>
      </c>
      <c r="BG583" s="188">
        <f>IF(N583="zákl. přenesená",J583,0)</f>
        <v>0</v>
      </c>
      <c r="BH583" s="188">
        <f>IF(N583="sníž. přenesená",J583,0)</f>
        <v>0</v>
      </c>
      <c r="BI583" s="188">
        <f>IF(N583="nulová",J583,0)</f>
        <v>0</v>
      </c>
      <c r="BJ583" s="20" t="s">
        <v>76</v>
      </c>
      <c r="BK583" s="188">
        <f>ROUND(I583*H583,2)</f>
        <v>0</v>
      </c>
      <c r="BL583" s="20" t="s">
        <v>318</v>
      </c>
      <c r="BM583" s="187" t="s">
        <v>934</v>
      </c>
    </row>
    <row r="584" spans="1:47" s="2" customFormat="1" ht="12">
      <c r="A584" s="37"/>
      <c r="B584" s="38"/>
      <c r="C584" s="39"/>
      <c r="D584" s="189" t="s">
        <v>126</v>
      </c>
      <c r="E584" s="39"/>
      <c r="F584" s="190" t="s">
        <v>911</v>
      </c>
      <c r="G584" s="39"/>
      <c r="H584" s="39"/>
      <c r="I584" s="191"/>
      <c r="J584" s="39"/>
      <c r="K584" s="39"/>
      <c r="L584" s="42"/>
      <c r="M584" s="192"/>
      <c r="N584" s="193"/>
      <c r="O584" s="67"/>
      <c r="P584" s="67"/>
      <c r="Q584" s="67"/>
      <c r="R584" s="67"/>
      <c r="S584" s="67"/>
      <c r="T584" s="68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T584" s="20" t="s">
        <v>126</v>
      </c>
      <c r="AU584" s="20" t="s">
        <v>78</v>
      </c>
    </row>
    <row r="585" spans="2:51" s="13" customFormat="1" ht="12">
      <c r="B585" s="197"/>
      <c r="C585" s="198"/>
      <c r="D585" s="189" t="s">
        <v>174</v>
      </c>
      <c r="E585" s="199" t="s">
        <v>19</v>
      </c>
      <c r="F585" s="200" t="s">
        <v>935</v>
      </c>
      <c r="G585" s="198"/>
      <c r="H585" s="201">
        <v>163.6</v>
      </c>
      <c r="I585" s="202"/>
      <c r="J585" s="198"/>
      <c r="K585" s="198"/>
      <c r="L585" s="203"/>
      <c r="M585" s="204"/>
      <c r="N585" s="205"/>
      <c r="O585" s="205"/>
      <c r="P585" s="205"/>
      <c r="Q585" s="205"/>
      <c r="R585" s="205"/>
      <c r="S585" s="205"/>
      <c r="T585" s="206"/>
      <c r="AT585" s="207" t="s">
        <v>174</v>
      </c>
      <c r="AU585" s="207" t="s">
        <v>78</v>
      </c>
      <c r="AV585" s="13" t="s">
        <v>78</v>
      </c>
      <c r="AW585" s="13" t="s">
        <v>30</v>
      </c>
      <c r="AX585" s="13" t="s">
        <v>76</v>
      </c>
      <c r="AY585" s="207" t="s">
        <v>116</v>
      </c>
    </row>
    <row r="586" spans="2:51" s="13" customFormat="1" ht="12">
      <c r="B586" s="197"/>
      <c r="C586" s="198"/>
      <c r="D586" s="189" t="s">
        <v>174</v>
      </c>
      <c r="E586" s="198"/>
      <c r="F586" s="200" t="s">
        <v>936</v>
      </c>
      <c r="G586" s="198"/>
      <c r="H586" s="201">
        <v>0.057</v>
      </c>
      <c r="I586" s="202"/>
      <c r="J586" s="198"/>
      <c r="K586" s="198"/>
      <c r="L586" s="203"/>
      <c r="M586" s="204"/>
      <c r="N586" s="205"/>
      <c r="O586" s="205"/>
      <c r="P586" s="205"/>
      <c r="Q586" s="205"/>
      <c r="R586" s="205"/>
      <c r="S586" s="205"/>
      <c r="T586" s="206"/>
      <c r="AT586" s="207" t="s">
        <v>174</v>
      </c>
      <c r="AU586" s="207" t="s">
        <v>78</v>
      </c>
      <c r="AV586" s="13" t="s">
        <v>78</v>
      </c>
      <c r="AW586" s="13" t="s">
        <v>4</v>
      </c>
      <c r="AX586" s="13" t="s">
        <v>76</v>
      </c>
      <c r="AY586" s="207" t="s">
        <v>116</v>
      </c>
    </row>
    <row r="587" spans="1:65" s="2" customFormat="1" ht="24.2" customHeight="1">
      <c r="A587" s="37"/>
      <c r="B587" s="38"/>
      <c r="C587" s="176" t="s">
        <v>937</v>
      </c>
      <c r="D587" s="176" t="s">
        <v>119</v>
      </c>
      <c r="E587" s="177" t="s">
        <v>938</v>
      </c>
      <c r="F587" s="178" t="s">
        <v>939</v>
      </c>
      <c r="G587" s="179" t="s">
        <v>214</v>
      </c>
      <c r="H587" s="180">
        <v>9.6</v>
      </c>
      <c r="I587" s="181"/>
      <c r="J587" s="182">
        <f>ROUND(I587*H587,2)</f>
        <v>0</v>
      </c>
      <c r="K587" s="178" t="s">
        <v>123</v>
      </c>
      <c r="L587" s="42"/>
      <c r="M587" s="183" t="s">
        <v>19</v>
      </c>
      <c r="N587" s="184" t="s">
        <v>39</v>
      </c>
      <c r="O587" s="67"/>
      <c r="P587" s="185">
        <f>O587*H587</f>
        <v>0</v>
      </c>
      <c r="Q587" s="185">
        <v>0</v>
      </c>
      <c r="R587" s="185">
        <f>Q587*H587</f>
        <v>0</v>
      </c>
      <c r="S587" s="185">
        <v>0</v>
      </c>
      <c r="T587" s="186">
        <f>S587*H587</f>
        <v>0</v>
      </c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R587" s="187" t="s">
        <v>318</v>
      </c>
      <c r="AT587" s="187" t="s">
        <v>119</v>
      </c>
      <c r="AU587" s="187" t="s">
        <v>78</v>
      </c>
      <c r="AY587" s="20" t="s">
        <v>116</v>
      </c>
      <c r="BE587" s="188">
        <f>IF(N587="základní",J587,0)</f>
        <v>0</v>
      </c>
      <c r="BF587" s="188">
        <f>IF(N587="snížená",J587,0)</f>
        <v>0</v>
      </c>
      <c r="BG587" s="188">
        <f>IF(N587="zákl. přenesená",J587,0)</f>
        <v>0</v>
      </c>
      <c r="BH587" s="188">
        <f>IF(N587="sníž. přenesená",J587,0)</f>
        <v>0</v>
      </c>
      <c r="BI587" s="188">
        <f>IF(N587="nulová",J587,0)</f>
        <v>0</v>
      </c>
      <c r="BJ587" s="20" t="s">
        <v>76</v>
      </c>
      <c r="BK587" s="188">
        <f>ROUND(I587*H587,2)</f>
        <v>0</v>
      </c>
      <c r="BL587" s="20" t="s">
        <v>318</v>
      </c>
      <c r="BM587" s="187" t="s">
        <v>940</v>
      </c>
    </row>
    <row r="588" spans="1:47" s="2" customFormat="1" ht="19.5">
      <c r="A588" s="37"/>
      <c r="B588" s="38"/>
      <c r="C588" s="39"/>
      <c r="D588" s="189" t="s">
        <v>126</v>
      </c>
      <c r="E588" s="39"/>
      <c r="F588" s="190" t="s">
        <v>941</v>
      </c>
      <c r="G588" s="39"/>
      <c r="H588" s="39"/>
      <c r="I588" s="191"/>
      <c r="J588" s="39"/>
      <c r="K588" s="39"/>
      <c r="L588" s="42"/>
      <c r="M588" s="192"/>
      <c r="N588" s="193"/>
      <c r="O588" s="67"/>
      <c r="P588" s="67"/>
      <c r="Q588" s="67"/>
      <c r="R588" s="67"/>
      <c r="S588" s="67"/>
      <c r="T588" s="68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T588" s="20" t="s">
        <v>126</v>
      </c>
      <c r="AU588" s="20" t="s">
        <v>78</v>
      </c>
    </row>
    <row r="589" spans="1:47" s="2" customFormat="1" ht="12">
      <c r="A589" s="37"/>
      <c r="B589" s="38"/>
      <c r="C589" s="39"/>
      <c r="D589" s="194" t="s">
        <v>127</v>
      </c>
      <c r="E589" s="39"/>
      <c r="F589" s="195" t="s">
        <v>942</v>
      </c>
      <c r="G589" s="39"/>
      <c r="H589" s="39"/>
      <c r="I589" s="191"/>
      <c r="J589" s="39"/>
      <c r="K589" s="39"/>
      <c r="L589" s="42"/>
      <c r="M589" s="192"/>
      <c r="N589" s="193"/>
      <c r="O589" s="67"/>
      <c r="P589" s="67"/>
      <c r="Q589" s="67"/>
      <c r="R589" s="67"/>
      <c r="S589" s="67"/>
      <c r="T589" s="68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T589" s="20" t="s">
        <v>127</v>
      </c>
      <c r="AU589" s="20" t="s">
        <v>78</v>
      </c>
    </row>
    <row r="590" spans="2:51" s="13" customFormat="1" ht="12">
      <c r="B590" s="197"/>
      <c r="C590" s="198"/>
      <c r="D590" s="189" t="s">
        <v>174</v>
      </c>
      <c r="E590" s="199" t="s">
        <v>19</v>
      </c>
      <c r="F590" s="200" t="s">
        <v>896</v>
      </c>
      <c r="G590" s="198"/>
      <c r="H590" s="201">
        <v>9.6</v>
      </c>
      <c r="I590" s="202"/>
      <c r="J590" s="198"/>
      <c r="K590" s="198"/>
      <c r="L590" s="203"/>
      <c r="M590" s="204"/>
      <c r="N590" s="205"/>
      <c r="O590" s="205"/>
      <c r="P590" s="205"/>
      <c r="Q590" s="205"/>
      <c r="R590" s="205"/>
      <c r="S590" s="205"/>
      <c r="T590" s="206"/>
      <c r="AT590" s="207" t="s">
        <v>174</v>
      </c>
      <c r="AU590" s="207" t="s">
        <v>78</v>
      </c>
      <c r="AV590" s="13" t="s">
        <v>78</v>
      </c>
      <c r="AW590" s="13" t="s">
        <v>30</v>
      </c>
      <c r="AX590" s="13" t="s">
        <v>76</v>
      </c>
      <c r="AY590" s="207" t="s">
        <v>116</v>
      </c>
    </row>
    <row r="591" spans="1:65" s="2" customFormat="1" ht="24.2" customHeight="1">
      <c r="A591" s="37"/>
      <c r="B591" s="38"/>
      <c r="C591" s="222" t="s">
        <v>943</v>
      </c>
      <c r="D591" s="222" t="s">
        <v>358</v>
      </c>
      <c r="E591" s="223" t="s">
        <v>944</v>
      </c>
      <c r="F591" s="224" t="s">
        <v>945</v>
      </c>
      <c r="G591" s="225" t="s">
        <v>214</v>
      </c>
      <c r="H591" s="226">
        <v>10.08</v>
      </c>
      <c r="I591" s="227"/>
      <c r="J591" s="228">
        <f>ROUND(I591*H591,2)</f>
        <v>0</v>
      </c>
      <c r="K591" s="224" t="s">
        <v>123</v>
      </c>
      <c r="L591" s="229"/>
      <c r="M591" s="230" t="s">
        <v>19</v>
      </c>
      <c r="N591" s="231" t="s">
        <v>39</v>
      </c>
      <c r="O591" s="67"/>
      <c r="P591" s="185">
        <f>O591*H591</f>
        <v>0</v>
      </c>
      <c r="Q591" s="185">
        <v>0.0001</v>
      </c>
      <c r="R591" s="185">
        <f>Q591*H591</f>
        <v>0.001008</v>
      </c>
      <c r="S591" s="185">
        <v>0</v>
      </c>
      <c r="T591" s="186">
        <f>S591*H591</f>
        <v>0</v>
      </c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R591" s="187" t="s">
        <v>427</v>
      </c>
      <c r="AT591" s="187" t="s">
        <v>358</v>
      </c>
      <c r="AU591" s="187" t="s">
        <v>78</v>
      </c>
      <c r="AY591" s="20" t="s">
        <v>116</v>
      </c>
      <c r="BE591" s="188">
        <f>IF(N591="základní",J591,0)</f>
        <v>0</v>
      </c>
      <c r="BF591" s="188">
        <f>IF(N591="snížená",J591,0)</f>
        <v>0</v>
      </c>
      <c r="BG591" s="188">
        <f>IF(N591="zákl. přenesená",J591,0)</f>
        <v>0</v>
      </c>
      <c r="BH591" s="188">
        <f>IF(N591="sníž. přenesená",J591,0)</f>
        <v>0</v>
      </c>
      <c r="BI591" s="188">
        <f>IF(N591="nulová",J591,0)</f>
        <v>0</v>
      </c>
      <c r="BJ591" s="20" t="s">
        <v>76</v>
      </c>
      <c r="BK591" s="188">
        <f>ROUND(I591*H591,2)</f>
        <v>0</v>
      </c>
      <c r="BL591" s="20" t="s">
        <v>318</v>
      </c>
      <c r="BM591" s="187" t="s">
        <v>946</v>
      </c>
    </row>
    <row r="592" spans="1:47" s="2" customFormat="1" ht="19.5">
      <c r="A592" s="37"/>
      <c r="B592" s="38"/>
      <c r="C592" s="39"/>
      <c r="D592" s="189" t="s">
        <v>126</v>
      </c>
      <c r="E592" s="39"/>
      <c r="F592" s="190" t="s">
        <v>945</v>
      </c>
      <c r="G592" s="39"/>
      <c r="H592" s="39"/>
      <c r="I592" s="191"/>
      <c r="J592" s="39"/>
      <c r="K592" s="39"/>
      <c r="L592" s="42"/>
      <c r="M592" s="192"/>
      <c r="N592" s="193"/>
      <c r="O592" s="67"/>
      <c r="P592" s="67"/>
      <c r="Q592" s="67"/>
      <c r="R592" s="67"/>
      <c r="S592" s="67"/>
      <c r="T592" s="68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T592" s="20" t="s">
        <v>126</v>
      </c>
      <c r="AU592" s="20" t="s">
        <v>78</v>
      </c>
    </row>
    <row r="593" spans="2:51" s="13" customFormat="1" ht="12">
      <c r="B593" s="197"/>
      <c r="C593" s="198"/>
      <c r="D593" s="189" t="s">
        <v>174</v>
      </c>
      <c r="E593" s="198"/>
      <c r="F593" s="200" t="s">
        <v>947</v>
      </c>
      <c r="G593" s="198"/>
      <c r="H593" s="201">
        <v>10.08</v>
      </c>
      <c r="I593" s="202"/>
      <c r="J593" s="198"/>
      <c r="K593" s="198"/>
      <c r="L593" s="203"/>
      <c r="M593" s="204"/>
      <c r="N593" s="205"/>
      <c r="O593" s="205"/>
      <c r="P593" s="205"/>
      <c r="Q593" s="205"/>
      <c r="R593" s="205"/>
      <c r="S593" s="205"/>
      <c r="T593" s="206"/>
      <c r="AT593" s="207" t="s">
        <v>174</v>
      </c>
      <c r="AU593" s="207" t="s">
        <v>78</v>
      </c>
      <c r="AV593" s="13" t="s">
        <v>78</v>
      </c>
      <c r="AW593" s="13" t="s">
        <v>4</v>
      </c>
      <c r="AX593" s="13" t="s">
        <v>76</v>
      </c>
      <c r="AY593" s="207" t="s">
        <v>116</v>
      </c>
    </row>
    <row r="594" spans="1:65" s="2" customFormat="1" ht="24.2" customHeight="1">
      <c r="A594" s="37"/>
      <c r="B594" s="38"/>
      <c r="C594" s="176" t="s">
        <v>948</v>
      </c>
      <c r="D594" s="176" t="s">
        <v>119</v>
      </c>
      <c r="E594" s="177" t="s">
        <v>949</v>
      </c>
      <c r="F594" s="178" t="s">
        <v>950</v>
      </c>
      <c r="G594" s="179" t="s">
        <v>214</v>
      </c>
      <c r="H594" s="180">
        <v>81.8</v>
      </c>
      <c r="I594" s="181"/>
      <c r="J594" s="182">
        <f>ROUND(I594*H594,2)</f>
        <v>0</v>
      </c>
      <c r="K594" s="178" t="s">
        <v>123</v>
      </c>
      <c r="L594" s="42"/>
      <c r="M594" s="183" t="s">
        <v>19</v>
      </c>
      <c r="N594" s="184" t="s">
        <v>39</v>
      </c>
      <c r="O594" s="67"/>
      <c r="P594" s="185">
        <f>O594*H594</f>
        <v>0</v>
      </c>
      <c r="Q594" s="185">
        <v>0</v>
      </c>
      <c r="R594" s="185">
        <f>Q594*H594</f>
        <v>0</v>
      </c>
      <c r="S594" s="185">
        <v>0</v>
      </c>
      <c r="T594" s="186">
        <f>S594*H594</f>
        <v>0</v>
      </c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R594" s="187" t="s">
        <v>318</v>
      </c>
      <c r="AT594" s="187" t="s">
        <v>119</v>
      </c>
      <c r="AU594" s="187" t="s">
        <v>78</v>
      </c>
      <c r="AY594" s="20" t="s">
        <v>116</v>
      </c>
      <c r="BE594" s="188">
        <f>IF(N594="základní",J594,0)</f>
        <v>0</v>
      </c>
      <c r="BF594" s="188">
        <f>IF(N594="snížená",J594,0)</f>
        <v>0</v>
      </c>
      <c r="BG594" s="188">
        <f>IF(N594="zákl. přenesená",J594,0)</f>
        <v>0</v>
      </c>
      <c r="BH594" s="188">
        <f>IF(N594="sníž. přenesená",J594,0)</f>
        <v>0</v>
      </c>
      <c r="BI594" s="188">
        <f>IF(N594="nulová",J594,0)</f>
        <v>0</v>
      </c>
      <c r="BJ594" s="20" t="s">
        <v>76</v>
      </c>
      <c r="BK594" s="188">
        <f>ROUND(I594*H594,2)</f>
        <v>0</v>
      </c>
      <c r="BL594" s="20" t="s">
        <v>318</v>
      </c>
      <c r="BM594" s="187" t="s">
        <v>951</v>
      </c>
    </row>
    <row r="595" spans="1:47" s="2" customFormat="1" ht="19.5">
      <c r="A595" s="37"/>
      <c r="B595" s="38"/>
      <c r="C595" s="39"/>
      <c r="D595" s="189" t="s">
        <v>126</v>
      </c>
      <c r="E595" s="39"/>
      <c r="F595" s="190" t="s">
        <v>952</v>
      </c>
      <c r="G595" s="39"/>
      <c r="H595" s="39"/>
      <c r="I595" s="191"/>
      <c r="J595" s="39"/>
      <c r="K595" s="39"/>
      <c r="L595" s="42"/>
      <c r="M595" s="192"/>
      <c r="N595" s="193"/>
      <c r="O595" s="67"/>
      <c r="P595" s="67"/>
      <c r="Q595" s="67"/>
      <c r="R595" s="67"/>
      <c r="S595" s="67"/>
      <c r="T595" s="68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T595" s="20" t="s">
        <v>126</v>
      </c>
      <c r="AU595" s="20" t="s">
        <v>78</v>
      </c>
    </row>
    <row r="596" spans="1:47" s="2" customFormat="1" ht="12">
      <c r="A596" s="37"/>
      <c r="B596" s="38"/>
      <c r="C596" s="39"/>
      <c r="D596" s="194" t="s">
        <v>127</v>
      </c>
      <c r="E596" s="39"/>
      <c r="F596" s="195" t="s">
        <v>953</v>
      </c>
      <c r="G596" s="39"/>
      <c r="H596" s="39"/>
      <c r="I596" s="191"/>
      <c r="J596" s="39"/>
      <c r="K596" s="39"/>
      <c r="L596" s="42"/>
      <c r="M596" s="192"/>
      <c r="N596" s="193"/>
      <c r="O596" s="67"/>
      <c r="P596" s="67"/>
      <c r="Q596" s="67"/>
      <c r="R596" s="67"/>
      <c r="S596" s="67"/>
      <c r="T596" s="68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T596" s="20" t="s">
        <v>127</v>
      </c>
      <c r="AU596" s="20" t="s">
        <v>78</v>
      </c>
    </row>
    <row r="597" spans="2:51" s="13" customFormat="1" ht="12">
      <c r="B597" s="197"/>
      <c r="C597" s="198"/>
      <c r="D597" s="189" t="s">
        <v>174</v>
      </c>
      <c r="E597" s="199" t="s">
        <v>19</v>
      </c>
      <c r="F597" s="200" t="s">
        <v>920</v>
      </c>
      <c r="G597" s="198"/>
      <c r="H597" s="201">
        <v>81.8</v>
      </c>
      <c r="I597" s="202"/>
      <c r="J597" s="198"/>
      <c r="K597" s="198"/>
      <c r="L597" s="203"/>
      <c r="M597" s="204"/>
      <c r="N597" s="205"/>
      <c r="O597" s="205"/>
      <c r="P597" s="205"/>
      <c r="Q597" s="205"/>
      <c r="R597" s="205"/>
      <c r="S597" s="205"/>
      <c r="T597" s="206"/>
      <c r="AT597" s="207" t="s">
        <v>174</v>
      </c>
      <c r="AU597" s="207" t="s">
        <v>78</v>
      </c>
      <c r="AV597" s="13" t="s">
        <v>78</v>
      </c>
      <c r="AW597" s="13" t="s">
        <v>30</v>
      </c>
      <c r="AX597" s="13" t="s">
        <v>76</v>
      </c>
      <c r="AY597" s="207" t="s">
        <v>116</v>
      </c>
    </row>
    <row r="598" spans="1:65" s="2" customFormat="1" ht="24.2" customHeight="1">
      <c r="A598" s="37"/>
      <c r="B598" s="38"/>
      <c r="C598" s="222" t="s">
        <v>954</v>
      </c>
      <c r="D598" s="222" t="s">
        <v>358</v>
      </c>
      <c r="E598" s="223" t="s">
        <v>944</v>
      </c>
      <c r="F598" s="224" t="s">
        <v>945</v>
      </c>
      <c r="G598" s="225" t="s">
        <v>214</v>
      </c>
      <c r="H598" s="226">
        <v>85.89</v>
      </c>
      <c r="I598" s="227"/>
      <c r="J598" s="228">
        <f>ROUND(I598*H598,2)</f>
        <v>0</v>
      </c>
      <c r="K598" s="224" t="s">
        <v>123</v>
      </c>
      <c r="L598" s="229"/>
      <c r="M598" s="230" t="s">
        <v>19</v>
      </c>
      <c r="N598" s="231" t="s">
        <v>39</v>
      </c>
      <c r="O598" s="67"/>
      <c r="P598" s="185">
        <f>O598*H598</f>
        <v>0</v>
      </c>
      <c r="Q598" s="185">
        <v>0.0001</v>
      </c>
      <c r="R598" s="185">
        <f>Q598*H598</f>
        <v>0.008589000000000001</v>
      </c>
      <c r="S598" s="185">
        <v>0</v>
      </c>
      <c r="T598" s="186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187" t="s">
        <v>427</v>
      </c>
      <c r="AT598" s="187" t="s">
        <v>358</v>
      </c>
      <c r="AU598" s="187" t="s">
        <v>78</v>
      </c>
      <c r="AY598" s="20" t="s">
        <v>116</v>
      </c>
      <c r="BE598" s="188">
        <f>IF(N598="základní",J598,0)</f>
        <v>0</v>
      </c>
      <c r="BF598" s="188">
        <f>IF(N598="snížená",J598,0)</f>
        <v>0</v>
      </c>
      <c r="BG598" s="188">
        <f>IF(N598="zákl. přenesená",J598,0)</f>
        <v>0</v>
      </c>
      <c r="BH598" s="188">
        <f>IF(N598="sníž. přenesená",J598,0)</f>
        <v>0</v>
      </c>
      <c r="BI598" s="188">
        <f>IF(N598="nulová",J598,0)</f>
        <v>0</v>
      </c>
      <c r="BJ598" s="20" t="s">
        <v>76</v>
      </c>
      <c r="BK598" s="188">
        <f>ROUND(I598*H598,2)</f>
        <v>0</v>
      </c>
      <c r="BL598" s="20" t="s">
        <v>318</v>
      </c>
      <c r="BM598" s="187" t="s">
        <v>955</v>
      </c>
    </row>
    <row r="599" spans="1:47" s="2" customFormat="1" ht="19.5">
      <c r="A599" s="37"/>
      <c r="B599" s="38"/>
      <c r="C599" s="39"/>
      <c r="D599" s="189" t="s">
        <v>126</v>
      </c>
      <c r="E599" s="39"/>
      <c r="F599" s="190" t="s">
        <v>945</v>
      </c>
      <c r="G599" s="39"/>
      <c r="H599" s="39"/>
      <c r="I599" s="191"/>
      <c r="J599" s="39"/>
      <c r="K599" s="39"/>
      <c r="L599" s="42"/>
      <c r="M599" s="192"/>
      <c r="N599" s="193"/>
      <c r="O599" s="67"/>
      <c r="P599" s="67"/>
      <c r="Q599" s="67"/>
      <c r="R599" s="67"/>
      <c r="S599" s="67"/>
      <c r="T599" s="68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T599" s="20" t="s">
        <v>126</v>
      </c>
      <c r="AU599" s="20" t="s">
        <v>78</v>
      </c>
    </row>
    <row r="600" spans="2:51" s="13" customFormat="1" ht="12">
      <c r="B600" s="197"/>
      <c r="C600" s="198"/>
      <c r="D600" s="189" t="s">
        <v>174</v>
      </c>
      <c r="E600" s="198"/>
      <c r="F600" s="200" t="s">
        <v>956</v>
      </c>
      <c r="G600" s="198"/>
      <c r="H600" s="201">
        <v>85.89</v>
      </c>
      <c r="I600" s="202"/>
      <c r="J600" s="198"/>
      <c r="K600" s="198"/>
      <c r="L600" s="203"/>
      <c r="M600" s="204"/>
      <c r="N600" s="205"/>
      <c r="O600" s="205"/>
      <c r="P600" s="205"/>
      <c r="Q600" s="205"/>
      <c r="R600" s="205"/>
      <c r="S600" s="205"/>
      <c r="T600" s="206"/>
      <c r="AT600" s="207" t="s">
        <v>174</v>
      </c>
      <c r="AU600" s="207" t="s">
        <v>78</v>
      </c>
      <c r="AV600" s="13" t="s">
        <v>78</v>
      </c>
      <c r="AW600" s="13" t="s">
        <v>4</v>
      </c>
      <c r="AX600" s="13" t="s">
        <v>76</v>
      </c>
      <c r="AY600" s="207" t="s">
        <v>116</v>
      </c>
    </row>
    <row r="601" spans="1:65" s="2" customFormat="1" ht="24.2" customHeight="1">
      <c r="A601" s="37"/>
      <c r="B601" s="38"/>
      <c r="C601" s="176" t="s">
        <v>957</v>
      </c>
      <c r="D601" s="176" t="s">
        <v>119</v>
      </c>
      <c r="E601" s="177" t="s">
        <v>958</v>
      </c>
      <c r="F601" s="178" t="s">
        <v>959</v>
      </c>
      <c r="G601" s="179" t="s">
        <v>329</v>
      </c>
      <c r="H601" s="180">
        <v>0.123</v>
      </c>
      <c r="I601" s="181"/>
      <c r="J601" s="182">
        <f>ROUND(I601*H601,2)</f>
        <v>0</v>
      </c>
      <c r="K601" s="178" t="s">
        <v>123</v>
      </c>
      <c r="L601" s="42"/>
      <c r="M601" s="183" t="s">
        <v>19</v>
      </c>
      <c r="N601" s="184" t="s">
        <v>39</v>
      </c>
      <c r="O601" s="67"/>
      <c r="P601" s="185">
        <f>O601*H601</f>
        <v>0</v>
      </c>
      <c r="Q601" s="185">
        <v>0</v>
      </c>
      <c r="R601" s="185">
        <f>Q601*H601</f>
        <v>0</v>
      </c>
      <c r="S601" s="185">
        <v>0</v>
      </c>
      <c r="T601" s="186">
        <f>S601*H601</f>
        <v>0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R601" s="187" t="s">
        <v>318</v>
      </c>
      <c r="AT601" s="187" t="s">
        <v>119</v>
      </c>
      <c r="AU601" s="187" t="s">
        <v>78</v>
      </c>
      <c r="AY601" s="20" t="s">
        <v>116</v>
      </c>
      <c r="BE601" s="188">
        <f>IF(N601="základní",J601,0)</f>
        <v>0</v>
      </c>
      <c r="BF601" s="188">
        <f>IF(N601="snížená",J601,0)</f>
        <v>0</v>
      </c>
      <c r="BG601" s="188">
        <f>IF(N601="zákl. přenesená",J601,0)</f>
        <v>0</v>
      </c>
      <c r="BH601" s="188">
        <f>IF(N601="sníž. přenesená",J601,0)</f>
        <v>0</v>
      </c>
      <c r="BI601" s="188">
        <f>IF(N601="nulová",J601,0)</f>
        <v>0</v>
      </c>
      <c r="BJ601" s="20" t="s">
        <v>76</v>
      </c>
      <c r="BK601" s="188">
        <f>ROUND(I601*H601,2)</f>
        <v>0</v>
      </c>
      <c r="BL601" s="20" t="s">
        <v>318</v>
      </c>
      <c r="BM601" s="187" t="s">
        <v>960</v>
      </c>
    </row>
    <row r="602" spans="1:47" s="2" customFormat="1" ht="29.25">
      <c r="A602" s="37"/>
      <c r="B602" s="38"/>
      <c r="C602" s="39"/>
      <c r="D602" s="189" t="s">
        <v>126</v>
      </c>
      <c r="E602" s="39"/>
      <c r="F602" s="190" t="s">
        <v>961</v>
      </c>
      <c r="G602" s="39"/>
      <c r="H602" s="39"/>
      <c r="I602" s="191"/>
      <c r="J602" s="39"/>
      <c r="K602" s="39"/>
      <c r="L602" s="42"/>
      <c r="M602" s="192"/>
      <c r="N602" s="193"/>
      <c r="O602" s="67"/>
      <c r="P602" s="67"/>
      <c r="Q602" s="67"/>
      <c r="R602" s="67"/>
      <c r="S602" s="67"/>
      <c r="T602" s="68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T602" s="20" t="s">
        <v>126</v>
      </c>
      <c r="AU602" s="20" t="s">
        <v>78</v>
      </c>
    </row>
    <row r="603" spans="1:47" s="2" customFormat="1" ht="12">
      <c r="A603" s="37"/>
      <c r="B603" s="38"/>
      <c r="C603" s="39"/>
      <c r="D603" s="194" t="s">
        <v>127</v>
      </c>
      <c r="E603" s="39"/>
      <c r="F603" s="195" t="s">
        <v>962</v>
      </c>
      <c r="G603" s="39"/>
      <c r="H603" s="39"/>
      <c r="I603" s="191"/>
      <c r="J603" s="39"/>
      <c r="K603" s="39"/>
      <c r="L603" s="42"/>
      <c r="M603" s="192"/>
      <c r="N603" s="193"/>
      <c r="O603" s="67"/>
      <c r="P603" s="67"/>
      <c r="Q603" s="67"/>
      <c r="R603" s="67"/>
      <c r="S603" s="67"/>
      <c r="T603" s="68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T603" s="20" t="s">
        <v>127</v>
      </c>
      <c r="AU603" s="20" t="s">
        <v>78</v>
      </c>
    </row>
    <row r="604" spans="2:63" s="12" customFormat="1" ht="22.7" customHeight="1">
      <c r="B604" s="160"/>
      <c r="C604" s="161"/>
      <c r="D604" s="162" t="s">
        <v>67</v>
      </c>
      <c r="E604" s="174" t="s">
        <v>963</v>
      </c>
      <c r="F604" s="174" t="s">
        <v>964</v>
      </c>
      <c r="G604" s="161"/>
      <c r="H604" s="161"/>
      <c r="I604" s="164"/>
      <c r="J604" s="175">
        <f>BK604</f>
        <v>0</v>
      </c>
      <c r="K604" s="161"/>
      <c r="L604" s="166"/>
      <c r="M604" s="167"/>
      <c r="N604" s="168"/>
      <c r="O604" s="168"/>
      <c r="P604" s="169">
        <f>SUM(P605:P663)</f>
        <v>0</v>
      </c>
      <c r="Q604" s="168"/>
      <c r="R604" s="169">
        <f>SUM(R605:R663)</f>
        <v>507.0696899999999</v>
      </c>
      <c r="S604" s="168"/>
      <c r="T604" s="170">
        <f>SUM(T605:T663)</f>
        <v>0.3</v>
      </c>
      <c r="AR604" s="171" t="s">
        <v>78</v>
      </c>
      <c r="AT604" s="172" t="s">
        <v>67</v>
      </c>
      <c r="AU604" s="172" t="s">
        <v>76</v>
      </c>
      <c r="AY604" s="171" t="s">
        <v>116</v>
      </c>
      <c r="BK604" s="173">
        <f>SUM(BK605:BK663)</f>
        <v>0</v>
      </c>
    </row>
    <row r="605" spans="1:65" s="2" customFormat="1" ht="24.2" customHeight="1">
      <c r="A605" s="37"/>
      <c r="B605" s="38"/>
      <c r="C605" s="176" t="s">
        <v>965</v>
      </c>
      <c r="D605" s="176" t="s">
        <v>119</v>
      </c>
      <c r="E605" s="177" t="s">
        <v>966</v>
      </c>
      <c r="F605" s="178" t="s">
        <v>967</v>
      </c>
      <c r="G605" s="179" t="s">
        <v>444</v>
      </c>
      <c r="H605" s="180">
        <v>65.2</v>
      </c>
      <c r="I605" s="181"/>
      <c r="J605" s="182">
        <f>ROUND(I605*H605,2)</f>
        <v>0</v>
      </c>
      <c r="K605" s="178" t="s">
        <v>123</v>
      </c>
      <c r="L605" s="42"/>
      <c r="M605" s="183" t="s">
        <v>19</v>
      </c>
      <c r="N605" s="184" t="s">
        <v>39</v>
      </c>
      <c r="O605" s="67"/>
      <c r="P605" s="185">
        <f>O605*H605</f>
        <v>0</v>
      </c>
      <c r="Q605" s="185">
        <v>6E-05</v>
      </c>
      <c r="R605" s="185">
        <f>Q605*H605</f>
        <v>0.0039120000000000005</v>
      </c>
      <c r="S605" s="185">
        <v>0</v>
      </c>
      <c r="T605" s="186">
        <f>S605*H605</f>
        <v>0</v>
      </c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R605" s="187" t="s">
        <v>318</v>
      </c>
      <c r="AT605" s="187" t="s">
        <v>119</v>
      </c>
      <c r="AU605" s="187" t="s">
        <v>78</v>
      </c>
      <c r="AY605" s="20" t="s">
        <v>116</v>
      </c>
      <c r="BE605" s="188">
        <f>IF(N605="základní",J605,0)</f>
        <v>0</v>
      </c>
      <c r="BF605" s="188">
        <f>IF(N605="snížená",J605,0)</f>
        <v>0</v>
      </c>
      <c r="BG605" s="188">
        <f>IF(N605="zákl. přenesená",J605,0)</f>
        <v>0</v>
      </c>
      <c r="BH605" s="188">
        <f>IF(N605="sníž. přenesená",J605,0)</f>
        <v>0</v>
      </c>
      <c r="BI605" s="188">
        <f>IF(N605="nulová",J605,0)</f>
        <v>0</v>
      </c>
      <c r="BJ605" s="20" t="s">
        <v>76</v>
      </c>
      <c r="BK605" s="188">
        <f>ROUND(I605*H605,2)</f>
        <v>0</v>
      </c>
      <c r="BL605" s="20" t="s">
        <v>318</v>
      </c>
      <c r="BM605" s="187" t="s">
        <v>968</v>
      </c>
    </row>
    <row r="606" spans="1:47" s="2" customFormat="1" ht="19.5">
      <c r="A606" s="37"/>
      <c r="B606" s="38"/>
      <c r="C606" s="39"/>
      <c r="D606" s="189" t="s">
        <v>126</v>
      </c>
      <c r="E606" s="39"/>
      <c r="F606" s="190" t="s">
        <v>969</v>
      </c>
      <c r="G606" s="39"/>
      <c r="H606" s="39"/>
      <c r="I606" s="191"/>
      <c r="J606" s="39"/>
      <c r="K606" s="39"/>
      <c r="L606" s="42"/>
      <c r="M606" s="192"/>
      <c r="N606" s="193"/>
      <c r="O606" s="67"/>
      <c r="P606" s="67"/>
      <c r="Q606" s="67"/>
      <c r="R606" s="67"/>
      <c r="S606" s="67"/>
      <c r="T606" s="68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T606" s="20" t="s">
        <v>126</v>
      </c>
      <c r="AU606" s="20" t="s">
        <v>78</v>
      </c>
    </row>
    <row r="607" spans="1:47" s="2" customFormat="1" ht="12">
      <c r="A607" s="37"/>
      <c r="B607" s="38"/>
      <c r="C607" s="39"/>
      <c r="D607" s="194" t="s">
        <v>127</v>
      </c>
      <c r="E607" s="39"/>
      <c r="F607" s="195" t="s">
        <v>970</v>
      </c>
      <c r="G607" s="39"/>
      <c r="H607" s="39"/>
      <c r="I607" s="191"/>
      <c r="J607" s="39"/>
      <c r="K607" s="39"/>
      <c r="L607" s="42"/>
      <c r="M607" s="192"/>
      <c r="N607" s="193"/>
      <c r="O607" s="67"/>
      <c r="P607" s="67"/>
      <c r="Q607" s="67"/>
      <c r="R607" s="67"/>
      <c r="S607" s="67"/>
      <c r="T607" s="68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T607" s="20" t="s">
        <v>127</v>
      </c>
      <c r="AU607" s="20" t="s">
        <v>78</v>
      </c>
    </row>
    <row r="608" spans="1:47" s="2" customFormat="1" ht="19.5">
      <c r="A608" s="37"/>
      <c r="B608" s="38"/>
      <c r="C608" s="39"/>
      <c r="D608" s="189" t="s">
        <v>129</v>
      </c>
      <c r="E608" s="39"/>
      <c r="F608" s="196" t="s">
        <v>971</v>
      </c>
      <c r="G608" s="39"/>
      <c r="H608" s="39"/>
      <c r="I608" s="191"/>
      <c r="J608" s="39"/>
      <c r="K608" s="39"/>
      <c r="L608" s="42"/>
      <c r="M608" s="192"/>
      <c r="N608" s="193"/>
      <c r="O608" s="67"/>
      <c r="P608" s="67"/>
      <c r="Q608" s="67"/>
      <c r="R608" s="67"/>
      <c r="S608" s="67"/>
      <c r="T608" s="68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T608" s="20" t="s">
        <v>129</v>
      </c>
      <c r="AU608" s="20" t="s">
        <v>78</v>
      </c>
    </row>
    <row r="609" spans="2:51" s="13" customFormat="1" ht="12">
      <c r="B609" s="197"/>
      <c r="C609" s="198"/>
      <c r="D609" s="189" t="s">
        <v>174</v>
      </c>
      <c r="E609" s="199" t="s">
        <v>19</v>
      </c>
      <c r="F609" s="200" t="s">
        <v>972</v>
      </c>
      <c r="G609" s="198"/>
      <c r="H609" s="201">
        <v>65.2</v>
      </c>
      <c r="I609" s="202"/>
      <c r="J609" s="198"/>
      <c r="K609" s="198"/>
      <c r="L609" s="203"/>
      <c r="M609" s="204"/>
      <c r="N609" s="205"/>
      <c r="O609" s="205"/>
      <c r="P609" s="205"/>
      <c r="Q609" s="205"/>
      <c r="R609" s="205"/>
      <c r="S609" s="205"/>
      <c r="T609" s="206"/>
      <c r="AT609" s="207" t="s">
        <v>174</v>
      </c>
      <c r="AU609" s="207" t="s">
        <v>78</v>
      </c>
      <c r="AV609" s="13" t="s">
        <v>78</v>
      </c>
      <c r="AW609" s="13" t="s">
        <v>30</v>
      </c>
      <c r="AX609" s="13" t="s">
        <v>76</v>
      </c>
      <c r="AY609" s="207" t="s">
        <v>116</v>
      </c>
    </row>
    <row r="610" spans="1:65" s="2" customFormat="1" ht="21.75" customHeight="1">
      <c r="A610" s="37"/>
      <c r="B610" s="38"/>
      <c r="C610" s="222" t="s">
        <v>973</v>
      </c>
      <c r="D610" s="222" t="s">
        <v>358</v>
      </c>
      <c r="E610" s="223" t="s">
        <v>974</v>
      </c>
      <c r="F610" s="224" t="s">
        <v>975</v>
      </c>
      <c r="G610" s="225" t="s">
        <v>171</v>
      </c>
      <c r="H610" s="226">
        <v>504</v>
      </c>
      <c r="I610" s="227"/>
      <c r="J610" s="228">
        <f>ROUND(I610*H610,2)</f>
        <v>0</v>
      </c>
      <c r="K610" s="224" t="s">
        <v>19</v>
      </c>
      <c r="L610" s="229"/>
      <c r="M610" s="230" t="s">
        <v>19</v>
      </c>
      <c r="N610" s="231" t="s">
        <v>39</v>
      </c>
      <c r="O610" s="67"/>
      <c r="P610" s="185">
        <f>O610*H610</f>
        <v>0</v>
      </c>
      <c r="Q610" s="185">
        <v>1</v>
      </c>
      <c r="R610" s="185">
        <f>Q610*H610</f>
        <v>504</v>
      </c>
      <c r="S610" s="185">
        <v>0</v>
      </c>
      <c r="T610" s="186">
        <f>S610*H610</f>
        <v>0</v>
      </c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R610" s="187" t="s">
        <v>427</v>
      </c>
      <c r="AT610" s="187" t="s">
        <v>358</v>
      </c>
      <c r="AU610" s="187" t="s">
        <v>78</v>
      </c>
      <c r="AY610" s="20" t="s">
        <v>116</v>
      </c>
      <c r="BE610" s="188">
        <f>IF(N610="základní",J610,0)</f>
        <v>0</v>
      </c>
      <c r="BF610" s="188">
        <f>IF(N610="snížená",J610,0)</f>
        <v>0</v>
      </c>
      <c r="BG610" s="188">
        <f>IF(N610="zákl. přenesená",J610,0)</f>
        <v>0</v>
      </c>
      <c r="BH610" s="188">
        <f>IF(N610="sníž. přenesená",J610,0)</f>
        <v>0</v>
      </c>
      <c r="BI610" s="188">
        <f>IF(N610="nulová",J610,0)</f>
        <v>0</v>
      </c>
      <c r="BJ610" s="20" t="s">
        <v>76</v>
      </c>
      <c r="BK610" s="188">
        <f>ROUND(I610*H610,2)</f>
        <v>0</v>
      </c>
      <c r="BL610" s="20" t="s">
        <v>318</v>
      </c>
      <c r="BM610" s="187" t="s">
        <v>976</v>
      </c>
    </row>
    <row r="611" spans="1:47" s="2" customFormat="1" ht="19.5">
      <c r="A611" s="37"/>
      <c r="B611" s="38"/>
      <c r="C611" s="39"/>
      <c r="D611" s="189" t="s">
        <v>126</v>
      </c>
      <c r="E611" s="39"/>
      <c r="F611" s="190" t="s">
        <v>977</v>
      </c>
      <c r="G611" s="39"/>
      <c r="H611" s="39"/>
      <c r="I611" s="191"/>
      <c r="J611" s="39"/>
      <c r="K611" s="39"/>
      <c r="L611" s="42"/>
      <c r="M611" s="192"/>
      <c r="N611" s="193"/>
      <c r="O611" s="67"/>
      <c r="P611" s="67"/>
      <c r="Q611" s="67"/>
      <c r="R611" s="67"/>
      <c r="S611" s="67"/>
      <c r="T611" s="68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T611" s="20" t="s">
        <v>126</v>
      </c>
      <c r="AU611" s="20" t="s">
        <v>78</v>
      </c>
    </row>
    <row r="612" spans="2:51" s="13" customFormat="1" ht="12">
      <c r="B612" s="197"/>
      <c r="C612" s="198"/>
      <c r="D612" s="189" t="s">
        <v>174</v>
      </c>
      <c r="E612" s="199" t="s">
        <v>19</v>
      </c>
      <c r="F612" s="200" t="s">
        <v>978</v>
      </c>
      <c r="G612" s="198"/>
      <c r="H612" s="201">
        <v>504</v>
      </c>
      <c r="I612" s="202"/>
      <c r="J612" s="198"/>
      <c r="K612" s="198"/>
      <c r="L612" s="203"/>
      <c r="M612" s="204"/>
      <c r="N612" s="205"/>
      <c r="O612" s="205"/>
      <c r="P612" s="205"/>
      <c r="Q612" s="205"/>
      <c r="R612" s="205"/>
      <c r="S612" s="205"/>
      <c r="T612" s="206"/>
      <c r="AT612" s="207" t="s">
        <v>174</v>
      </c>
      <c r="AU612" s="207" t="s">
        <v>78</v>
      </c>
      <c r="AV612" s="13" t="s">
        <v>78</v>
      </c>
      <c r="AW612" s="13" t="s">
        <v>30</v>
      </c>
      <c r="AX612" s="13" t="s">
        <v>76</v>
      </c>
      <c r="AY612" s="207" t="s">
        <v>116</v>
      </c>
    </row>
    <row r="613" spans="1:65" s="2" customFormat="1" ht="24.2" customHeight="1">
      <c r="A613" s="37"/>
      <c r="B613" s="38"/>
      <c r="C613" s="176" t="s">
        <v>979</v>
      </c>
      <c r="D613" s="176" t="s">
        <v>119</v>
      </c>
      <c r="E613" s="177" t="s">
        <v>980</v>
      </c>
      <c r="F613" s="178" t="s">
        <v>981</v>
      </c>
      <c r="G613" s="179" t="s">
        <v>444</v>
      </c>
      <c r="H613" s="180">
        <v>65.2</v>
      </c>
      <c r="I613" s="181"/>
      <c r="J613" s="182">
        <f>ROUND(I613*H613,2)</f>
        <v>0</v>
      </c>
      <c r="K613" s="178" t="s">
        <v>123</v>
      </c>
      <c r="L613" s="42"/>
      <c r="M613" s="183" t="s">
        <v>19</v>
      </c>
      <c r="N613" s="184" t="s">
        <v>39</v>
      </c>
      <c r="O613" s="67"/>
      <c r="P613" s="185">
        <f>O613*H613</f>
        <v>0</v>
      </c>
      <c r="Q613" s="185">
        <v>0</v>
      </c>
      <c r="R613" s="185">
        <f>Q613*H613</f>
        <v>0</v>
      </c>
      <c r="S613" s="185">
        <v>0</v>
      </c>
      <c r="T613" s="186">
        <f>S613*H613</f>
        <v>0</v>
      </c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R613" s="187" t="s">
        <v>318</v>
      </c>
      <c r="AT613" s="187" t="s">
        <v>119</v>
      </c>
      <c r="AU613" s="187" t="s">
        <v>78</v>
      </c>
      <c r="AY613" s="20" t="s">
        <v>116</v>
      </c>
      <c r="BE613" s="188">
        <f>IF(N613="základní",J613,0)</f>
        <v>0</v>
      </c>
      <c r="BF613" s="188">
        <f>IF(N613="snížená",J613,0)</f>
        <v>0</v>
      </c>
      <c r="BG613" s="188">
        <f>IF(N613="zákl. přenesená",J613,0)</f>
        <v>0</v>
      </c>
      <c r="BH613" s="188">
        <f>IF(N613="sníž. přenesená",J613,0)</f>
        <v>0</v>
      </c>
      <c r="BI613" s="188">
        <f>IF(N613="nulová",J613,0)</f>
        <v>0</v>
      </c>
      <c r="BJ613" s="20" t="s">
        <v>76</v>
      </c>
      <c r="BK613" s="188">
        <f>ROUND(I613*H613,2)</f>
        <v>0</v>
      </c>
      <c r="BL613" s="20" t="s">
        <v>318</v>
      </c>
      <c r="BM613" s="187" t="s">
        <v>982</v>
      </c>
    </row>
    <row r="614" spans="1:47" s="2" customFormat="1" ht="19.5">
      <c r="A614" s="37"/>
      <c r="B614" s="38"/>
      <c r="C614" s="39"/>
      <c r="D614" s="189" t="s">
        <v>126</v>
      </c>
      <c r="E614" s="39"/>
      <c r="F614" s="190" t="s">
        <v>983</v>
      </c>
      <c r="G614" s="39"/>
      <c r="H614" s="39"/>
      <c r="I614" s="191"/>
      <c r="J614" s="39"/>
      <c r="K614" s="39"/>
      <c r="L614" s="42"/>
      <c r="M614" s="192"/>
      <c r="N614" s="193"/>
      <c r="O614" s="67"/>
      <c r="P614" s="67"/>
      <c r="Q614" s="67"/>
      <c r="R614" s="67"/>
      <c r="S614" s="67"/>
      <c r="T614" s="68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T614" s="20" t="s">
        <v>126</v>
      </c>
      <c r="AU614" s="20" t="s">
        <v>78</v>
      </c>
    </row>
    <row r="615" spans="1:47" s="2" customFormat="1" ht="12">
      <c r="A615" s="37"/>
      <c r="B615" s="38"/>
      <c r="C615" s="39"/>
      <c r="D615" s="194" t="s">
        <v>127</v>
      </c>
      <c r="E615" s="39"/>
      <c r="F615" s="195" t="s">
        <v>984</v>
      </c>
      <c r="G615" s="39"/>
      <c r="H615" s="39"/>
      <c r="I615" s="191"/>
      <c r="J615" s="39"/>
      <c r="K615" s="39"/>
      <c r="L615" s="42"/>
      <c r="M615" s="192"/>
      <c r="N615" s="193"/>
      <c r="O615" s="67"/>
      <c r="P615" s="67"/>
      <c r="Q615" s="67"/>
      <c r="R615" s="67"/>
      <c r="S615" s="67"/>
      <c r="T615" s="68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T615" s="20" t="s">
        <v>127</v>
      </c>
      <c r="AU615" s="20" t="s">
        <v>78</v>
      </c>
    </row>
    <row r="616" spans="2:51" s="13" customFormat="1" ht="12">
      <c r="B616" s="197"/>
      <c r="C616" s="198"/>
      <c r="D616" s="189" t="s">
        <v>174</v>
      </c>
      <c r="E616" s="199" t="s">
        <v>19</v>
      </c>
      <c r="F616" s="200" t="s">
        <v>972</v>
      </c>
      <c r="G616" s="198"/>
      <c r="H616" s="201">
        <v>65.2</v>
      </c>
      <c r="I616" s="202"/>
      <c r="J616" s="198"/>
      <c r="K616" s="198"/>
      <c r="L616" s="203"/>
      <c r="M616" s="204"/>
      <c r="N616" s="205"/>
      <c r="O616" s="205"/>
      <c r="P616" s="205"/>
      <c r="Q616" s="205"/>
      <c r="R616" s="205"/>
      <c r="S616" s="205"/>
      <c r="T616" s="206"/>
      <c r="AT616" s="207" t="s">
        <v>174</v>
      </c>
      <c r="AU616" s="207" t="s">
        <v>78</v>
      </c>
      <c r="AV616" s="13" t="s">
        <v>78</v>
      </c>
      <c r="AW616" s="13" t="s">
        <v>30</v>
      </c>
      <c r="AX616" s="13" t="s">
        <v>76</v>
      </c>
      <c r="AY616" s="207" t="s">
        <v>116</v>
      </c>
    </row>
    <row r="617" spans="1:65" s="2" customFormat="1" ht="21.75" customHeight="1">
      <c r="A617" s="37"/>
      <c r="B617" s="38"/>
      <c r="C617" s="222" t="s">
        <v>985</v>
      </c>
      <c r="D617" s="222" t="s">
        <v>358</v>
      </c>
      <c r="E617" s="223" t="s">
        <v>986</v>
      </c>
      <c r="F617" s="224" t="s">
        <v>987</v>
      </c>
      <c r="G617" s="225" t="s">
        <v>329</v>
      </c>
      <c r="H617" s="226">
        <v>1.781</v>
      </c>
      <c r="I617" s="227"/>
      <c r="J617" s="228">
        <f>ROUND(I617*H617,2)</f>
        <v>0</v>
      </c>
      <c r="K617" s="224" t="s">
        <v>123</v>
      </c>
      <c r="L617" s="229"/>
      <c r="M617" s="230" t="s">
        <v>19</v>
      </c>
      <c r="N617" s="231" t="s">
        <v>39</v>
      </c>
      <c r="O617" s="67"/>
      <c r="P617" s="185">
        <f>O617*H617</f>
        <v>0</v>
      </c>
      <c r="Q617" s="185">
        <v>1</v>
      </c>
      <c r="R617" s="185">
        <f>Q617*H617</f>
        <v>1.781</v>
      </c>
      <c r="S617" s="185">
        <v>0</v>
      </c>
      <c r="T617" s="186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187" t="s">
        <v>427</v>
      </c>
      <c r="AT617" s="187" t="s">
        <v>358</v>
      </c>
      <c r="AU617" s="187" t="s">
        <v>78</v>
      </c>
      <c r="AY617" s="20" t="s">
        <v>116</v>
      </c>
      <c r="BE617" s="188">
        <f>IF(N617="základní",J617,0)</f>
        <v>0</v>
      </c>
      <c r="BF617" s="188">
        <f>IF(N617="snížená",J617,0)</f>
        <v>0</v>
      </c>
      <c r="BG617" s="188">
        <f>IF(N617="zákl. přenesená",J617,0)</f>
        <v>0</v>
      </c>
      <c r="BH617" s="188">
        <f>IF(N617="sníž. přenesená",J617,0)</f>
        <v>0</v>
      </c>
      <c r="BI617" s="188">
        <f>IF(N617="nulová",J617,0)</f>
        <v>0</v>
      </c>
      <c r="BJ617" s="20" t="s">
        <v>76</v>
      </c>
      <c r="BK617" s="188">
        <f>ROUND(I617*H617,2)</f>
        <v>0</v>
      </c>
      <c r="BL617" s="20" t="s">
        <v>318</v>
      </c>
      <c r="BM617" s="187" t="s">
        <v>988</v>
      </c>
    </row>
    <row r="618" spans="1:47" s="2" customFormat="1" ht="12">
      <c r="A618" s="37"/>
      <c r="B618" s="38"/>
      <c r="C618" s="39"/>
      <c r="D618" s="189" t="s">
        <v>126</v>
      </c>
      <c r="E618" s="39"/>
      <c r="F618" s="190" t="s">
        <v>987</v>
      </c>
      <c r="G618" s="39"/>
      <c r="H618" s="39"/>
      <c r="I618" s="191"/>
      <c r="J618" s="39"/>
      <c r="K618" s="39"/>
      <c r="L618" s="42"/>
      <c r="M618" s="192"/>
      <c r="N618" s="193"/>
      <c r="O618" s="67"/>
      <c r="P618" s="67"/>
      <c r="Q618" s="67"/>
      <c r="R618" s="67"/>
      <c r="S618" s="67"/>
      <c r="T618" s="68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T618" s="20" t="s">
        <v>126</v>
      </c>
      <c r="AU618" s="20" t="s">
        <v>78</v>
      </c>
    </row>
    <row r="619" spans="1:47" s="2" customFormat="1" ht="48.75">
      <c r="A619" s="37"/>
      <c r="B619" s="38"/>
      <c r="C619" s="39"/>
      <c r="D619" s="189" t="s">
        <v>129</v>
      </c>
      <c r="E619" s="39"/>
      <c r="F619" s="196" t="s">
        <v>989</v>
      </c>
      <c r="G619" s="39"/>
      <c r="H619" s="39"/>
      <c r="I619" s="191"/>
      <c r="J619" s="39"/>
      <c r="K619" s="39"/>
      <c r="L619" s="42"/>
      <c r="M619" s="192"/>
      <c r="N619" s="193"/>
      <c r="O619" s="67"/>
      <c r="P619" s="67"/>
      <c r="Q619" s="67"/>
      <c r="R619" s="67"/>
      <c r="S619" s="67"/>
      <c r="T619" s="68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T619" s="20" t="s">
        <v>129</v>
      </c>
      <c r="AU619" s="20" t="s">
        <v>78</v>
      </c>
    </row>
    <row r="620" spans="2:51" s="13" customFormat="1" ht="12">
      <c r="B620" s="197"/>
      <c r="C620" s="198"/>
      <c r="D620" s="189" t="s">
        <v>174</v>
      </c>
      <c r="E620" s="199" t="s">
        <v>19</v>
      </c>
      <c r="F620" s="200" t="s">
        <v>990</v>
      </c>
      <c r="G620" s="198"/>
      <c r="H620" s="201">
        <v>1.484</v>
      </c>
      <c r="I620" s="202"/>
      <c r="J620" s="198"/>
      <c r="K620" s="198"/>
      <c r="L620" s="203"/>
      <c r="M620" s="204"/>
      <c r="N620" s="205"/>
      <c r="O620" s="205"/>
      <c r="P620" s="205"/>
      <c r="Q620" s="205"/>
      <c r="R620" s="205"/>
      <c r="S620" s="205"/>
      <c r="T620" s="206"/>
      <c r="AT620" s="207" t="s">
        <v>174</v>
      </c>
      <c r="AU620" s="207" t="s">
        <v>78</v>
      </c>
      <c r="AV620" s="13" t="s">
        <v>78</v>
      </c>
      <c r="AW620" s="13" t="s">
        <v>30</v>
      </c>
      <c r="AX620" s="13" t="s">
        <v>76</v>
      </c>
      <c r="AY620" s="207" t="s">
        <v>116</v>
      </c>
    </row>
    <row r="621" spans="2:51" s="13" customFormat="1" ht="12">
      <c r="B621" s="197"/>
      <c r="C621" s="198"/>
      <c r="D621" s="189" t="s">
        <v>174</v>
      </c>
      <c r="E621" s="198"/>
      <c r="F621" s="200" t="s">
        <v>991</v>
      </c>
      <c r="G621" s="198"/>
      <c r="H621" s="201">
        <v>1.781</v>
      </c>
      <c r="I621" s="202"/>
      <c r="J621" s="198"/>
      <c r="K621" s="198"/>
      <c r="L621" s="203"/>
      <c r="M621" s="204"/>
      <c r="N621" s="205"/>
      <c r="O621" s="205"/>
      <c r="P621" s="205"/>
      <c r="Q621" s="205"/>
      <c r="R621" s="205"/>
      <c r="S621" s="205"/>
      <c r="T621" s="206"/>
      <c r="AT621" s="207" t="s">
        <v>174</v>
      </c>
      <c r="AU621" s="207" t="s">
        <v>78</v>
      </c>
      <c r="AV621" s="13" t="s">
        <v>78</v>
      </c>
      <c r="AW621" s="13" t="s">
        <v>4</v>
      </c>
      <c r="AX621" s="13" t="s">
        <v>76</v>
      </c>
      <c r="AY621" s="207" t="s">
        <v>116</v>
      </c>
    </row>
    <row r="622" spans="1:65" s="2" customFormat="1" ht="21.75" customHeight="1">
      <c r="A622" s="37"/>
      <c r="B622" s="38"/>
      <c r="C622" s="176" t="s">
        <v>992</v>
      </c>
      <c r="D622" s="176" t="s">
        <v>119</v>
      </c>
      <c r="E622" s="177" t="s">
        <v>993</v>
      </c>
      <c r="F622" s="178" t="s">
        <v>994</v>
      </c>
      <c r="G622" s="179" t="s">
        <v>388</v>
      </c>
      <c r="H622" s="180">
        <v>439.4</v>
      </c>
      <c r="I622" s="181"/>
      <c r="J622" s="182">
        <f>ROUND(I622*H622,2)</f>
        <v>0</v>
      </c>
      <c r="K622" s="178" t="s">
        <v>123</v>
      </c>
      <c r="L622" s="42"/>
      <c r="M622" s="183" t="s">
        <v>19</v>
      </c>
      <c r="N622" s="184" t="s">
        <v>39</v>
      </c>
      <c r="O622" s="67"/>
      <c r="P622" s="185">
        <f>O622*H622</f>
        <v>0</v>
      </c>
      <c r="Q622" s="185">
        <v>7E-05</v>
      </c>
      <c r="R622" s="185">
        <f>Q622*H622</f>
        <v>0.030757999999999997</v>
      </c>
      <c r="S622" s="185">
        <v>0</v>
      </c>
      <c r="T622" s="186">
        <f>S622*H622</f>
        <v>0</v>
      </c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R622" s="187" t="s">
        <v>318</v>
      </c>
      <c r="AT622" s="187" t="s">
        <v>119</v>
      </c>
      <c r="AU622" s="187" t="s">
        <v>78</v>
      </c>
      <c r="AY622" s="20" t="s">
        <v>116</v>
      </c>
      <c r="BE622" s="188">
        <f>IF(N622="základní",J622,0)</f>
        <v>0</v>
      </c>
      <c r="BF622" s="188">
        <f>IF(N622="snížená",J622,0)</f>
        <v>0</v>
      </c>
      <c r="BG622" s="188">
        <f>IF(N622="zákl. přenesená",J622,0)</f>
        <v>0</v>
      </c>
      <c r="BH622" s="188">
        <f>IF(N622="sníž. přenesená",J622,0)</f>
        <v>0</v>
      </c>
      <c r="BI622" s="188">
        <f>IF(N622="nulová",J622,0)</f>
        <v>0</v>
      </c>
      <c r="BJ622" s="20" t="s">
        <v>76</v>
      </c>
      <c r="BK622" s="188">
        <f>ROUND(I622*H622,2)</f>
        <v>0</v>
      </c>
      <c r="BL622" s="20" t="s">
        <v>318</v>
      </c>
      <c r="BM622" s="187" t="s">
        <v>995</v>
      </c>
    </row>
    <row r="623" spans="1:47" s="2" customFormat="1" ht="19.5">
      <c r="A623" s="37"/>
      <c r="B623" s="38"/>
      <c r="C623" s="39"/>
      <c r="D623" s="189" t="s">
        <v>126</v>
      </c>
      <c r="E623" s="39"/>
      <c r="F623" s="190" t="s">
        <v>996</v>
      </c>
      <c r="G623" s="39"/>
      <c r="H623" s="39"/>
      <c r="I623" s="191"/>
      <c r="J623" s="39"/>
      <c r="K623" s="39"/>
      <c r="L623" s="42"/>
      <c r="M623" s="192"/>
      <c r="N623" s="193"/>
      <c r="O623" s="67"/>
      <c r="P623" s="67"/>
      <c r="Q623" s="67"/>
      <c r="R623" s="67"/>
      <c r="S623" s="67"/>
      <c r="T623" s="68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T623" s="20" t="s">
        <v>126</v>
      </c>
      <c r="AU623" s="20" t="s">
        <v>78</v>
      </c>
    </row>
    <row r="624" spans="1:47" s="2" customFormat="1" ht="12">
      <c r="A624" s="37"/>
      <c r="B624" s="38"/>
      <c r="C624" s="39"/>
      <c r="D624" s="194" t="s">
        <v>127</v>
      </c>
      <c r="E624" s="39"/>
      <c r="F624" s="195" t="s">
        <v>997</v>
      </c>
      <c r="G624" s="39"/>
      <c r="H624" s="39"/>
      <c r="I624" s="191"/>
      <c r="J624" s="39"/>
      <c r="K624" s="39"/>
      <c r="L624" s="42"/>
      <c r="M624" s="192"/>
      <c r="N624" s="193"/>
      <c r="O624" s="67"/>
      <c r="P624" s="67"/>
      <c r="Q624" s="67"/>
      <c r="R624" s="67"/>
      <c r="S624" s="67"/>
      <c r="T624" s="68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T624" s="20" t="s">
        <v>127</v>
      </c>
      <c r="AU624" s="20" t="s">
        <v>78</v>
      </c>
    </row>
    <row r="625" spans="1:47" s="2" customFormat="1" ht="29.25">
      <c r="A625" s="37"/>
      <c r="B625" s="38"/>
      <c r="C625" s="39"/>
      <c r="D625" s="189" t="s">
        <v>129</v>
      </c>
      <c r="E625" s="39"/>
      <c r="F625" s="196" t="s">
        <v>998</v>
      </c>
      <c r="G625" s="39"/>
      <c r="H625" s="39"/>
      <c r="I625" s="191"/>
      <c r="J625" s="39"/>
      <c r="K625" s="39"/>
      <c r="L625" s="42"/>
      <c r="M625" s="192"/>
      <c r="N625" s="193"/>
      <c r="O625" s="67"/>
      <c r="P625" s="67"/>
      <c r="Q625" s="67"/>
      <c r="R625" s="67"/>
      <c r="S625" s="67"/>
      <c r="T625" s="68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T625" s="20" t="s">
        <v>129</v>
      </c>
      <c r="AU625" s="20" t="s">
        <v>78</v>
      </c>
    </row>
    <row r="626" spans="2:51" s="13" customFormat="1" ht="12">
      <c r="B626" s="197"/>
      <c r="C626" s="198"/>
      <c r="D626" s="189" t="s">
        <v>174</v>
      </c>
      <c r="E626" s="199" t="s">
        <v>19</v>
      </c>
      <c r="F626" s="200" t="s">
        <v>999</v>
      </c>
      <c r="G626" s="198"/>
      <c r="H626" s="201">
        <v>428.4</v>
      </c>
      <c r="I626" s="202"/>
      <c r="J626" s="198"/>
      <c r="K626" s="198"/>
      <c r="L626" s="203"/>
      <c r="M626" s="204"/>
      <c r="N626" s="205"/>
      <c r="O626" s="205"/>
      <c r="P626" s="205"/>
      <c r="Q626" s="205"/>
      <c r="R626" s="205"/>
      <c r="S626" s="205"/>
      <c r="T626" s="206"/>
      <c r="AT626" s="207" t="s">
        <v>174</v>
      </c>
      <c r="AU626" s="207" t="s">
        <v>78</v>
      </c>
      <c r="AV626" s="13" t="s">
        <v>78</v>
      </c>
      <c r="AW626" s="13" t="s">
        <v>30</v>
      </c>
      <c r="AX626" s="13" t="s">
        <v>68</v>
      </c>
      <c r="AY626" s="207" t="s">
        <v>116</v>
      </c>
    </row>
    <row r="627" spans="2:51" s="13" customFormat="1" ht="12">
      <c r="B627" s="197"/>
      <c r="C627" s="198"/>
      <c r="D627" s="189" t="s">
        <v>174</v>
      </c>
      <c r="E627" s="199" t="s">
        <v>19</v>
      </c>
      <c r="F627" s="200" t="s">
        <v>1000</v>
      </c>
      <c r="G627" s="198"/>
      <c r="H627" s="201">
        <v>3.96</v>
      </c>
      <c r="I627" s="202"/>
      <c r="J627" s="198"/>
      <c r="K627" s="198"/>
      <c r="L627" s="203"/>
      <c r="M627" s="204"/>
      <c r="N627" s="205"/>
      <c r="O627" s="205"/>
      <c r="P627" s="205"/>
      <c r="Q627" s="205"/>
      <c r="R627" s="205"/>
      <c r="S627" s="205"/>
      <c r="T627" s="206"/>
      <c r="AT627" s="207" t="s">
        <v>174</v>
      </c>
      <c r="AU627" s="207" t="s">
        <v>78</v>
      </c>
      <c r="AV627" s="13" t="s">
        <v>78</v>
      </c>
      <c r="AW627" s="13" t="s">
        <v>30</v>
      </c>
      <c r="AX627" s="13" t="s">
        <v>68</v>
      </c>
      <c r="AY627" s="207" t="s">
        <v>116</v>
      </c>
    </row>
    <row r="628" spans="2:51" s="13" customFormat="1" ht="12">
      <c r="B628" s="197"/>
      <c r="C628" s="198"/>
      <c r="D628" s="189" t="s">
        <v>174</v>
      </c>
      <c r="E628" s="199" t="s">
        <v>19</v>
      </c>
      <c r="F628" s="200" t="s">
        <v>1001</v>
      </c>
      <c r="G628" s="198"/>
      <c r="H628" s="201">
        <v>7.04</v>
      </c>
      <c r="I628" s="202"/>
      <c r="J628" s="198"/>
      <c r="K628" s="198"/>
      <c r="L628" s="203"/>
      <c r="M628" s="204"/>
      <c r="N628" s="205"/>
      <c r="O628" s="205"/>
      <c r="P628" s="205"/>
      <c r="Q628" s="205"/>
      <c r="R628" s="205"/>
      <c r="S628" s="205"/>
      <c r="T628" s="206"/>
      <c r="AT628" s="207" t="s">
        <v>174</v>
      </c>
      <c r="AU628" s="207" t="s">
        <v>78</v>
      </c>
      <c r="AV628" s="13" t="s">
        <v>78</v>
      </c>
      <c r="AW628" s="13" t="s">
        <v>30</v>
      </c>
      <c r="AX628" s="13" t="s">
        <v>68</v>
      </c>
      <c r="AY628" s="207" t="s">
        <v>116</v>
      </c>
    </row>
    <row r="629" spans="2:51" s="14" customFormat="1" ht="12">
      <c r="B629" s="208"/>
      <c r="C629" s="209"/>
      <c r="D629" s="189" t="s">
        <v>174</v>
      </c>
      <c r="E629" s="210" t="s">
        <v>19</v>
      </c>
      <c r="F629" s="211" t="s">
        <v>176</v>
      </c>
      <c r="G629" s="209"/>
      <c r="H629" s="212">
        <v>439.4</v>
      </c>
      <c r="I629" s="213"/>
      <c r="J629" s="209"/>
      <c r="K629" s="209"/>
      <c r="L629" s="214"/>
      <c r="M629" s="215"/>
      <c r="N629" s="216"/>
      <c r="O629" s="216"/>
      <c r="P629" s="216"/>
      <c r="Q629" s="216"/>
      <c r="R629" s="216"/>
      <c r="S629" s="216"/>
      <c r="T629" s="217"/>
      <c r="AT629" s="218" t="s">
        <v>174</v>
      </c>
      <c r="AU629" s="218" t="s">
        <v>78</v>
      </c>
      <c r="AV629" s="14" t="s">
        <v>140</v>
      </c>
      <c r="AW629" s="14" t="s">
        <v>30</v>
      </c>
      <c r="AX629" s="14" t="s">
        <v>76</v>
      </c>
      <c r="AY629" s="218" t="s">
        <v>116</v>
      </c>
    </row>
    <row r="630" spans="1:65" s="2" customFormat="1" ht="21.75" customHeight="1">
      <c r="A630" s="37"/>
      <c r="B630" s="38"/>
      <c r="C630" s="222" t="s">
        <v>1002</v>
      </c>
      <c r="D630" s="222" t="s">
        <v>358</v>
      </c>
      <c r="E630" s="223" t="s">
        <v>1003</v>
      </c>
      <c r="F630" s="224" t="s">
        <v>1004</v>
      </c>
      <c r="G630" s="225" t="s">
        <v>171</v>
      </c>
      <c r="H630" s="226">
        <v>504</v>
      </c>
      <c r="I630" s="227"/>
      <c r="J630" s="228">
        <f>ROUND(I630*H630,2)</f>
        <v>0</v>
      </c>
      <c r="K630" s="224" t="s">
        <v>19</v>
      </c>
      <c r="L630" s="229"/>
      <c r="M630" s="230" t="s">
        <v>19</v>
      </c>
      <c r="N630" s="231" t="s">
        <v>39</v>
      </c>
      <c r="O630" s="67"/>
      <c r="P630" s="185">
        <f>O630*H630</f>
        <v>0</v>
      </c>
      <c r="Q630" s="185">
        <v>0.002</v>
      </c>
      <c r="R630" s="185">
        <f>Q630*H630</f>
        <v>1.008</v>
      </c>
      <c r="S630" s="185">
        <v>0</v>
      </c>
      <c r="T630" s="186">
        <f>S630*H630</f>
        <v>0</v>
      </c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R630" s="187" t="s">
        <v>427</v>
      </c>
      <c r="AT630" s="187" t="s">
        <v>358</v>
      </c>
      <c r="AU630" s="187" t="s">
        <v>78</v>
      </c>
      <c r="AY630" s="20" t="s">
        <v>116</v>
      </c>
      <c r="BE630" s="188">
        <f>IF(N630="základní",J630,0)</f>
        <v>0</v>
      </c>
      <c r="BF630" s="188">
        <f>IF(N630="snížená",J630,0)</f>
        <v>0</v>
      </c>
      <c r="BG630" s="188">
        <f>IF(N630="zákl. přenesená",J630,0)</f>
        <v>0</v>
      </c>
      <c r="BH630" s="188">
        <f>IF(N630="sníž. přenesená",J630,0)</f>
        <v>0</v>
      </c>
      <c r="BI630" s="188">
        <f>IF(N630="nulová",J630,0)</f>
        <v>0</v>
      </c>
      <c r="BJ630" s="20" t="s">
        <v>76</v>
      </c>
      <c r="BK630" s="188">
        <f>ROUND(I630*H630,2)</f>
        <v>0</v>
      </c>
      <c r="BL630" s="20" t="s">
        <v>318</v>
      </c>
      <c r="BM630" s="187" t="s">
        <v>1005</v>
      </c>
    </row>
    <row r="631" spans="1:47" s="2" customFormat="1" ht="12">
      <c r="A631" s="37"/>
      <c r="B631" s="38"/>
      <c r="C631" s="39"/>
      <c r="D631" s="189" t="s">
        <v>126</v>
      </c>
      <c r="E631" s="39"/>
      <c r="F631" s="190" t="s">
        <v>1006</v>
      </c>
      <c r="G631" s="39"/>
      <c r="H631" s="39"/>
      <c r="I631" s="191"/>
      <c r="J631" s="39"/>
      <c r="K631" s="39"/>
      <c r="L631" s="42"/>
      <c r="M631" s="192"/>
      <c r="N631" s="193"/>
      <c r="O631" s="67"/>
      <c r="P631" s="67"/>
      <c r="Q631" s="67"/>
      <c r="R631" s="67"/>
      <c r="S631" s="67"/>
      <c r="T631" s="68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T631" s="20" t="s">
        <v>126</v>
      </c>
      <c r="AU631" s="20" t="s">
        <v>78</v>
      </c>
    </row>
    <row r="632" spans="1:65" s="2" customFormat="1" ht="16.5" customHeight="1">
      <c r="A632" s="37"/>
      <c r="B632" s="38"/>
      <c r="C632" s="222" t="s">
        <v>1007</v>
      </c>
      <c r="D632" s="222" t="s">
        <v>358</v>
      </c>
      <c r="E632" s="223" t="s">
        <v>1008</v>
      </c>
      <c r="F632" s="224" t="s">
        <v>1009</v>
      </c>
      <c r="G632" s="225" t="s">
        <v>171</v>
      </c>
      <c r="H632" s="226">
        <v>36</v>
      </c>
      <c r="I632" s="227"/>
      <c r="J632" s="228">
        <f>ROUND(I632*H632,2)</f>
        <v>0</v>
      </c>
      <c r="K632" s="224" t="s">
        <v>19</v>
      </c>
      <c r="L632" s="229"/>
      <c r="M632" s="230" t="s">
        <v>19</v>
      </c>
      <c r="N632" s="231" t="s">
        <v>39</v>
      </c>
      <c r="O632" s="67"/>
      <c r="P632" s="185">
        <f>O632*H632</f>
        <v>0</v>
      </c>
      <c r="Q632" s="185">
        <v>0.001</v>
      </c>
      <c r="R632" s="185">
        <f>Q632*H632</f>
        <v>0.036000000000000004</v>
      </c>
      <c r="S632" s="185">
        <v>0</v>
      </c>
      <c r="T632" s="186">
        <f>S632*H632</f>
        <v>0</v>
      </c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R632" s="187" t="s">
        <v>427</v>
      </c>
      <c r="AT632" s="187" t="s">
        <v>358</v>
      </c>
      <c r="AU632" s="187" t="s">
        <v>78</v>
      </c>
      <c r="AY632" s="20" t="s">
        <v>116</v>
      </c>
      <c r="BE632" s="188">
        <f>IF(N632="základní",J632,0)</f>
        <v>0</v>
      </c>
      <c r="BF632" s="188">
        <f>IF(N632="snížená",J632,0)</f>
        <v>0</v>
      </c>
      <c r="BG632" s="188">
        <f>IF(N632="zákl. přenesená",J632,0)</f>
        <v>0</v>
      </c>
      <c r="BH632" s="188">
        <f>IF(N632="sníž. přenesená",J632,0)</f>
        <v>0</v>
      </c>
      <c r="BI632" s="188">
        <f>IF(N632="nulová",J632,0)</f>
        <v>0</v>
      </c>
      <c r="BJ632" s="20" t="s">
        <v>76</v>
      </c>
      <c r="BK632" s="188">
        <f>ROUND(I632*H632,2)</f>
        <v>0</v>
      </c>
      <c r="BL632" s="20" t="s">
        <v>318</v>
      </c>
      <c r="BM632" s="187" t="s">
        <v>1010</v>
      </c>
    </row>
    <row r="633" spans="1:47" s="2" customFormat="1" ht="12">
      <c r="A633" s="37"/>
      <c r="B633" s="38"/>
      <c r="C633" s="39"/>
      <c r="D633" s="189" t="s">
        <v>126</v>
      </c>
      <c r="E633" s="39"/>
      <c r="F633" s="190" t="s">
        <v>1011</v>
      </c>
      <c r="G633" s="39"/>
      <c r="H633" s="39"/>
      <c r="I633" s="191"/>
      <c r="J633" s="39"/>
      <c r="K633" s="39"/>
      <c r="L633" s="42"/>
      <c r="M633" s="192"/>
      <c r="N633" s="193"/>
      <c r="O633" s="67"/>
      <c r="P633" s="67"/>
      <c r="Q633" s="67"/>
      <c r="R633" s="67"/>
      <c r="S633" s="67"/>
      <c r="T633" s="68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T633" s="20" t="s">
        <v>126</v>
      </c>
      <c r="AU633" s="20" t="s">
        <v>78</v>
      </c>
    </row>
    <row r="634" spans="2:51" s="13" customFormat="1" ht="12">
      <c r="B634" s="197"/>
      <c r="C634" s="198"/>
      <c r="D634" s="189" t="s">
        <v>174</v>
      </c>
      <c r="E634" s="199" t="s">
        <v>19</v>
      </c>
      <c r="F634" s="200" t="s">
        <v>1012</v>
      </c>
      <c r="G634" s="198"/>
      <c r="H634" s="201">
        <v>36</v>
      </c>
      <c r="I634" s="202"/>
      <c r="J634" s="198"/>
      <c r="K634" s="198"/>
      <c r="L634" s="203"/>
      <c r="M634" s="204"/>
      <c r="N634" s="205"/>
      <c r="O634" s="205"/>
      <c r="P634" s="205"/>
      <c r="Q634" s="205"/>
      <c r="R634" s="205"/>
      <c r="S634" s="205"/>
      <c r="T634" s="206"/>
      <c r="AT634" s="207" t="s">
        <v>174</v>
      </c>
      <c r="AU634" s="207" t="s">
        <v>78</v>
      </c>
      <c r="AV634" s="13" t="s">
        <v>78</v>
      </c>
      <c r="AW634" s="13" t="s">
        <v>30</v>
      </c>
      <c r="AX634" s="13" t="s">
        <v>76</v>
      </c>
      <c r="AY634" s="207" t="s">
        <v>116</v>
      </c>
    </row>
    <row r="635" spans="1:65" s="2" customFormat="1" ht="16.5" customHeight="1">
      <c r="A635" s="37"/>
      <c r="B635" s="38"/>
      <c r="C635" s="222" t="s">
        <v>1013</v>
      </c>
      <c r="D635" s="222" t="s">
        <v>358</v>
      </c>
      <c r="E635" s="223" t="s">
        <v>1014</v>
      </c>
      <c r="F635" s="224" t="s">
        <v>1015</v>
      </c>
      <c r="G635" s="225" t="s">
        <v>171</v>
      </c>
      <c r="H635" s="226">
        <v>44</v>
      </c>
      <c r="I635" s="227"/>
      <c r="J635" s="228">
        <f>ROUND(I635*H635,2)</f>
        <v>0</v>
      </c>
      <c r="K635" s="224" t="s">
        <v>19</v>
      </c>
      <c r="L635" s="229"/>
      <c r="M635" s="230" t="s">
        <v>19</v>
      </c>
      <c r="N635" s="231" t="s">
        <v>39</v>
      </c>
      <c r="O635" s="67"/>
      <c r="P635" s="185">
        <f>O635*H635</f>
        <v>0</v>
      </c>
      <c r="Q635" s="185">
        <v>0.001</v>
      </c>
      <c r="R635" s="185">
        <f>Q635*H635</f>
        <v>0.044</v>
      </c>
      <c r="S635" s="185">
        <v>0</v>
      </c>
      <c r="T635" s="186">
        <f>S635*H635</f>
        <v>0</v>
      </c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R635" s="187" t="s">
        <v>427</v>
      </c>
      <c r="AT635" s="187" t="s">
        <v>358</v>
      </c>
      <c r="AU635" s="187" t="s">
        <v>78</v>
      </c>
      <c r="AY635" s="20" t="s">
        <v>116</v>
      </c>
      <c r="BE635" s="188">
        <f>IF(N635="základní",J635,0)</f>
        <v>0</v>
      </c>
      <c r="BF635" s="188">
        <f>IF(N635="snížená",J635,0)</f>
        <v>0</v>
      </c>
      <c r="BG635" s="188">
        <f>IF(N635="zákl. přenesená",J635,0)</f>
        <v>0</v>
      </c>
      <c r="BH635" s="188">
        <f>IF(N635="sníž. přenesená",J635,0)</f>
        <v>0</v>
      </c>
      <c r="BI635" s="188">
        <f>IF(N635="nulová",J635,0)</f>
        <v>0</v>
      </c>
      <c r="BJ635" s="20" t="s">
        <v>76</v>
      </c>
      <c r="BK635" s="188">
        <f>ROUND(I635*H635,2)</f>
        <v>0</v>
      </c>
      <c r="BL635" s="20" t="s">
        <v>318</v>
      </c>
      <c r="BM635" s="187" t="s">
        <v>1016</v>
      </c>
    </row>
    <row r="636" spans="1:47" s="2" customFormat="1" ht="12">
      <c r="A636" s="37"/>
      <c r="B636" s="38"/>
      <c r="C636" s="39"/>
      <c r="D636" s="189" t="s">
        <v>126</v>
      </c>
      <c r="E636" s="39"/>
      <c r="F636" s="190" t="s">
        <v>1017</v>
      </c>
      <c r="G636" s="39"/>
      <c r="H636" s="39"/>
      <c r="I636" s="191"/>
      <c r="J636" s="39"/>
      <c r="K636" s="39"/>
      <c r="L636" s="42"/>
      <c r="M636" s="192"/>
      <c r="N636" s="193"/>
      <c r="O636" s="67"/>
      <c r="P636" s="67"/>
      <c r="Q636" s="67"/>
      <c r="R636" s="67"/>
      <c r="S636" s="67"/>
      <c r="T636" s="68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T636" s="20" t="s">
        <v>126</v>
      </c>
      <c r="AU636" s="20" t="s">
        <v>78</v>
      </c>
    </row>
    <row r="637" spans="2:51" s="13" customFormat="1" ht="12">
      <c r="B637" s="197"/>
      <c r="C637" s="198"/>
      <c r="D637" s="189" t="s">
        <v>174</v>
      </c>
      <c r="E637" s="199" t="s">
        <v>19</v>
      </c>
      <c r="F637" s="200" t="s">
        <v>1018</v>
      </c>
      <c r="G637" s="198"/>
      <c r="H637" s="201">
        <v>44</v>
      </c>
      <c r="I637" s="202"/>
      <c r="J637" s="198"/>
      <c r="K637" s="198"/>
      <c r="L637" s="203"/>
      <c r="M637" s="204"/>
      <c r="N637" s="205"/>
      <c r="O637" s="205"/>
      <c r="P637" s="205"/>
      <c r="Q637" s="205"/>
      <c r="R637" s="205"/>
      <c r="S637" s="205"/>
      <c r="T637" s="206"/>
      <c r="AT637" s="207" t="s">
        <v>174</v>
      </c>
      <c r="AU637" s="207" t="s">
        <v>78</v>
      </c>
      <c r="AV637" s="13" t="s">
        <v>78</v>
      </c>
      <c r="AW637" s="13" t="s">
        <v>30</v>
      </c>
      <c r="AX637" s="13" t="s">
        <v>76</v>
      </c>
      <c r="AY637" s="207" t="s">
        <v>116</v>
      </c>
    </row>
    <row r="638" spans="1:65" s="2" customFormat="1" ht="24.2" customHeight="1">
      <c r="A638" s="37"/>
      <c r="B638" s="38"/>
      <c r="C638" s="176" t="s">
        <v>1019</v>
      </c>
      <c r="D638" s="176" t="s">
        <v>119</v>
      </c>
      <c r="E638" s="177" t="s">
        <v>1020</v>
      </c>
      <c r="F638" s="178" t="s">
        <v>1021</v>
      </c>
      <c r="G638" s="179" t="s">
        <v>388</v>
      </c>
      <c r="H638" s="180">
        <v>527</v>
      </c>
      <c r="I638" s="181"/>
      <c r="J638" s="182">
        <f>ROUND(I638*H638,2)</f>
        <v>0</v>
      </c>
      <c r="K638" s="178" t="s">
        <v>123</v>
      </c>
      <c r="L638" s="42"/>
      <c r="M638" s="183" t="s">
        <v>19</v>
      </c>
      <c r="N638" s="184" t="s">
        <v>39</v>
      </c>
      <c r="O638" s="67"/>
      <c r="P638" s="185">
        <f>O638*H638</f>
        <v>0</v>
      </c>
      <c r="Q638" s="185">
        <v>6E-05</v>
      </c>
      <c r="R638" s="185">
        <f>Q638*H638</f>
        <v>0.03162</v>
      </c>
      <c r="S638" s="185">
        <v>0</v>
      </c>
      <c r="T638" s="186">
        <f>S638*H638</f>
        <v>0</v>
      </c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R638" s="187" t="s">
        <v>318</v>
      </c>
      <c r="AT638" s="187" t="s">
        <v>119</v>
      </c>
      <c r="AU638" s="187" t="s">
        <v>78</v>
      </c>
      <c r="AY638" s="20" t="s">
        <v>116</v>
      </c>
      <c r="BE638" s="188">
        <f>IF(N638="základní",J638,0)</f>
        <v>0</v>
      </c>
      <c r="BF638" s="188">
        <f>IF(N638="snížená",J638,0)</f>
        <v>0</v>
      </c>
      <c r="BG638" s="188">
        <f>IF(N638="zákl. přenesená",J638,0)</f>
        <v>0</v>
      </c>
      <c r="BH638" s="188">
        <f>IF(N638="sníž. přenesená",J638,0)</f>
        <v>0</v>
      </c>
      <c r="BI638" s="188">
        <f>IF(N638="nulová",J638,0)</f>
        <v>0</v>
      </c>
      <c r="BJ638" s="20" t="s">
        <v>76</v>
      </c>
      <c r="BK638" s="188">
        <f>ROUND(I638*H638,2)</f>
        <v>0</v>
      </c>
      <c r="BL638" s="20" t="s">
        <v>318</v>
      </c>
      <c r="BM638" s="187" t="s">
        <v>1022</v>
      </c>
    </row>
    <row r="639" spans="1:47" s="2" customFormat="1" ht="19.5">
      <c r="A639" s="37"/>
      <c r="B639" s="38"/>
      <c r="C639" s="39"/>
      <c r="D639" s="189" t="s">
        <v>126</v>
      </c>
      <c r="E639" s="39"/>
      <c r="F639" s="190" t="s">
        <v>1023</v>
      </c>
      <c r="G639" s="39"/>
      <c r="H639" s="39"/>
      <c r="I639" s="191"/>
      <c r="J639" s="39"/>
      <c r="K639" s="39"/>
      <c r="L639" s="42"/>
      <c r="M639" s="192"/>
      <c r="N639" s="193"/>
      <c r="O639" s="67"/>
      <c r="P639" s="67"/>
      <c r="Q639" s="67"/>
      <c r="R639" s="67"/>
      <c r="S639" s="67"/>
      <c r="T639" s="68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T639" s="20" t="s">
        <v>126</v>
      </c>
      <c r="AU639" s="20" t="s">
        <v>78</v>
      </c>
    </row>
    <row r="640" spans="1:47" s="2" customFormat="1" ht="12">
      <c r="A640" s="37"/>
      <c r="B640" s="38"/>
      <c r="C640" s="39"/>
      <c r="D640" s="194" t="s">
        <v>127</v>
      </c>
      <c r="E640" s="39"/>
      <c r="F640" s="195" t="s">
        <v>1024</v>
      </c>
      <c r="G640" s="39"/>
      <c r="H640" s="39"/>
      <c r="I640" s="191"/>
      <c r="J640" s="39"/>
      <c r="K640" s="39"/>
      <c r="L640" s="42"/>
      <c r="M640" s="192"/>
      <c r="N640" s="193"/>
      <c r="O640" s="67"/>
      <c r="P640" s="67"/>
      <c r="Q640" s="67"/>
      <c r="R640" s="67"/>
      <c r="S640" s="67"/>
      <c r="T640" s="68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T640" s="20" t="s">
        <v>127</v>
      </c>
      <c r="AU640" s="20" t="s">
        <v>78</v>
      </c>
    </row>
    <row r="641" spans="2:51" s="13" customFormat="1" ht="12">
      <c r="B641" s="197"/>
      <c r="C641" s="198"/>
      <c r="D641" s="189" t="s">
        <v>174</v>
      </c>
      <c r="E641" s="199" t="s">
        <v>19</v>
      </c>
      <c r="F641" s="200" t="s">
        <v>1025</v>
      </c>
      <c r="G641" s="198"/>
      <c r="H641" s="201">
        <v>527</v>
      </c>
      <c r="I641" s="202"/>
      <c r="J641" s="198"/>
      <c r="K641" s="198"/>
      <c r="L641" s="203"/>
      <c r="M641" s="204"/>
      <c r="N641" s="205"/>
      <c r="O641" s="205"/>
      <c r="P641" s="205"/>
      <c r="Q641" s="205"/>
      <c r="R641" s="205"/>
      <c r="S641" s="205"/>
      <c r="T641" s="206"/>
      <c r="AT641" s="207" t="s">
        <v>174</v>
      </c>
      <c r="AU641" s="207" t="s">
        <v>78</v>
      </c>
      <c r="AV641" s="13" t="s">
        <v>78</v>
      </c>
      <c r="AW641" s="13" t="s">
        <v>30</v>
      </c>
      <c r="AX641" s="13" t="s">
        <v>76</v>
      </c>
      <c r="AY641" s="207" t="s">
        <v>116</v>
      </c>
    </row>
    <row r="642" spans="1:65" s="2" customFormat="1" ht="21.75" customHeight="1">
      <c r="A642" s="37"/>
      <c r="B642" s="38"/>
      <c r="C642" s="222" t="s">
        <v>1026</v>
      </c>
      <c r="D642" s="222" t="s">
        <v>358</v>
      </c>
      <c r="E642" s="223" t="s">
        <v>1027</v>
      </c>
      <c r="F642" s="224" t="s">
        <v>1028</v>
      </c>
      <c r="G642" s="225" t="s">
        <v>388</v>
      </c>
      <c r="H642" s="226">
        <v>527</v>
      </c>
      <c r="I642" s="227"/>
      <c r="J642" s="228">
        <f>ROUND(I642*H642,2)</f>
        <v>0</v>
      </c>
      <c r="K642" s="224" t="s">
        <v>19</v>
      </c>
      <c r="L642" s="229"/>
      <c r="M642" s="230" t="s">
        <v>19</v>
      </c>
      <c r="N642" s="231" t="s">
        <v>39</v>
      </c>
      <c r="O642" s="67"/>
      <c r="P642" s="185">
        <f>O642*H642</f>
        <v>0</v>
      </c>
      <c r="Q642" s="185">
        <v>0</v>
      </c>
      <c r="R642" s="185">
        <f>Q642*H642</f>
        <v>0</v>
      </c>
      <c r="S642" s="185">
        <v>0</v>
      </c>
      <c r="T642" s="186">
        <f>S642*H642</f>
        <v>0</v>
      </c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R642" s="187" t="s">
        <v>162</v>
      </c>
      <c r="AT642" s="187" t="s">
        <v>358</v>
      </c>
      <c r="AU642" s="187" t="s">
        <v>78</v>
      </c>
      <c r="AY642" s="20" t="s">
        <v>116</v>
      </c>
      <c r="BE642" s="188">
        <f>IF(N642="základní",J642,0)</f>
        <v>0</v>
      </c>
      <c r="BF642" s="188">
        <f>IF(N642="snížená",J642,0)</f>
        <v>0</v>
      </c>
      <c r="BG642" s="188">
        <f>IF(N642="zákl. přenesená",J642,0)</f>
        <v>0</v>
      </c>
      <c r="BH642" s="188">
        <f>IF(N642="sníž. přenesená",J642,0)</f>
        <v>0</v>
      </c>
      <c r="BI642" s="188">
        <f>IF(N642="nulová",J642,0)</f>
        <v>0</v>
      </c>
      <c r="BJ642" s="20" t="s">
        <v>76</v>
      </c>
      <c r="BK642" s="188">
        <f>ROUND(I642*H642,2)</f>
        <v>0</v>
      </c>
      <c r="BL642" s="20" t="s">
        <v>140</v>
      </c>
      <c r="BM642" s="187" t="s">
        <v>1029</v>
      </c>
    </row>
    <row r="643" spans="1:47" s="2" customFormat="1" ht="12">
      <c r="A643" s="37"/>
      <c r="B643" s="38"/>
      <c r="C643" s="39"/>
      <c r="D643" s="189" t="s">
        <v>126</v>
      </c>
      <c r="E643" s="39"/>
      <c r="F643" s="190" t="s">
        <v>1030</v>
      </c>
      <c r="G643" s="39"/>
      <c r="H643" s="39"/>
      <c r="I643" s="191"/>
      <c r="J643" s="39"/>
      <c r="K643" s="39"/>
      <c r="L643" s="42"/>
      <c r="M643" s="192"/>
      <c r="N643" s="193"/>
      <c r="O643" s="67"/>
      <c r="P643" s="67"/>
      <c r="Q643" s="67"/>
      <c r="R643" s="67"/>
      <c r="S643" s="67"/>
      <c r="T643" s="68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T643" s="20" t="s">
        <v>126</v>
      </c>
      <c r="AU643" s="20" t="s">
        <v>78</v>
      </c>
    </row>
    <row r="644" spans="2:51" s="13" customFormat="1" ht="12">
      <c r="B644" s="197"/>
      <c r="C644" s="198"/>
      <c r="D644" s="189" t="s">
        <v>174</v>
      </c>
      <c r="E644" s="199" t="s">
        <v>19</v>
      </c>
      <c r="F644" s="200" t="s">
        <v>1025</v>
      </c>
      <c r="G644" s="198"/>
      <c r="H644" s="201">
        <v>527</v>
      </c>
      <c r="I644" s="202"/>
      <c r="J644" s="198"/>
      <c r="K644" s="198"/>
      <c r="L644" s="203"/>
      <c r="M644" s="204"/>
      <c r="N644" s="205"/>
      <c r="O644" s="205"/>
      <c r="P644" s="205"/>
      <c r="Q644" s="205"/>
      <c r="R644" s="205"/>
      <c r="S644" s="205"/>
      <c r="T644" s="206"/>
      <c r="AT644" s="207" t="s">
        <v>174</v>
      </c>
      <c r="AU644" s="207" t="s">
        <v>78</v>
      </c>
      <c r="AV644" s="13" t="s">
        <v>78</v>
      </c>
      <c r="AW644" s="13" t="s">
        <v>30</v>
      </c>
      <c r="AX644" s="13" t="s">
        <v>76</v>
      </c>
      <c r="AY644" s="207" t="s">
        <v>116</v>
      </c>
    </row>
    <row r="645" spans="1:65" s="2" customFormat="1" ht="24.2" customHeight="1">
      <c r="A645" s="37"/>
      <c r="B645" s="38"/>
      <c r="C645" s="176" t="s">
        <v>1031</v>
      </c>
      <c r="D645" s="176" t="s">
        <v>119</v>
      </c>
      <c r="E645" s="177" t="s">
        <v>1032</v>
      </c>
      <c r="F645" s="178" t="s">
        <v>1033</v>
      </c>
      <c r="G645" s="179" t="s">
        <v>388</v>
      </c>
      <c r="H645" s="180">
        <v>128</v>
      </c>
      <c r="I645" s="181"/>
      <c r="J645" s="182">
        <f>ROUND(I645*H645,2)</f>
        <v>0</v>
      </c>
      <c r="K645" s="178" t="s">
        <v>123</v>
      </c>
      <c r="L645" s="42"/>
      <c r="M645" s="183" t="s">
        <v>19</v>
      </c>
      <c r="N645" s="184" t="s">
        <v>39</v>
      </c>
      <c r="O645" s="67"/>
      <c r="P645" s="185">
        <f>O645*H645</f>
        <v>0</v>
      </c>
      <c r="Q645" s="185">
        <v>5E-05</v>
      </c>
      <c r="R645" s="185">
        <f>Q645*H645</f>
        <v>0.0064</v>
      </c>
      <c r="S645" s="185">
        <v>0</v>
      </c>
      <c r="T645" s="186">
        <f>S645*H645</f>
        <v>0</v>
      </c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R645" s="187" t="s">
        <v>318</v>
      </c>
      <c r="AT645" s="187" t="s">
        <v>119</v>
      </c>
      <c r="AU645" s="187" t="s">
        <v>78</v>
      </c>
      <c r="AY645" s="20" t="s">
        <v>116</v>
      </c>
      <c r="BE645" s="188">
        <f>IF(N645="základní",J645,0)</f>
        <v>0</v>
      </c>
      <c r="BF645" s="188">
        <f>IF(N645="snížená",J645,0)</f>
        <v>0</v>
      </c>
      <c r="BG645" s="188">
        <f>IF(N645="zákl. přenesená",J645,0)</f>
        <v>0</v>
      </c>
      <c r="BH645" s="188">
        <f>IF(N645="sníž. přenesená",J645,0)</f>
        <v>0</v>
      </c>
      <c r="BI645" s="188">
        <f>IF(N645="nulová",J645,0)</f>
        <v>0</v>
      </c>
      <c r="BJ645" s="20" t="s">
        <v>76</v>
      </c>
      <c r="BK645" s="188">
        <f>ROUND(I645*H645,2)</f>
        <v>0</v>
      </c>
      <c r="BL645" s="20" t="s">
        <v>318</v>
      </c>
      <c r="BM645" s="187" t="s">
        <v>1034</v>
      </c>
    </row>
    <row r="646" spans="1:47" s="2" customFormat="1" ht="19.5">
      <c r="A646" s="37"/>
      <c r="B646" s="38"/>
      <c r="C646" s="39"/>
      <c r="D646" s="189" t="s">
        <v>126</v>
      </c>
      <c r="E646" s="39"/>
      <c r="F646" s="190" t="s">
        <v>1035</v>
      </c>
      <c r="G646" s="39"/>
      <c r="H646" s="39"/>
      <c r="I646" s="191"/>
      <c r="J646" s="39"/>
      <c r="K646" s="39"/>
      <c r="L646" s="42"/>
      <c r="M646" s="192"/>
      <c r="N646" s="193"/>
      <c r="O646" s="67"/>
      <c r="P646" s="67"/>
      <c r="Q646" s="67"/>
      <c r="R646" s="67"/>
      <c r="S646" s="67"/>
      <c r="T646" s="68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T646" s="20" t="s">
        <v>126</v>
      </c>
      <c r="AU646" s="20" t="s">
        <v>78</v>
      </c>
    </row>
    <row r="647" spans="1:47" s="2" customFormat="1" ht="12">
      <c r="A647" s="37"/>
      <c r="B647" s="38"/>
      <c r="C647" s="39"/>
      <c r="D647" s="194" t="s">
        <v>127</v>
      </c>
      <c r="E647" s="39"/>
      <c r="F647" s="195" t="s">
        <v>1036</v>
      </c>
      <c r="G647" s="39"/>
      <c r="H647" s="39"/>
      <c r="I647" s="191"/>
      <c r="J647" s="39"/>
      <c r="K647" s="39"/>
      <c r="L647" s="42"/>
      <c r="M647" s="192"/>
      <c r="N647" s="193"/>
      <c r="O647" s="67"/>
      <c r="P647" s="67"/>
      <c r="Q647" s="67"/>
      <c r="R647" s="67"/>
      <c r="S647" s="67"/>
      <c r="T647" s="68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T647" s="20" t="s">
        <v>127</v>
      </c>
      <c r="AU647" s="20" t="s">
        <v>78</v>
      </c>
    </row>
    <row r="648" spans="1:47" s="2" customFormat="1" ht="19.5">
      <c r="A648" s="37"/>
      <c r="B648" s="38"/>
      <c r="C648" s="39"/>
      <c r="D648" s="189" t="s">
        <v>129</v>
      </c>
      <c r="E648" s="39"/>
      <c r="F648" s="196" t="s">
        <v>1037</v>
      </c>
      <c r="G648" s="39"/>
      <c r="H648" s="39"/>
      <c r="I648" s="191"/>
      <c r="J648" s="39"/>
      <c r="K648" s="39"/>
      <c r="L648" s="42"/>
      <c r="M648" s="192"/>
      <c r="N648" s="193"/>
      <c r="O648" s="67"/>
      <c r="P648" s="67"/>
      <c r="Q648" s="67"/>
      <c r="R648" s="67"/>
      <c r="S648" s="67"/>
      <c r="T648" s="68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T648" s="20" t="s">
        <v>129</v>
      </c>
      <c r="AU648" s="20" t="s">
        <v>78</v>
      </c>
    </row>
    <row r="649" spans="2:51" s="13" customFormat="1" ht="22.5">
      <c r="B649" s="197"/>
      <c r="C649" s="198"/>
      <c r="D649" s="189" t="s">
        <v>174</v>
      </c>
      <c r="E649" s="199" t="s">
        <v>19</v>
      </c>
      <c r="F649" s="200" t="s">
        <v>1038</v>
      </c>
      <c r="G649" s="198"/>
      <c r="H649" s="201">
        <v>128</v>
      </c>
      <c r="I649" s="202"/>
      <c r="J649" s="198"/>
      <c r="K649" s="198"/>
      <c r="L649" s="203"/>
      <c r="M649" s="204"/>
      <c r="N649" s="205"/>
      <c r="O649" s="205"/>
      <c r="P649" s="205"/>
      <c r="Q649" s="205"/>
      <c r="R649" s="205"/>
      <c r="S649" s="205"/>
      <c r="T649" s="206"/>
      <c r="AT649" s="207" t="s">
        <v>174</v>
      </c>
      <c r="AU649" s="207" t="s">
        <v>78</v>
      </c>
      <c r="AV649" s="13" t="s">
        <v>78</v>
      </c>
      <c r="AW649" s="13" t="s">
        <v>30</v>
      </c>
      <c r="AX649" s="13" t="s">
        <v>68</v>
      </c>
      <c r="AY649" s="207" t="s">
        <v>116</v>
      </c>
    </row>
    <row r="650" spans="2:51" s="14" customFormat="1" ht="12">
      <c r="B650" s="208"/>
      <c r="C650" s="209"/>
      <c r="D650" s="189" t="s">
        <v>174</v>
      </c>
      <c r="E650" s="210" t="s">
        <v>19</v>
      </c>
      <c r="F650" s="211" t="s">
        <v>176</v>
      </c>
      <c r="G650" s="209"/>
      <c r="H650" s="212">
        <v>128</v>
      </c>
      <c r="I650" s="213"/>
      <c r="J650" s="209"/>
      <c r="K650" s="209"/>
      <c r="L650" s="214"/>
      <c r="M650" s="215"/>
      <c r="N650" s="216"/>
      <c r="O650" s="216"/>
      <c r="P650" s="216"/>
      <c r="Q650" s="216"/>
      <c r="R650" s="216"/>
      <c r="S650" s="216"/>
      <c r="T650" s="217"/>
      <c r="AT650" s="218" t="s">
        <v>174</v>
      </c>
      <c r="AU650" s="218" t="s">
        <v>78</v>
      </c>
      <c r="AV650" s="14" t="s">
        <v>140</v>
      </c>
      <c r="AW650" s="14" t="s">
        <v>30</v>
      </c>
      <c r="AX650" s="14" t="s">
        <v>76</v>
      </c>
      <c r="AY650" s="218" t="s">
        <v>116</v>
      </c>
    </row>
    <row r="651" spans="1:65" s="2" customFormat="1" ht="21.75" customHeight="1">
      <c r="A651" s="37"/>
      <c r="B651" s="38"/>
      <c r="C651" s="222" t="s">
        <v>1039</v>
      </c>
      <c r="D651" s="222" t="s">
        <v>358</v>
      </c>
      <c r="E651" s="223" t="s">
        <v>1040</v>
      </c>
      <c r="F651" s="224" t="s">
        <v>1041</v>
      </c>
      <c r="G651" s="225" t="s">
        <v>388</v>
      </c>
      <c r="H651" s="226">
        <v>128</v>
      </c>
      <c r="I651" s="227"/>
      <c r="J651" s="228">
        <f>ROUND(I651*H651,2)</f>
        <v>0</v>
      </c>
      <c r="K651" s="224" t="s">
        <v>19</v>
      </c>
      <c r="L651" s="229"/>
      <c r="M651" s="230" t="s">
        <v>19</v>
      </c>
      <c r="N651" s="231" t="s">
        <v>39</v>
      </c>
      <c r="O651" s="67"/>
      <c r="P651" s="185">
        <f>O651*H651</f>
        <v>0</v>
      </c>
      <c r="Q651" s="185">
        <v>0.001</v>
      </c>
      <c r="R651" s="185">
        <f>Q651*H651</f>
        <v>0.128</v>
      </c>
      <c r="S651" s="185">
        <v>0</v>
      </c>
      <c r="T651" s="186">
        <f>S651*H651</f>
        <v>0</v>
      </c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R651" s="187" t="s">
        <v>427</v>
      </c>
      <c r="AT651" s="187" t="s">
        <v>358</v>
      </c>
      <c r="AU651" s="187" t="s">
        <v>78</v>
      </c>
      <c r="AY651" s="20" t="s">
        <v>116</v>
      </c>
      <c r="BE651" s="188">
        <f>IF(N651="základní",J651,0)</f>
        <v>0</v>
      </c>
      <c r="BF651" s="188">
        <f>IF(N651="snížená",J651,0)</f>
        <v>0</v>
      </c>
      <c r="BG651" s="188">
        <f>IF(N651="zákl. přenesená",J651,0)</f>
        <v>0</v>
      </c>
      <c r="BH651" s="188">
        <f>IF(N651="sníž. přenesená",J651,0)</f>
        <v>0</v>
      </c>
      <c r="BI651" s="188">
        <f>IF(N651="nulová",J651,0)</f>
        <v>0</v>
      </c>
      <c r="BJ651" s="20" t="s">
        <v>76</v>
      </c>
      <c r="BK651" s="188">
        <f>ROUND(I651*H651,2)</f>
        <v>0</v>
      </c>
      <c r="BL651" s="20" t="s">
        <v>318</v>
      </c>
      <c r="BM651" s="187" t="s">
        <v>1042</v>
      </c>
    </row>
    <row r="652" spans="1:47" s="2" customFormat="1" ht="12">
      <c r="A652" s="37"/>
      <c r="B652" s="38"/>
      <c r="C652" s="39"/>
      <c r="D652" s="189" t="s">
        <v>126</v>
      </c>
      <c r="E652" s="39"/>
      <c r="F652" s="190" t="s">
        <v>1043</v>
      </c>
      <c r="G652" s="39"/>
      <c r="H652" s="39"/>
      <c r="I652" s="191"/>
      <c r="J652" s="39"/>
      <c r="K652" s="39"/>
      <c r="L652" s="42"/>
      <c r="M652" s="192"/>
      <c r="N652" s="193"/>
      <c r="O652" s="67"/>
      <c r="P652" s="67"/>
      <c r="Q652" s="67"/>
      <c r="R652" s="67"/>
      <c r="S652" s="67"/>
      <c r="T652" s="68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T652" s="20" t="s">
        <v>126</v>
      </c>
      <c r="AU652" s="20" t="s">
        <v>78</v>
      </c>
    </row>
    <row r="653" spans="1:47" s="2" customFormat="1" ht="19.5">
      <c r="A653" s="37"/>
      <c r="B653" s="38"/>
      <c r="C653" s="39"/>
      <c r="D653" s="189" t="s">
        <v>129</v>
      </c>
      <c r="E653" s="39"/>
      <c r="F653" s="196" t="s">
        <v>1037</v>
      </c>
      <c r="G653" s="39"/>
      <c r="H653" s="39"/>
      <c r="I653" s="191"/>
      <c r="J653" s="39"/>
      <c r="K653" s="39"/>
      <c r="L653" s="42"/>
      <c r="M653" s="192"/>
      <c r="N653" s="193"/>
      <c r="O653" s="67"/>
      <c r="P653" s="67"/>
      <c r="Q653" s="67"/>
      <c r="R653" s="67"/>
      <c r="S653" s="67"/>
      <c r="T653" s="68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T653" s="20" t="s">
        <v>129</v>
      </c>
      <c r="AU653" s="20" t="s">
        <v>78</v>
      </c>
    </row>
    <row r="654" spans="2:51" s="13" customFormat="1" ht="12">
      <c r="B654" s="197"/>
      <c r="C654" s="198"/>
      <c r="D654" s="189" t="s">
        <v>174</v>
      </c>
      <c r="E654" s="199" t="s">
        <v>19</v>
      </c>
      <c r="F654" s="200" t="s">
        <v>1044</v>
      </c>
      <c r="G654" s="198"/>
      <c r="H654" s="201">
        <v>128</v>
      </c>
      <c r="I654" s="202"/>
      <c r="J654" s="198"/>
      <c r="K654" s="198"/>
      <c r="L654" s="203"/>
      <c r="M654" s="204"/>
      <c r="N654" s="205"/>
      <c r="O654" s="205"/>
      <c r="P654" s="205"/>
      <c r="Q654" s="205"/>
      <c r="R654" s="205"/>
      <c r="S654" s="205"/>
      <c r="T654" s="206"/>
      <c r="AT654" s="207" t="s">
        <v>174</v>
      </c>
      <c r="AU654" s="207" t="s">
        <v>78</v>
      </c>
      <c r="AV654" s="13" t="s">
        <v>78</v>
      </c>
      <c r="AW654" s="13" t="s">
        <v>30</v>
      </c>
      <c r="AX654" s="13" t="s">
        <v>76</v>
      </c>
      <c r="AY654" s="207" t="s">
        <v>116</v>
      </c>
    </row>
    <row r="655" spans="2:51" s="15" customFormat="1" ht="12">
      <c r="B655" s="232"/>
      <c r="C655" s="233"/>
      <c r="D655" s="189" t="s">
        <v>174</v>
      </c>
      <c r="E655" s="234" t="s">
        <v>19</v>
      </c>
      <c r="F655" s="235" t="s">
        <v>1045</v>
      </c>
      <c r="G655" s="233"/>
      <c r="H655" s="234" t="s">
        <v>19</v>
      </c>
      <c r="I655" s="236"/>
      <c r="J655" s="233"/>
      <c r="K655" s="233"/>
      <c r="L655" s="237"/>
      <c r="M655" s="238"/>
      <c r="N655" s="239"/>
      <c r="O655" s="239"/>
      <c r="P655" s="239"/>
      <c r="Q655" s="239"/>
      <c r="R655" s="239"/>
      <c r="S655" s="239"/>
      <c r="T655" s="240"/>
      <c r="AT655" s="241" t="s">
        <v>174</v>
      </c>
      <c r="AU655" s="241" t="s">
        <v>78</v>
      </c>
      <c r="AV655" s="15" t="s">
        <v>76</v>
      </c>
      <c r="AW655" s="15" t="s">
        <v>30</v>
      </c>
      <c r="AX655" s="15" t="s">
        <v>68</v>
      </c>
      <c r="AY655" s="241" t="s">
        <v>116</v>
      </c>
    </row>
    <row r="656" spans="1:65" s="2" customFormat="1" ht="33" customHeight="1">
      <c r="A656" s="37"/>
      <c r="B656" s="38"/>
      <c r="C656" s="176" t="s">
        <v>1046</v>
      </c>
      <c r="D656" s="176" t="s">
        <v>119</v>
      </c>
      <c r="E656" s="177" t="s">
        <v>1047</v>
      </c>
      <c r="F656" s="178" t="s">
        <v>1048</v>
      </c>
      <c r="G656" s="179" t="s">
        <v>388</v>
      </c>
      <c r="H656" s="180">
        <v>300</v>
      </c>
      <c r="I656" s="181"/>
      <c r="J656" s="182">
        <f>ROUND(I656*H656,2)</f>
        <v>0</v>
      </c>
      <c r="K656" s="178" t="s">
        <v>19</v>
      </c>
      <c r="L656" s="42"/>
      <c r="M656" s="183" t="s">
        <v>19</v>
      </c>
      <c r="N656" s="184" t="s">
        <v>39</v>
      </c>
      <c r="O656" s="67"/>
      <c r="P656" s="185">
        <f>O656*H656</f>
        <v>0</v>
      </c>
      <c r="Q656" s="185">
        <v>0</v>
      </c>
      <c r="R656" s="185">
        <f>Q656*H656</f>
        <v>0</v>
      </c>
      <c r="S656" s="185">
        <v>0.001</v>
      </c>
      <c r="T656" s="186">
        <f>S656*H656</f>
        <v>0.3</v>
      </c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R656" s="187" t="s">
        <v>318</v>
      </c>
      <c r="AT656" s="187" t="s">
        <v>119</v>
      </c>
      <c r="AU656" s="187" t="s">
        <v>78</v>
      </c>
      <c r="AY656" s="20" t="s">
        <v>116</v>
      </c>
      <c r="BE656" s="188">
        <f>IF(N656="základní",J656,0)</f>
        <v>0</v>
      </c>
      <c r="BF656" s="188">
        <f>IF(N656="snížená",J656,0)</f>
        <v>0</v>
      </c>
      <c r="BG656" s="188">
        <f>IF(N656="zákl. přenesená",J656,0)</f>
        <v>0</v>
      </c>
      <c r="BH656" s="188">
        <f>IF(N656="sníž. přenesená",J656,0)</f>
        <v>0</v>
      </c>
      <c r="BI656" s="188">
        <f>IF(N656="nulová",J656,0)</f>
        <v>0</v>
      </c>
      <c r="BJ656" s="20" t="s">
        <v>76</v>
      </c>
      <c r="BK656" s="188">
        <f>ROUND(I656*H656,2)</f>
        <v>0</v>
      </c>
      <c r="BL656" s="20" t="s">
        <v>318</v>
      </c>
      <c r="BM656" s="187" t="s">
        <v>1049</v>
      </c>
    </row>
    <row r="657" spans="1:47" s="2" customFormat="1" ht="19.5">
      <c r="A657" s="37"/>
      <c r="B657" s="38"/>
      <c r="C657" s="39"/>
      <c r="D657" s="189" t="s">
        <v>126</v>
      </c>
      <c r="E657" s="39"/>
      <c r="F657" s="190" t="s">
        <v>1050</v>
      </c>
      <c r="G657" s="39"/>
      <c r="H657" s="39"/>
      <c r="I657" s="191"/>
      <c r="J657" s="39"/>
      <c r="K657" s="39"/>
      <c r="L657" s="42"/>
      <c r="M657" s="192"/>
      <c r="N657" s="193"/>
      <c r="O657" s="67"/>
      <c r="P657" s="67"/>
      <c r="Q657" s="67"/>
      <c r="R657" s="67"/>
      <c r="S657" s="67"/>
      <c r="T657" s="68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T657" s="20" t="s">
        <v>126</v>
      </c>
      <c r="AU657" s="20" t="s">
        <v>78</v>
      </c>
    </row>
    <row r="658" spans="1:47" s="2" customFormat="1" ht="19.5">
      <c r="A658" s="37"/>
      <c r="B658" s="38"/>
      <c r="C658" s="39"/>
      <c r="D658" s="189" t="s">
        <v>129</v>
      </c>
      <c r="E658" s="39"/>
      <c r="F658" s="196" t="s">
        <v>1051</v>
      </c>
      <c r="G658" s="39"/>
      <c r="H658" s="39"/>
      <c r="I658" s="191"/>
      <c r="J658" s="39"/>
      <c r="K658" s="39"/>
      <c r="L658" s="42"/>
      <c r="M658" s="192"/>
      <c r="N658" s="193"/>
      <c r="O658" s="67"/>
      <c r="P658" s="67"/>
      <c r="Q658" s="67"/>
      <c r="R658" s="67"/>
      <c r="S658" s="67"/>
      <c r="T658" s="68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T658" s="20" t="s">
        <v>129</v>
      </c>
      <c r="AU658" s="20" t="s">
        <v>78</v>
      </c>
    </row>
    <row r="659" spans="2:51" s="13" customFormat="1" ht="12">
      <c r="B659" s="197"/>
      <c r="C659" s="198"/>
      <c r="D659" s="189" t="s">
        <v>174</v>
      </c>
      <c r="E659" s="199" t="s">
        <v>19</v>
      </c>
      <c r="F659" s="200" t="s">
        <v>1052</v>
      </c>
      <c r="G659" s="198"/>
      <c r="H659" s="201">
        <v>300</v>
      </c>
      <c r="I659" s="202"/>
      <c r="J659" s="198"/>
      <c r="K659" s="198"/>
      <c r="L659" s="203"/>
      <c r="M659" s="204"/>
      <c r="N659" s="205"/>
      <c r="O659" s="205"/>
      <c r="P659" s="205"/>
      <c r="Q659" s="205"/>
      <c r="R659" s="205"/>
      <c r="S659" s="205"/>
      <c r="T659" s="206"/>
      <c r="AT659" s="207" t="s">
        <v>174</v>
      </c>
      <c r="AU659" s="207" t="s">
        <v>78</v>
      </c>
      <c r="AV659" s="13" t="s">
        <v>78</v>
      </c>
      <c r="AW659" s="13" t="s">
        <v>30</v>
      </c>
      <c r="AX659" s="13" t="s">
        <v>68</v>
      </c>
      <c r="AY659" s="207" t="s">
        <v>116</v>
      </c>
    </row>
    <row r="660" spans="2:51" s="14" customFormat="1" ht="12">
      <c r="B660" s="208"/>
      <c r="C660" s="209"/>
      <c r="D660" s="189" t="s">
        <v>174</v>
      </c>
      <c r="E660" s="210" t="s">
        <v>19</v>
      </c>
      <c r="F660" s="211" t="s">
        <v>176</v>
      </c>
      <c r="G660" s="209"/>
      <c r="H660" s="212">
        <v>300</v>
      </c>
      <c r="I660" s="213"/>
      <c r="J660" s="209"/>
      <c r="K660" s="209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174</v>
      </c>
      <c r="AU660" s="218" t="s">
        <v>78</v>
      </c>
      <c r="AV660" s="14" t="s">
        <v>140</v>
      </c>
      <c r="AW660" s="14" t="s">
        <v>30</v>
      </c>
      <c r="AX660" s="14" t="s">
        <v>76</v>
      </c>
      <c r="AY660" s="218" t="s">
        <v>116</v>
      </c>
    </row>
    <row r="661" spans="1:65" s="2" customFormat="1" ht="24.2" customHeight="1">
      <c r="A661" s="37"/>
      <c r="B661" s="38"/>
      <c r="C661" s="176" t="s">
        <v>1053</v>
      </c>
      <c r="D661" s="176" t="s">
        <v>119</v>
      </c>
      <c r="E661" s="177" t="s">
        <v>1054</v>
      </c>
      <c r="F661" s="178" t="s">
        <v>1055</v>
      </c>
      <c r="G661" s="179" t="s">
        <v>329</v>
      </c>
      <c r="H661" s="180">
        <v>507.07</v>
      </c>
      <c r="I661" s="181"/>
      <c r="J661" s="182">
        <f>ROUND(I661*H661,2)</f>
        <v>0</v>
      </c>
      <c r="K661" s="178" t="s">
        <v>123</v>
      </c>
      <c r="L661" s="42"/>
      <c r="M661" s="183" t="s">
        <v>19</v>
      </c>
      <c r="N661" s="184" t="s">
        <v>39</v>
      </c>
      <c r="O661" s="67"/>
      <c r="P661" s="185">
        <f>O661*H661</f>
        <v>0</v>
      </c>
      <c r="Q661" s="185">
        <v>0</v>
      </c>
      <c r="R661" s="185">
        <f>Q661*H661</f>
        <v>0</v>
      </c>
      <c r="S661" s="185">
        <v>0</v>
      </c>
      <c r="T661" s="186">
        <f>S661*H661</f>
        <v>0</v>
      </c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R661" s="187" t="s">
        <v>318</v>
      </c>
      <c r="AT661" s="187" t="s">
        <v>119</v>
      </c>
      <c r="AU661" s="187" t="s">
        <v>78</v>
      </c>
      <c r="AY661" s="20" t="s">
        <v>116</v>
      </c>
      <c r="BE661" s="188">
        <f>IF(N661="základní",J661,0)</f>
        <v>0</v>
      </c>
      <c r="BF661" s="188">
        <f>IF(N661="snížená",J661,0)</f>
        <v>0</v>
      </c>
      <c r="BG661" s="188">
        <f>IF(N661="zákl. přenesená",J661,0)</f>
        <v>0</v>
      </c>
      <c r="BH661" s="188">
        <f>IF(N661="sníž. přenesená",J661,0)</f>
        <v>0</v>
      </c>
      <c r="BI661" s="188">
        <f>IF(N661="nulová",J661,0)</f>
        <v>0</v>
      </c>
      <c r="BJ661" s="20" t="s">
        <v>76</v>
      </c>
      <c r="BK661" s="188">
        <f>ROUND(I661*H661,2)</f>
        <v>0</v>
      </c>
      <c r="BL661" s="20" t="s">
        <v>318</v>
      </c>
      <c r="BM661" s="187" t="s">
        <v>1056</v>
      </c>
    </row>
    <row r="662" spans="1:47" s="2" customFormat="1" ht="29.25">
      <c r="A662" s="37"/>
      <c r="B662" s="38"/>
      <c r="C662" s="39"/>
      <c r="D662" s="189" t="s">
        <v>126</v>
      </c>
      <c r="E662" s="39"/>
      <c r="F662" s="190" t="s">
        <v>1057</v>
      </c>
      <c r="G662" s="39"/>
      <c r="H662" s="39"/>
      <c r="I662" s="191"/>
      <c r="J662" s="39"/>
      <c r="K662" s="39"/>
      <c r="L662" s="42"/>
      <c r="M662" s="192"/>
      <c r="N662" s="193"/>
      <c r="O662" s="67"/>
      <c r="P662" s="67"/>
      <c r="Q662" s="67"/>
      <c r="R662" s="67"/>
      <c r="S662" s="67"/>
      <c r="T662" s="68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T662" s="20" t="s">
        <v>126</v>
      </c>
      <c r="AU662" s="20" t="s">
        <v>78</v>
      </c>
    </row>
    <row r="663" spans="1:47" s="2" customFormat="1" ht="12">
      <c r="A663" s="37"/>
      <c r="B663" s="38"/>
      <c r="C663" s="39"/>
      <c r="D663" s="194" t="s">
        <v>127</v>
      </c>
      <c r="E663" s="39"/>
      <c r="F663" s="195" t="s">
        <v>1058</v>
      </c>
      <c r="G663" s="39"/>
      <c r="H663" s="39"/>
      <c r="I663" s="191"/>
      <c r="J663" s="39"/>
      <c r="K663" s="39"/>
      <c r="L663" s="42"/>
      <c r="M663" s="192"/>
      <c r="N663" s="193"/>
      <c r="O663" s="67"/>
      <c r="P663" s="67"/>
      <c r="Q663" s="67"/>
      <c r="R663" s="67"/>
      <c r="S663" s="67"/>
      <c r="T663" s="68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T663" s="20" t="s">
        <v>127</v>
      </c>
      <c r="AU663" s="20" t="s">
        <v>78</v>
      </c>
    </row>
    <row r="664" spans="2:63" s="12" customFormat="1" ht="22.7" customHeight="1">
      <c r="B664" s="160"/>
      <c r="C664" s="161"/>
      <c r="D664" s="162" t="s">
        <v>67</v>
      </c>
      <c r="E664" s="174" t="s">
        <v>1059</v>
      </c>
      <c r="F664" s="174" t="s">
        <v>1060</v>
      </c>
      <c r="G664" s="161"/>
      <c r="H664" s="161"/>
      <c r="I664" s="164"/>
      <c r="J664" s="175">
        <f>BK664</f>
        <v>0</v>
      </c>
      <c r="K664" s="161"/>
      <c r="L664" s="166"/>
      <c r="M664" s="167"/>
      <c r="N664" s="168"/>
      <c r="O664" s="168"/>
      <c r="P664" s="169">
        <f>SUM(P665:P677)</f>
        <v>0</v>
      </c>
      <c r="Q664" s="168"/>
      <c r="R664" s="169">
        <f>SUM(R665:R677)</f>
        <v>0.024958799999999996</v>
      </c>
      <c r="S664" s="168"/>
      <c r="T664" s="170">
        <f>SUM(T665:T677)</f>
        <v>0</v>
      </c>
      <c r="AR664" s="171" t="s">
        <v>78</v>
      </c>
      <c r="AT664" s="172" t="s">
        <v>67</v>
      </c>
      <c r="AU664" s="172" t="s">
        <v>76</v>
      </c>
      <c r="AY664" s="171" t="s">
        <v>116</v>
      </c>
      <c r="BK664" s="173">
        <f>SUM(BK665:BK677)</f>
        <v>0</v>
      </c>
    </row>
    <row r="665" spans="1:65" s="2" customFormat="1" ht="24.2" customHeight="1">
      <c r="A665" s="37"/>
      <c r="B665" s="38"/>
      <c r="C665" s="176" t="s">
        <v>1061</v>
      </c>
      <c r="D665" s="176" t="s">
        <v>119</v>
      </c>
      <c r="E665" s="177" t="s">
        <v>1062</v>
      </c>
      <c r="F665" s="178" t="s">
        <v>1063</v>
      </c>
      <c r="G665" s="179" t="s">
        <v>214</v>
      </c>
      <c r="H665" s="180">
        <v>41.598</v>
      </c>
      <c r="I665" s="181"/>
      <c r="J665" s="182">
        <f>ROUND(I665*H665,2)</f>
        <v>0</v>
      </c>
      <c r="K665" s="178" t="s">
        <v>123</v>
      </c>
      <c r="L665" s="42"/>
      <c r="M665" s="183" t="s">
        <v>19</v>
      </c>
      <c r="N665" s="184" t="s">
        <v>39</v>
      </c>
      <c r="O665" s="67"/>
      <c r="P665" s="185">
        <f>O665*H665</f>
        <v>0</v>
      </c>
      <c r="Q665" s="185">
        <v>0.00014</v>
      </c>
      <c r="R665" s="185">
        <f>Q665*H665</f>
        <v>0.005823719999999999</v>
      </c>
      <c r="S665" s="185">
        <v>0</v>
      </c>
      <c r="T665" s="186">
        <f>S665*H665</f>
        <v>0</v>
      </c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R665" s="187" t="s">
        <v>318</v>
      </c>
      <c r="AT665" s="187" t="s">
        <v>119</v>
      </c>
      <c r="AU665" s="187" t="s">
        <v>78</v>
      </c>
      <c r="AY665" s="20" t="s">
        <v>116</v>
      </c>
      <c r="BE665" s="188">
        <f>IF(N665="základní",J665,0)</f>
        <v>0</v>
      </c>
      <c r="BF665" s="188">
        <f>IF(N665="snížená",J665,0)</f>
        <v>0</v>
      </c>
      <c r="BG665" s="188">
        <f>IF(N665="zákl. přenesená",J665,0)</f>
        <v>0</v>
      </c>
      <c r="BH665" s="188">
        <f>IF(N665="sníž. přenesená",J665,0)</f>
        <v>0</v>
      </c>
      <c r="BI665" s="188">
        <f>IF(N665="nulová",J665,0)</f>
        <v>0</v>
      </c>
      <c r="BJ665" s="20" t="s">
        <v>76</v>
      </c>
      <c r="BK665" s="188">
        <f>ROUND(I665*H665,2)</f>
        <v>0</v>
      </c>
      <c r="BL665" s="20" t="s">
        <v>318</v>
      </c>
      <c r="BM665" s="187" t="s">
        <v>1064</v>
      </c>
    </row>
    <row r="666" spans="1:47" s="2" customFormat="1" ht="19.5">
      <c r="A666" s="37"/>
      <c r="B666" s="38"/>
      <c r="C666" s="39"/>
      <c r="D666" s="189" t="s">
        <v>126</v>
      </c>
      <c r="E666" s="39"/>
      <c r="F666" s="190" t="s">
        <v>1065</v>
      </c>
      <c r="G666" s="39"/>
      <c r="H666" s="39"/>
      <c r="I666" s="191"/>
      <c r="J666" s="39"/>
      <c r="K666" s="39"/>
      <c r="L666" s="42"/>
      <c r="M666" s="192"/>
      <c r="N666" s="193"/>
      <c r="O666" s="67"/>
      <c r="P666" s="67"/>
      <c r="Q666" s="67"/>
      <c r="R666" s="67"/>
      <c r="S666" s="67"/>
      <c r="T666" s="68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T666" s="20" t="s">
        <v>126</v>
      </c>
      <c r="AU666" s="20" t="s">
        <v>78</v>
      </c>
    </row>
    <row r="667" spans="1:47" s="2" customFormat="1" ht="12">
      <c r="A667" s="37"/>
      <c r="B667" s="38"/>
      <c r="C667" s="39"/>
      <c r="D667" s="194" t="s">
        <v>127</v>
      </c>
      <c r="E667" s="39"/>
      <c r="F667" s="195" t="s">
        <v>1066</v>
      </c>
      <c r="G667" s="39"/>
      <c r="H667" s="39"/>
      <c r="I667" s="191"/>
      <c r="J667" s="39"/>
      <c r="K667" s="39"/>
      <c r="L667" s="42"/>
      <c r="M667" s="192"/>
      <c r="N667" s="193"/>
      <c r="O667" s="67"/>
      <c r="P667" s="67"/>
      <c r="Q667" s="67"/>
      <c r="R667" s="67"/>
      <c r="S667" s="67"/>
      <c r="T667" s="68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T667" s="20" t="s">
        <v>127</v>
      </c>
      <c r="AU667" s="20" t="s">
        <v>78</v>
      </c>
    </row>
    <row r="668" spans="1:47" s="2" customFormat="1" ht="19.5">
      <c r="A668" s="37"/>
      <c r="B668" s="38"/>
      <c r="C668" s="39"/>
      <c r="D668" s="189" t="s">
        <v>129</v>
      </c>
      <c r="E668" s="39"/>
      <c r="F668" s="196" t="s">
        <v>1067</v>
      </c>
      <c r="G668" s="39"/>
      <c r="H668" s="39"/>
      <c r="I668" s="191"/>
      <c r="J668" s="39"/>
      <c r="K668" s="39"/>
      <c r="L668" s="42"/>
      <c r="M668" s="192"/>
      <c r="N668" s="193"/>
      <c r="O668" s="67"/>
      <c r="P668" s="67"/>
      <c r="Q668" s="67"/>
      <c r="R668" s="67"/>
      <c r="S668" s="67"/>
      <c r="T668" s="68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T668" s="20" t="s">
        <v>129</v>
      </c>
      <c r="AU668" s="20" t="s">
        <v>78</v>
      </c>
    </row>
    <row r="669" spans="2:51" s="13" customFormat="1" ht="12">
      <c r="B669" s="197"/>
      <c r="C669" s="198"/>
      <c r="D669" s="189" t="s">
        <v>174</v>
      </c>
      <c r="E669" s="199" t="s">
        <v>19</v>
      </c>
      <c r="F669" s="200" t="s">
        <v>1068</v>
      </c>
      <c r="G669" s="198"/>
      <c r="H669" s="201">
        <v>41.598</v>
      </c>
      <c r="I669" s="202"/>
      <c r="J669" s="198"/>
      <c r="K669" s="198"/>
      <c r="L669" s="203"/>
      <c r="M669" s="204"/>
      <c r="N669" s="205"/>
      <c r="O669" s="205"/>
      <c r="P669" s="205"/>
      <c r="Q669" s="205"/>
      <c r="R669" s="205"/>
      <c r="S669" s="205"/>
      <c r="T669" s="206"/>
      <c r="AT669" s="207" t="s">
        <v>174</v>
      </c>
      <c r="AU669" s="207" t="s">
        <v>78</v>
      </c>
      <c r="AV669" s="13" t="s">
        <v>78</v>
      </c>
      <c r="AW669" s="13" t="s">
        <v>30</v>
      </c>
      <c r="AX669" s="13" t="s">
        <v>76</v>
      </c>
      <c r="AY669" s="207" t="s">
        <v>116</v>
      </c>
    </row>
    <row r="670" spans="1:65" s="2" customFormat="1" ht="24.2" customHeight="1">
      <c r="A670" s="37"/>
      <c r="B670" s="38"/>
      <c r="C670" s="176" t="s">
        <v>1069</v>
      </c>
      <c r="D670" s="176" t="s">
        <v>119</v>
      </c>
      <c r="E670" s="177" t="s">
        <v>1070</v>
      </c>
      <c r="F670" s="178" t="s">
        <v>1071</v>
      </c>
      <c r="G670" s="179" t="s">
        <v>214</v>
      </c>
      <c r="H670" s="180">
        <v>41.598</v>
      </c>
      <c r="I670" s="181"/>
      <c r="J670" s="182">
        <f>ROUND(I670*H670,2)</f>
        <v>0</v>
      </c>
      <c r="K670" s="178" t="s">
        <v>123</v>
      </c>
      <c r="L670" s="42"/>
      <c r="M670" s="183" t="s">
        <v>19</v>
      </c>
      <c r="N670" s="184" t="s">
        <v>39</v>
      </c>
      <c r="O670" s="67"/>
      <c r="P670" s="185">
        <f>O670*H670</f>
        <v>0</v>
      </c>
      <c r="Q670" s="185">
        <v>0.00023</v>
      </c>
      <c r="R670" s="185">
        <f>Q670*H670</f>
        <v>0.00956754</v>
      </c>
      <c r="S670" s="185">
        <v>0</v>
      </c>
      <c r="T670" s="186">
        <f>S670*H670</f>
        <v>0</v>
      </c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R670" s="187" t="s">
        <v>318</v>
      </c>
      <c r="AT670" s="187" t="s">
        <v>119</v>
      </c>
      <c r="AU670" s="187" t="s">
        <v>78</v>
      </c>
      <c r="AY670" s="20" t="s">
        <v>116</v>
      </c>
      <c r="BE670" s="188">
        <f>IF(N670="základní",J670,0)</f>
        <v>0</v>
      </c>
      <c r="BF670" s="188">
        <f>IF(N670="snížená",J670,0)</f>
        <v>0</v>
      </c>
      <c r="BG670" s="188">
        <f>IF(N670="zákl. přenesená",J670,0)</f>
        <v>0</v>
      </c>
      <c r="BH670" s="188">
        <f>IF(N670="sníž. přenesená",J670,0)</f>
        <v>0</v>
      </c>
      <c r="BI670" s="188">
        <f>IF(N670="nulová",J670,0)</f>
        <v>0</v>
      </c>
      <c r="BJ670" s="20" t="s">
        <v>76</v>
      </c>
      <c r="BK670" s="188">
        <f>ROUND(I670*H670,2)</f>
        <v>0</v>
      </c>
      <c r="BL670" s="20" t="s">
        <v>318</v>
      </c>
      <c r="BM670" s="187" t="s">
        <v>1072</v>
      </c>
    </row>
    <row r="671" spans="1:47" s="2" customFormat="1" ht="12">
      <c r="A671" s="37"/>
      <c r="B671" s="38"/>
      <c r="C671" s="39"/>
      <c r="D671" s="189" t="s">
        <v>126</v>
      </c>
      <c r="E671" s="39"/>
      <c r="F671" s="190" t="s">
        <v>1073</v>
      </c>
      <c r="G671" s="39"/>
      <c r="H671" s="39"/>
      <c r="I671" s="191"/>
      <c r="J671" s="39"/>
      <c r="K671" s="39"/>
      <c r="L671" s="42"/>
      <c r="M671" s="192"/>
      <c r="N671" s="193"/>
      <c r="O671" s="67"/>
      <c r="P671" s="67"/>
      <c r="Q671" s="67"/>
      <c r="R671" s="67"/>
      <c r="S671" s="67"/>
      <c r="T671" s="68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T671" s="20" t="s">
        <v>126</v>
      </c>
      <c r="AU671" s="20" t="s">
        <v>78</v>
      </c>
    </row>
    <row r="672" spans="1:47" s="2" customFormat="1" ht="12">
      <c r="A672" s="37"/>
      <c r="B672" s="38"/>
      <c r="C672" s="39"/>
      <c r="D672" s="194" t="s">
        <v>127</v>
      </c>
      <c r="E672" s="39"/>
      <c r="F672" s="195" t="s">
        <v>1074</v>
      </c>
      <c r="G672" s="39"/>
      <c r="H672" s="39"/>
      <c r="I672" s="191"/>
      <c r="J672" s="39"/>
      <c r="K672" s="39"/>
      <c r="L672" s="42"/>
      <c r="M672" s="192"/>
      <c r="N672" s="193"/>
      <c r="O672" s="67"/>
      <c r="P672" s="67"/>
      <c r="Q672" s="67"/>
      <c r="R672" s="67"/>
      <c r="S672" s="67"/>
      <c r="T672" s="68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T672" s="20" t="s">
        <v>127</v>
      </c>
      <c r="AU672" s="20" t="s">
        <v>78</v>
      </c>
    </row>
    <row r="673" spans="1:47" s="2" customFormat="1" ht="19.5">
      <c r="A673" s="37"/>
      <c r="B673" s="38"/>
      <c r="C673" s="39"/>
      <c r="D673" s="189" t="s">
        <v>129</v>
      </c>
      <c r="E673" s="39"/>
      <c r="F673" s="196" t="s">
        <v>1067</v>
      </c>
      <c r="G673" s="39"/>
      <c r="H673" s="39"/>
      <c r="I673" s="191"/>
      <c r="J673" s="39"/>
      <c r="K673" s="39"/>
      <c r="L673" s="42"/>
      <c r="M673" s="192"/>
      <c r="N673" s="193"/>
      <c r="O673" s="67"/>
      <c r="P673" s="67"/>
      <c r="Q673" s="67"/>
      <c r="R673" s="67"/>
      <c r="S673" s="67"/>
      <c r="T673" s="68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T673" s="20" t="s">
        <v>129</v>
      </c>
      <c r="AU673" s="20" t="s">
        <v>78</v>
      </c>
    </row>
    <row r="674" spans="1:65" s="2" customFormat="1" ht="24.2" customHeight="1">
      <c r="A674" s="37"/>
      <c r="B674" s="38"/>
      <c r="C674" s="176" t="s">
        <v>1075</v>
      </c>
      <c r="D674" s="176" t="s">
        <v>119</v>
      </c>
      <c r="E674" s="177" t="s">
        <v>1076</v>
      </c>
      <c r="F674" s="178" t="s">
        <v>1077</v>
      </c>
      <c r="G674" s="179" t="s">
        <v>214</v>
      </c>
      <c r="H674" s="180">
        <v>41.598</v>
      </c>
      <c r="I674" s="181"/>
      <c r="J674" s="182">
        <f>ROUND(I674*H674,2)</f>
        <v>0</v>
      </c>
      <c r="K674" s="178" t="s">
        <v>123</v>
      </c>
      <c r="L674" s="42"/>
      <c r="M674" s="183" t="s">
        <v>19</v>
      </c>
      <c r="N674" s="184" t="s">
        <v>39</v>
      </c>
      <c r="O674" s="67"/>
      <c r="P674" s="185">
        <f>O674*H674</f>
        <v>0</v>
      </c>
      <c r="Q674" s="185">
        <v>0.00023</v>
      </c>
      <c r="R674" s="185">
        <f>Q674*H674</f>
        <v>0.00956754</v>
      </c>
      <c r="S674" s="185">
        <v>0</v>
      </c>
      <c r="T674" s="186">
        <f>S674*H674</f>
        <v>0</v>
      </c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R674" s="187" t="s">
        <v>318</v>
      </c>
      <c r="AT674" s="187" t="s">
        <v>119</v>
      </c>
      <c r="AU674" s="187" t="s">
        <v>78</v>
      </c>
      <c r="AY674" s="20" t="s">
        <v>116</v>
      </c>
      <c r="BE674" s="188">
        <f>IF(N674="základní",J674,0)</f>
        <v>0</v>
      </c>
      <c r="BF674" s="188">
        <f>IF(N674="snížená",J674,0)</f>
        <v>0</v>
      </c>
      <c r="BG674" s="188">
        <f>IF(N674="zákl. přenesená",J674,0)</f>
        <v>0</v>
      </c>
      <c r="BH674" s="188">
        <f>IF(N674="sníž. přenesená",J674,0)</f>
        <v>0</v>
      </c>
      <c r="BI674" s="188">
        <f>IF(N674="nulová",J674,0)</f>
        <v>0</v>
      </c>
      <c r="BJ674" s="20" t="s">
        <v>76</v>
      </c>
      <c r="BK674" s="188">
        <f>ROUND(I674*H674,2)</f>
        <v>0</v>
      </c>
      <c r="BL674" s="20" t="s">
        <v>318</v>
      </c>
      <c r="BM674" s="187" t="s">
        <v>1078</v>
      </c>
    </row>
    <row r="675" spans="1:47" s="2" customFormat="1" ht="19.5">
      <c r="A675" s="37"/>
      <c r="B675" s="38"/>
      <c r="C675" s="39"/>
      <c r="D675" s="189" t="s">
        <v>126</v>
      </c>
      <c r="E675" s="39"/>
      <c r="F675" s="190" t="s">
        <v>1079</v>
      </c>
      <c r="G675" s="39"/>
      <c r="H675" s="39"/>
      <c r="I675" s="191"/>
      <c r="J675" s="39"/>
      <c r="K675" s="39"/>
      <c r="L675" s="42"/>
      <c r="M675" s="192"/>
      <c r="N675" s="193"/>
      <c r="O675" s="67"/>
      <c r="P675" s="67"/>
      <c r="Q675" s="67"/>
      <c r="R675" s="67"/>
      <c r="S675" s="67"/>
      <c r="T675" s="68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T675" s="20" t="s">
        <v>126</v>
      </c>
      <c r="AU675" s="20" t="s">
        <v>78</v>
      </c>
    </row>
    <row r="676" spans="1:47" s="2" customFormat="1" ht="12">
      <c r="A676" s="37"/>
      <c r="B676" s="38"/>
      <c r="C676" s="39"/>
      <c r="D676" s="194" t="s">
        <v>127</v>
      </c>
      <c r="E676" s="39"/>
      <c r="F676" s="195" t="s">
        <v>1080</v>
      </c>
      <c r="G676" s="39"/>
      <c r="H676" s="39"/>
      <c r="I676" s="191"/>
      <c r="J676" s="39"/>
      <c r="K676" s="39"/>
      <c r="L676" s="42"/>
      <c r="M676" s="192"/>
      <c r="N676" s="193"/>
      <c r="O676" s="67"/>
      <c r="P676" s="67"/>
      <c r="Q676" s="67"/>
      <c r="R676" s="67"/>
      <c r="S676" s="67"/>
      <c r="T676" s="68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T676" s="20" t="s">
        <v>127</v>
      </c>
      <c r="AU676" s="20" t="s">
        <v>78</v>
      </c>
    </row>
    <row r="677" spans="1:47" s="2" customFormat="1" ht="19.5">
      <c r="A677" s="37"/>
      <c r="B677" s="38"/>
      <c r="C677" s="39"/>
      <c r="D677" s="189" t="s">
        <v>129</v>
      </c>
      <c r="E677" s="39"/>
      <c r="F677" s="196" t="s">
        <v>1067</v>
      </c>
      <c r="G677" s="39"/>
      <c r="H677" s="39"/>
      <c r="I677" s="191"/>
      <c r="J677" s="39"/>
      <c r="K677" s="39"/>
      <c r="L677" s="42"/>
      <c r="M677" s="192"/>
      <c r="N677" s="193"/>
      <c r="O677" s="67"/>
      <c r="P677" s="67"/>
      <c r="Q677" s="67"/>
      <c r="R677" s="67"/>
      <c r="S677" s="67"/>
      <c r="T677" s="68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T677" s="20" t="s">
        <v>129</v>
      </c>
      <c r="AU677" s="20" t="s">
        <v>78</v>
      </c>
    </row>
    <row r="678" spans="2:63" s="12" customFormat="1" ht="25.9" customHeight="1">
      <c r="B678" s="160"/>
      <c r="C678" s="161"/>
      <c r="D678" s="162" t="s">
        <v>67</v>
      </c>
      <c r="E678" s="163" t="s">
        <v>113</v>
      </c>
      <c r="F678" s="163" t="s">
        <v>114</v>
      </c>
      <c r="G678" s="161"/>
      <c r="H678" s="161"/>
      <c r="I678" s="164"/>
      <c r="J678" s="165">
        <f>BK678</f>
        <v>0</v>
      </c>
      <c r="K678" s="161"/>
      <c r="L678" s="166"/>
      <c r="M678" s="167"/>
      <c r="N678" s="168"/>
      <c r="O678" s="168"/>
      <c r="P678" s="169">
        <f>P679</f>
        <v>0</v>
      </c>
      <c r="Q678" s="168"/>
      <c r="R678" s="169">
        <f>R679</f>
        <v>0</v>
      </c>
      <c r="S678" s="168"/>
      <c r="T678" s="170">
        <f>T679</f>
        <v>0</v>
      </c>
      <c r="AR678" s="171" t="s">
        <v>115</v>
      </c>
      <c r="AT678" s="172" t="s">
        <v>67</v>
      </c>
      <c r="AU678" s="172" t="s">
        <v>68</v>
      </c>
      <c r="AY678" s="171" t="s">
        <v>116</v>
      </c>
      <c r="BK678" s="173">
        <f>BK679</f>
        <v>0</v>
      </c>
    </row>
    <row r="679" spans="2:63" s="12" customFormat="1" ht="22.7" customHeight="1">
      <c r="B679" s="160"/>
      <c r="C679" s="161"/>
      <c r="D679" s="162" t="s">
        <v>67</v>
      </c>
      <c r="E679" s="174" t="s">
        <v>1081</v>
      </c>
      <c r="F679" s="174" t="s">
        <v>1082</v>
      </c>
      <c r="G679" s="161"/>
      <c r="H679" s="161"/>
      <c r="I679" s="164"/>
      <c r="J679" s="175">
        <f>BK679</f>
        <v>0</v>
      </c>
      <c r="K679" s="161"/>
      <c r="L679" s="166"/>
      <c r="M679" s="167"/>
      <c r="N679" s="168"/>
      <c r="O679" s="168"/>
      <c r="P679" s="169">
        <f>SUM(P680:P682)</f>
        <v>0</v>
      </c>
      <c r="Q679" s="168"/>
      <c r="R679" s="169">
        <f>SUM(R680:R682)</f>
        <v>0</v>
      </c>
      <c r="S679" s="168"/>
      <c r="T679" s="170">
        <f>SUM(T680:T682)</f>
        <v>0</v>
      </c>
      <c r="AR679" s="171" t="s">
        <v>115</v>
      </c>
      <c r="AT679" s="172" t="s">
        <v>67</v>
      </c>
      <c r="AU679" s="172" t="s">
        <v>76</v>
      </c>
      <c r="AY679" s="171" t="s">
        <v>116</v>
      </c>
      <c r="BK679" s="173">
        <f>SUM(BK680:BK682)</f>
        <v>0</v>
      </c>
    </row>
    <row r="680" spans="1:65" s="2" customFormat="1" ht="16.5" customHeight="1">
      <c r="A680" s="37"/>
      <c r="B680" s="38"/>
      <c r="C680" s="176" t="s">
        <v>1083</v>
      </c>
      <c r="D680" s="176" t="s">
        <v>119</v>
      </c>
      <c r="E680" s="177" t="s">
        <v>1084</v>
      </c>
      <c r="F680" s="178" t="s">
        <v>1085</v>
      </c>
      <c r="G680" s="179" t="s">
        <v>1086</v>
      </c>
      <c r="H680" s="180">
        <v>1</v>
      </c>
      <c r="I680" s="181"/>
      <c r="J680" s="182">
        <f>ROUND(I680*H680,2)</f>
        <v>0</v>
      </c>
      <c r="K680" s="178" t="s">
        <v>680</v>
      </c>
      <c r="L680" s="42"/>
      <c r="M680" s="183" t="s">
        <v>19</v>
      </c>
      <c r="N680" s="184" t="s">
        <v>39</v>
      </c>
      <c r="O680" s="67"/>
      <c r="P680" s="185">
        <f>O680*H680</f>
        <v>0</v>
      </c>
      <c r="Q680" s="185">
        <v>0</v>
      </c>
      <c r="R680" s="185">
        <f>Q680*H680</f>
        <v>0</v>
      </c>
      <c r="S680" s="185">
        <v>0</v>
      </c>
      <c r="T680" s="186">
        <f>S680*H680</f>
        <v>0</v>
      </c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R680" s="187" t="s">
        <v>124</v>
      </c>
      <c r="AT680" s="187" t="s">
        <v>119</v>
      </c>
      <c r="AU680" s="187" t="s">
        <v>78</v>
      </c>
      <c r="AY680" s="20" t="s">
        <v>116</v>
      </c>
      <c r="BE680" s="188">
        <f>IF(N680="základní",J680,0)</f>
        <v>0</v>
      </c>
      <c r="BF680" s="188">
        <f>IF(N680="snížená",J680,0)</f>
        <v>0</v>
      </c>
      <c r="BG680" s="188">
        <f>IF(N680="zákl. přenesená",J680,0)</f>
        <v>0</v>
      </c>
      <c r="BH680" s="188">
        <f>IF(N680="sníž. přenesená",J680,0)</f>
        <v>0</v>
      </c>
      <c r="BI680" s="188">
        <f>IF(N680="nulová",J680,0)</f>
        <v>0</v>
      </c>
      <c r="BJ680" s="20" t="s">
        <v>76</v>
      </c>
      <c r="BK680" s="188">
        <f>ROUND(I680*H680,2)</f>
        <v>0</v>
      </c>
      <c r="BL680" s="20" t="s">
        <v>124</v>
      </c>
      <c r="BM680" s="187" t="s">
        <v>1087</v>
      </c>
    </row>
    <row r="681" spans="1:47" s="2" customFormat="1" ht="12">
      <c r="A681" s="37"/>
      <c r="B681" s="38"/>
      <c r="C681" s="39"/>
      <c r="D681" s="189" t="s">
        <v>126</v>
      </c>
      <c r="E681" s="39"/>
      <c r="F681" s="190" t="s">
        <v>1085</v>
      </c>
      <c r="G681" s="39"/>
      <c r="H681" s="39"/>
      <c r="I681" s="191"/>
      <c r="J681" s="39"/>
      <c r="K681" s="39"/>
      <c r="L681" s="42"/>
      <c r="M681" s="192"/>
      <c r="N681" s="193"/>
      <c r="O681" s="67"/>
      <c r="P681" s="67"/>
      <c r="Q681" s="67"/>
      <c r="R681" s="67"/>
      <c r="S681" s="67"/>
      <c r="T681" s="68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T681" s="20" t="s">
        <v>126</v>
      </c>
      <c r="AU681" s="20" t="s">
        <v>78</v>
      </c>
    </row>
    <row r="682" spans="1:47" s="2" customFormat="1" ht="12">
      <c r="A682" s="37"/>
      <c r="B682" s="38"/>
      <c r="C682" s="39"/>
      <c r="D682" s="194" t="s">
        <v>127</v>
      </c>
      <c r="E682" s="39"/>
      <c r="F682" s="195" t="s">
        <v>1088</v>
      </c>
      <c r="G682" s="39"/>
      <c r="H682" s="39"/>
      <c r="I682" s="191"/>
      <c r="J682" s="39"/>
      <c r="K682" s="39"/>
      <c r="L682" s="42"/>
      <c r="M682" s="253"/>
      <c r="N682" s="254"/>
      <c r="O682" s="255"/>
      <c r="P682" s="255"/>
      <c r="Q682" s="255"/>
      <c r="R682" s="255"/>
      <c r="S682" s="255"/>
      <c r="T682" s="256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T682" s="20" t="s">
        <v>127</v>
      </c>
      <c r="AU682" s="20" t="s">
        <v>78</v>
      </c>
    </row>
    <row r="683" spans="1:31" s="2" customFormat="1" ht="6.95" customHeight="1">
      <c r="A683" s="37"/>
      <c r="B683" s="50"/>
      <c r="C683" s="51"/>
      <c r="D683" s="51"/>
      <c r="E683" s="51"/>
      <c r="F683" s="51"/>
      <c r="G683" s="51"/>
      <c r="H683" s="51"/>
      <c r="I683" s="51"/>
      <c r="J683" s="51"/>
      <c r="K683" s="51"/>
      <c r="L683" s="42"/>
      <c r="M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</row>
  </sheetData>
  <sheetProtection algorithmName="SHA-512" hashValue="YH/UYMgsfFJp9IiagTWphd5iphufasExcdTVJccOCJ20rlM81EJK6py7yCfGUZDWG4nzFnTdtm3PqPGExd2f6Q==" saltValue="cTAhOsaCDoksl0qAqiEutAaI15XS09EYpM1Jf+EJC+CSCWsZNRwqh24iCft04C/vGCZUHFoPcmHAoJrKReqJhA==" spinCount="100000" sheet="1" objects="1" scenarios="1" formatColumns="0" formatRows="0" autoFilter="0"/>
  <autoFilter ref="C94:K682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100" r:id="rId1" display="https://podminky.urs.cz/item/CS_URS_2024_01/111151103"/>
    <hyperlink ref="F104" r:id="rId2" display="https://podminky.urs.cz/item/CS_URS_2024_01/112101104"/>
    <hyperlink ref="F107" r:id="rId3" display="https://podminky.urs.cz/item/CS_URS_2024_01/112251104"/>
    <hyperlink ref="F110" r:id="rId4" display="https://podminky.urs.cz/item/CS_URS_2024_01/113107123"/>
    <hyperlink ref="F114" r:id="rId5" display="https://podminky.urs.cz/item/CS_URS_2024_01/113107141"/>
    <hyperlink ref="F118" r:id="rId6" display="https://podminky.urs.cz/item/CS_URS_2024_01/115101201"/>
    <hyperlink ref="F122" r:id="rId7" display="https://podminky.urs.cz/item/CS_URS_2024_01/121151103"/>
    <hyperlink ref="F128" r:id="rId8" display="https://podminky.urs.cz/item/CS_URS_2024_01/124153100"/>
    <hyperlink ref="F133" r:id="rId9" display="https://podminky.urs.cz/item/CS_URS_2024_01/131151104"/>
    <hyperlink ref="F139" r:id="rId10" display="https://podminky.urs.cz/item/CS_URS_2024_01/162351103"/>
    <hyperlink ref="F147" r:id="rId11" display="https://podminky.urs.cz/item/CS_URS_2024_01/162351104"/>
    <hyperlink ref="F153" r:id="rId12" display="https://podminky.urs.cz/item/CS_URS_2024_01/162651112"/>
    <hyperlink ref="F162" r:id="rId13" display="https://podminky.urs.cz/item/CS_URS_2024_01/162751137"/>
    <hyperlink ref="F166" r:id="rId14" display="https://podminky.urs.cz/item/CS_URS_2024_01/162751139"/>
    <hyperlink ref="F170" r:id="rId15" display="https://podminky.urs.cz/item/CS_URS_2024_01/167151102"/>
    <hyperlink ref="F175" r:id="rId16" display="https://podminky.urs.cz/item/CS_URS_2024_01/167151111"/>
    <hyperlink ref="F181" r:id="rId17" display="https://podminky.urs.cz/item/CS_URS_2024_01/171201221"/>
    <hyperlink ref="F191" r:id="rId18" display="https://podminky.urs.cz/item/CS_URS_2024_01/171251201"/>
    <hyperlink ref="F198" r:id="rId19" display="https://podminky.urs.cz/item/CS_URS_2024_01/174151101"/>
    <hyperlink ref="F209" r:id="rId20" display="https://podminky.urs.cz/item/CS_URS_2024_01/174251101"/>
    <hyperlink ref="F213" r:id="rId21" display="https://podminky.urs.cz/item/CS_URS_2024_01/181351003"/>
    <hyperlink ref="F219" r:id="rId22" display="https://podminky.urs.cz/item/CS_URS_2024_01/181411131"/>
    <hyperlink ref="F228" r:id="rId23" display="https://podminky.urs.cz/item/CS_URS_2024_01/181411132"/>
    <hyperlink ref="F235" r:id="rId24" display="https://podminky.urs.cz/item/CS_URS_2024_01/182351023"/>
    <hyperlink ref="F240" r:id="rId25" display="https://podminky.urs.cz/item/CS_URS_2024_01/185804312"/>
    <hyperlink ref="F247" r:id="rId26" display="https://podminky.urs.cz/item/CS_URS_2024_01/185851121"/>
    <hyperlink ref="F252" r:id="rId27" display="https://podminky.urs.cz/item/CS_URS_2024_01/997221655"/>
    <hyperlink ref="F260" r:id="rId28" display="https://podminky.urs.cz/item/CS_URS_2024_01/212341111"/>
    <hyperlink ref="F264" r:id="rId29" display="https://podminky.urs.cz/item/CS_URS_2024_01/212792311"/>
    <hyperlink ref="F270" r:id="rId30" display="https://podminky.urs.cz/item/CS_URS_2024_01/212972112"/>
    <hyperlink ref="F273" r:id="rId31" display="https://podminky.urs.cz/item/CS_URS_2024_01/224511112"/>
    <hyperlink ref="F278" r:id="rId32" display="https://podminky.urs.cz/item/CS_URS_2024_01/224511114"/>
    <hyperlink ref="F283" r:id="rId33" display="https://podminky.urs.cz/item/CS_URS_2024_01/275321118"/>
    <hyperlink ref="F290" r:id="rId34" display="https://podminky.urs.cz/item/CS_URS_2024_01/275321191"/>
    <hyperlink ref="F296" r:id="rId35" display="https://podminky.urs.cz/item/CS_URS_2024_01/275354111"/>
    <hyperlink ref="F302" r:id="rId36" display="https://podminky.urs.cz/item/CS_URS_2024_01/275354211"/>
    <hyperlink ref="F306" r:id="rId37" display="https://podminky.urs.cz/item/CS_URS_2024_01/275361116"/>
    <hyperlink ref="F310" r:id="rId38" display="https://podminky.urs.cz/item/CS_URS_2024_01/282602113"/>
    <hyperlink ref="F317" r:id="rId39" display="https://podminky.urs.cz/item/CS_URS_2024_01/283111113"/>
    <hyperlink ref="F323" r:id="rId40" display="https://podminky.urs.cz/item/CS_URS_2024_01/283111123"/>
    <hyperlink ref="F329" r:id="rId41" display="https://podminky.urs.cz/item/CS_URS_2024_01/283131113"/>
    <hyperlink ref="F346" r:id="rId42" display="https://podminky.urs.cz/item/CS_URS_2024_01/334323118"/>
    <hyperlink ref="F353" r:id="rId43" display="https://podminky.urs.cz/item/CS_URS_2024_01/334323191"/>
    <hyperlink ref="F356" r:id="rId44" display="https://podminky.urs.cz/item/CS_URS_2024_01/334323218"/>
    <hyperlink ref="F367" r:id="rId45" display="https://podminky.urs.cz/item/CS_URS_2024_01/334323291"/>
    <hyperlink ref="F370" r:id="rId46" display="https://podminky.urs.cz/item/CS_URS_2024_01/334351112"/>
    <hyperlink ref="F375" r:id="rId47" display="https://podminky.urs.cz/item/CS_URS_2024_01/334351211"/>
    <hyperlink ref="F378" r:id="rId48" display="https://podminky.urs.cz/item/CS_URS_2024_01/334352111"/>
    <hyperlink ref="F388" r:id="rId49" display="https://podminky.urs.cz/item/CS_URS_2024_01/334352211"/>
    <hyperlink ref="F391" r:id="rId50" display="https://podminky.urs.cz/item/CS_URS_2024_01/334361216"/>
    <hyperlink ref="F395" r:id="rId51" display="https://podminky.urs.cz/item/CS_URS_2024_01/334361226"/>
    <hyperlink ref="F403" r:id="rId52" display="https://podminky.urs.cz/item/CS_URS_2024_01/428992111"/>
    <hyperlink ref="F411" r:id="rId53" display="https://podminky.urs.cz/item/CS_URS_2024_01/451315114"/>
    <hyperlink ref="F418" r:id="rId54" display="https://podminky.urs.cz/item/CS_URS_2024_01/451315134"/>
    <hyperlink ref="F423" r:id="rId55" display="https://podminky.urs.cz/item/CS_URS_2023_02/462513162R"/>
    <hyperlink ref="F431" r:id="rId56" display="https://podminky.urs.cz/item/CS_URS_2024_01/564231111"/>
    <hyperlink ref="F434" r:id="rId57" display="https://podminky.urs.cz/item/CS_URS_2024_01/564801111"/>
    <hyperlink ref="F437" r:id="rId58" display="https://podminky.urs.cz/item/CS_URS_2024_01/564831111"/>
    <hyperlink ref="F443" r:id="rId59" display="https://podminky.urs.cz/item/CS_URS_2024_01/564861111"/>
    <hyperlink ref="F449" r:id="rId60" display="https://podminky.urs.cz/item/CS_URS_2024_01/591211111"/>
    <hyperlink ref="F456" r:id="rId61" display="https://podminky.urs.cz/item/CS_URS_2024_01/596211112"/>
    <hyperlink ref="F462" r:id="rId62" display="https://podminky.urs.cz/item/CS_URS_2024_01/914111111"/>
    <hyperlink ref="F469" r:id="rId63" display="https://podminky.urs.cz/item/CS_URS_2024_01/914511111"/>
    <hyperlink ref="F474" r:id="rId64" display="https://podminky.urs.cz/item/CS_URS_2024_01/915131111"/>
    <hyperlink ref="F478" r:id="rId65" display="https://podminky.urs.cz/item/CS_URS_2024_01/916231213"/>
    <hyperlink ref="F486" r:id="rId66" display="https://podminky.urs.cz/item/CS_URS_2024_01/916231293"/>
    <hyperlink ref="F492" r:id="rId67" display="https://podminky.urs.cz/item/CS_URS_2024_01/962021112"/>
    <hyperlink ref="F501" r:id="rId68" display="https://podminky.urs.cz/item/CS_URS_2024_01/962041211"/>
    <hyperlink ref="F510" r:id="rId69" display="https://podminky.urs.cz/item/CS_URS_2024_01/963051111"/>
    <hyperlink ref="F515" r:id="rId70" display="https://podminky.urs.cz/item/CS_URS_2024_01/963071112"/>
    <hyperlink ref="F520" r:id="rId71" display="https://podminky.urs.cz/item/CS_URS_2024_01/967043111"/>
    <hyperlink ref="F526" r:id="rId72" display="https://podminky.urs.cz/item/CS_URS_2024_01/997211511"/>
    <hyperlink ref="F530" r:id="rId73" display="https://podminky.urs.cz/item/CS_URS_2024_01/997211519"/>
    <hyperlink ref="F534" r:id="rId74" display="https://podminky.urs.cz/item/CS_URS_2024_01/997211521"/>
    <hyperlink ref="F538" r:id="rId75" display="https://podminky.urs.cz/item/CS_URS_2024_01/997211529"/>
    <hyperlink ref="F542" r:id="rId76" display="https://podminky.urs.cz/item/CS_URS_2024_01/997221615"/>
    <hyperlink ref="F547" r:id="rId77" display="https://podminky.urs.cz/item/CS_URS_2024_01/998214111"/>
    <hyperlink ref="F558" r:id="rId78" display="https://podminky.urs.cz/item/CS_URS_2024_01/711111001"/>
    <hyperlink ref="F565" r:id="rId79" display="https://podminky.urs.cz/item/CS_URS_2024_01/711111002"/>
    <hyperlink ref="F572" r:id="rId80" display="https://podminky.urs.cz/item/CS_URS_2024_01/711112001"/>
    <hyperlink ref="F581" r:id="rId81" display="https://podminky.urs.cz/item/CS_URS_2024_01/711112002"/>
    <hyperlink ref="F589" r:id="rId82" display="https://podminky.urs.cz/item/CS_URS_2024_01/711491172"/>
    <hyperlink ref="F596" r:id="rId83" display="https://podminky.urs.cz/item/CS_URS_2024_01/711491272"/>
    <hyperlink ref="F603" r:id="rId84" display="https://podminky.urs.cz/item/CS_URS_2024_01/998711101"/>
    <hyperlink ref="F607" r:id="rId85" display="https://podminky.urs.cz/item/CS_URS_2024_01/767006R"/>
    <hyperlink ref="F615" r:id="rId86" display="https://podminky.urs.cz/item/CS_URS_2024_01/767165111"/>
    <hyperlink ref="F624" r:id="rId87" display="https://podminky.urs.cz/item/CS_URS_2024_01/767995111"/>
    <hyperlink ref="F640" r:id="rId88" display="https://podminky.urs.cz/item/CS_URS_2024_01/767995113"/>
    <hyperlink ref="F647" r:id="rId89" display="https://podminky.urs.cz/item/CS_URS_2024_01/767995116"/>
    <hyperlink ref="F663" r:id="rId90" display="https://podminky.urs.cz/item/CS_URS_2024_01/998767101"/>
    <hyperlink ref="F667" r:id="rId91" display="https://podminky.urs.cz/item/CS_URS_2024_01/783334201"/>
    <hyperlink ref="F672" r:id="rId92" display="https://podminky.urs.cz/item/CS_URS_2024_01/783335101"/>
    <hyperlink ref="F676" r:id="rId93" display="https://podminky.urs.cz/item/CS_URS_2024_01/783337101"/>
    <hyperlink ref="F682" r:id="rId94" display="https://podminky.urs.cz/item/CS_URS_2023_02/063204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AT2" s="20" t="s">
        <v>84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78</v>
      </c>
    </row>
    <row r="4" spans="2:46" s="1" customFormat="1" ht="24.95" customHeight="1">
      <c r="B4" s="23"/>
      <c r="D4" s="106" t="s">
        <v>88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565" t="str">
        <f>'Rekapitulace stavby'!K6</f>
        <v>Lávka L6 ŽĎár nad Sázavou (2024)</v>
      </c>
      <c r="F7" s="566"/>
      <c r="G7" s="566"/>
      <c r="H7" s="566"/>
      <c r="L7" s="23"/>
    </row>
    <row r="8" spans="1:31" s="2" customFormat="1" ht="12" customHeight="1">
      <c r="A8" s="37"/>
      <c r="B8" s="42"/>
      <c r="C8" s="37"/>
      <c r="D8" s="108" t="s">
        <v>89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567" t="s">
        <v>1089</v>
      </c>
      <c r="F9" s="568"/>
      <c r="G9" s="568"/>
      <c r="H9" s="568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Vyplň údaj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7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24</v>
      </c>
      <c r="E14" s="37"/>
      <c r="F14" s="37"/>
      <c r="G14" s="37"/>
      <c r="H14" s="37"/>
      <c r="I14" s="108" t="s">
        <v>25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26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27</v>
      </c>
      <c r="E17" s="37"/>
      <c r="F17" s="37"/>
      <c r="G17" s="37"/>
      <c r="H17" s="37"/>
      <c r="I17" s="108" t="s">
        <v>25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569" t="str">
        <f>'Rekapitulace stavby'!E14</f>
        <v>Vyplň údaj</v>
      </c>
      <c r="F18" s="570"/>
      <c r="G18" s="570"/>
      <c r="H18" s="570"/>
      <c r="I18" s="108" t="s">
        <v>26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29</v>
      </c>
      <c r="E20" s="37"/>
      <c r="F20" s="37"/>
      <c r="G20" s="37"/>
      <c r="H20" s="37"/>
      <c r="I20" s="108" t="s">
        <v>25</v>
      </c>
      <c r="J20" s="110" t="str">
        <f>IF('Rekapitulace stavby'!AN16="","",'Rekapitulace stavby'!AN16)</f>
        <v/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26</v>
      </c>
      <c r="J21" s="110" t="str">
        <f>IF('Rekapitulace stavby'!AN17="","",'Rekapitulace stavby'!AN17)</f>
        <v/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31</v>
      </c>
      <c r="E23" s="37"/>
      <c r="F23" s="37"/>
      <c r="G23" s="37"/>
      <c r="H23" s="37"/>
      <c r="I23" s="108" t="s">
        <v>25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26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32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571" t="s">
        <v>19</v>
      </c>
      <c r="F27" s="571"/>
      <c r="G27" s="571"/>
      <c r="H27" s="57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34</v>
      </c>
      <c r="E30" s="37"/>
      <c r="F30" s="37"/>
      <c r="G30" s="37"/>
      <c r="H30" s="37"/>
      <c r="I30" s="37"/>
      <c r="J30" s="117">
        <f>ROUND(J81,2)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36</v>
      </c>
      <c r="G32" s="37"/>
      <c r="H32" s="37"/>
      <c r="I32" s="118" t="s">
        <v>35</v>
      </c>
      <c r="J32" s="118" t="s">
        <v>37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38</v>
      </c>
      <c r="E33" s="108" t="s">
        <v>39</v>
      </c>
      <c r="F33" s="120">
        <f>ROUND((SUM(BE81:BE87)),2)</f>
        <v>0</v>
      </c>
      <c r="G33" s="37"/>
      <c r="H33" s="37"/>
      <c r="I33" s="121">
        <v>0.21</v>
      </c>
      <c r="J33" s="120">
        <f>ROUND(((SUM(BE81:BE87))*I33),2)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40</v>
      </c>
      <c r="F34" s="120">
        <f>ROUND((SUM(BF81:BF87)),2)</f>
        <v>0</v>
      </c>
      <c r="G34" s="37"/>
      <c r="H34" s="37"/>
      <c r="I34" s="121">
        <v>0.12</v>
      </c>
      <c r="J34" s="120">
        <f>ROUND(((SUM(BF81:BF87))*I34),2)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41</v>
      </c>
      <c r="F35" s="120">
        <f>ROUND((SUM(BG81:BG87)),2)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42</v>
      </c>
      <c r="F36" s="120">
        <f>ROUND((SUM(BH81:BH87)),2)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43</v>
      </c>
      <c r="F37" s="120">
        <f>ROUND((SUM(BI81:BI87)),2)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92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563" t="str">
        <f>E7</f>
        <v>Lávka L6 ŽĎár nad Sázavou (2024)</v>
      </c>
      <c r="F48" s="564"/>
      <c r="G48" s="564"/>
      <c r="H48" s="56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89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542" t="str">
        <f>E9</f>
        <v>SO 301 - Přeložka kanalizace - Nábřežní</v>
      </c>
      <c r="F50" s="562"/>
      <c r="G50" s="562"/>
      <c r="H50" s="562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Vyplň údaj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24</v>
      </c>
      <c r="D54" s="39"/>
      <c r="E54" s="39"/>
      <c r="F54" s="30" t="str">
        <f>E15</f>
        <v xml:space="preserve"> </v>
      </c>
      <c r="G54" s="39"/>
      <c r="H54" s="39"/>
      <c r="I54" s="32" t="s">
        <v>29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27</v>
      </c>
      <c r="D55" s="39"/>
      <c r="E55" s="39"/>
      <c r="F55" s="30" t="str">
        <f>IF(E18="","",E18)</f>
        <v>Vyplň údaj</v>
      </c>
      <c r="G55" s="39"/>
      <c r="H55" s="39"/>
      <c r="I55" s="32" t="s">
        <v>31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93</v>
      </c>
      <c r="D57" s="134"/>
      <c r="E57" s="134"/>
      <c r="F57" s="134"/>
      <c r="G57" s="134"/>
      <c r="H57" s="134"/>
      <c r="I57" s="134"/>
      <c r="J57" s="135" t="s">
        <v>94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7" customHeight="1">
      <c r="A59" s="37"/>
      <c r="B59" s="38"/>
      <c r="C59" s="136" t="s">
        <v>66</v>
      </c>
      <c r="D59" s="39"/>
      <c r="E59" s="39"/>
      <c r="F59" s="39"/>
      <c r="G59" s="39"/>
      <c r="H59" s="39"/>
      <c r="I59" s="39"/>
      <c r="J59" s="80">
        <f>J81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95</v>
      </c>
    </row>
    <row r="60" spans="2:12" s="9" customFormat="1" ht="24.95" customHeight="1">
      <c r="B60" s="137"/>
      <c r="C60" s="138"/>
      <c r="D60" s="139" t="s">
        <v>1090</v>
      </c>
      <c r="E60" s="140"/>
      <c r="F60" s="140"/>
      <c r="G60" s="140"/>
      <c r="H60" s="140"/>
      <c r="I60" s="140"/>
      <c r="J60" s="141">
        <f>J82</f>
        <v>0</v>
      </c>
      <c r="K60" s="138"/>
      <c r="L60" s="142"/>
    </row>
    <row r="61" spans="2:12" s="10" customFormat="1" ht="19.9" customHeight="1">
      <c r="B61" s="143"/>
      <c r="C61" s="144"/>
      <c r="D61" s="145" t="s">
        <v>1091</v>
      </c>
      <c r="E61" s="146"/>
      <c r="F61" s="146"/>
      <c r="G61" s="146"/>
      <c r="H61" s="146"/>
      <c r="I61" s="146"/>
      <c r="J61" s="147">
        <f>J83</f>
        <v>0</v>
      </c>
      <c r="K61" s="144"/>
      <c r="L61" s="148"/>
    </row>
    <row r="62" spans="1:31" s="2" customFormat="1" ht="21.7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09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109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6" t="s">
        <v>100</v>
      </c>
      <c r="D68" s="39"/>
      <c r="E68" s="39"/>
      <c r="F68" s="39"/>
      <c r="G68" s="39"/>
      <c r="H68" s="39"/>
      <c r="I68" s="39"/>
      <c r="J68" s="39"/>
      <c r="K68" s="39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2" t="s">
        <v>16</v>
      </c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563" t="str">
        <f>E7</f>
        <v>Lávka L6 ŽĎár nad Sázavou (2024)</v>
      </c>
      <c r="F71" s="564"/>
      <c r="G71" s="564"/>
      <c r="H71" s="564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2" t="s">
        <v>89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542" t="str">
        <f>E9</f>
        <v>SO 301 - Přeložka kanalizace - Nábřežní</v>
      </c>
      <c r="F73" s="562"/>
      <c r="G73" s="562"/>
      <c r="H73" s="562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2" t="s">
        <v>21</v>
      </c>
      <c r="D75" s="39"/>
      <c r="E75" s="39"/>
      <c r="F75" s="30" t="str">
        <f>F12</f>
        <v xml:space="preserve"> </v>
      </c>
      <c r="G75" s="39"/>
      <c r="H75" s="39"/>
      <c r="I75" s="32" t="s">
        <v>23</v>
      </c>
      <c r="J75" s="62" t="str">
        <f>IF(J12="","",J12)</f>
        <v>Vyplň údaj</v>
      </c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2" customHeight="1">
      <c r="A77" s="37"/>
      <c r="B77" s="38"/>
      <c r="C77" s="32" t="s">
        <v>24</v>
      </c>
      <c r="D77" s="39"/>
      <c r="E77" s="39"/>
      <c r="F77" s="30" t="str">
        <f>E15</f>
        <v xml:space="preserve"> </v>
      </c>
      <c r="G77" s="39"/>
      <c r="H77" s="39"/>
      <c r="I77" s="32" t="s">
        <v>29</v>
      </c>
      <c r="J77" s="35" t="str">
        <f>E21</f>
        <v xml:space="preserve"> </v>
      </c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2" customHeight="1">
      <c r="A78" s="37"/>
      <c r="B78" s="38"/>
      <c r="C78" s="32" t="s">
        <v>27</v>
      </c>
      <c r="D78" s="39"/>
      <c r="E78" s="39"/>
      <c r="F78" s="30" t="str">
        <f>IF(E18="","",E18)</f>
        <v>Vyplň údaj</v>
      </c>
      <c r="G78" s="39"/>
      <c r="H78" s="39"/>
      <c r="I78" s="32" t="s">
        <v>31</v>
      </c>
      <c r="J78" s="35" t="str">
        <f>E24</f>
        <v xml:space="preserve"> 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49"/>
      <c r="B80" s="150"/>
      <c r="C80" s="151" t="s">
        <v>101</v>
      </c>
      <c r="D80" s="152" t="s">
        <v>53</v>
      </c>
      <c r="E80" s="152" t="s">
        <v>49</v>
      </c>
      <c r="F80" s="152" t="s">
        <v>50</v>
      </c>
      <c r="G80" s="152" t="s">
        <v>102</v>
      </c>
      <c r="H80" s="152" t="s">
        <v>103</v>
      </c>
      <c r="I80" s="152" t="s">
        <v>104</v>
      </c>
      <c r="J80" s="152" t="s">
        <v>94</v>
      </c>
      <c r="K80" s="153" t="s">
        <v>105</v>
      </c>
      <c r="L80" s="154"/>
      <c r="M80" s="71" t="s">
        <v>19</v>
      </c>
      <c r="N80" s="72" t="s">
        <v>38</v>
      </c>
      <c r="O80" s="72" t="s">
        <v>106</v>
      </c>
      <c r="P80" s="72" t="s">
        <v>107</v>
      </c>
      <c r="Q80" s="72" t="s">
        <v>108</v>
      </c>
      <c r="R80" s="72" t="s">
        <v>109</v>
      </c>
      <c r="S80" s="72" t="s">
        <v>110</v>
      </c>
      <c r="T80" s="73" t="s">
        <v>111</v>
      </c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spans="1:63" s="2" customFormat="1" ht="22.7" customHeight="1">
      <c r="A81" s="37"/>
      <c r="B81" s="38"/>
      <c r="C81" s="78" t="s">
        <v>112</v>
      </c>
      <c r="D81" s="39"/>
      <c r="E81" s="39"/>
      <c r="F81" s="39"/>
      <c r="G81" s="39"/>
      <c r="H81" s="39"/>
      <c r="I81" s="39"/>
      <c r="J81" s="155">
        <f>BK81</f>
        <v>0</v>
      </c>
      <c r="K81" s="39"/>
      <c r="L81" s="42"/>
      <c r="M81" s="74"/>
      <c r="N81" s="156"/>
      <c r="O81" s="75"/>
      <c r="P81" s="157">
        <f>P82</f>
        <v>0</v>
      </c>
      <c r="Q81" s="75"/>
      <c r="R81" s="157">
        <f>R82</f>
        <v>0</v>
      </c>
      <c r="S81" s="75"/>
      <c r="T81" s="158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20" t="s">
        <v>67</v>
      </c>
      <c r="AU81" s="20" t="s">
        <v>95</v>
      </c>
      <c r="BK81" s="159">
        <f>BK82</f>
        <v>0</v>
      </c>
    </row>
    <row r="82" spans="2:63" s="12" customFormat="1" ht="25.9" customHeight="1">
      <c r="B82" s="160"/>
      <c r="C82" s="161"/>
      <c r="D82" s="162" t="s">
        <v>67</v>
      </c>
      <c r="E82" s="163" t="s">
        <v>209</v>
      </c>
      <c r="F82" s="163" t="s">
        <v>209</v>
      </c>
      <c r="G82" s="161"/>
      <c r="H82" s="161"/>
      <c r="I82" s="164"/>
      <c r="J82" s="165">
        <f>BK82</f>
        <v>0</v>
      </c>
      <c r="K82" s="161"/>
      <c r="L82" s="166"/>
      <c r="M82" s="167"/>
      <c r="N82" s="168"/>
      <c r="O82" s="168"/>
      <c r="P82" s="169">
        <f>P83</f>
        <v>0</v>
      </c>
      <c r="Q82" s="168"/>
      <c r="R82" s="169">
        <f>R83</f>
        <v>0</v>
      </c>
      <c r="S82" s="168"/>
      <c r="T82" s="170">
        <f>T83</f>
        <v>0</v>
      </c>
      <c r="AR82" s="171" t="s">
        <v>76</v>
      </c>
      <c r="AT82" s="172" t="s">
        <v>67</v>
      </c>
      <c r="AU82" s="172" t="s">
        <v>68</v>
      </c>
      <c r="AY82" s="171" t="s">
        <v>116</v>
      </c>
      <c r="BK82" s="173">
        <f>BK83</f>
        <v>0</v>
      </c>
    </row>
    <row r="83" spans="2:63" s="12" customFormat="1" ht="22.7" customHeight="1">
      <c r="B83" s="160"/>
      <c r="C83" s="161"/>
      <c r="D83" s="162" t="s">
        <v>67</v>
      </c>
      <c r="E83" s="174" t="s">
        <v>1092</v>
      </c>
      <c r="F83" s="174" t="s">
        <v>1093</v>
      </c>
      <c r="G83" s="161"/>
      <c r="H83" s="161"/>
      <c r="I83" s="164"/>
      <c r="J83" s="175">
        <f>BK83</f>
        <v>0</v>
      </c>
      <c r="K83" s="161"/>
      <c r="L83" s="166"/>
      <c r="M83" s="167"/>
      <c r="N83" s="168"/>
      <c r="O83" s="168"/>
      <c r="P83" s="169">
        <f>SUM(P84:P87)</f>
        <v>0</v>
      </c>
      <c r="Q83" s="168"/>
      <c r="R83" s="169">
        <f>SUM(R84:R87)</f>
        <v>0</v>
      </c>
      <c r="S83" s="168"/>
      <c r="T83" s="170">
        <f>SUM(T84:T87)</f>
        <v>0</v>
      </c>
      <c r="AR83" s="171" t="s">
        <v>76</v>
      </c>
      <c r="AT83" s="172" t="s">
        <v>67</v>
      </c>
      <c r="AU83" s="172" t="s">
        <v>76</v>
      </c>
      <c r="AY83" s="171" t="s">
        <v>116</v>
      </c>
      <c r="BK83" s="173">
        <f>SUM(BK84:BK87)</f>
        <v>0</v>
      </c>
    </row>
    <row r="84" spans="1:65" s="2" customFormat="1" ht="16.5" customHeight="1">
      <c r="A84" s="37"/>
      <c r="B84" s="38"/>
      <c r="C84" s="176" t="s">
        <v>76</v>
      </c>
      <c r="D84" s="176" t="s">
        <v>119</v>
      </c>
      <c r="E84" s="177" t="s">
        <v>641</v>
      </c>
      <c r="F84" s="178" t="s">
        <v>1094</v>
      </c>
      <c r="G84" s="179" t="s">
        <v>122</v>
      </c>
      <c r="H84" s="180">
        <v>1</v>
      </c>
      <c r="I84" s="181"/>
      <c r="J84" s="182">
        <f>ROUND(I84*H84,2)</f>
        <v>0</v>
      </c>
      <c r="K84" s="178" t="s">
        <v>19</v>
      </c>
      <c r="L84" s="42"/>
      <c r="M84" s="183" t="s">
        <v>19</v>
      </c>
      <c r="N84" s="184" t="s">
        <v>39</v>
      </c>
      <c r="O84" s="67"/>
      <c r="P84" s="185">
        <f>O84*H84</f>
        <v>0</v>
      </c>
      <c r="Q84" s="185">
        <v>0</v>
      </c>
      <c r="R84" s="185">
        <f>Q84*H84</f>
        <v>0</v>
      </c>
      <c r="S84" s="185">
        <v>0</v>
      </c>
      <c r="T84" s="186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187" t="s">
        <v>140</v>
      </c>
      <c r="AT84" s="187" t="s">
        <v>119</v>
      </c>
      <c r="AU84" s="187" t="s">
        <v>78</v>
      </c>
      <c r="AY84" s="20" t="s">
        <v>116</v>
      </c>
      <c r="BE84" s="188">
        <f>IF(N84="základní",J84,0)</f>
        <v>0</v>
      </c>
      <c r="BF84" s="188">
        <f>IF(N84="snížená",J84,0)</f>
        <v>0</v>
      </c>
      <c r="BG84" s="188">
        <f>IF(N84="zákl. přenesená",J84,0)</f>
        <v>0</v>
      </c>
      <c r="BH84" s="188">
        <f>IF(N84="sníž. přenesená",J84,0)</f>
        <v>0</v>
      </c>
      <c r="BI84" s="188">
        <f>IF(N84="nulová",J84,0)</f>
        <v>0</v>
      </c>
      <c r="BJ84" s="20" t="s">
        <v>76</v>
      </c>
      <c r="BK84" s="188">
        <f>ROUND(I84*H84,2)</f>
        <v>0</v>
      </c>
      <c r="BL84" s="20" t="s">
        <v>140</v>
      </c>
      <c r="BM84" s="187" t="s">
        <v>1095</v>
      </c>
    </row>
    <row r="85" spans="1:47" s="2" customFormat="1" ht="12">
      <c r="A85" s="37"/>
      <c r="B85" s="38"/>
      <c r="C85" s="39"/>
      <c r="D85" s="189" t="s">
        <v>126</v>
      </c>
      <c r="E85" s="39"/>
      <c r="F85" s="190" t="s">
        <v>1094</v>
      </c>
      <c r="G85" s="39"/>
      <c r="H85" s="39"/>
      <c r="I85" s="191"/>
      <c r="J85" s="39"/>
      <c r="K85" s="39"/>
      <c r="L85" s="42"/>
      <c r="M85" s="192"/>
      <c r="N85" s="193"/>
      <c r="O85" s="67"/>
      <c r="P85" s="67"/>
      <c r="Q85" s="67"/>
      <c r="R85" s="67"/>
      <c r="S85" s="67"/>
      <c r="T85" s="68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20" t="s">
        <v>126</v>
      </c>
      <c r="AU85" s="20" t="s">
        <v>78</v>
      </c>
    </row>
    <row r="86" spans="1:65" s="2" customFormat="1" ht="16.5" customHeight="1">
      <c r="A86" s="37"/>
      <c r="B86" s="38"/>
      <c r="C86" s="176" t="s">
        <v>78</v>
      </c>
      <c r="D86" s="176" t="s">
        <v>119</v>
      </c>
      <c r="E86" s="177" t="s">
        <v>1096</v>
      </c>
      <c r="F86" s="178" t="s">
        <v>1097</v>
      </c>
      <c r="G86" s="179" t="s">
        <v>122</v>
      </c>
      <c r="H86" s="180">
        <v>1</v>
      </c>
      <c r="I86" s="181"/>
      <c r="J86" s="182">
        <f>ROUND(I86*H86,2)</f>
        <v>0</v>
      </c>
      <c r="K86" s="178" t="s">
        <v>19</v>
      </c>
      <c r="L86" s="42"/>
      <c r="M86" s="183" t="s">
        <v>19</v>
      </c>
      <c r="N86" s="184" t="s">
        <v>39</v>
      </c>
      <c r="O86" s="67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7" t="s">
        <v>140</v>
      </c>
      <c r="AT86" s="187" t="s">
        <v>119</v>
      </c>
      <c r="AU86" s="187" t="s">
        <v>78</v>
      </c>
      <c r="AY86" s="20" t="s">
        <v>116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20" t="s">
        <v>76</v>
      </c>
      <c r="BK86" s="188">
        <f>ROUND(I86*H86,2)</f>
        <v>0</v>
      </c>
      <c r="BL86" s="20" t="s">
        <v>140</v>
      </c>
      <c r="BM86" s="187" t="s">
        <v>1098</v>
      </c>
    </row>
    <row r="87" spans="1:47" s="2" customFormat="1" ht="12">
      <c r="A87" s="37"/>
      <c r="B87" s="38"/>
      <c r="C87" s="39"/>
      <c r="D87" s="189" t="s">
        <v>126</v>
      </c>
      <c r="E87" s="39"/>
      <c r="F87" s="190" t="s">
        <v>1097</v>
      </c>
      <c r="G87" s="39"/>
      <c r="H87" s="39"/>
      <c r="I87" s="191"/>
      <c r="J87" s="39"/>
      <c r="K87" s="39"/>
      <c r="L87" s="42"/>
      <c r="M87" s="253"/>
      <c r="N87" s="254"/>
      <c r="O87" s="255"/>
      <c r="P87" s="255"/>
      <c r="Q87" s="255"/>
      <c r="R87" s="255"/>
      <c r="S87" s="255"/>
      <c r="T87" s="256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20" t="s">
        <v>126</v>
      </c>
      <c r="AU87" s="20" t="s">
        <v>78</v>
      </c>
    </row>
    <row r="88" spans="1:31" s="2" customFormat="1" ht="6.95" customHeight="1">
      <c r="A88" s="37"/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42"/>
      <c r="M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</sheetData>
  <sheetProtection algorithmName="SHA-512" hashValue="PK5XgA5fwwoYsSuASpiORMUND/cHOC5JZoJaiOLo0bO42aAvXFjoYVEcGY7PRScHAJkcdIwvF0xF2fLGlqs+5Q==" saltValue="UnzSUxGjGYQ8CrbHIaFAPuFEdBZyvG+0xkydEMrL/3AGouTcfY748G7AlEWuQKhL0mE9R8yfkW21WhxLwsZ7qQ==" spinCount="100000" sheet="1" objects="1" scenarios="1" formatColumns="0" formatRows="0" autoFilter="0"/>
  <autoFilter ref="C80:K8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AT2" s="20" t="s">
        <v>87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78</v>
      </c>
    </row>
    <row r="4" spans="2:46" s="1" customFormat="1" ht="24.95" customHeight="1">
      <c r="B4" s="23"/>
      <c r="D4" s="106" t="s">
        <v>88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565" t="str">
        <f>'Rekapitulace stavby'!K6</f>
        <v>Lávka L6 ŽĎár nad Sázavou (2024)</v>
      </c>
      <c r="F7" s="566"/>
      <c r="G7" s="566"/>
      <c r="H7" s="566"/>
      <c r="L7" s="23"/>
    </row>
    <row r="8" spans="1:31" s="2" customFormat="1" ht="12" customHeight="1">
      <c r="A8" s="37"/>
      <c r="B8" s="42"/>
      <c r="C8" s="37"/>
      <c r="D8" s="108" t="s">
        <v>89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567" t="s">
        <v>1099</v>
      </c>
      <c r="F9" s="568"/>
      <c r="G9" s="568"/>
      <c r="H9" s="568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Vyplň údaj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7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24</v>
      </c>
      <c r="E14" s="37"/>
      <c r="F14" s="37"/>
      <c r="G14" s="37"/>
      <c r="H14" s="37"/>
      <c r="I14" s="108" t="s">
        <v>25</v>
      </c>
      <c r="J14" s="110" t="str">
        <f>IF('Rekapitulace stavby'!AN10="","",'Rekapitulace stavby'!AN10)</f>
        <v/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tr">
        <f>IF('Rekapitulace stavby'!E11="","",'Rekapitulace stavby'!E11)</f>
        <v xml:space="preserve"> </v>
      </c>
      <c r="F15" s="37"/>
      <c r="G15" s="37"/>
      <c r="H15" s="37"/>
      <c r="I15" s="108" t="s">
        <v>26</v>
      </c>
      <c r="J15" s="110" t="str">
        <f>IF('Rekapitulace stavby'!AN11="","",'Rekapitulace stavby'!AN11)</f>
        <v/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27</v>
      </c>
      <c r="E17" s="37"/>
      <c r="F17" s="37"/>
      <c r="G17" s="37"/>
      <c r="H17" s="37"/>
      <c r="I17" s="108" t="s">
        <v>25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569" t="str">
        <f>'Rekapitulace stavby'!E14</f>
        <v>Vyplň údaj</v>
      </c>
      <c r="F18" s="570"/>
      <c r="G18" s="570"/>
      <c r="H18" s="570"/>
      <c r="I18" s="108" t="s">
        <v>26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29</v>
      </c>
      <c r="E20" s="37"/>
      <c r="F20" s="37"/>
      <c r="G20" s="37"/>
      <c r="H20" s="37"/>
      <c r="I20" s="108" t="s">
        <v>25</v>
      </c>
      <c r="J20" s="110" t="str">
        <f>IF('Rekapitulace stavby'!AN16="","",'Rekapitulace stavby'!AN16)</f>
        <v/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tr">
        <f>IF('Rekapitulace stavby'!E17="","",'Rekapitulace stavby'!E17)</f>
        <v xml:space="preserve"> </v>
      </c>
      <c r="F21" s="37"/>
      <c r="G21" s="37"/>
      <c r="H21" s="37"/>
      <c r="I21" s="108" t="s">
        <v>26</v>
      </c>
      <c r="J21" s="110" t="str">
        <f>IF('Rekapitulace stavby'!AN17="","",'Rekapitulace stavby'!AN17)</f>
        <v/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31</v>
      </c>
      <c r="E23" s="37"/>
      <c r="F23" s="37"/>
      <c r="G23" s="37"/>
      <c r="H23" s="37"/>
      <c r="I23" s="108" t="s">
        <v>25</v>
      </c>
      <c r="J23" s="110" t="str">
        <f>IF('Rekapitulace stavby'!AN19="","",'Rekapitulace stavby'!AN19)</f>
        <v/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tr">
        <f>IF('Rekapitulace stavby'!E20="","",'Rekapitulace stavby'!E20)</f>
        <v xml:space="preserve"> </v>
      </c>
      <c r="F24" s="37"/>
      <c r="G24" s="37"/>
      <c r="H24" s="37"/>
      <c r="I24" s="108" t="s">
        <v>26</v>
      </c>
      <c r="J24" s="110" t="str">
        <f>IF('Rekapitulace stavby'!AN20="","",'Rekapitulace stavby'!AN20)</f>
        <v/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32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571" t="s">
        <v>19</v>
      </c>
      <c r="F27" s="571"/>
      <c r="G27" s="571"/>
      <c r="H27" s="57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34</v>
      </c>
      <c r="E30" s="37"/>
      <c r="F30" s="37"/>
      <c r="G30" s="37"/>
      <c r="H30" s="37"/>
      <c r="I30" s="37"/>
      <c r="J30" s="117">
        <f>ROUND(J90,2)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36</v>
      </c>
      <c r="G32" s="37"/>
      <c r="H32" s="37"/>
      <c r="I32" s="118" t="s">
        <v>35</v>
      </c>
      <c r="J32" s="118" t="s">
        <v>37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38</v>
      </c>
      <c r="E33" s="108" t="s">
        <v>39</v>
      </c>
      <c r="F33" s="120">
        <f>ROUND((SUM(BE90:BE276)),2)</f>
        <v>0</v>
      </c>
      <c r="G33" s="37"/>
      <c r="H33" s="37"/>
      <c r="I33" s="121">
        <v>0.21</v>
      </c>
      <c r="J33" s="120">
        <f>ROUND(((SUM(BE90:BE276))*I33),2)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40</v>
      </c>
      <c r="F34" s="120">
        <f>ROUND((SUM(BF90:BF276)),2)</f>
        <v>0</v>
      </c>
      <c r="G34" s="37"/>
      <c r="H34" s="37"/>
      <c r="I34" s="121">
        <v>0.12</v>
      </c>
      <c r="J34" s="120">
        <f>ROUND(((SUM(BF90:BF276))*I34),2)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41</v>
      </c>
      <c r="F35" s="120">
        <f>ROUND((SUM(BG90:BG276)),2)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42</v>
      </c>
      <c r="F36" s="120">
        <f>ROUND((SUM(BH90:BH276)),2)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43</v>
      </c>
      <c r="F37" s="120">
        <f>ROUND((SUM(BI90:BI276)),2)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44</v>
      </c>
      <c r="E39" s="124"/>
      <c r="F39" s="124"/>
      <c r="G39" s="125" t="s">
        <v>45</v>
      </c>
      <c r="H39" s="126" t="s">
        <v>46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92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563" t="str">
        <f>E7</f>
        <v>Lávka L6 ŽĎár nad Sázavou (2024)</v>
      </c>
      <c r="F48" s="564"/>
      <c r="G48" s="564"/>
      <c r="H48" s="564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89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542" t="str">
        <f>E9</f>
        <v>SO 402 - Veřejné osvětlení - Nábřežní</v>
      </c>
      <c r="F50" s="562"/>
      <c r="G50" s="562"/>
      <c r="H50" s="562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Vyplň údaj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24</v>
      </c>
      <c r="D54" s="39"/>
      <c r="E54" s="39"/>
      <c r="F54" s="30" t="str">
        <f>E15</f>
        <v xml:space="preserve"> </v>
      </c>
      <c r="G54" s="39"/>
      <c r="H54" s="39"/>
      <c r="I54" s="32" t="s">
        <v>29</v>
      </c>
      <c r="J54" s="35" t="str">
        <f>E21</f>
        <v xml:space="preserve"> 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27</v>
      </c>
      <c r="D55" s="39"/>
      <c r="E55" s="39"/>
      <c r="F55" s="30" t="str">
        <f>IF(E18="","",E18)</f>
        <v>Vyplň údaj</v>
      </c>
      <c r="G55" s="39"/>
      <c r="H55" s="39"/>
      <c r="I55" s="32" t="s">
        <v>31</v>
      </c>
      <c r="J55" s="35" t="str">
        <f>E24</f>
        <v xml:space="preserve"> 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93</v>
      </c>
      <c r="D57" s="134"/>
      <c r="E57" s="134"/>
      <c r="F57" s="134"/>
      <c r="G57" s="134"/>
      <c r="H57" s="134"/>
      <c r="I57" s="134"/>
      <c r="J57" s="135" t="s">
        <v>94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7" customHeight="1">
      <c r="A59" s="37"/>
      <c r="B59" s="38"/>
      <c r="C59" s="136" t="s">
        <v>66</v>
      </c>
      <c r="D59" s="39"/>
      <c r="E59" s="39"/>
      <c r="F59" s="39"/>
      <c r="G59" s="39"/>
      <c r="H59" s="39"/>
      <c r="I59" s="39"/>
      <c r="J59" s="80">
        <f>J90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95</v>
      </c>
    </row>
    <row r="60" spans="2:12" s="9" customFormat="1" ht="24.95" customHeight="1">
      <c r="B60" s="137"/>
      <c r="C60" s="138"/>
      <c r="D60" s="139" t="s">
        <v>194</v>
      </c>
      <c r="E60" s="140"/>
      <c r="F60" s="140"/>
      <c r="G60" s="140"/>
      <c r="H60" s="140"/>
      <c r="I60" s="140"/>
      <c r="J60" s="141">
        <f>J91</f>
        <v>0</v>
      </c>
      <c r="K60" s="138"/>
      <c r="L60" s="142"/>
    </row>
    <row r="61" spans="2:12" s="10" customFormat="1" ht="19.9" customHeight="1">
      <c r="B61" s="143"/>
      <c r="C61" s="144"/>
      <c r="D61" s="145" t="s">
        <v>195</v>
      </c>
      <c r="E61" s="146"/>
      <c r="F61" s="146"/>
      <c r="G61" s="146"/>
      <c r="H61" s="146"/>
      <c r="I61" s="146"/>
      <c r="J61" s="147">
        <f>J92</f>
        <v>0</v>
      </c>
      <c r="K61" s="144"/>
      <c r="L61" s="148"/>
    </row>
    <row r="62" spans="2:12" s="10" customFormat="1" ht="19.9" customHeight="1">
      <c r="B62" s="143"/>
      <c r="C62" s="144"/>
      <c r="D62" s="145" t="s">
        <v>198</v>
      </c>
      <c r="E62" s="146"/>
      <c r="F62" s="146"/>
      <c r="G62" s="146"/>
      <c r="H62" s="146"/>
      <c r="I62" s="146"/>
      <c r="J62" s="147">
        <f>J97</f>
        <v>0</v>
      </c>
      <c r="K62" s="144"/>
      <c r="L62" s="148"/>
    </row>
    <row r="63" spans="2:12" s="9" customFormat="1" ht="24.95" customHeight="1">
      <c r="B63" s="137"/>
      <c r="C63" s="138"/>
      <c r="D63" s="139" t="s">
        <v>204</v>
      </c>
      <c r="E63" s="140"/>
      <c r="F63" s="140"/>
      <c r="G63" s="140"/>
      <c r="H63" s="140"/>
      <c r="I63" s="140"/>
      <c r="J63" s="141">
        <f>J106</f>
        <v>0</v>
      </c>
      <c r="K63" s="138"/>
      <c r="L63" s="142"/>
    </row>
    <row r="64" spans="2:12" s="10" customFormat="1" ht="19.9" customHeight="1">
      <c r="B64" s="143"/>
      <c r="C64" s="144"/>
      <c r="D64" s="145" t="s">
        <v>1100</v>
      </c>
      <c r="E64" s="146"/>
      <c r="F64" s="146"/>
      <c r="G64" s="146"/>
      <c r="H64" s="146"/>
      <c r="I64" s="146"/>
      <c r="J64" s="147">
        <f>J107</f>
        <v>0</v>
      </c>
      <c r="K64" s="144"/>
      <c r="L64" s="148"/>
    </row>
    <row r="65" spans="2:12" s="10" customFormat="1" ht="19.9" customHeight="1">
      <c r="B65" s="143"/>
      <c r="C65" s="144"/>
      <c r="D65" s="145" t="s">
        <v>206</v>
      </c>
      <c r="E65" s="146"/>
      <c r="F65" s="146"/>
      <c r="G65" s="146"/>
      <c r="H65" s="146"/>
      <c r="I65" s="146"/>
      <c r="J65" s="147">
        <f>J171</f>
        <v>0</v>
      </c>
      <c r="K65" s="144"/>
      <c r="L65" s="148"/>
    </row>
    <row r="66" spans="2:12" s="9" customFormat="1" ht="24.95" customHeight="1">
      <c r="B66" s="137"/>
      <c r="C66" s="138"/>
      <c r="D66" s="139" t="s">
        <v>1101</v>
      </c>
      <c r="E66" s="140"/>
      <c r="F66" s="140"/>
      <c r="G66" s="140"/>
      <c r="H66" s="140"/>
      <c r="I66" s="140"/>
      <c r="J66" s="141">
        <f>J186</f>
        <v>0</v>
      </c>
      <c r="K66" s="138"/>
      <c r="L66" s="142"/>
    </row>
    <row r="67" spans="2:12" s="10" customFormat="1" ht="19.9" customHeight="1">
      <c r="B67" s="143"/>
      <c r="C67" s="144"/>
      <c r="D67" s="145" t="s">
        <v>1102</v>
      </c>
      <c r="E67" s="146"/>
      <c r="F67" s="146"/>
      <c r="G67" s="146"/>
      <c r="H67" s="146"/>
      <c r="I67" s="146"/>
      <c r="J67" s="147">
        <f>J187</f>
        <v>0</v>
      </c>
      <c r="K67" s="144"/>
      <c r="L67" s="148"/>
    </row>
    <row r="68" spans="2:12" s="10" customFormat="1" ht="19.9" customHeight="1">
      <c r="B68" s="143"/>
      <c r="C68" s="144"/>
      <c r="D68" s="145" t="s">
        <v>1103</v>
      </c>
      <c r="E68" s="146"/>
      <c r="F68" s="146"/>
      <c r="G68" s="146"/>
      <c r="H68" s="146"/>
      <c r="I68" s="146"/>
      <c r="J68" s="147">
        <f>J223</f>
        <v>0</v>
      </c>
      <c r="K68" s="144"/>
      <c r="L68" s="148"/>
    </row>
    <row r="69" spans="2:12" s="9" customFormat="1" ht="24.95" customHeight="1">
      <c r="B69" s="137"/>
      <c r="C69" s="138"/>
      <c r="D69" s="139" t="s">
        <v>96</v>
      </c>
      <c r="E69" s="140"/>
      <c r="F69" s="140"/>
      <c r="G69" s="140"/>
      <c r="H69" s="140"/>
      <c r="I69" s="140"/>
      <c r="J69" s="141">
        <f>J266</f>
        <v>0</v>
      </c>
      <c r="K69" s="138"/>
      <c r="L69" s="142"/>
    </row>
    <row r="70" spans="2:12" s="10" customFormat="1" ht="19.9" customHeight="1">
      <c r="B70" s="143"/>
      <c r="C70" s="144"/>
      <c r="D70" s="145" t="s">
        <v>97</v>
      </c>
      <c r="E70" s="146"/>
      <c r="F70" s="146"/>
      <c r="G70" s="146"/>
      <c r="H70" s="146"/>
      <c r="I70" s="146"/>
      <c r="J70" s="147">
        <f>J267</f>
        <v>0</v>
      </c>
      <c r="K70" s="144"/>
      <c r="L70" s="148"/>
    </row>
    <row r="71" spans="1:31" s="2" customFormat="1" ht="21.7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6" spans="1:31" s="2" customFormat="1" ht="6.95" customHeight="1">
      <c r="A76" s="37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4.95" customHeight="1">
      <c r="A77" s="37"/>
      <c r="B77" s="38"/>
      <c r="C77" s="26" t="s">
        <v>100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16</v>
      </c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563" t="str">
        <f>E7</f>
        <v>Lávka L6 ŽĎár nad Sázavou (2024)</v>
      </c>
      <c r="F80" s="564"/>
      <c r="G80" s="564"/>
      <c r="H80" s="564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89</v>
      </c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542" t="str">
        <f>E9</f>
        <v>SO 402 - Veřejné osvětlení - Nábřežní</v>
      </c>
      <c r="F82" s="562"/>
      <c r="G82" s="562"/>
      <c r="H82" s="562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21</v>
      </c>
      <c r="D84" s="39"/>
      <c r="E84" s="39"/>
      <c r="F84" s="30" t="str">
        <f>F12</f>
        <v xml:space="preserve"> </v>
      </c>
      <c r="G84" s="39"/>
      <c r="H84" s="39"/>
      <c r="I84" s="32" t="s">
        <v>23</v>
      </c>
      <c r="J84" s="62" t="str">
        <f>IF(J12="","",J12)</f>
        <v>Vyplň údaj</v>
      </c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5.2" customHeight="1">
      <c r="A86" s="37"/>
      <c r="B86" s="38"/>
      <c r="C86" s="32" t="s">
        <v>24</v>
      </c>
      <c r="D86" s="39"/>
      <c r="E86" s="39"/>
      <c r="F86" s="30" t="str">
        <f>E15</f>
        <v xml:space="preserve"> </v>
      </c>
      <c r="G86" s="39"/>
      <c r="H86" s="39"/>
      <c r="I86" s="32" t="s">
        <v>29</v>
      </c>
      <c r="J86" s="35" t="str">
        <f>E21</f>
        <v xml:space="preserve"> </v>
      </c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2" customHeight="1">
      <c r="A87" s="37"/>
      <c r="B87" s="38"/>
      <c r="C87" s="32" t="s">
        <v>27</v>
      </c>
      <c r="D87" s="39"/>
      <c r="E87" s="39"/>
      <c r="F87" s="30" t="str">
        <f>IF(E18="","",E18)</f>
        <v>Vyplň údaj</v>
      </c>
      <c r="G87" s="39"/>
      <c r="H87" s="39"/>
      <c r="I87" s="32" t="s">
        <v>31</v>
      </c>
      <c r="J87" s="35" t="str">
        <f>E24</f>
        <v xml:space="preserve"> </v>
      </c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49"/>
      <c r="B89" s="150"/>
      <c r="C89" s="151" t="s">
        <v>101</v>
      </c>
      <c r="D89" s="152" t="s">
        <v>53</v>
      </c>
      <c r="E89" s="152" t="s">
        <v>49</v>
      </c>
      <c r="F89" s="152" t="s">
        <v>50</v>
      </c>
      <c r="G89" s="152" t="s">
        <v>102</v>
      </c>
      <c r="H89" s="152" t="s">
        <v>103</v>
      </c>
      <c r="I89" s="152" t="s">
        <v>104</v>
      </c>
      <c r="J89" s="152" t="s">
        <v>94</v>
      </c>
      <c r="K89" s="153" t="s">
        <v>105</v>
      </c>
      <c r="L89" s="154"/>
      <c r="M89" s="71" t="s">
        <v>19</v>
      </c>
      <c r="N89" s="72" t="s">
        <v>38</v>
      </c>
      <c r="O89" s="72" t="s">
        <v>106</v>
      </c>
      <c r="P89" s="72" t="s">
        <v>107</v>
      </c>
      <c r="Q89" s="72" t="s">
        <v>108</v>
      </c>
      <c r="R89" s="72" t="s">
        <v>109</v>
      </c>
      <c r="S89" s="72" t="s">
        <v>110</v>
      </c>
      <c r="T89" s="73" t="s">
        <v>111</v>
      </c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</row>
    <row r="90" spans="1:63" s="2" customFormat="1" ht="22.7" customHeight="1">
      <c r="A90" s="37"/>
      <c r="B90" s="38"/>
      <c r="C90" s="78" t="s">
        <v>112</v>
      </c>
      <c r="D90" s="39"/>
      <c r="E90" s="39"/>
      <c r="F90" s="39"/>
      <c r="G90" s="39"/>
      <c r="H90" s="39"/>
      <c r="I90" s="39"/>
      <c r="J90" s="155">
        <f>BK90</f>
        <v>0</v>
      </c>
      <c r="K90" s="39"/>
      <c r="L90" s="42"/>
      <c r="M90" s="74"/>
      <c r="N90" s="156"/>
      <c r="O90" s="75"/>
      <c r="P90" s="157">
        <f>P91+P106+P186+P266</f>
        <v>0</v>
      </c>
      <c r="Q90" s="75"/>
      <c r="R90" s="157">
        <f>R91+R106+R186+R266</f>
        <v>9.7334474</v>
      </c>
      <c r="S90" s="75"/>
      <c r="T90" s="158">
        <f>T91+T106+T186+T266</f>
        <v>0.016800000000000002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67</v>
      </c>
      <c r="AU90" s="20" t="s">
        <v>95</v>
      </c>
      <c r="BK90" s="159">
        <f>BK91+BK106+BK186+BK266</f>
        <v>0</v>
      </c>
    </row>
    <row r="91" spans="2:63" s="12" customFormat="1" ht="25.9" customHeight="1">
      <c r="B91" s="160"/>
      <c r="C91" s="161"/>
      <c r="D91" s="162" t="s">
        <v>67</v>
      </c>
      <c r="E91" s="163" t="s">
        <v>209</v>
      </c>
      <c r="F91" s="163" t="s">
        <v>210</v>
      </c>
      <c r="G91" s="161"/>
      <c r="H91" s="161"/>
      <c r="I91" s="164"/>
      <c r="J91" s="165">
        <f>BK91</f>
        <v>0</v>
      </c>
      <c r="K91" s="161"/>
      <c r="L91" s="166"/>
      <c r="M91" s="167"/>
      <c r="N91" s="168"/>
      <c r="O91" s="168"/>
      <c r="P91" s="169">
        <f>P92+P97</f>
        <v>0</v>
      </c>
      <c r="Q91" s="168"/>
      <c r="R91" s="169">
        <f>R92+R97</f>
        <v>0.6162749999999999</v>
      </c>
      <c r="S91" s="168"/>
      <c r="T91" s="170">
        <f>T92+T97</f>
        <v>0</v>
      </c>
      <c r="AR91" s="171" t="s">
        <v>76</v>
      </c>
      <c r="AT91" s="172" t="s">
        <v>67</v>
      </c>
      <c r="AU91" s="172" t="s">
        <v>68</v>
      </c>
      <c r="AY91" s="171" t="s">
        <v>116</v>
      </c>
      <c r="BK91" s="173">
        <f>BK92+BK97</f>
        <v>0</v>
      </c>
    </row>
    <row r="92" spans="2:63" s="12" customFormat="1" ht="22.7" customHeight="1">
      <c r="B92" s="160"/>
      <c r="C92" s="161"/>
      <c r="D92" s="162" t="s">
        <v>67</v>
      </c>
      <c r="E92" s="174" t="s">
        <v>76</v>
      </c>
      <c r="F92" s="174" t="s">
        <v>211</v>
      </c>
      <c r="G92" s="161"/>
      <c r="H92" s="161"/>
      <c r="I92" s="164"/>
      <c r="J92" s="175">
        <f>BK92</f>
        <v>0</v>
      </c>
      <c r="K92" s="161"/>
      <c r="L92" s="166"/>
      <c r="M92" s="167"/>
      <c r="N92" s="168"/>
      <c r="O92" s="168"/>
      <c r="P92" s="169">
        <f>SUM(P93:P96)</f>
        <v>0</v>
      </c>
      <c r="Q92" s="168"/>
      <c r="R92" s="169">
        <f>SUM(R93:R96)</f>
        <v>0</v>
      </c>
      <c r="S92" s="168"/>
      <c r="T92" s="170">
        <f>SUM(T93:T96)</f>
        <v>0</v>
      </c>
      <c r="AR92" s="171" t="s">
        <v>76</v>
      </c>
      <c r="AT92" s="172" t="s">
        <v>67</v>
      </c>
      <c r="AU92" s="172" t="s">
        <v>76</v>
      </c>
      <c r="AY92" s="171" t="s">
        <v>116</v>
      </c>
      <c r="BK92" s="173">
        <f>SUM(BK93:BK96)</f>
        <v>0</v>
      </c>
    </row>
    <row r="93" spans="1:65" s="2" customFormat="1" ht="24.2" customHeight="1">
      <c r="A93" s="37"/>
      <c r="B93" s="38"/>
      <c r="C93" s="176" t="s">
        <v>76</v>
      </c>
      <c r="D93" s="176" t="s">
        <v>119</v>
      </c>
      <c r="E93" s="177" t="s">
        <v>327</v>
      </c>
      <c r="F93" s="178" t="s">
        <v>328</v>
      </c>
      <c r="G93" s="179" t="s">
        <v>329</v>
      </c>
      <c r="H93" s="180">
        <v>6.102</v>
      </c>
      <c r="I93" s="181"/>
      <c r="J93" s="182">
        <f>ROUND(I93*H93,2)</f>
        <v>0</v>
      </c>
      <c r="K93" s="178" t="s">
        <v>123</v>
      </c>
      <c r="L93" s="42"/>
      <c r="M93" s="183" t="s">
        <v>19</v>
      </c>
      <c r="N93" s="184" t="s">
        <v>39</v>
      </c>
      <c r="O93" s="67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7" t="s">
        <v>140</v>
      </c>
      <c r="AT93" s="187" t="s">
        <v>119</v>
      </c>
      <c r="AU93" s="187" t="s">
        <v>78</v>
      </c>
      <c r="AY93" s="20" t="s">
        <v>116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20" t="s">
        <v>76</v>
      </c>
      <c r="BK93" s="188">
        <f>ROUND(I93*H93,2)</f>
        <v>0</v>
      </c>
      <c r="BL93" s="20" t="s">
        <v>140</v>
      </c>
      <c r="BM93" s="187" t="s">
        <v>1104</v>
      </c>
    </row>
    <row r="94" spans="1:47" s="2" customFormat="1" ht="29.25">
      <c r="A94" s="37"/>
      <c r="B94" s="38"/>
      <c r="C94" s="39"/>
      <c r="D94" s="189" t="s">
        <v>126</v>
      </c>
      <c r="E94" s="39"/>
      <c r="F94" s="190" t="s">
        <v>331</v>
      </c>
      <c r="G94" s="39"/>
      <c r="H94" s="39"/>
      <c r="I94" s="191"/>
      <c r="J94" s="39"/>
      <c r="K94" s="39"/>
      <c r="L94" s="42"/>
      <c r="M94" s="192"/>
      <c r="N94" s="193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126</v>
      </c>
      <c r="AU94" s="20" t="s">
        <v>78</v>
      </c>
    </row>
    <row r="95" spans="1:47" s="2" customFormat="1" ht="12">
      <c r="A95" s="37"/>
      <c r="B95" s="38"/>
      <c r="C95" s="39"/>
      <c r="D95" s="194" t="s">
        <v>127</v>
      </c>
      <c r="E95" s="39"/>
      <c r="F95" s="195" t="s">
        <v>332</v>
      </c>
      <c r="G95" s="39"/>
      <c r="H95" s="39"/>
      <c r="I95" s="191"/>
      <c r="J95" s="39"/>
      <c r="K95" s="39"/>
      <c r="L95" s="42"/>
      <c r="M95" s="192"/>
      <c r="N95" s="193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127</v>
      </c>
      <c r="AU95" s="20" t="s">
        <v>78</v>
      </c>
    </row>
    <row r="96" spans="2:51" s="13" customFormat="1" ht="12">
      <c r="B96" s="197"/>
      <c r="C96" s="198"/>
      <c r="D96" s="189" t="s">
        <v>174</v>
      </c>
      <c r="E96" s="199" t="s">
        <v>19</v>
      </c>
      <c r="F96" s="200" t="s">
        <v>1105</v>
      </c>
      <c r="G96" s="198"/>
      <c r="H96" s="201">
        <v>6.102</v>
      </c>
      <c r="I96" s="202"/>
      <c r="J96" s="198"/>
      <c r="K96" s="198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174</v>
      </c>
      <c r="AU96" s="207" t="s">
        <v>78</v>
      </c>
      <c r="AV96" s="13" t="s">
        <v>78</v>
      </c>
      <c r="AW96" s="13" t="s">
        <v>30</v>
      </c>
      <c r="AX96" s="13" t="s">
        <v>76</v>
      </c>
      <c r="AY96" s="207" t="s">
        <v>116</v>
      </c>
    </row>
    <row r="97" spans="2:63" s="12" customFormat="1" ht="22.7" customHeight="1">
      <c r="B97" s="160"/>
      <c r="C97" s="161"/>
      <c r="D97" s="162" t="s">
        <v>67</v>
      </c>
      <c r="E97" s="174" t="s">
        <v>135</v>
      </c>
      <c r="F97" s="174" t="s">
        <v>563</v>
      </c>
      <c r="G97" s="161"/>
      <c r="H97" s="161"/>
      <c r="I97" s="164"/>
      <c r="J97" s="175">
        <f>BK97</f>
        <v>0</v>
      </c>
      <c r="K97" s="161"/>
      <c r="L97" s="166"/>
      <c r="M97" s="167"/>
      <c r="N97" s="168"/>
      <c r="O97" s="168"/>
      <c r="P97" s="169">
        <f>SUM(P98:P105)</f>
        <v>0</v>
      </c>
      <c r="Q97" s="168"/>
      <c r="R97" s="169">
        <f>SUM(R98:R105)</f>
        <v>0.6162749999999999</v>
      </c>
      <c r="S97" s="168"/>
      <c r="T97" s="170">
        <f>SUM(T98:T105)</f>
        <v>0</v>
      </c>
      <c r="AR97" s="171" t="s">
        <v>76</v>
      </c>
      <c r="AT97" s="172" t="s">
        <v>67</v>
      </c>
      <c r="AU97" s="172" t="s">
        <v>76</v>
      </c>
      <c r="AY97" s="171" t="s">
        <v>116</v>
      </c>
      <c r="BK97" s="173">
        <f>SUM(BK98:BK105)</f>
        <v>0</v>
      </c>
    </row>
    <row r="98" spans="1:65" s="2" customFormat="1" ht="24.2" customHeight="1">
      <c r="A98" s="37"/>
      <c r="B98" s="38"/>
      <c r="C98" s="176" t="s">
        <v>78</v>
      </c>
      <c r="D98" s="176" t="s">
        <v>119</v>
      </c>
      <c r="E98" s="177" t="s">
        <v>1106</v>
      </c>
      <c r="F98" s="178" t="s">
        <v>1107</v>
      </c>
      <c r="G98" s="179" t="s">
        <v>258</v>
      </c>
      <c r="H98" s="180">
        <v>0.18</v>
      </c>
      <c r="I98" s="181"/>
      <c r="J98" s="182">
        <f>ROUND(I98*H98,2)</f>
        <v>0</v>
      </c>
      <c r="K98" s="178" t="s">
        <v>123</v>
      </c>
      <c r="L98" s="42"/>
      <c r="M98" s="183" t="s">
        <v>19</v>
      </c>
      <c r="N98" s="184" t="s">
        <v>39</v>
      </c>
      <c r="O98" s="67"/>
      <c r="P98" s="185">
        <f>O98*H98</f>
        <v>0</v>
      </c>
      <c r="Q98" s="185">
        <v>0.92188</v>
      </c>
      <c r="R98" s="185">
        <f>Q98*H98</f>
        <v>0.16593839999999999</v>
      </c>
      <c r="S98" s="185">
        <v>0</v>
      </c>
      <c r="T98" s="18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7" t="s">
        <v>140</v>
      </c>
      <c r="AT98" s="187" t="s">
        <v>119</v>
      </c>
      <c r="AU98" s="187" t="s">
        <v>78</v>
      </c>
      <c r="AY98" s="20" t="s">
        <v>116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20" t="s">
        <v>76</v>
      </c>
      <c r="BK98" s="188">
        <f>ROUND(I98*H98,2)</f>
        <v>0</v>
      </c>
      <c r="BL98" s="20" t="s">
        <v>140</v>
      </c>
      <c r="BM98" s="187" t="s">
        <v>1108</v>
      </c>
    </row>
    <row r="99" spans="1:47" s="2" customFormat="1" ht="29.25">
      <c r="A99" s="37"/>
      <c r="B99" s="38"/>
      <c r="C99" s="39"/>
      <c r="D99" s="189" t="s">
        <v>126</v>
      </c>
      <c r="E99" s="39"/>
      <c r="F99" s="190" t="s">
        <v>1109</v>
      </c>
      <c r="G99" s="39"/>
      <c r="H99" s="39"/>
      <c r="I99" s="191"/>
      <c r="J99" s="39"/>
      <c r="K99" s="39"/>
      <c r="L99" s="42"/>
      <c r="M99" s="192"/>
      <c r="N99" s="193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126</v>
      </c>
      <c r="AU99" s="20" t="s">
        <v>78</v>
      </c>
    </row>
    <row r="100" spans="1:47" s="2" customFormat="1" ht="12">
      <c r="A100" s="37"/>
      <c r="B100" s="38"/>
      <c r="C100" s="39"/>
      <c r="D100" s="194" t="s">
        <v>127</v>
      </c>
      <c r="E100" s="39"/>
      <c r="F100" s="195" t="s">
        <v>1110</v>
      </c>
      <c r="G100" s="39"/>
      <c r="H100" s="39"/>
      <c r="I100" s="191"/>
      <c r="J100" s="39"/>
      <c r="K100" s="39"/>
      <c r="L100" s="42"/>
      <c r="M100" s="192"/>
      <c r="N100" s="193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127</v>
      </c>
      <c r="AU100" s="20" t="s">
        <v>78</v>
      </c>
    </row>
    <row r="101" spans="2:51" s="13" customFormat="1" ht="12">
      <c r="B101" s="197"/>
      <c r="C101" s="198"/>
      <c r="D101" s="189" t="s">
        <v>174</v>
      </c>
      <c r="E101" s="199" t="s">
        <v>19</v>
      </c>
      <c r="F101" s="200" t="s">
        <v>1111</v>
      </c>
      <c r="G101" s="198"/>
      <c r="H101" s="201">
        <v>0.18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174</v>
      </c>
      <c r="AU101" s="207" t="s">
        <v>78</v>
      </c>
      <c r="AV101" s="13" t="s">
        <v>78</v>
      </c>
      <c r="AW101" s="13" t="s">
        <v>30</v>
      </c>
      <c r="AX101" s="13" t="s">
        <v>76</v>
      </c>
      <c r="AY101" s="207" t="s">
        <v>116</v>
      </c>
    </row>
    <row r="102" spans="1:65" s="2" customFormat="1" ht="24.2" customHeight="1">
      <c r="A102" s="37"/>
      <c r="B102" s="38"/>
      <c r="C102" s="176" t="s">
        <v>135</v>
      </c>
      <c r="D102" s="176" t="s">
        <v>119</v>
      </c>
      <c r="E102" s="177" t="s">
        <v>1112</v>
      </c>
      <c r="F102" s="178" t="s">
        <v>1113</v>
      </c>
      <c r="G102" s="179" t="s">
        <v>258</v>
      </c>
      <c r="H102" s="180">
        <v>0.18</v>
      </c>
      <c r="I102" s="181"/>
      <c r="J102" s="182">
        <f>ROUND(I102*H102,2)</f>
        <v>0</v>
      </c>
      <c r="K102" s="178" t="s">
        <v>123</v>
      </c>
      <c r="L102" s="42"/>
      <c r="M102" s="183" t="s">
        <v>19</v>
      </c>
      <c r="N102" s="184" t="s">
        <v>39</v>
      </c>
      <c r="O102" s="67"/>
      <c r="P102" s="185">
        <f>O102*H102</f>
        <v>0</v>
      </c>
      <c r="Q102" s="185">
        <v>2.50187</v>
      </c>
      <c r="R102" s="185">
        <f>Q102*H102</f>
        <v>0.4503366</v>
      </c>
      <c r="S102" s="185">
        <v>0</v>
      </c>
      <c r="T102" s="18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87" t="s">
        <v>140</v>
      </c>
      <c r="AT102" s="187" t="s">
        <v>119</v>
      </c>
      <c r="AU102" s="187" t="s">
        <v>78</v>
      </c>
      <c r="AY102" s="20" t="s">
        <v>116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20" t="s">
        <v>76</v>
      </c>
      <c r="BK102" s="188">
        <f>ROUND(I102*H102,2)</f>
        <v>0</v>
      </c>
      <c r="BL102" s="20" t="s">
        <v>140</v>
      </c>
      <c r="BM102" s="187" t="s">
        <v>1114</v>
      </c>
    </row>
    <row r="103" spans="1:47" s="2" customFormat="1" ht="19.5">
      <c r="A103" s="37"/>
      <c r="B103" s="38"/>
      <c r="C103" s="39"/>
      <c r="D103" s="189" t="s">
        <v>126</v>
      </c>
      <c r="E103" s="39"/>
      <c r="F103" s="190" t="s">
        <v>1115</v>
      </c>
      <c r="G103" s="39"/>
      <c r="H103" s="39"/>
      <c r="I103" s="191"/>
      <c r="J103" s="39"/>
      <c r="K103" s="39"/>
      <c r="L103" s="42"/>
      <c r="M103" s="192"/>
      <c r="N103" s="193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126</v>
      </c>
      <c r="AU103" s="20" t="s">
        <v>78</v>
      </c>
    </row>
    <row r="104" spans="1:47" s="2" customFormat="1" ht="12">
      <c r="A104" s="37"/>
      <c r="B104" s="38"/>
      <c r="C104" s="39"/>
      <c r="D104" s="194" t="s">
        <v>127</v>
      </c>
      <c r="E104" s="39"/>
      <c r="F104" s="195" t="s">
        <v>1116</v>
      </c>
      <c r="G104" s="39"/>
      <c r="H104" s="39"/>
      <c r="I104" s="191"/>
      <c r="J104" s="39"/>
      <c r="K104" s="39"/>
      <c r="L104" s="42"/>
      <c r="M104" s="192"/>
      <c r="N104" s="193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127</v>
      </c>
      <c r="AU104" s="20" t="s">
        <v>78</v>
      </c>
    </row>
    <row r="105" spans="2:51" s="13" customFormat="1" ht="12">
      <c r="B105" s="197"/>
      <c r="C105" s="198"/>
      <c r="D105" s="189" t="s">
        <v>174</v>
      </c>
      <c r="E105" s="199" t="s">
        <v>19</v>
      </c>
      <c r="F105" s="200" t="s">
        <v>1111</v>
      </c>
      <c r="G105" s="198"/>
      <c r="H105" s="201">
        <v>0.18</v>
      </c>
      <c r="I105" s="202"/>
      <c r="J105" s="198"/>
      <c r="K105" s="198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174</v>
      </c>
      <c r="AU105" s="207" t="s">
        <v>78</v>
      </c>
      <c r="AV105" s="13" t="s">
        <v>78</v>
      </c>
      <c r="AW105" s="13" t="s">
        <v>30</v>
      </c>
      <c r="AX105" s="13" t="s">
        <v>76</v>
      </c>
      <c r="AY105" s="207" t="s">
        <v>116</v>
      </c>
    </row>
    <row r="106" spans="2:63" s="12" customFormat="1" ht="25.9" customHeight="1">
      <c r="B106" s="160"/>
      <c r="C106" s="161"/>
      <c r="D106" s="162" t="s">
        <v>67</v>
      </c>
      <c r="E106" s="163" t="s">
        <v>878</v>
      </c>
      <c r="F106" s="163" t="s">
        <v>879</v>
      </c>
      <c r="G106" s="161"/>
      <c r="H106" s="161"/>
      <c r="I106" s="164"/>
      <c r="J106" s="165">
        <f>BK106</f>
        <v>0</v>
      </c>
      <c r="K106" s="161"/>
      <c r="L106" s="166"/>
      <c r="M106" s="167"/>
      <c r="N106" s="168"/>
      <c r="O106" s="168"/>
      <c r="P106" s="169">
        <f>P107+P171</f>
        <v>0</v>
      </c>
      <c r="Q106" s="168"/>
      <c r="R106" s="169">
        <f>R107+R171</f>
        <v>0.030552000000000003</v>
      </c>
      <c r="S106" s="168"/>
      <c r="T106" s="170">
        <f>T107+T171</f>
        <v>0</v>
      </c>
      <c r="AR106" s="171" t="s">
        <v>78</v>
      </c>
      <c r="AT106" s="172" t="s">
        <v>67</v>
      </c>
      <c r="AU106" s="172" t="s">
        <v>68</v>
      </c>
      <c r="AY106" s="171" t="s">
        <v>116</v>
      </c>
      <c r="BK106" s="173">
        <f>BK107+BK171</f>
        <v>0</v>
      </c>
    </row>
    <row r="107" spans="2:63" s="12" customFormat="1" ht="22.7" customHeight="1">
      <c r="B107" s="160"/>
      <c r="C107" s="161"/>
      <c r="D107" s="162" t="s">
        <v>67</v>
      </c>
      <c r="E107" s="174" t="s">
        <v>1117</v>
      </c>
      <c r="F107" s="174" t="s">
        <v>1118</v>
      </c>
      <c r="G107" s="161"/>
      <c r="H107" s="161"/>
      <c r="I107" s="164"/>
      <c r="J107" s="175">
        <f>BK107</f>
        <v>0</v>
      </c>
      <c r="K107" s="161"/>
      <c r="L107" s="166"/>
      <c r="M107" s="167"/>
      <c r="N107" s="168"/>
      <c r="O107" s="168"/>
      <c r="P107" s="169">
        <f>SUM(P108:P170)</f>
        <v>0</v>
      </c>
      <c r="Q107" s="168"/>
      <c r="R107" s="169">
        <f>SUM(R108:R170)</f>
        <v>0.026127</v>
      </c>
      <c r="S107" s="168"/>
      <c r="T107" s="170">
        <f>SUM(T108:T170)</f>
        <v>0</v>
      </c>
      <c r="AR107" s="171" t="s">
        <v>78</v>
      </c>
      <c r="AT107" s="172" t="s">
        <v>67</v>
      </c>
      <c r="AU107" s="172" t="s">
        <v>76</v>
      </c>
      <c r="AY107" s="171" t="s">
        <v>116</v>
      </c>
      <c r="BK107" s="173">
        <f>SUM(BK108:BK170)</f>
        <v>0</v>
      </c>
    </row>
    <row r="108" spans="1:65" s="2" customFormat="1" ht="24.2" customHeight="1">
      <c r="A108" s="37"/>
      <c r="B108" s="38"/>
      <c r="C108" s="176" t="s">
        <v>140</v>
      </c>
      <c r="D108" s="176" t="s">
        <v>119</v>
      </c>
      <c r="E108" s="177" t="s">
        <v>1119</v>
      </c>
      <c r="F108" s="178" t="s">
        <v>1120</v>
      </c>
      <c r="G108" s="179" t="s">
        <v>444</v>
      </c>
      <c r="H108" s="180">
        <v>65</v>
      </c>
      <c r="I108" s="181"/>
      <c r="J108" s="182">
        <f>ROUND(I108*H108,2)</f>
        <v>0</v>
      </c>
      <c r="K108" s="178" t="s">
        <v>123</v>
      </c>
      <c r="L108" s="42"/>
      <c r="M108" s="183" t="s">
        <v>19</v>
      </c>
      <c r="N108" s="184" t="s">
        <v>39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87" t="s">
        <v>318</v>
      </c>
      <c r="AT108" s="187" t="s">
        <v>119</v>
      </c>
      <c r="AU108" s="187" t="s">
        <v>78</v>
      </c>
      <c r="AY108" s="20" t="s">
        <v>116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20" t="s">
        <v>76</v>
      </c>
      <c r="BK108" s="188">
        <f>ROUND(I108*H108,2)</f>
        <v>0</v>
      </c>
      <c r="BL108" s="20" t="s">
        <v>318</v>
      </c>
      <c r="BM108" s="187" t="s">
        <v>1121</v>
      </c>
    </row>
    <row r="109" spans="1:47" s="2" customFormat="1" ht="29.25">
      <c r="A109" s="37"/>
      <c r="B109" s="38"/>
      <c r="C109" s="39"/>
      <c r="D109" s="189" t="s">
        <v>126</v>
      </c>
      <c r="E109" s="39"/>
      <c r="F109" s="190" t="s">
        <v>1122</v>
      </c>
      <c r="G109" s="39"/>
      <c r="H109" s="39"/>
      <c r="I109" s="191"/>
      <c r="J109" s="39"/>
      <c r="K109" s="39"/>
      <c r="L109" s="42"/>
      <c r="M109" s="192"/>
      <c r="N109" s="193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126</v>
      </c>
      <c r="AU109" s="20" t="s">
        <v>78</v>
      </c>
    </row>
    <row r="110" spans="1:47" s="2" customFormat="1" ht="12">
      <c r="A110" s="37"/>
      <c r="B110" s="38"/>
      <c r="C110" s="39"/>
      <c r="D110" s="194" t="s">
        <v>127</v>
      </c>
      <c r="E110" s="39"/>
      <c r="F110" s="195" t="s">
        <v>1123</v>
      </c>
      <c r="G110" s="39"/>
      <c r="H110" s="39"/>
      <c r="I110" s="191"/>
      <c r="J110" s="39"/>
      <c r="K110" s="39"/>
      <c r="L110" s="42"/>
      <c r="M110" s="192"/>
      <c r="N110" s="193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127</v>
      </c>
      <c r="AU110" s="20" t="s">
        <v>78</v>
      </c>
    </row>
    <row r="111" spans="2:51" s="13" customFormat="1" ht="12">
      <c r="B111" s="197"/>
      <c r="C111" s="198"/>
      <c r="D111" s="189" t="s">
        <v>174</v>
      </c>
      <c r="E111" s="199" t="s">
        <v>19</v>
      </c>
      <c r="F111" s="200" t="s">
        <v>1124</v>
      </c>
      <c r="G111" s="198"/>
      <c r="H111" s="201">
        <v>65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174</v>
      </c>
      <c r="AU111" s="207" t="s">
        <v>78</v>
      </c>
      <c r="AV111" s="13" t="s">
        <v>78</v>
      </c>
      <c r="AW111" s="13" t="s">
        <v>30</v>
      </c>
      <c r="AX111" s="13" t="s">
        <v>76</v>
      </c>
      <c r="AY111" s="207" t="s">
        <v>116</v>
      </c>
    </row>
    <row r="112" spans="1:65" s="2" customFormat="1" ht="24.2" customHeight="1">
      <c r="A112" s="37"/>
      <c r="B112" s="38"/>
      <c r="C112" s="176" t="s">
        <v>115</v>
      </c>
      <c r="D112" s="176" t="s">
        <v>119</v>
      </c>
      <c r="E112" s="177" t="s">
        <v>1125</v>
      </c>
      <c r="F112" s="178" t="s">
        <v>1126</v>
      </c>
      <c r="G112" s="179" t="s">
        <v>444</v>
      </c>
      <c r="H112" s="180">
        <v>35</v>
      </c>
      <c r="I112" s="181"/>
      <c r="J112" s="182">
        <f>ROUND(I112*H112,2)</f>
        <v>0</v>
      </c>
      <c r="K112" s="178" t="s">
        <v>123</v>
      </c>
      <c r="L112" s="42"/>
      <c r="M112" s="183" t="s">
        <v>19</v>
      </c>
      <c r="N112" s="184" t="s">
        <v>39</v>
      </c>
      <c r="O112" s="67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7" t="s">
        <v>318</v>
      </c>
      <c r="AT112" s="187" t="s">
        <v>119</v>
      </c>
      <c r="AU112" s="187" t="s">
        <v>78</v>
      </c>
      <c r="AY112" s="20" t="s">
        <v>116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20" t="s">
        <v>76</v>
      </c>
      <c r="BK112" s="188">
        <f>ROUND(I112*H112,2)</f>
        <v>0</v>
      </c>
      <c r="BL112" s="20" t="s">
        <v>318</v>
      </c>
      <c r="BM112" s="187" t="s">
        <v>1127</v>
      </c>
    </row>
    <row r="113" spans="1:47" s="2" customFormat="1" ht="29.25">
      <c r="A113" s="37"/>
      <c r="B113" s="38"/>
      <c r="C113" s="39"/>
      <c r="D113" s="189" t="s">
        <v>126</v>
      </c>
      <c r="E113" s="39"/>
      <c r="F113" s="190" t="s">
        <v>1128</v>
      </c>
      <c r="G113" s="39"/>
      <c r="H113" s="39"/>
      <c r="I113" s="191"/>
      <c r="J113" s="39"/>
      <c r="K113" s="39"/>
      <c r="L113" s="42"/>
      <c r="M113" s="192"/>
      <c r="N113" s="193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126</v>
      </c>
      <c r="AU113" s="20" t="s">
        <v>78</v>
      </c>
    </row>
    <row r="114" spans="1:47" s="2" customFormat="1" ht="12">
      <c r="A114" s="37"/>
      <c r="B114" s="38"/>
      <c r="C114" s="39"/>
      <c r="D114" s="194" t="s">
        <v>127</v>
      </c>
      <c r="E114" s="39"/>
      <c r="F114" s="195" t="s">
        <v>1129</v>
      </c>
      <c r="G114" s="39"/>
      <c r="H114" s="39"/>
      <c r="I114" s="191"/>
      <c r="J114" s="39"/>
      <c r="K114" s="39"/>
      <c r="L114" s="42"/>
      <c r="M114" s="192"/>
      <c r="N114" s="193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127</v>
      </c>
      <c r="AU114" s="20" t="s">
        <v>78</v>
      </c>
    </row>
    <row r="115" spans="1:65" s="2" customFormat="1" ht="16.5" customHeight="1">
      <c r="A115" s="37"/>
      <c r="B115" s="38"/>
      <c r="C115" s="222" t="s">
        <v>150</v>
      </c>
      <c r="D115" s="222" t="s">
        <v>358</v>
      </c>
      <c r="E115" s="223" t="s">
        <v>1130</v>
      </c>
      <c r="F115" s="224" t="s">
        <v>1131</v>
      </c>
      <c r="G115" s="225" t="s">
        <v>444</v>
      </c>
      <c r="H115" s="226">
        <v>65</v>
      </c>
      <c r="I115" s="227"/>
      <c r="J115" s="228">
        <f>ROUND(I115*H115,2)</f>
        <v>0</v>
      </c>
      <c r="K115" s="224" t="s">
        <v>19</v>
      </c>
      <c r="L115" s="229"/>
      <c r="M115" s="230" t="s">
        <v>19</v>
      </c>
      <c r="N115" s="231" t="s">
        <v>39</v>
      </c>
      <c r="O115" s="67"/>
      <c r="P115" s="185">
        <f>O115*H115</f>
        <v>0</v>
      </c>
      <c r="Q115" s="185">
        <v>0.00015</v>
      </c>
      <c r="R115" s="185">
        <f>Q115*H115</f>
        <v>0.00975</v>
      </c>
      <c r="S115" s="185">
        <v>0</v>
      </c>
      <c r="T115" s="18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87" t="s">
        <v>427</v>
      </c>
      <c r="AT115" s="187" t="s">
        <v>358</v>
      </c>
      <c r="AU115" s="187" t="s">
        <v>78</v>
      </c>
      <c r="AY115" s="20" t="s">
        <v>116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20" t="s">
        <v>76</v>
      </c>
      <c r="BK115" s="188">
        <f>ROUND(I115*H115,2)</f>
        <v>0</v>
      </c>
      <c r="BL115" s="20" t="s">
        <v>318</v>
      </c>
      <c r="BM115" s="187" t="s">
        <v>1132</v>
      </c>
    </row>
    <row r="116" spans="1:47" s="2" customFormat="1" ht="12">
      <c r="A116" s="37"/>
      <c r="B116" s="38"/>
      <c r="C116" s="39"/>
      <c r="D116" s="189" t="s">
        <v>126</v>
      </c>
      <c r="E116" s="39"/>
      <c r="F116" s="190" t="s">
        <v>1131</v>
      </c>
      <c r="G116" s="39"/>
      <c r="H116" s="39"/>
      <c r="I116" s="191"/>
      <c r="J116" s="39"/>
      <c r="K116" s="39"/>
      <c r="L116" s="42"/>
      <c r="M116" s="192"/>
      <c r="N116" s="193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20" t="s">
        <v>126</v>
      </c>
      <c r="AU116" s="20" t="s">
        <v>78</v>
      </c>
    </row>
    <row r="117" spans="2:51" s="15" customFormat="1" ht="12">
      <c r="B117" s="232"/>
      <c r="C117" s="233"/>
      <c r="D117" s="189" t="s">
        <v>174</v>
      </c>
      <c r="E117" s="234" t="s">
        <v>19</v>
      </c>
      <c r="F117" s="235" t="s">
        <v>1133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174</v>
      </c>
      <c r="AU117" s="241" t="s">
        <v>78</v>
      </c>
      <c r="AV117" s="15" t="s">
        <v>76</v>
      </c>
      <c r="AW117" s="15" t="s">
        <v>30</v>
      </c>
      <c r="AX117" s="15" t="s">
        <v>68</v>
      </c>
      <c r="AY117" s="241" t="s">
        <v>116</v>
      </c>
    </row>
    <row r="118" spans="2:51" s="13" customFormat="1" ht="12">
      <c r="B118" s="197"/>
      <c r="C118" s="198"/>
      <c r="D118" s="189" t="s">
        <v>174</v>
      </c>
      <c r="E118" s="199" t="s">
        <v>19</v>
      </c>
      <c r="F118" s="200" t="s">
        <v>1134</v>
      </c>
      <c r="G118" s="198"/>
      <c r="H118" s="201">
        <v>65</v>
      </c>
      <c r="I118" s="202"/>
      <c r="J118" s="198"/>
      <c r="K118" s="198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174</v>
      </c>
      <c r="AU118" s="207" t="s">
        <v>78</v>
      </c>
      <c r="AV118" s="13" t="s">
        <v>78</v>
      </c>
      <c r="AW118" s="13" t="s">
        <v>30</v>
      </c>
      <c r="AX118" s="13" t="s">
        <v>76</v>
      </c>
      <c r="AY118" s="207" t="s">
        <v>116</v>
      </c>
    </row>
    <row r="119" spans="1:65" s="2" customFormat="1" ht="16.5" customHeight="1">
      <c r="A119" s="37"/>
      <c r="B119" s="38"/>
      <c r="C119" s="222" t="s">
        <v>158</v>
      </c>
      <c r="D119" s="222" t="s">
        <v>358</v>
      </c>
      <c r="E119" s="223" t="s">
        <v>1135</v>
      </c>
      <c r="F119" s="224" t="s">
        <v>1136</v>
      </c>
      <c r="G119" s="225" t="s">
        <v>358</v>
      </c>
      <c r="H119" s="226">
        <v>35</v>
      </c>
      <c r="I119" s="227"/>
      <c r="J119" s="228">
        <f>ROUND(I119*H119,2)</f>
        <v>0</v>
      </c>
      <c r="K119" s="224" t="s">
        <v>19</v>
      </c>
      <c r="L119" s="229"/>
      <c r="M119" s="230" t="s">
        <v>19</v>
      </c>
      <c r="N119" s="231" t="s">
        <v>39</v>
      </c>
      <c r="O119" s="67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87" t="s">
        <v>427</v>
      </c>
      <c r="AT119" s="187" t="s">
        <v>358</v>
      </c>
      <c r="AU119" s="187" t="s">
        <v>78</v>
      </c>
      <c r="AY119" s="20" t="s">
        <v>116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20" t="s">
        <v>76</v>
      </c>
      <c r="BK119" s="188">
        <f>ROUND(I119*H119,2)</f>
        <v>0</v>
      </c>
      <c r="BL119" s="20" t="s">
        <v>318</v>
      </c>
      <c r="BM119" s="187" t="s">
        <v>1137</v>
      </c>
    </row>
    <row r="120" spans="1:47" s="2" customFormat="1" ht="12">
      <c r="A120" s="37"/>
      <c r="B120" s="38"/>
      <c r="C120" s="39"/>
      <c r="D120" s="189" t="s">
        <v>126</v>
      </c>
      <c r="E120" s="39"/>
      <c r="F120" s="190" t="s">
        <v>1136</v>
      </c>
      <c r="G120" s="39"/>
      <c r="H120" s="39"/>
      <c r="I120" s="191"/>
      <c r="J120" s="39"/>
      <c r="K120" s="39"/>
      <c r="L120" s="42"/>
      <c r="M120" s="192"/>
      <c r="N120" s="193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20" t="s">
        <v>126</v>
      </c>
      <c r="AU120" s="20" t="s">
        <v>78</v>
      </c>
    </row>
    <row r="121" spans="2:51" s="15" customFormat="1" ht="12">
      <c r="B121" s="232"/>
      <c r="C121" s="233"/>
      <c r="D121" s="189" t="s">
        <v>174</v>
      </c>
      <c r="E121" s="234" t="s">
        <v>19</v>
      </c>
      <c r="F121" s="235" t="s">
        <v>1138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174</v>
      </c>
      <c r="AU121" s="241" t="s">
        <v>78</v>
      </c>
      <c r="AV121" s="15" t="s">
        <v>76</v>
      </c>
      <c r="AW121" s="15" t="s">
        <v>30</v>
      </c>
      <c r="AX121" s="15" t="s">
        <v>68</v>
      </c>
      <c r="AY121" s="241" t="s">
        <v>116</v>
      </c>
    </row>
    <row r="122" spans="2:51" s="13" customFormat="1" ht="12">
      <c r="B122" s="197"/>
      <c r="C122" s="198"/>
      <c r="D122" s="189" t="s">
        <v>174</v>
      </c>
      <c r="E122" s="199" t="s">
        <v>19</v>
      </c>
      <c r="F122" s="200" t="s">
        <v>450</v>
      </c>
      <c r="G122" s="198"/>
      <c r="H122" s="201">
        <v>35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174</v>
      </c>
      <c r="AU122" s="207" t="s">
        <v>78</v>
      </c>
      <c r="AV122" s="13" t="s">
        <v>78</v>
      </c>
      <c r="AW122" s="13" t="s">
        <v>30</v>
      </c>
      <c r="AX122" s="13" t="s">
        <v>76</v>
      </c>
      <c r="AY122" s="207" t="s">
        <v>116</v>
      </c>
    </row>
    <row r="123" spans="1:65" s="2" customFormat="1" ht="16.5" customHeight="1">
      <c r="A123" s="37"/>
      <c r="B123" s="38"/>
      <c r="C123" s="222" t="s">
        <v>162</v>
      </c>
      <c r="D123" s="222" t="s">
        <v>358</v>
      </c>
      <c r="E123" s="223" t="s">
        <v>1139</v>
      </c>
      <c r="F123" s="224" t="s">
        <v>1140</v>
      </c>
      <c r="G123" s="225" t="s">
        <v>221</v>
      </c>
      <c r="H123" s="226">
        <v>17</v>
      </c>
      <c r="I123" s="227"/>
      <c r="J123" s="228">
        <f>ROUND(I123*H123,2)</f>
        <v>0</v>
      </c>
      <c r="K123" s="224" t="s">
        <v>19</v>
      </c>
      <c r="L123" s="229"/>
      <c r="M123" s="230" t="s">
        <v>19</v>
      </c>
      <c r="N123" s="231" t="s">
        <v>39</v>
      </c>
      <c r="O123" s="67"/>
      <c r="P123" s="185">
        <f>O123*H123</f>
        <v>0</v>
      </c>
      <c r="Q123" s="185">
        <v>0.00012</v>
      </c>
      <c r="R123" s="185">
        <f>Q123*H123</f>
        <v>0.00204</v>
      </c>
      <c r="S123" s="185">
        <v>0</v>
      </c>
      <c r="T123" s="18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87" t="s">
        <v>427</v>
      </c>
      <c r="AT123" s="187" t="s">
        <v>358</v>
      </c>
      <c r="AU123" s="187" t="s">
        <v>78</v>
      </c>
      <c r="AY123" s="20" t="s">
        <v>116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20" t="s">
        <v>76</v>
      </c>
      <c r="BK123" s="188">
        <f>ROUND(I123*H123,2)</f>
        <v>0</v>
      </c>
      <c r="BL123" s="20" t="s">
        <v>318</v>
      </c>
      <c r="BM123" s="187" t="s">
        <v>1141</v>
      </c>
    </row>
    <row r="124" spans="1:47" s="2" customFormat="1" ht="12">
      <c r="A124" s="37"/>
      <c r="B124" s="38"/>
      <c r="C124" s="39"/>
      <c r="D124" s="189" t="s">
        <v>126</v>
      </c>
      <c r="E124" s="39"/>
      <c r="F124" s="190" t="s">
        <v>1140</v>
      </c>
      <c r="G124" s="39"/>
      <c r="H124" s="39"/>
      <c r="I124" s="191"/>
      <c r="J124" s="39"/>
      <c r="K124" s="39"/>
      <c r="L124" s="42"/>
      <c r="M124" s="192"/>
      <c r="N124" s="193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126</v>
      </c>
      <c r="AU124" s="20" t="s">
        <v>78</v>
      </c>
    </row>
    <row r="125" spans="1:65" s="2" customFormat="1" ht="16.5" customHeight="1">
      <c r="A125" s="37"/>
      <c r="B125" s="38"/>
      <c r="C125" s="222" t="s">
        <v>168</v>
      </c>
      <c r="D125" s="222" t="s">
        <v>358</v>
      </c>
      <c r="E125" s="223" t="s">
        <v>1142</v>
      </c>
      <c r="F125" s="224" t="s">
        <v>1143</v>
      </c>
      <c r="G125" s="225" t="s">
        <v>221</v>
      </c>
      <c r="H125" s="226">
        <v>6.8</v>
      </c>
      <c r="I125" s="227"/>
      <c r="J125" s="228">
        <f>ROUND(I125*H125,2)</f>
        <v>0</v>
      </c>
      <c r="K125" s="224" t="s">
        <v>19</v>
      </c>
      <c r="L125" s="229"/>
      <c r="M125" s="230" t="s">
        <v>19</v>
      </c>
      <c r="N125" s="231" t="s">
        <v>39</v>
      </c>
      <c r="O125" s="67"/>
      <c r="P125" s="185">
        <f>O125*H125</f>
        <v>0</v>
      </c>
      <c r="Q125" s="185">
        <v>0.0005</v>
      </c>
      <c r="R125" s="185">
        <f>Q125*H125</f>
        <v>0.0034</v>
      </c>
      <c r="S125" s="185">
        <v>0</v>
      </c>
      <c r="T125" s="18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87" t="s">
        <v>427</v>
      </c>
      <c r="AT125" s="187" t="s">
        <v>358</v>
      </c>
      <c r="AU125" s="187" t="s">
        <v>78</v>
      </c>
      <c r="AY125" s="20" t="s">
        <v>116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20" t="s">
        <v>76</v>
      </c>
      <c r="BK125" s="188">
        <f>ROUND(I125*H125,2)</f>
        <v>0</v>
      </c>
      <c r="BL125" s="20" t="s">
        <v>318</v>
      </c>
      <c r="BM125" s="187" t="s">
        <v>1144</v>
      </c>
    </row>
    <row r="126" spans="1:47" s="2" customFormat="1" ht="12">
      <c r="A126" s="37"/>
      <c r="B126" s="38"/>
      <c r="C126" s="39"/>
      <c r="D126" s="189" t="s">
        <v>126</v>
      </c>
      <c r="E126" s="39"/>
      <c r="F126" s="190" t="s">
        <v>1143</v>
      </c>
      <c r="G126" s="39"/>
      <c r="H126" s="39"/>
      <c r="I126" s="191"/>
      <c r="J126" s="39"/>
      <c r="K126" s="39"/>
      <c r="L126" s="42"/>
      <c r="M126" s="192"/>
      <c r="N126" s="193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126</v>
      </c>
      <c r="AU126" s="20" t="s">
        <v>78</v>
      </c>
    </row>
    <row r="127" spans="2:51" s="13" customFormat="1" ht="12">
      <c r="B127" s="197"/>
      <c r="C127" s="198"/>
      <c r="D127" s="189" t="s">
        <v>174</v>
      </c>
      <c r="E127" s="199" t="s">
        <v>19</v>
      </c>
      <c r="F127" s="200" t="s">
        <v>1145</v>
      </c>
      <c r="G127" s="198"/>
      <c r="H127" s="201">
        <v>6.8</v>
      </c>
      <c r="I127" s="202"/>
      <c r="J127" s="198"/>
      <c r="K127" s="198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174</v>
      </c>
      <c r="AU127" s="207" t="s">
        <v>78</v>
      </c>
      <c r="AV127" s="13" t="s">
        <v>78</v>
      </c>
      <c r="AW127" s="13" t="s">
        <v>30</v>
      </c>
      <c r="AX127" s="13" t="s">
        <v>76</v>
      </c>
      <c r="AY127" s="207" t="s">
        <v>116</v>
      </c>
    </row>
    <row r="128" spans="1:65" s="2" customFormat="1" ht="24.2" customHeight="1">
      <c r="A128" s="37"/>
      <c r="B128" s="38"/>
      <c r="C128" s="176" t="s">
        <v>179</v>
      </c>
      <c r="D128" s="176" t="s">
        <v>119</v>
      </c>
      <c r="E128" s="177" t="s">
        <v>1146</v>
      </c>
      <c r="F128" s="178" t="s">
        <v>1147</v>
      </c>
      <c r="G128" s="179" t="s">
        <v>221</v>
      </c>
      <c r="H128" s="180">
        <v>2</v>
      </c>
      <c r="I128" s="181"/>
      <c r="J128" s="182">
        <f>ROUND(I128*H128,2)</f>
        <v>0</v>
      </c>
      <c r="K128" s="178" t="s">
        <v>123</v>
      </c>
      <c r="L128" s="42"/>
      <c r="M128" s="183" t="s">
        <v>19</v>
      </c>
      <c r="N128" s="184" t="s">
        <v>39</v>
      </c>
      <c r="O128" s="67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7" t="s">
        <v>318</v>
      </c>
      <c r="AT128" s="187" t="s">
        <v>119</v>
      </c>
      <c r="AU128" s="187" t="s">
        <v>78</v>
      </c>
      <c r="AY128" s="20" t="s">
        <v>116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20" t="s">
        <v>76</v>
      </c>
      <c r="BK128" s="188">
        <f>ROUND(I128*H128,2)</f>
        <v>0</v>
      </c>
      <c r="BL128" s="20" t="s">
        <v>318</v>
      </c>
      <c r="BM128" s="187" t="s">
        <v>1148</v>
      </c>
    </row>
    <row r="129" spans="1:47" s="2" customFormat="1" ht="19.5">
      <c r="A129" s="37"/>
      <c r="B129" s="38"/>
      <c r="C129" s="39"/>
      <c r="D129" s="189" t="s">
        <v>126</v>
      </c>
      <c r="E129" s="39"/>
      <c r="F129" s="190" t="s">
        <v>1149</v>
      </c>
      <c r="G129" s="39"/>
      <c r="H129" s="39"/>
      <c r="I129" s="191"/>
      <c r="J129" s="39"/>
      <c r="K129" s="39"/>
      <c r="L129" s="42"/>
      <c r="M129" s="192"/>
      <c r="N129" s="193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20" t="s">
        <v>126</v>
      </c>
      <c r="AU129" s="20" t="s">
        <v>78</v>
      </c>
    </row>
    <row r="130" spans="1:47" s="2" customFormat="1" ht="12">
      <c r="A130" s="37"/>
      <c r="B130" s="38"/>
      <c r="C130" s="39"/>
      <c r="D130" s="194" t="s">
        <v>127</v>
      </c>
      <c r="E130" s="39"/>
      <c r="F130" s="195" t="s">
        <v>1150</v>
      </c>
      <c r="G130" s="39"/>
      <c r="H130" s="39"/>
      <c r="I130" s="191"/>
      <c r="J130" s="39"/>
      <c r="K130" s="39"/>
      <c r="L130" s="42"/>
      <c r="M130" s="192"/>
      <c r="N130" s="193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127</v>
      </c>
      <c r="AU130" s="20" t="s">
        <v>78</v>
      </c>
    </row>
    <row r="131" spans="1:65" s="2" customFormat="1" ht="24.2" customHeight="1">
      <c r="A131" s="37"/>
      <c r="B131" s="38"/>
      <c r="C131" s="176" t="s">
        <v>185</v>
      </c>
      <c r="D131" s="176" t="s">
        <v>119</v>
      </c>
      <c r="E131" s="177" t="s">
        <v>1151</v>
      </c>
      <c r="F131" s="178" t="s">
        <v>1152</v>
      </c>
      <c r="G131" s="179" t="s">
        <v>221</v>
      </c>
      <c r="H131" s="180">
        <v>4</v>
      </c>
      <c r="I131" s="181"/>
      <c r="J131" s="182">
        <f>ROUND(I131*H131,2)</f>
        <v>0</v>
      </c>
      <c r="K131" s="178" t="s">
        <v>123</v>
      </c>
      <c r="L131" s="42"/>
      <c r="M131" s="183" t="s">
        <v>19</v>
      </c>
      <c r="N131" s="184" t="s">
        <v>39</v>
      </c>
      <c r="O131" s="67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87" t="s">
        <v>318</v>
      </c>
      <c r="AT131" s="187" t="s">
        <v>119</v>
      </c>
      <c r="AU131" s="187" t="s">
        <v>78</v>
      </c>
      <c r="AY131" s="20" t="s">
        <v>116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20" t="s">
        <v>76</v>
      </c>
      <c r="BK131" s="188">
        <f>ROUND(I131*H131,2)</f>
        <v>0</v>
      </c>
      <c r="BL131" s="20" t="s">
        <v>318</v>
      </c>
      <c r="BM131" s="187" t="s">
        <v>1153</v>
      </c>
    </row>
    <row r="132" spans="1:47" s="2" customFormat="1" ht="19.5">
      <c r="A132" s="37"/>
      <c r="B132" s="38"/>
      <c r="C132" s="39"/>
      <c r="D132" s="189" t="s">
        <v>126</v>
      </c>
      <c r="E132" s="39"/>
      <c r="F132" s="190" t="s">
        <v>1154</v>
      </c>
      <c r="G132" s="39"/>
      <c r="H132" s="39"/>
      <c r="I132" s="191"/>
      <c r="J132" s="39"/>
      <c r="K132" s="39"/>
      <c r="L132" s="42"/>
      <c r="M132" s="192"/>
      <c r="N132" s="193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126</v>
      </c>
      <c r="AU132" s="20" t="s">
        <v>78</v>
      </c>
    </row>
    <row r="133" spans="1:47" s="2" customFormat="1" ht="12">
      <c r="A133" s="37"/>
      <c r="B133" s="38"/>
      <c r="C133" s="39"/>
      <c r="D133" s="194" t="s">
        <v>127</v>
      </c>
      <c r="E133" s="39"/>
      <c r="F133" s="195" t="s">
        <v>1155</v>
      </c>
      <c r="G133" s="39"/>
      <c r="H133" s="39"/>
      <c r="I133" s="191"/>
      <c r="J133" s="39"/>
      <c r="K133" s="39"/>
      <c r="L133" s="42"/>
      <c r="M133" s="192"/>
      <c r="N133" s="193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20" t="s">
        <v>127</v>
      </c>
      <c r="AU133" s="20" t="s">
        <v>78</v>
      </c>
    </row>
    <row r="134" spans="1:65" s="2" customFormat="1" ht="16.5" customHeight="1">
      <c r="A134" s="37"/>
      <c r="B134" s="38"/>
      <c r="C134" s="222" t="s">
        <v>8</v>
      </c>
      <c r="D134" s="222" t="s">
        <v>358</v>
      </c>
      <c r="E134" s="223" t="s">
        <v>1156</v>
      </c>
      <c r="F134" s="224" t="s">
        <v>1157</v>
      </c>
      <c r="G134" s="225" t="s">
        <v>444</v>
      </c>
      <c r="H134" s="226">
        <v>10</v>
      </c>
      <c r="I134" s="227"/>
      <c r="J134" s="228">
        <f>ROUND(I134*H134,2)</f>
        <v>0</v>
      </c>
      <c r="K134" s="224" t="s">
        <v>123</v>
      </c>
      <c r="L134" s="229"/>
      <c r="M134" s="230" t="s">
        <v>19</v>
      </c>
      <c r="N134" s="231" t="s">
        <v>39</v>
      </c>
      <c r="O134" s="67"/>
      <c r="P134" s="185">
        <f>O134*H134</f>
        <v>0</v>
      </c>
      <c r="Q134" s="185">
        <v>1E-05</v>
      </c>
      <c r="R134" s="185">
        <f>Q134*H134</f>
        <v>0.0001</v>
      </c>
      <c r="S134" s="185">
        <v>0</v>
      </c>
      <c r="T134" s="18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7" t="s">
        <v>427</v>
      </c>
      <c r="AT134" s="187" t="s">
        <v>358</v>
      </c>
      <c r="AU134" s="187" t="s">
        <v>78</v>
      </c>
      <c r="AY134" s="20" t="s">
        <v>116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20" t="s">
        <v>76</v>
      </c>
      <c r="BK134" s="188">
        <f>ROUND(I134*H134,2)</f>
        <v>0</v>
      </c>
      <c r="BL134" s="20" t="s">
        <v>318</v>
      </c>
      <c r="BM134" s="187" t="s">
        <v>1158</v>
      </c>
    </row>
    <row r="135" spans="1:47" s="2" customFormat="1" ht="12">
      <c r="A135" s="37"/>
      <c r="B135" s="38"/>
      <c r="C135" s="39"/>
      <c r="D135" s="189" t="s">
        <v>126</v>
      </c>
      <c r="E135" s="39"/>
      <c r="F135" s="190" t="s">
        <v>1157</v>
      </c>
      <c r="G135" s="39"/>
      <c r="H135" s="39"/>
      <c r="I135" s="191"/>
      <c r="J135" s="39"/>
      <c r="K135" s="39"/>
      <c r="L135" s="42"/>
      <c r="M135" s="192"/>
      <c r="N135" s="193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20" t="s">
        <v>126</v>
      </c>
      <c r="AU135" s="20" t="s">
        <v>78</v>
      </c>
    </row>
    <row r="136" spans="1:65" s="2" customFormat="1" ht="24.2" customHeight="1">
      <c r="A136" s="37"/>
      <c r="B136" s="38"/>
      <c r="C136" s="176" t="s">
        <v>296</v>
      </c>
      <c r="D136" s="176" t="s">
        <v>119</v>
      </c>
      <c r="E136" s="177" t="s">
        <v>1159</v>
      </c>
      <c r="F136" s="178" t="s">
        <v>1160</v>
      </c>
      <c r="G136" s="179" t="s">
        <v>221</v>
      </c>
      <c r="H136" s="180">
        <v>16</v>
      </c>
      <c r="I136" s="181"/>
      <c r="J136" s="182">
        <f>ROUND(I136*H136,2)</f>
        <v>0</v>
      </c>
      <c r="K136" s="178" t="s">
        <v>123</v>
      </c>
      <c r="L136" s="42"/>
      <c r="M136" s="183" t="s">
        <v>19</v>
      </c>
      <c r="N136" s="184" t="s">
        <v>39</v>
      </c>
      <c r="O136" s="67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87" t="s">
        <v>318</v>
      </c>
      <c r="AT136" s="187" t="s">
        <v>119</v>
      </c>
      <c r="AU136" s="187" t="s">
        <v>78</v>
      </c>
      <c r="AY136" s="20" t="s">
        <v>116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20" t="s">
        <v>76</v>
      </c>
      <c r="BK136" s="188">
        <f>ROUND(I136*H136,2)</f>
        <v>0</v>
      </c>
      <c r="BL136" s="20" t="s">
        <v>318</v>
      </c>
      <c r="BM136" s="187" t="s">
        <v>1161</v>
      </c>
    </row>
    <row r="137" spans="1:47" s="2" customFormat="1" ht="29.25">
      <c r="A137" s="37"/>
      <c r="B137" s="38"/>
      <c r="C137" s="39"/>
      <c r="D137" s="189" t="s">
        <v>126</v>
      </c>
      <c r="E137" s="39"/>
      <c r="F137" s="190" t="s">
        <v>1162</v>
      </c>
      <c r="G137" s="39"/>
      <c r="H137" s="39"/>
      <c r="I137" s="191"/>
      <c r="J137" s="39"/>
      <c r="K137" s="39"/>
      <c r="L137" s="42"/>
      <c r="M137" s="192"/>
      <c r="N137" s="193"/>
      <c r="O137" s="67"/>
      <c r="P137" s="67"/>
      <c r="Q137" s="67"/>
      <c r="R137" s="67"/>
      <c r="S137" s="67"/>
      <c r="T137" s="68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20" t="s">
        <v>126</v>
      </c>
      <c r="AU137" s="20" t="s">
        <v>78</v>
      </c>
    </row>
    <row r="138" spans="1:47" s="2" customFormat="1" ht="12">
      <c r="A138" s="37"/>
      <c r="B138" s="38"/>
      <c r="C138" s="39"/>
      <c r="D138" s="194" t="s">
        <v>127</v>
      </c>
      <c r="E138" s="39"/>
      <c r="F138" s="195" t="s">
        <v>1163</v>
      </c>
      <c r="G138" s="39"/>
      <c r="H138" s="39"/>
      <c r="I138" s="191"/>
      <c r="J138" s="39"/>
      <c r="K138" s="39"/>
      <c r="L138" s="42"/>
      <c r="M138" s="192"/>
      <c r="N138" s="193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127</v>
      </c>
      <c r="AU138" s="20" t="s">
        <v>78</v>
      </c>
    </row>
    <row r="139" spans="2:51" s="15" customFormat="1" ht="12">
      <c r="B139" s="232"/>
      <c r="C139" s="233"/>
      <c r="D139" s="189" t="s">
        <v>174</v>
      </c>
      <c r="E139" s="234" t="s">
        <v>19</v>
      </c>
      <c r="F139" s="235" t="s">
        <v>1164</v>
      </c>
      <c r="G139" s="233"/>
      <c r="H139" s="234" t="s">
        <v>19</v>
      </c>
      <c r="I139" s="236"/>
      <c r="J139" s="233"/>
      <c r="K139" s="233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174</v>
      </c>
      <c r="AU139" s="241" t="s">
        <v>78</v>
      </c>
      <c r="AV139" s="15" t="s">
        <v>76</v>
      </c>
      <c r="AW139" s="15" t="s">
        <v>30</v>
      </c>
      <c r="AX139" s="15" t="s">
        <v>68</v>
      </c>
      <c r="AY139" s="241" t="s">
        <v>116</v>
      </c>
    </row>
    <row r="140" spans="2:51" s="13" customFormat="1" ht="12">
      <c r="B140" s="197"/>
      <c r="C140" s="198"/>
      <c r="D140" s="189" t="s">
        <v>174</v>
      </c>
      <c r="E140" s="199" t="s">
        <v>19</v>
      </c>
      <c r="F140" s="200" t="s">
        <v>1165</v>
      </c>
      <c r="G140" s="198"/>
      <c r="H140" s="201">
        <v>16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174</v>
      </c>
      <c r="AU140" s="207" t="s">
        <v>78</v>
      </c>
      <c r="AV140" s="13" t="s">
        <v>78</v>
      </c>
      <c r="AW140" s="13" t="s">
        <v>30</v>
      </c>
      <c r="AX140" s="13" t="s">
        <v>76</v>
      </c>
      <c r="AY140" s="207" t="s">
        <v>116</v>
      </c>
    </row>
    <row r="141" spans="1:65" s="2" customFormat="1" ht="24.2" customHeight="1">
      <c r="A141" s="37"/>
      <c r="B141" s="38"/>
      <c r="C141" s="176" t="s">
        <v>303</v>
      </c>
      <c r="D141" s="176" t="s">
        <v>119</v>
      </c>
      <c r="E141" s="177" t="s">
        <v>1166</v>
      </c>
      <c r="F141" s="178" t="s">
        <v>1167</v>
      </c>
      <c r="G141" s="179" t="s">
        <v>221</v>
      </c>
      <c r="H141" s="180">
        <v>1</v>
      </c>
      <c r="I141" s="181"/>
      <c r="J141" s="182">
        <f>ROUND(I141*H141,2)</f>
        <v>0</v>
      </c>
      <c r="K141" s="178" t="s">
        <v>123</v>
      </c>
      <c r="L141" s="42"/>
      <c r="M141" s="183" t="s">
        <v>19</v>
      </c>
      <c r="N141" s="184" t="s">
        <v>39</v>
      </c>
      <c r="O141" s="67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7" t="s">
        <v>318</v>
      </c>
      <c r="AT141" s="187" t="s">
        <v>119</v>
      </c>
      <c r="AU141" s="187" t="s">
        <v>78</v>
      </c>
      <c r="AY141" s="20" t="s">
        <v>116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20" t="s">
        <v>76</v>
      </c>
      <c r="BK141" s="188">
        <f>ROUND(I141*H141,2)</f>
        <v>0</v>
      </c>
      <c r="BL141" s="20" t="s">
        <v>318</v>
      </c>
      <c r="BM141" s="187" t="s">
        <v>1168</v>
      </c>
    </row>
    <row r="142" spans="1:47" s="2" customFormat="1" ht="19.5">
      <c r="A142" s="37"/>
      <c r="B142" s="38"/>
      <c r="C142" s="39"/>
      <c r="D142" s="189" t="s">
        <v>126</v>
      </c>
      <c r="E142" s="39"/>
      <c r="F142" s="190" t="s">
        <v>1169</v>
      </c>
      <c r="G142" s="39"/>
      <c r="H142" s="39"/>
      <c r="I142" s="191"/>
      <c r="J142" s="39"/>
      <c r="K142" s="39"/>
      <c r="L142" s="42"/>
      <c r="M142" s="192"/>
      <c r="N142" s="193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126</v>
      </c>
      <c r="AU142" s="20" t="s">
        <v>78</v>
      </c>
    </row>
    <row r="143" spans="1:47" s="2" customFormat="1" ht="12">
      <c r="A143" s="37"/>
      <c r="B143" s="38"/>
      <c r="C143" s="39"/>
      <c r="D143" s="194" t="s">
        <v>127</v>
      </c>
      <c r="E143" s="39"/>
      <c r="F143" s="195" t="s">
        <v>1170</v>
      </c>
      <c r="G143" s="39"/>
      <c r="H143" s="39"/>
      <c r="I143" s="191"/>
      <c r="J143" s="39"/>
      <c r="K143" s="39"/>
      <c r="L143" s="42"/>
      <c r="M143" s="192"/>
      <c r="N143" s="193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20" t="s">
        <v>127</v>
      </c>
      <c r="AU143" s="20" t="s">
        <v>78</v>
      </c>
    </row>
    <row r="144" spans="1:65" s="2" customFormat="1" ht="16.5" customHeight="1">
      <c r="A144" s="37"/>
      <c r="B144" s="38"/>
      <c r="C144" s="222" t="s">
        <v>310</v>
      </c>
      <c r="D144" s="222" t="s">
        <v>358</v>
      </c>
      <c r="E144" s="223" t="s">
        <v>1171</v>
      </c>
      <c r="F144" s="224" t="s">
        <v>1172</v>
      </c>
      <c r="G144" s="225" t="s">
        <v>19</v>
      </c>
      <c r="H144" s="226">
        <v>1</v>
      </c>
      <c r="I144" s="227"/>
      <c r="J144" s="228">
        <f>ROUND(I144*H144,2)</f>
        <v>0</v>
      </c>
      <c r="K144" s="224" t="s">
        <v>19</v>
      </c>
      <c r="L144" s="229"/>
      <c r="M144" s="230" t="s">
        <v>19</v>
      </c>
      <c r="N144" s="231" t="s">
        <v>39</v>
      </c>
      <c r="O144" s="67"/>
      <c r="P144" s="185">
        <f>O144*H144</f>
        <v>0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87" t="s">
        <v>427</v>
      </c>
      <c r="AT144" s="187" t="s">
        <v>358</v>
      </c>
      <c r="AU144" s="187" t="s">
        <v>78</v>
      </c>
      <c r="AY144" s="20" t="s">
        <v>116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20" t="s">
        <v>76</v>
      </c>
      <c r="BK144" s="188">
        <f>ROUND(I144*H144,2)</f>
        <v>0</v>
      </c>
      <c r="BL144" s="20" t="s">
        <v>318</v>
      </c>
      <c r="BM144" s="187" t="s">
        <v>1173</v>
      </c>
    </row>
    <row r="145" spans="1:47" s="2" customFormat="1" ht="12">
      <c r="A145" s="37"/>
      <c r="B145" s="38"/>
      <c r="C145" s="39"/>
      <c r="D145" s="189" t="s">
        <v>126</v>
      </c>
      <c r="E145" s="39"/>
      <c r="F145" s="190" t="s">
        <v>1172</v>
      </c>
      <c r="G145" s="39"/>
      <c r="H145" s="39"/>
      <c r="I145" s="191"/>
      <c r="J145" s="39"/>
      <c r="K145" s="39"/>
      <c r="L145" s="42"/>
      <c r="M145" s="192"/>
      <c r="N145" s="193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20" t="s">
        <v>126</v>
      </c>
      <c r="AU145" s="20" t="s">
        <v>78</v>
      </c>
    </row>
    <row r="146" spans="2:51" s="15" customFormat="1" ht="12">
      <c r="B146" s="232"/>
      <c r="C146" s="233"/>
      <c r="D146" s="189" t="s">
        <v>174</v>
      </c>
      <c r="E146" s="234" t="s">
        <v>19</v>
      </c>
      <c r="F146" s="235" t="s">
        <v>1174</v>
      </c>
      <c r="G146" s="233"/>
      <c r="H146" s="234" t="s">
        <v>19</v>
      </c>
      <c r="I146" s="236"/>
      <c r="J146" s="233"/>
      <c r="K146" s="233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174</v>
      </c>
      <c r="AU146" s="241" t="s">
        <v>78</v>
      </c>
      <c r="AV146" s="15" t="s">
        <v>76</v>
      </c>
      <c r="AW146" s="15" t="s">
        <v>30</v>
      </c>
      <c r="AX146" s="15" t="s">
        <v>68</v>
      </c>
      <c r="AY146" s="241" t="s">
        <v>116</v>
      </c>
    </row>
    <row r="147" spans="2:51" s="15" customFormat="1" ht="12">
      <c r="B147" s="232"/>
      <c r="C147" s="233"/>
      <c r="D147" s="189" t="s">
        <v>174</v>
      </c>
      <c r="E147" s="234" t="s">
        <v>19</v>
      </c>
      <c r="F147" s="235" t="s">
        <v>1175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174</v>
      </c>
      <c r="AU147" s="241" t="s">
        <v>78</v>
      </c>
      <c r="AV147" s="15" t="s">
        <v>76</v>
      </c>
      <c r="AW147" s="15" t="s">
        <v>30</v>
      </c>
      <c r="AX147" s="15" t="s">
        <v>68</v>
      </c>
      <c r="AY147" s="241" t="s">
        <v>116</v>
      </c>
    </row>
    <row r="148" spans="2:51" s="15" customFormat="1" ht="12">
      <c r="B148" s="232"/>
      <c r="C148" s="233"/>
      <c r="D148" s="189" t="s">
        <v>174</v>
      </c>
      <c r="E148" s="234" t="s">
        <v>19</v>
      </c>
      <c r="F148" s="235" t="s">
        <v>1176</v>
      </c>
      <c r="G148" s="233"/>
      <c r="H148" s="234" t="s">
        <v>19</v>
      </c>
      <c r="I148" s="236"/>
      <c r="J148" s="233"/>
      <c r="K148" s="233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174</v>
      </c>
      <c r="AU148" s="241" t="s">
        <v>78</v>
      </c>
      <c r="AV148" s="15" t="s">
        <v>76</v>
      </c>
      <c r="AW148" s="15" t="s">
        <v>30</v>
      </c>
      <c r="AX148" s="15" t="s">
        <v>68</v>
      </c>
      <c r="AY148" s="241" t="s">
        <v>116</v>
      </c>
    </row>
    <row r="149" spans="2:51" s="13" customFormat="1" ht="12">
      <c r="B149" s="197"/>
      <c r="C149" s="198"/>
      <c r="D149" s="189" t="s">
        <v>174</v>
      </c>
      <c r="E149" s="199" t="s">
        <v>19</v>
      </c>
      <c r="F149" s="200" t="s">
        <v>76</v>
      </c>
      <c r="G149" s="198"/>
      <c r="H149" s="201">
        <v>1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174</v>
      </c>
      <c r="AU149" s="207" t="s">
        <v>78</v>
      </c>
      <c r="AV149" s="13" t="s">
        <v>78</v>
      </c>
      <c r="AW149" s="13" t="s">
        <v>30</v>
      </c>
      <c r="AX149" s="13" t="s">
        <v>76</v>
      </c>
      <c r="AY149" s="207" t="s">
        <v>116</v>
      </c>
    </row>
    <row r="150" spans="1:65" s="2" customFormat="1" ht="24.2" customHeight="1">
      <c r="A150" s="37"/>
      <c r="B150" s="38"/>
      <c r="C150" s="176" t="s">
        <v>318</v>
      </c>
      <c r="D150" s="176" t="s">
        <v>119</v>
      </c>
      <c r="E150" s="177" t="s">
        <v>1177</v>
      </c>
      <c r="F150" s="178" t="s">
        <v>1178</v>
      </c>
      <c r="G150" s="179" t="s">
        <v>444</v>
      </c>
      <c r="H150" s="180">
        <v>65</v>
      </c>
      <c r="I150" s="181"/>
      <c r="J150" s="182">
        <f>ROUND(I150*H150,2)</f>
        <v>0</v>
      </c>
      <c r="K150" s="178" t="s">
        <v>123</v>
      </c>
      <c r="L150" s="42"/>
      <c r="M150" s="183" t="s">
        <v>19</v>
      </c>
      <c r="N150" s="184" t="s">
        <v>39</v>
      </c>
      <c r="O150" s="67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87" t="s">
        <v>318</v>
      </c>
      <c r="AT150" s="187" t="s">
        <v>119</v>
      </c>
      <c r="AU150" s="187" t="s">
        <v>78</v>
      </c>
      <c r="AY150" s="20" t="s">
        <v>116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20" t="s">
        <v>76</v>
      </c>
      <c r="BK150" s="188">
        <f>ROUND(I150*H150,2)</f>
        <v>0</v>
      </c>
      <c r="BL150" s="20" t="s">
        <v>318</v>
      </c>
      <c r="BM150" s="187" t="s">
        <v>1179</v>
      </c>
    </row>
    <row r="151" spans="1:47" s="2" customFormat="1" ht="19.5">
      <c r="A151" s="37"/>
      <c r="B151" s="38"/>
      <c r="C151" s="39"/>
      <c r="D151" s="189" t="s">
        <v>126</v>
      </c>
      <c r="E151" s="39"/>
      <c r="F151" s="190" t="s">
        <v>1180</v>
      </c>
      <c r="G151" s="39"/>
      <c r="H151" s="39"/>
      <c r="I151" s="191"/>
      <c r="J151" s="39"/>
      <c r="K151" s="39"/>
      <c r="L151" s="42"/>
      <c r="M151" s="192"/>
      <c r="N151" s="193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126</v>
      </c>
      <c r="AU151" s="20" t="s">
        <v>78</v>
      </c>
    </row>
    <row r="152" spans="1:47" s="2" customFormat="1" ht="12">
      <c r="A152" s="37"/>
      <c r="B152" s="38"/>
      <c r="C152" s="39"/>
      <c r="D152" s="194" t="s">
        <v>127</v>
      </c>
      <c r="E152" s="39"/>
      <c r="F152" s="195" t="s">
        <v>1181</v>
      </c>
      <c r="G152" s="39"/>
      <c r="H152" s="39"/>
      <c r="I152" s="191"/>
      <c r="J152" s="39"/>
      <c r="K152" s="39"/>
      <c r="L152" s="42"/>
      <c r="M152" s="192"/>
      <c r="N152" s="193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127</v>
      </c>
      <c r="AU152" s="20" t="s">
        <v>78</v>
      </c>
    </row>
    <row r="153" spans="2:51" s="13" customFormat="1" ht="12">
      <c r="B153" s="197"/>
      <c r="C153" s="198"/>
      <c r="D153" s="189" t="s">
        <v>174</v>
      </c>
      <c r="E153" s="199" t="s">
        <v>19</v>
      </c>
      <c r="F153" s="200" t="s">
        <v>1124</v>
      </c>
      <c r="G153" s="198"/>
      <c r="H153" s="201">
        <v>65</v>
      </c>
      <c r="I153" s="202"/>
      <c r="J153" s="198"/>
      <c r="K153" s="198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174</v>
      </c>
      <c r="AU153" s="207" t="s">
        <v>78</v>
      </c>
      <c r="AV153" s="13" t="s">
        <v>78</v>
      </c>
      <c r="AW153" s="13" t="s">
        <v>30</v>
      </c>
      <c r="AX153" s="13" t="s">
        <v>76</v>
      </c>
      <c r="AY153" s="207" t="s">
        <v>116</v>
      </c>
    </row>
    <row r="154" spans="1:65" s="2" customFormat="1" ht="16.5" customHeight="1">
      <c r="A154" s="37"/>
      <c r="B154" s="38"/>
      <c r="C154" s="222" t="s">
        <v>326</v>
      </c>
      <c r="D154" s="222" t="s">
        <v>358</v>
      </c>
      <c r="E154" s="223" t="s">
        <v>1182</v>
      </c>
      <c r="F154" s="224" t="s">
        <v>1183</v>
      </c>
      <c r="G154" s="225" t="s">
        <v>358</v>
      </c>
      <c r="H154" s="226">
        <v>65</v>
      </c>
      <c r="I154" s="227"/>
      <c r="J154" s="228">
        <f>ROUND(I154*H154,2)</f>
        <v>0</v>
      </c>
      <c r="K154" s="224" t="s">
        <v>19</v>
      </c>
      <c r="L154" s="229"/>
      <c r="M154" s="230" t="s">
        <v>19</v>
      </c>
      <c r="N154" s="231" t="s">
        <v>39</v>
      </c>
      <c r="O154" s="67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7" t="s">
        <v>427</v>
      </c>
      <c r="AT154" s="187" t="s">
        <v>358</v>
      </c>
      <c r="AU154" s="187" t="s">
        <v>78</v>
      </c>
      <c r="AY154" s="20" t="s">
        <v>116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20" t="s">
        <v>76</v>
      </c>
      <c r="BK154" s="188">
        <f>ROUND(I154*H154,2)</f>
        <v>0</v>
      </c>
      <c r="BL154" s="20" t="s">
        <v>318</v>
      </c>
      <c r="BM154" s="187" t="s">
        <v>1184</v>
      </c>
    </row>
    <row r="155" spans="1:47" s="2" customFormat="1" ht="12">
      <c r="A155" s="37"/>
      <c r="B155" s="38"/>
      <c r="C155" s="39"/>
      <c r="D155" s="189" t="s">
        <v>126</v>
      </c>
      <c r="E155" s="39"/>
      <c r="F155" s="190" t="s">
        <v>1183</v>
      </c>
      <c r="G155" s="39"/>
      <c r="H155" s="39"/>
      <c r="I155" s="191"/>
      <c r="J155" s="39"/>
      <c r="K155" s="39"/>
      <c r="L155" s="42"/>
      <c r="M155" s="192"/>
      <c r="N155" s="193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20" t="s">
        <v>126</v>
      </c>
      <c r="AU155" s="20" t="s">
        <v>78</v>
      </c>
    </row>
    <row r="156" spans="1:65" s="2" customFormat="1" ht="24.2" customHeight="1">
      <c r="A156" s="37"/>
      <c r="B156" s="38"/>
      <c r="C156" s="176" t="s">
        <v>335</v>
      </c>
      <c r="D156" s="176" t="s">
        <v>119</v>
      </c>
      <c r="E156" s="177" t="s">
        <v>1185</v>
      </c>
      <c r="F156" s="178" t="s">
        <v>1186</v>
      </c>
      <c r="G156" s="179" t="s">
        <v>444</v>
      </c>
      <c r="H156" s="180">
        <v>15</v>
      </c>
      <c r="I156" s="181"/>
      <c r="J156" s="182">
        <f>ROUND(I156*H156,2)</f>
        <v>0</v>
      </c>
      <c r="K156" s="178" t="s">
        <v>123</v>
      </c>
      <c r="L156" s="42"/>
      <c r="M156" s="183" t="s">
        <v>19</v>
      </c>
      <c r="N156" s="184" t="s">
        <v>39</v>
      </c>
      <c r="O156" s="67"/>
      <c r="P156" s="185">
        <f>O156*H156</f>
        <v>0</v>
      </c>
      <c r="Q156" s="185">
        <v>0</v>
      </c>
      <c r="R156" s="185">
        <f>Q156*H156</f>
        <v>0</v>
      </c>
      <c r="S156" s="185">
        <v>0</v>
      </c>
      <c r="T156" s="18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7" t="s">
        <v>318</v>
      </c>
      <c r="AT156" s="187" t="s">
        <v>119</v>
      </c>
      <c r="AU156" s="187" t="s">
        <v>78</v>
      </c>
      <c r="AY156" s="20" t="s">
        <v>116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20" t="s">
        <v>76</v>
      </c>
      <c r="BK156" s="188">
        <f>ROUND(I156*H156,2)</f>
        <v>0</v>
      </c>
      <c r="BL156" s="20" t="s">
        <v>318</v>
      </c>
      <c r="BM156" s="187" t="s">
        <v>1187</v>
      </c>
    </row>
    <row r="157" spans="1:47" s="2" customFormat="1" ht="29.25">
      <c r="A157" s="37"/>
      <c r="B157" s="38"/>
      <c r="C157" s="39"/>
      <c r="D157" s="189" t="s">
        <v>126</v>
      </c>
      <c r="E157" s="39"/>
      <c r="F157" s="190" t="s">
        <v>1188</v>
      </c>
      <c r="G157" s="39"/>
      <c r="H157" s="39"/>
      <c r="I157" s="191"/>
      <c r="J157" s="39"/>
      <c r="K157" s="39"/>
      <c r="L157" s="42"/>
      <c r="M157" s="192"/>
      <c r="N157" s="193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20" t="s">
        <v>126</v>
      </c>
      <c r="AU157" s="20" t="s">
        <v>78</v>
      </c>
    </row>
    <row r="158" spans="1:47" s="2" customFormat="1" ht="12">
      <c r="A158" s="37"/>
      <c r="B158" s="38"/>
      <c r="C158" s="39"/>
      <c r="D158" s="194" t="s">
        <v>127</v>
      </c>
      <c r="E158" s="39"/>
      <c r="F158" s="195" t="s">
        <v>1189</v>
      </c>
      <c r="G158" s="39"/>
      <c r="H158" s="39"/>
      <c r="I158" s="191"/>
      <c r="J158" s="39"/>
      <c r="K158" s="39"/>
      <c r="L158" s="42"/>
      <c r="M158" s="192"/>
      <c r="N158" s="193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20" t="s">
        <v>127</v>
      </c>
      <c r="AU158" s="20" t="s">
        <v>78</v>
      </c>
    </row>
    <row r="159" spans="2:51" s="13" customFormat="1" ht="12">
      <c r="B159" s="197"/>
      <c r="C159" s="198"/>
      <c r="D159" s="189" t="s">
        <v>174</v>
      </c>
      <c r="E159" s="199" t="s">
        <v>19</v>
      </c>
      <c r="F159" s="200" t="s">
        <v>1190</v>
      </c>
      <c r="G159" s="198"/>
      <c r="H159" s="201">
        <v>15</v>
      </c>
      <c r="I159" s="202"/>
      <c r="J159" s="198"/>
      <c r="K159" s="198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174</v>
      </c>
      <c r="AU159" s="207" t="s">
        <v>78</v>
      </c>
      <c r="AV159" s="13" t="s">
        <v>78</v>
      </c>
      <c r="AW159" s="13" t="s">
        <v>30</v>
      </c>
      <c r="AX159" s="13" t="s">
        <v>76</v>
      </c>
      <c r="AY159" s="207" t="s">
        <v>116</v>
      </c>
    </row>
    <row r="160" spans="1:65" s="2" customFormat="1" ht="16.5" customHeight="1">
      <c r="A160" s="37"/>
      <c r="B160" s="38"/>
      <c r="C160" s="222" t="s">
        <v>342</v>
      </c>
      <c r="D160" s="222" t="s">
        <v>358</v>
      </c>
      <c r="E160" s="223" t="s">
        <v>1191</v>
      </c>
      <c r="F160" s="224" t="s">
        <v>1192</v>
      </c>
      <c r="G160" s="225" t="s">
        <v>388</v>
      </c>
      <c r="H160" s="226">
        <v>9.317</v>
      </c>
      <c r="I160" s="227"/>
      <c r="J160" s="228">
        <f>ROUND(I160*H160,2)</f>
        <v>0</v>
      </c>
      <c r="K160" s="224" t="s">
        <v>123</v>
      </c>
      <c r="L160" s="229"/>
      <c r="M160" s="230" t="s">
        <v>19</v>
      </c>
      <c r="N160" s="231" t="s">
        <v>39</v>
      </c>
      <c r="O160" s="67"/>
      <c r="P160" s="185">
        <f>O160*H160</f>
        <v>0</v>
      </c>
      <c r="Q160" s="185">
        <v>0.001</v>
      </c>
      <c r="R160" s="185">
        <f>Q160*H160</f>
        <v>0.009317</v>
      </c>
      <c r="S160" s="185">
        <v>0</v>
      </c>
      <c r="T160" s="18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7" t="s">
        <v>427</v>
      </c>
      <c r="AT160" s="187" t="s">
        <v>358</v>
      </c>
      <c r="AU160" s="187" t="s">
        <v>78</v>
      </c>
      <c r="AY160" s="20" t="s">
        <v>116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20" t="s">
        <v>76</v>
      </c>
      <c r="BK160" s="188">
        <f>ROUND(I160*H160,2)</f>
        <v>0</v>
      </c>
      <c r="BL160" s="20" t="s">
        <v>318</v>
      </c>
      <c r="BM160" s="187" t="s">
        <v>1193</v>
      </c>
    </row>
    <row r="161" spans="1:47" s="2" customFormat="1" ht="12">
      <c r="A161" s="37"/>
      <c r="B161" s="38"/>
      <c r="C161" s="39"/>
      <c r="D161" s="189" t="s">
        <v>126</v>
      </c>
      <c r="E161" s="39"/>
      <c r="F161" s="190" t="s">
        <v>1192</v>
      </c>
      <c r="G161" s="39"/>
      <c r="H161" s="39"/>
      <c r="I161" s="191"/>
      <c r="J161" s="39"/>
      <c r="K161" s="39"/>
      <c r="L161" s="42"/>
      <c r="M161" s="192"/>
      <c r="N161" s="193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126</v>
      </c>
      <c r="AU161" s="20" t="s">
        <v>78</v>
      </c>
    </row>
    <row r="162" spans="2:51" s="13" customFormat="1" ht="12">
      <c r="B162" s="197"/>
      <c r="C162" s="198"/>
      <c r="D162" s="189" t="s">
        <v>174</v>
      </c>
      <c r="E162" s="199" t="s">
        <v>19</v>
      </c>
      <c r="F162" s="200" t="s">
        <v>1194</v>
      </c>
      <c r="G162" s="198"/>
      <c r="H162" s="201">
        <v>9.317</v>
      </c>
      <c r="I162" s="202"/>
      <c r="J162" s="198"/>
      <c r="K162" s="198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174</v>
      </c>
      <c r="AU162" s="207" t="s">
        <v>78</v>
      </c>
      <c r="AV162" s="13" t="s">
        <v>78</v>
      </c>
      <c r="AW162" s="13" t="s">
        <v>30</v>
      </c>
      <c r="AX162" s="13" t="s">
        <v>76</v>
      </c>
      <c r="AY162" s="207" t="s">
        <v>116</v>
      </c>
    </row>
    <row r="163" spans="1:65" s="2" customFormat="1" ht="16.5" customHeight="1">
      <c r="A163" s="37"/>
      <c r="B163" s="38"/>
      <c r="C163" s="176" t="s">
        <v>350</v>
      </c>
      <c r="D163" s="176" t="s">
        <v>119</v>
      </c>
      <c r="E163" s="177" t="s">
        <v>1195</v>
      </c>
      <c r="F163" s="178" t="s">
        <v>1196</v>
      </c>
      <c r="G163" s="179" t="s">
        <v>221</v>
      </c>
      <c r="H163" s="180">
        <v>12</v>
      </c>
      <c r="I163" s="181"/>
      <c r="J163" s="182">
        <f>ROUND(I163*H163,2)</f>
        <v>0</v>
      </c>
      <c r="K163" s="178" t="s">
        <v>123</v>
      </c>
      <c r="L163" s="42"/>
      <c r="M163" s="183" t="s">
        <v>19</v>
      </c>
      <c r="N163" s="184" t="s">
        <v>39</v>
      </c>
      <c r="O163" s="67"/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87" t="s">
        <v>318</v>
      </c>
      <c r="AT163" s="187" t="s">
        <v>119</v>
      </c>
      <c r="AU163" s="187" t="s">
        <v>78</v>
      </c>
      <c r="AY163" s="20" t="s">
        <v>116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20" t="s">
        <v>76</v>
      </c>
      <c r="BK163" s="188">
        <f>ROUND(I163*H163,2)</f>
        <v>0</v>
      </c>
      <c r="BL163" s="20" t="s">
        <v>318</v>
      </c>
      <c r="BM163" s="187" t="s">
        <v>1197</v>
      </c>
    </row>
    <row r="164" spans="1:47" s="2" customFormat="1" ht="12">
      <c r="A164" s="37"/>
      <c r="B164" s="38"/>
      <c r="C164" s="39"/>
      <c r="D164" s="189" t="s">
        <v>126</v>
      </c>
      <c r="E164" s="39"/>
      <c r="F164" s="190" t="s">
        <v>1198</v>
      </c>
      <c r="G164" s="39"/>
      <c r="H164" s="39"/>
      <c r="I164" s="191"/>
      <c r="J164" s="39"/>
      <c r="K164" s="39"/>
      <c r="L164" s="42"/>
      <c r="M164" s="192"/>
      <c r="N164" s="193"/>
      <c r="O164" s="67"/>
      <c r="P164" s="67"/>
      <c r="Q164" s="67"/>
      <c r="R164" s="67"/>
      <c r="S164" s="67"/>
      <c r="T164" s="6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20" t="s">
        <v>126</v>
      </c>
      <c r="AU164" s="20" t="s">
        <v>78</v>
      </c>
    </row>
    <row r="165" spans="1:47" s="2" customFormat="1" ht="12">
      <c r="A165" s="37"/>
      <c r="B165" s="38"/>
      <c r="C165" s="39"/>
      <c r="D165" s="194" t="s">
        <v>127</v>
      </c>
      <c r="E165" s="39"/>
      <c r="F165" s="195" t="s">
        <v>1199</v>
      </c>
      <c r="G165" s="39"/>
      <c r="H165" s="39"/>
      <c r="I165" s="191"/>
      <c r="J165" s="39"/>
      <c r="K165" s="39"/>
      <c r="L165" s="42"/>
      <c r="M165" s="192"/>
      <c r="N165" s="193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20" t="s">
        <v>127</v>
      </c>
      <c r="AU165" s="20" t="s">
        <v>78</v>
      </c>
    </row>
    <row r="166" spans="2:51" s="13" customFormat="1" ht="12">
      <c r="B166" s="197"/>
      <c r="C166" s="198"/>
      <c r="D166" s="189" t="s">
        <v>174</v>
      </c>
      <c r="E166" s="199" t="s">
        <v>19</v>
      </c>
      <c r="F166" s="200" t="s">
        <v>1200</v>
      </c>
      <c r="G166" s="198"/>
      <c r="H166" s="201">
        <v>12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174</v>
      </c>
      <c r="AU166" s="207" t="s">
        <v>78</v>
      </c>
      <c r="AV166" s="13" t="s">
        <v>78</v>
      </c>
      <c r="AW166" s="13" t="s">
        <v>30</v>
      </c>
      <c r="AX166" s="13" t="s">
        <v>76</v>
      </c>
      <c r="AY166" s="207" t="s">
        <v>116</v>
      </c>
    </row>
    <row r="167" spans="1:65" s="2" customFormat="1" ht="16.5" customHeight="1">
      <c r="A167" s="37"/>
      <c r="B167" s="38"/>
      <c r="C167" s="222" t="s">
        <v>7</v>
      </c>
      <c r="D167" s="222" t="s">
        <v>358</v>
      </c>
      <c r="E167" s="223" t="s">
        <v>1201</v>
      </c>
      <c r="F167" s="224" t="s">
        <v>1202</v>
      </c>
      <c r="G167" s="225" t="s">
        <v>221</v>
      </c>
      <c r="H167" s="226">
        <v>10</v>
      </c>
      <c r="I167" s="227"/>
      <c r="J167" s="228">
        <f>ROUND(I167*H167,2)</f>
        <v>0</v>
      </c>
      <c r="K167" s="224" t="s">
        <v>19</v>
      </c>
      <c r="L167" s="229"/>
      <c r="M167" s="230" t="s">
        <v>19</v>
      </c>
      <c r="N167" s="231" t="s">
        <v>39</v>
      </c>
      <c r="O167" s="67"/>
      <c r="P167" s="185">
        <f>O167*H167</f>
        <v>0</v>
      </c>
      <c r="Q167" s="185">
        <v>0.00013</v>
      </c>
      <c r="R167" s="185">
        <f>Q167*H167</f>
        <v>0.0013</v>
      </c>
      <c r="S167" s="185">
        <v>0</v>
      </c>
      <c r="T167" s="18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7" t="s">
        <v>427</v>
      </c>
      <c r="AT167" s="187" t="s">
        <v>358</v>
      </c>
      <c r="AU167" s="187" t="s">
        <v>78</v>
      </c>
      <c r="AY167" s="20" t="s">
        <v>116</v>
      </c>
      <c r="BE167" s="188">
        <f>IF(N167="základní",J167,0)</f>
        <v>0</v>
      </c>
      <c r="BF167" s="188">
        <f>IF(N167="snížená",J167,0)</f>
        <v>0</v>
      </c>
      <c r="BG167" s="188">
        <f>IF(N167="zákl. přenesená",J167,0)</f>
        <v>0</v>
      </c>
      <c r="BH167" s="188">
        <f>IF(N167="sníž. přenesená",J167,0)</f>
        <v>0</v>
      </c>
      <c r="BI167" s="188">
        <f>IF(N167="nulová",J167,0)</f>
        <v>0</v>
      </c>
      <c r="BJ167" s="20" t="s">
        <v>76</v>
      </c>
      <c r="BK167" s="188">
        <f>ROUND(I167*H167,2)</f>
        <v>0</v>
      </c>
      <c r="BL167" s="20" t="s">
        <v>318</v>
      </c>
      <c r="BM167" s="187" t="s">
        <v>1203</v>
      </c>
    </row>
    <row r="168" spans="1:47" s="2" customFormat="1" ht="12">
      <c r="A168" s="37"/>
      <c r="B168" s="38"/>
      <c r="C168" s="39"/>
      <c r="D168" s="189" t="s">
        <v>126</v>
      </c>
      <c r="E168" s="39"/>
      <c r="F168" s="190" t="s">
        <v>1202</v>
      </c>
      <c r="G168" s="39"/>
      <c r="H168" s="39"/>
      <c r="I168" s="191"/>
      <c r="J168" s="39"/>
      <c r="K168" s="39"/>
      <c r="L168" s="42"/>
      <c r="M168" s="192"/>
      <c r="N168" s="193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20" t="s">
        <v>126</v>
      </c>
      <c r="AU168" s="20" t="s">
        <v>78</v>
      </c>
    </row>
    <row r="169" spans="1:65" s="2" customFormat="1" ht="16.5" customHeight="1">
      <c r="A169" s="37"/>
      <c r="B169" s="38"/>
      <c r="C169" s="222" t="s">
        <v>364</v>
      </c>
      <c r="D169" s="222" t="s">
        <v>358</v>
      </c>
      <c r="E169" s="223" t="s">
        <v>1204</v>
      </c>
      <c r="F169" s="224" t="s">
        <v>1205</v>
      </c>
      <c r="G169" s="225" t="s">
        <v>221</v>
      </c>
      <c r="H169" s="226">
        <v>2</v>
      </c>
      <c r="I169" s="227"/>
      <c r="J169" s="228">
        <f>ROUND(I169*H169,2)</f>
        <v>0</v>
      </c>
      <c r="K169" s="224" t="s">
        <v>19</v>
      </c>
      <c r="L169" s="229"/>
      <c r="M169" s="230" t="s">
        <v>19</v>
      </c>
      <c r="N169" s="231" t="s">
        <v>39</v>
      </c>
      <c r="O169" s="67"/>
      <c r="P169" s="185">
        <f>O169*H169</f>
        <v>0</v>
      </c>
      <c r="Q169" s="185">
        <v>0.00011</v>
      </c>
      <c r="R169" s="185">
        <f>Q169*H169</f>
        <v>0.00022</v>
      </c>
      <c r="S169" s="185">
        <v>0</v>
      </c>
      <c r="T169" s="18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87" t="s">
        <v>427</v>
      </c>
      <c r="AT169" s="187" t="s">
        <v>358</v>
      </c>
      <c r="AU169" s="187" t="s">
        <v>78</v>
      </c>
      <c r="AY169" s="20" t="s">
        <v>116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20" t="s">
        <v>76</v>
      </c>
      <c r="BK169" s="188">
        <f>ROUND(I169*H169,2)</f>
        <v>0</v>
      </c>
      <c r="BL169" s="20" t="s">
        <v>318</v>
      </c>
      <c r="BM169" s="187" t="s">
        <v>1206</v>
      </c>
    </row>
    <row r="170" spans="1:47" s="2" customFormat="1" ht="12">
      <c r="A170" s="37"/>
      <c r="B170" s="38"/>
      <c r="C170" s="39"/>
      <c r="D170" s="189" t="s">
        <v>126</v>
      </c>
      <c r="E170" s="39"/>
      <c r="F170" s="190" t="s">
        <v>1205</v>
      </c>
      <c r="G170" s="39"/>
      <c r="H170" s="39"/>
      <c r="I170" s="191"/>
      <c r="J170" s="39"/>
      <c r="K170" s="39"/>
      <c r="L170" s="42"/>
      <c r="M170" s="192"/>
      <c r="N170" s="193"/>
      <c r="O170" s="67"/>
      <c r="P170" s="67"/>
      <c r="Q170" s="67"/>
      <c r="R170" s="67"/>
      <c r="S170" s="67"/>
      <c r="T170" s="6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20" t="s">
        <v>126</v>
      </c>
      <c r="AU170" s="20" t="s">
        <v>78</v>
      </c>
    </row>
    <row r="171" spans="2:63" s="12" customFormat="1" ht="22.7" customHeight="1">
      <c r="B171" s="160"/>
      <c r="C171" s="161"/>
      <c r="D171" s="162" t="s">
        <v>67</v>
      </c>
      <c r="E171" s="174" t="s">
        <v>963</v>
      </c>
      <c r="F171" s="174" t="s">
        <v>964</v>
      </c>
      <c r="G171" s="161"/>
      <c r="H171" s="161"/>
      <c r="I171" s="164"/>
      <c r="J171" s="175">
        <f>BK171</f>
        <v>0</v>
      </c>
      <c r="K171" s="161"/>
      <c r="L171" s="166"/>
      <c r="M171" s="167"/>
      <c r="N171" s="168"/>
      <c r="O171" s="168"/>
      <c r="P171" s="169">
        <f>SUM(P172:P185)</f>
        <v>0</v>
      </c>
      <c r="Q171" s="168"/>
      <c r="R171" s="169">
        <f>SUM(R172:R185)</f>
        <v>0.004425</v>
      </c>
      <c r="S171" s="168"/>
      <c r="T171" s="170">
        <f>SUM(T172:T185)</f>
        <v>0</v>
      </c>
      <c r="AR171" s="171" t="s">
        <v>78</v>
      </c>
      <c r="AT171" s="172" t="s">
        <v>67</v>
      </c>
      <c r="AU171" s="172" t="s">
        <v>76</v>
      </c>
      <c r="AY171" s="171" t="s">
        <v>116</v>
      </c>
      <c r="BK171" s="173">
        <f>SUM(BK172:BK185)</f>
        <v>0</v>
      </c>
    </row>
    <row r="172" spans="1:65" s="2" customFormat="1" ht="24.2" customHeight="1">
      <c r="A172" s="37"/>
      <c r="B172" s="38"/>
      <c r="C172" s="176" t="s">
        <v>370</v>
      </c>
      <c r="D172" s="176" t="s">
        <v>119</v>
      </c>
      <c r="E172" s="177" t="s">
        <v>1032</v>
      </c>
      <c r="F172" s="178" t="s">
        <v>1033</v>
      </c>
      <c r="G172" s="179" t="s">
        <v>388</v>
      </c>
      <c r="H172" s="180">
        <v>25.5</v>
      </c>
      <c r="I172" s="181"/>
      <c r="J172" s="182">
        <f>ROUND(I172*H172,2)</f>
        <v>0</v>
      </c>
      <c r="K172" s="178" t="s">
        <v>123</v>
      </c>
      <c r="L172" s="42"/>
      <c r="M172" s="183" t="s">
        <v>19</v>
      </c>
      <c r="N172" s="184" t="s">
        <v>39</v>
      </c>
      <c r="O172" s="67"/>
      <c r="P172" s="185">
        <f>O172*H172</f>
        <v>0</v>
      </c>
      <c r="Q172" s="185">
        <v>5E-05</v>
      </c>
      <c r="R172" s="185">
        <f>Q172*H172</f>
        <v>0.001275</v>
      </c>
      <c r="S172" s="185">
        <v>0</v>
      </c>
      <c r="T172" s="18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7" t="s">
        <v>318</v>
      </c>
      <c r="AT172" s="187" t="s">
        <v>119</v>
      </c>
      <c r="AU172" s="187" t="s">
        <v>78</v>
      </c>
      <c r="AY172" s="20" t="s">
        <v>116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20" t="s">
        <v>76</v>
      </c>
      <c r="BK172" s="188">
        <f>ROUND(I172*H172,2)</f>
        <v>0</v>
      </c>
      <c r="BL172" s="20" t="s">
        <v>318</v>
      </c>
      <c r="BM172" s="187" t="s">
        <v>1207</v>
      </c>
    </row>
    <row r="173" spans="1:47" s="2" customFormat="1" ht="19.5">
      <c r="A173" s="37"/>
      <c r="B173" s="38"/>
      <c r="C173" s="39"/>
      <c r="D173" s="189" t="s">
        <v>126</v>
      </c>
      <c r="E173" s="39"/>
      <c r="F173" s="190" t="s">
        <v>1035</v>
      </c>
      <c r="G173" s="39"/>
      <c r="H173" s="39"/>
      <c r="I173" s="191"/>
      <c r="J173" s="39"/>
      <c r="K173" s="39"/>
      <c r="L173" s="42"/>
      <c r="M173" s="192"/>
      <c r="N173" s="193"/>
      <c r="O173" s="67"/>
      <c r="P173" s="67"/>
      <c r="Q173" s="67"/>
      <c r="R173" s="67"/>
      <c r="S173" s="67"/>
      <c r="T173" s="68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20" t="s">
        <v>126</v>
      </c>
      <c r="AU173" s="20" t="s">
        <v>78</v>
      </c>
    </row>
    <row r="174" spans="1:47" s="2" customFormat="1" ht="12">
      <c r="A174" s="37"/>
      <c r="B174" s="38"/>
      <c r="C174" s="39"/>
      <c r="D174" s="194" t="s">
        <v>127</v>
      </c>
      <c r="E174" s="39"/>
      <c r="F174" s="195" t="s">
        <v>1036</v>
      </c>
      <c r="G174" s="39"/>
      <c r="H174" s="39"/>
      <c r="I174" s="191"/>
      <c r="J174" s="39"/>
      <c r="K174" s="39"/>
      <c r="L174" s="42"/>
      <c r="M174" s="192"/>
      <c r="N174" s="193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127</v>
      </c>
      <c r="AU174" s="20" t="s">
        <v>78</v>
      </c>
    </row>
    <row r="175" spans="2:51" s="15" customFormat="1" ht="12">
      <c r="B175" s="232"/>
      <c r="C175" s="233"/>
      <c r="D175" s="189" t="s">
        <v>174</v>
      </c>
      <c r="E175" s="234" t="s">
        <v>19</v>
      </c>
      <c r="F175" s="235" t="s">
        <v>1208</v>
      </c>
      <c r="G175" s="233"/>
      <c r="H175" s="234" t="s">
        <v>19</v>
      </c>
      <c r="I175" s="236"/>
      <c r="J175" s="233"/>
      <c r="K175" s="233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174</v>
      </c>
      <c r="AU175" s="241" t="s">
        <v>78</v>
      </c>
      <c r="AV175" s="15" t="s">
        <v>76</v>
      </c>
      <c r="AW175" s="15" t="s">
        <v>30</v>
      </c>
      <c r="AX175" s="15" t="s">
        <v>68</v>
      </c>
      <c r="AY175" s="241" t="s">
        <v>116</v>
      </c>
    </row>
    <row r="176" spans="2:51" s="13" customFormat="1" ht="12">
      <c r="B176" s="197"/>
      <c r="C176" s="198"/>
      <c r="D176" s="189" t="s">
        <v>174</v>
      </c>
      <c r="E176" s="199" t="s">
        <v>19</v>
      </c>
      <c r="F176" s="200" t="s">
        <v>1209</v>
      </c>
      <c r="G176" s="198"/>
      <c r="H176" s="201">
        <v>19.5</v>
      </c>
      <c r="I176" s="202"/>
      <c r="J176" s="198"/>
      <c r="K176" s="198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174</v>
      </c>
      <c r="AU176" s="207" t="s">
        <v>78</v>
      </c>
      <c r="AV176" s="13" t="s">
        <v>78</v>
      </c>
      <c r="AW176" s="13" t="s">
        <v>30</v>
      </c>
      <c r="AX176" s="13" t="s">
        <v>68</v>
      </c>
      <c r="AY176" s="207" t="s">
        <v>116</v>
      </c>
    </row>
    <row r="177" spans="2:51" s="15" customFormat="1" ht="12">
      <c r="B177" s="232"/>
      <c r="C177" s="233"/>
      <c r="D177" s="189" t="s">
        <v>174</v>
      </c>
      <c r="E177" s="234" t="s">
        <v>19</v>
      </c>
      <c r="F177" s="235" t="s">
        <v>1210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174</v>
      </c>
      <c r="AU177" s="241" t="s">
        <v>78</v>
      </c>
      <c r="AV177" s="15" t="s">
        <v>76</v>
      </c>
      <c r="AW177" s="15" t="s">
        <v>30</v>
      </c>
      <c r="AX177" s="15" t="s">
        <v>68</v>
      </c>
      <c r="AY177" s="241" t="s">
        <v>116</v>
      </c>
    </row>
    <row r="178" spans="2:51" s="13" customFormat="1" ht="12">
      <c r="B178" s="197"/>
      <c r="C178" s="198"/>
      <c r="D178" s="189" t="s">
        <v>174</v>
      </c>
      <c r="E178" s="199" t="s">
        <v>19</v>
      </c>
      <c r="F178" s="200" t="s">
        <v>1211</v>
      </c>
      <c r="G178" s="198"/>
      <c r="H178" s="201">
        <v>6</v>
      </c>
      <c r="I178" s="202"/>
      <c r="J178" s="198"/>
      <c r="K178" s="198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174</v>
      </c>
      <c r="AU178" s="207" t="s">
        <v>78</v>
      </c>
      <c r="AV178" s="13" t="s">
        <v>78</v>
      </c>
      <c r="AW178" s="13" t="s">
        <v>30</v>
      </c>
      <c r="AX178" s="13" t="s">
        <v>68</v>
      </c>
      <c r="AY178" s="207" t="s">
        <v>116</v>
      </c>
    </row>
    <row r="179" spans="2:51" s="14" customFormat="1" ht="12">
      <c r="B179" s="208"/>
      <c r="C179" s="209"/>
      <c r="D179" s="189" t="s">
        <v>174</v>
      </c>
      <c r="E179" s="210" t="s">
        <v>19</v>
      </c>
      <c r="F179" s="211" t="s">
        <v>176</v>
      </c>
      <c r="G179" s="209"/>
      <c r="H179" s="212">
        <v>25.5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174</v>
      </c>
      <c r="AU179" s="218" t="s">
        <v>78</v>
      </c>
      <c r="AV179" s="14" t="s">
        <v>140</v>
      </c>
      <c r="AW179" s="14" t="s">
        <v>30</v>
      </c>
      <c r="AX179" s="14" t="s">
        <v>76</v>
      </c>
      <c r="AY179" s="218" t="s">
        <v>116</v>
      </c>
    </row>
    <row r="180" spans="1:65" s="2" customFormat="1" ht="16.5" customHeight="1">
      <c r="A180" s="37"/>
      <c r="B180" s="38"/>
      <c r="C180" s="222" t="s">
        <v>378</v>
      </c>
      <c r="D180" s="222" t="s">
        <v>358</v>
      </c>
      <c r="E180" s="223" t="s">
        <v>1212</v>
      </c>
      <c r="F180" s="224" t="s">
        <v>1213</v>
      </c>
      <c r="G180" s="225" t="s">
        <v>358</v>
      </c>
      <c r="H180" s="226">
        <v>65</v>
      </c>
      <c r="I180" s="227"/>
      <c r="J180" s="228">
        <f>ROUND(I180*H180,2)</f>
        <v>0</v>
      </c>
      <c r="K180" s="224" t="s">
        <v>19</v>
      </c>
      <c r="L180" s="229"/>
      <c r="M180" s="230" t="s">
        <v>19</v>
      </c>
      <c r="N180" s="231" t="s">
        <v>39</v>
      </c>
      <c r="O180" s="67"/>
      <c r="P180" s="185">
        <f>O180*H180</f>
        <v>0</v>
      </c>
      <c r="Q180" s="185">
        <v>0</v>
      </c>
      <c r="R180" s="185">
        <f>Q180*H180</f>
        <v>0</v>
      </c>
      <c r="S180" s="185">
        <v>0</v>
      </c>
      <c r="T180" s="18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87" t="s">
        <v>427</v>
      </c>
      <c r="AT180" s="187" t="s">
        <v>358</v>
      </c>
      <c r="AU180" s="187" t="s">
        <v>78</v>
      </c>
      <c r="AY180" s="20" t="s">
        <v>116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20" t="s">
        <v>76</v>
      </c>
      <c r="BK180" s="188">
        <f>ROUND(I180*H180,2)</f>
        <v>0</v>
      </c>
      <c r="BL180" s="20" t="s">
        <v>318</v>
      </c>
      <c r="BM180" s="187" t="s">
        <v>1214</v>
      </c>
    </row>
    <row r="181" spans="1:47" s="2" customFormat="1" ht="12">
      <c r="A181" s="37"/>
      <c r="B181" s="38"/>
      <c r="C181" s="39"/>
      <c r="D181" s="189" t="s">
        <v>126</v>
      </c>
      <c r="E181" s="39"/>
      <c r="F181" s="190" t="s">
        <v>1213</v>
      </c>
      <c r="G181" s="39"/>
      <c r="H181" s="39"/>
      <c r="I181" s="191"/>
      <c r="J181" s="39"/>
      <c r="K181" s="39"/>
      <c r="L181" s="42"/>
      <c r="M181" s="192"/>
      <c r="N181" s="193"/>
      <c r="O181" s="67"/>
      <c r="P181" s="67"/>
      <c r="Q181" s="67"/>
      <c r="R181" s="67"/>
      <c r="S181" s="67"/>
      <c r="T181" s="68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20" t="s">
        <v>126</v>
      </c>
      <c r="AU181" s="20" t="s">
        <v>78</v>
      </c>
    </row>
    <row r="182" spans="2:51" s="13" customFormat="1" ht="12">
      <c r="B182" s="197"/>
      <c r="C182" s="198"/>
      <c r="D182" s="189" t="s">
        <v>174</v>
      </c>
      <c r="E182" s="199" t="s">
        <v>19</v>
      </c>
      <c r="F182" s="200" t="s">
        <v>1124</v>
      </c>
      <c r="G182" s="198"/>
      <c r="H182" s="201">
        <v>65</v>
      </c>
      <c r="I182" s="202"/>
      <c r="J182" s="198"/>
      <c r="K182" s="198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174</v>
      </c>
      <c r="AU182" s="207" t="s">
        <v>78</v>
      </c>
      <c r="AV182" s="13" t="s">
        <v>78</v>
      </c>
      <c r="AW182" s="13" t="s">
        <v>30</v>
      </c>
      <c r="AX182" s="13" t="s">
        <v>76</v>
      </c>
      <c r="AY182" s="207" t="s">
        <v>116</v>
      </c>
    </row>
    <row r="183" spans="1:65" s="2" customFormat="1" ht="21.75" customHeight="1">
      <c r="A183" s="37"/>
      <c r="B183" s="38"/>
      <c r="C183" s="222" t="s">
        <v>385</v>
      </c>
      <c r="D183" s="222" t="s">
        <v>358</v>
      </c>
      <c r="E183" s="223" t="s">
        <v>1215</v>
      </c>
      <c r="F183" s="224" t="s">
        <v>1216</v>
      </c>
      <c r="G183" s="225" t="s">
        <v>444</v>
      </c>
      <c r="H183" s="226">
        <v>3</v>
      </c>
      <c r="I183" s="227"/>
      <c r="J183" s="228">
        <f>ROUND(I183*H183,2)</f>
        <v>0</v>
      </c>
      <c r="K183" s="224" t="s">
        <v>123</v>
      </c>
      <c r="L183" s="229"/>
      <c r="M183" s="230" t="s">
        <v>19</v>
      </c>
      <c r="N183" s="231" t="s">
        <v>39</v>
      </c>
      <c r="O183" s="67"/>
      <c r="P183" s="185">
        <f>O183*H183</f>
        <v>0</v>
      </c>
      <c r="Q183" s="185">
        <v>0.00105</v>
      </c>
      <c r="R183" s="185">
        <f>Q183*H183</f>
        <v>0.00315</v>
      </c>
      <c r="S183" s="185">
        <v>0</v>
      </c>
      <c r="T183" s="18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7" t="s">
        <v>427</v>
      </c>
      <c r="AT183" s="187" t="s">
        <v>358</v>
      </c>
      <c r="AU183" s="187" t="s">
        <v>78</v>
      </c>
      <c r="AY183" s="20" t="s">
        <v>116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20" t="s">
        <v>76</v>
      </c>
      <c r="BK183" s="188">
        <f>ROUND(I183*H183,2)</f>
        <v>0</v>
      </c>
      <c r="BL183" s="20" t="s">
        <v>318</v>
      </c>
      <c r="BM183" s="187" t="s">
        <v>1217</v>
      </c>
    </row>
    <row r="184" spans="1:47" s="2" customFormat="1" ht="12">
      <c r="A184" s="37"/>
      <c r="B184" s="38"/>
      <c r="C184" s="39"/>
      <c r="D184" s="189" t="s">
        <v>126</v>
      </c>
      <c r="E184" s="39"/>
      <c r="F184" s="190" t="s">
        <v>1216</v>
      </c>
      <c r="G184" s="39"/>
      <c r="H184" s="39"/>
      <c r="I184" s="191"/>
      <c r="J184" s="39"/>
      <c r="K184" s="39"/>
      <c r="L184" s="42"/>
      <c r="M184" s="192"/>
      <c r="N184" s="193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20" t="s">
        <v>126</v>
      </c>
      <c r="AU184" s="20" t="s">
        <v>78</v>
      </c>
    </row>
    <row r="185" spans="2:51" s="13" customFormat="1" ht="12">
      <c r="B185" s="197"/>
      <c r="C185" s="198"/>
      <c r="D185" s="189" t="s">
        <v>174</v>
      </c>
      <c r="E185" s="199" t="s">
        <v>19</v>
      </c>
      <c r="F185" s="200" t="s">
        <v>1218</v>
      </c>
      <c r="G185" s="198"/>
      <c r="H185" s="201">
        <v>3</v>
      </c>
      <c r="I185" s="202"/>
      <c r="J185" s="198"/>
      <c r="K185" s="198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174</v>
      </c>
      <c r="AU185" s="207" t="s">
        <v>78</v>
      </c>
      <c r="AV185" s="13" t="s">
        <v>78</v>
      </c>
      <c r="AW185" s="13" t="s">
        <v>30</v>
      </c>
      <c r="AX185" s="13" t="s">
        <v>76</v>
      </c>
      <c r="AY185" s="207" t="s">
        <v>116</v>
      </c>
    </row>
    <row r="186" spans="2:63" s="12" customFormat="1" ht="25.9" customHeight="1">
      <c r="B186" s="160"/>
      <c r="C186" s="161"/>
      <c r="D186" s="162" t="s">
        <v>67</v>
      </c>
      <c r="E186" s="163" t="s">
        <v>358</v>
      </c>
      <c r="F186" s="163" t="s">
        <v>1219</v>
      </c>
      <c r="G186" s="161"/>
      <c r="H186" s="161"/>
      <c r="I186" s="164"/>
      <c r="J186" s="165">
        <f>BK186</f>
        <v>0</v>
      </c>
      <c r="K186" s="161"/>
      <c r="L186" s="166"/>
      <c r="M186" s="167"/>
      <c r="N186" s="168"/>
      <c r="O186" s="168"/>
      <c r="P186" s="169">
        <f>P187+P223</f>
        <v>0</v>
      </c>
      <c r="Q186" s="168"/>
      <c r="R186" s="169">
        <f>R187+R223</f>
        <v>9.0866204</v>
      </c>
      <c r="S186" s="168"/>
      <c r="T186" s="170">
        <f>T187+T223</f>
        <v>0.016800000000000002</v>
      </c>
      <c r="AR186" s="171" t="s">
        <v>135</v>
      </c>
      <c r="AT186" s="172" t="s">
        <v>67</v>
      </c>
      <c r="AU186" s="172" t="s">
        <v>68</v>
      </c>
      <c r="AY186" s="171" t="s">
        <v>116</v>
      </c>
      <c r="BK186" s="173">
        <f>BK187+BK223</f>
        <v>0</v>
      </c>
    </row>
    <row r="187" spans="2:63" s="12" customFormat="1" ht="22.7" customHeight="1">
      <c r="B187" s="160"/>
      <c r="C187" s="161"/>
      <c r="D187" s="162" t="s">
        <v>67</v>
      </c>
      <c r="E187" s="174" t="s">
        <v>1220</v>
      </c>
      <c r="F187" s="174" t="s">
        <v>1221</v>
      </c>
      <c r="G187" s="161"/>
      <c r="H187" s="161"/>
      <c r="I187" s="164"/>
      <c r="J187" s="175">
        <f>BK187</f>
        <v>0</v>
      </c>
      <c r="K187" s="161"/>
      <c r="L187" s="166"/>
      <c r="M187" s="167"/>
      <c r="N187" s="168"/>
      <c r="O187" s="168"/>
      <c r="P187" s="169">
        <f>SUM(P188:P222)</f>
        <v>0</v>
      </c>
      <c r="Q187" s="168"/>
      <c r="R187" s="169">
        <f>SUM(R188:R222)</f>
        <v>0.08296500000000001</v>
      </c>
      <c r="S187" s="168"/>
      <c r="T187" s="170">
        <f>SUM(T188:T222)</f>
        <v>0.016800000000000002</v>
      </c>
      <c r="AR187" s="171" t="s">
        <v>135</v>
      </c>
      <c r="AT187" s="172" t="s">
        <v>67</v>
      </c>
      <c r="AU187" s="172" t="s">
        <v>76</v>
      </c>
      <c r="AY187" s="171" t="s">
        <v>116</v>
      </c>
      <c r="BK187" s="173">
        <f>SUM(BK188:BK222)</f>
        <v>0</v>
      </c>
    </row>
    <row r="188" spans="1:65" s="2" customFormat="1" ht="16.5" customHeight="1">
      <c r="A188" s="37"/>
      <c r="B188" s="38"/>
      <c r="C188" s="222" t="s">
        <v>391</v>
      </c>
      <c r="D188" s="222" t="s">
        <v>358</v>
      </c>
      <c r="E188" s="223" t="s">
        <v>1222</v>
      </c>
      <c r="F188" s="224" t="s">
        <v>1223</v>
      </c>
      <c r="G188" s="225" t="s">
        <v>1224</v>
      </c>
      <c r="H188" s="226">
        <v>1</v>
      </c>
      <c r="I188" s="227"/>
      <c r="J188" s="228">
        <f>ROUND(I188*H188,2)</f>
        <v>0</v>
      </c>
      <c r="K188" s="224" t="s">
        <v>19</v>
      </c>
      <c r="L188" s="229"/>
      <c r="M188" s="230" t="s">
        <v>19</v>
      </c>
      <c r="N188" s="231" t="s">
        <v>39</v>
      </c>
      <c r="O188" s="67"/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87" t="s">
        <v>1225</v>
      </c>
      <c r="AT188" s="187" t="s">
        <v>358</v>
      </c>
      <c r="AU188" s="187" t="s">
        <v>78</v>
      </c>
      <c r="AY188" s="20" t="s">
        <v>116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20" t="s">
        <v>76</v>
      </c>
      <c r="BK188" s="188">
        <f>ROUND(I188*H188,2)</f>
        <v>0</v>
      </c>
      <c r="BL188" s="20" t="s">
        <v>646</v>
      </c>
      <c r="BM188" s="187" t="s">
        <v>1226</v>
      </c>
    </row>
    <row r="189" spans="1:47" s="2" customFormat="1" ht="12">
      <c r="A189" s="37"/>
      <c r="B189" s="38"/>
      <c r="C189" s="39"/>
      <c r="D189" s="189" t="s">
        <v>126</v>
      </c>
      <c r="E189" s="39"/>
      <c r="F189" s="190" t="s">
        <v>1223</v>
      </c>
      <c r="G189" s="39"/>
      <c r="H189" s="39"/>
      <c r="I189" s="191"/>
      <c r="J189" s="39"/>
      <c r="K189" s="39"/>
      <c r="L189" s="42"/>
      <c r="M189" s="192"/>
      <c r="N189" s="193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20" t="s">
        <v>126</v>
      </c>
      <c r="AU189" s="20" t="s">
        <v>78</v>
      </c>
    </row>
    <row r="190" spans="1:65" s="2" customFormat="1" ht="37.7" customHeight="1">
      <c r="A190" s="37"/>
      <c r="B190" s="38"/>
      <c r="C190" s="176" t="s">
        <v>398</v>
      </c>
      <c r="D190" s="176" t="s">
        <v>119</v>
      </c>
      <c r="E190" s="177" t="s">
        <v>1227</v>
      </c>
      <c r="F190" s="178" t="s">
        <v>1228</v>
      </c>
      <c r="G190" s="179" t="s">
        <v>221</v>
      </c>
      <c r="H190" s="180">
        <v>1</v>
      </c>
      <c r="I190" s="181"/>
      <c r="J190" s="182">
        <f>ROUND(I190*H190,2)</f>
        <v>0</v>
      </c>
      <c r="K190" s="178" t="s">
        <v>123</v>
      </c>
      <c r="L190" s="42"/>
      <c r="M190" s="183" t="s">
        <v>19</v>
      </c>
      <c r="N190" s="184" t="s">
        <v>39</v>
      </c>
      <c r="O190" s="67"/>
      <c r="P190" s="185">
        <f>O190*H190</f>
        <v>0</v>
      </c>
      <c r="Q190" s="185">
        <v>0</v>
      </c>
      <c r="R190" s="185">
        <f>Q190*H190</f>
        <v>0</v>
      </c>
      <c r="S190" s="185">
        <v>0</v>
      </c>
      <c r="T190" s="18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7" t="s">
        <v>646</v>
      </c>
      <c r="AT190" s="187" t="s">
        <v>119</v>
      </c>
      <c r="AU190" s="187" t="s">
        <v>78</v>
      </c>
      <c r="AY190" s="20" t="s">
        <v>116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20" t="s">
        <v>76</v>
      </c>
      <c r="BK190" s="188">
        <f>ROUND(I190*H190,2)</f>
        <v>0</v>
      </c>
      <c r="BL190" s="20" t="s">
        <v>646</v>
      </c>
      <c r="BM190" s="187" t="s">
        <v>1229</v>
      </c>
    </row>
    <row r="191" spans="1:47" s="2" customFormat="1" ht="19.5">
      <c r="A191" s="37"/>
      <c r="B191" s="38"/>
      <c r="C191" s="39"/>
      <c r="D191" s="189" t="s">
        <v>126</v>
      </c>
      <c r="E191" s="39"/>
      <c r="F191" s="190" t="s">
        <v>1230</v>
      </c>
      <c r="G191" s="39"/>
      <c r="H191" s="39"/>
      <c r="I191" s="191"/>
      <c r="J191" s="39"/>
      <c r="K191" s="39"/>
      <c r="L191" s="42"/>
      <c r="M191" s="192"/>
      <c r="N191" s="193"/>
      <c r="O191" s="67"/>
      <c r="P191" s="67"/>
      <c r="Q191" s="67"/>
      <c r="R191" s="67"/>
      <c r="S191" s="67"/>
      <c r="T191" s="68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20" t="s">
        <v>126</v>
      </c>
      <c r="AU191" s="20" t="s">
        <v>78</v>
      </c>
    </row>
    <row r="192" spans="1:47" s="2" customFormat="1" ht="12">
      <c r="A192" s="37"/>
      <c r="B192" s="38"/>
      <c r="C192" s="39"/>
      <c r="D192" s="194" t="s">
        <v>127</v>
      </c>
      <c r="E192" s="39"/>
      <c r="F192" s="195" t="s">
        <v>1231</v>
      </c>
      <c r="G192" s="39"/>
      <c r="H192" s="39"/>
      <c r="I192" s="191"/>
      <c r="J192" s="39"/>
      <c r="K192" s="39"/>
      <c r="L192" s="42"/>
      <c r="M192" s="192"/>
      <c r="N192" s="193"/>
      <c r="O192" s="67"/>
      <c r="P192" s="67"/>
      <c r="Q192" s="67"/>
      <c r="R192" s="67"/>
      <c r="S192" s="67"/>
      <c r="T192" s="68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20" t="s">
        <v>127</v>
      </c>
      <c r="AU192" s="20" t="s">
        <v>78</v>
      </c>
    </row>
    <row r="193" spans="1:65" s="2" customFormat="1" ht="24.2" customHeight="1">
      <c r="A193" s="37"/>
      <c r="B193" s="38"/>
      <c r="C193" s="222" t="s">
        <v>401</v>
      </c>
      <c r="D193" s="222" t="s">
        <v>358</v>
      </c>
      <c r="E193" s="223" t="s">
        <v>1232</v>
      </c>
      <c r="F193" s="224" t="s">
        <v>1233</v>
      </c>
      <c r="G193" s="225" t="s">
        <v>221</v>
      </c>
      <c r="H193" s="226">
        <v>1</v>
      </c>
      <c r="I193" s="227"/>
      <c r="J193" s="228">
        <f>ROUND(I193*H193,2)</f>
        <v>0</v>
      </c>
      <c r="K193" s="224" t="s">
        <v>123</v>
      </c>
      <c r="L193" s="229"/>
      <c r="M193" s="230" t="s">
        <v>19</v>
      </c>
      <c r="N193" s="231" t="s">
        <v>39</v>
      </c>
      <c r="O193" s="67"/>
      <c r="P193" s="185">
        <f>O193*H193</f>
        <v>0</v>
      </c>
      <c r="Q193" s="185">
        <v>0.0081</v>
      </c>
      <c r="R193" s="185">
        <f>Q193*H193</f>
        <v>0.0081</v>
      </c>
      <c r="S193" s="185">
        <v>0</v>
      </c>
      <c r="T193" s="18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7" t="s">
        <v>1083</v>
      </c>
      <c r="AT193" s="187" t="s">
        <v>358</v>
      </c>
      <c r="AU193" s="187" t="s">
        <v>78</v>
      </c>
      <c r="AY193" s="20" t="s">
        <v>116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20" t="s">
        <v>76</v>
      </c>
      <c r="BK193" s="188">
        <f>ROUND(I193*H193,2)</f>
        <v>0</v>
      </c>
      <c r="BL193" s="20" t="s">
        <v>1083</v>
      </c>
      <c r="BM193" s="187" t="s">
        <v>1234</v>
      </c>
    </row>
    <row r="194" spans="1:47" s="2" customFormat="1" ht="12">
      <c r="A194" s="37"/>
      <c r="B194" s="38"/>
      <c r="C194" s="39"/>
      <c r="D194" s="189" t="s">
        <v>126</v>
      </c>
      <c r="E194" s="39"/>
      <c r="F194" s="190" t="s">
        <v>1233</v>
      </c>
      <c r="G194" s="39"/>
      <c r="H194" s="39"/>
      <c r="I194" s="191"/>
      <c r="J194" s="39"/>
      <c r="K194" s="39"/>
      <c r="L194" s="42"/>
      <c r="M194" s="192"/>
      <c r="N194" s="193"/>
      <c r="O194" s="67"/>
      <c r="P194" s="67"/>
      <c r="Q194" s="67"/>
      <c r="R194" s="67"/>
      <c r="S194" s="67"/>
      <c r="T194" s="68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20" t="s">
        <v>126</v>
      </c>
      <c r="AU194" s="20" t="s">
        <v>78</v>
      </c>
    </row>
    <row r="195" spans="1:65" s="2" customFormat="1" ht="16.5" customHeight="1">
      <c r="A195" s="37"/>
      <c r="B195" s="38"/>
      <c r="C195" s="176" t="s">
        <v>408</v>
      </c>
      <c r="D195" s="176" t="s">
        <v>119</v>
      </c>
      <c r="E195" s="177" t="s">
        <v>1235</v>
      </c>
      <c r="F195" s="178" t="s">
        <v>1236</v>
      </c>
      <c r="G195" s="179" t="s">
        <v>221</v>
      </c>
      <c r="H195" s="180">
        <v>2</v>
      </c>
      <c r="I195" s="181"/>
      <c r="J195" s="182">
        <f>ROUND(I195*H195,2)</f>
        <v>0</v>
      </c>
      <c r="K195" s="178" t="s">
        <v>123</v>
      </c>
      <c r="L195" s="42"/>
      <c r="M195" s="183" t="s">
        <v>19</v>
      </c>
      <c r="N195" s="184" t="s">
        <v>39</v>
      </c>
      <c r="O195" s="67"/>
      <c r="P195" s="185">
        <f>O195*H195</f>
        <v>0</v>
      </c>
      <c r="Q195" s="185">
        <v>0</v>
      </c>
      <c r="R195" s="185">
        <f>Q195*H195</f>
        <v>0</v>
      </c>
      <c r="S195" s="185">
        <v>0</v>
      </c>
      <c r="T195" s="18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7" t="s">
        <v>646</v>
      </c>
      <c r="AT195" s="187" t="s">
        <v>119</v>
      </c>
      <c r="AU195" s="187" t="s">
        <v>78</v>
      </c>
      <c r="AY195" s="20" t="s">
        <v>116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20" t="s">
        <v>76</v>
      </c>
      <c r="BK195" s="188">
        <f>ROUND(I195*H195,2)</f>
        <v>0</v>
      </c>
      <c r="BL195" s="20" t="s">
        <v>646</v>
      </c>
      <c r="BM195" s="187" t="s">
        <v>1237</v>
      </c>
    </row>
    <row r="196" spans="1:47" s="2" customFormat="1" ht="12">
      <c r="A196" s="37"/>
      <c r="B196" s="38"/>
      <c r="C196" s="39"/>
      <c r="D196" s="189" t="s">
        <v>126</v>
      </c>
      <c r="E196" s="39"/>
      <c r="F196" s="190" t="s">
        <v>1236</v>
      </c>
      <c r="G196" s="39"/>
      <c r="H196" s="39"/>
      <c r="I196" s="191"/>
      <c r="J196" s="39"/>
      <c r="K196" s="39"/>
      <c r="L196" s="42"/>
      <c r="M196" s="192"/>
      <c r="N196" s="193"/>
      <c r="O196" s="67"/>
      <c r="P196" s="67"/>
      <c r="Q196" s="67"/>
      <c r="R196" s="67"/>
      <c r="S196" s="67"/>
      <c r="T196" s="68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20" t="s">
        <v>126</v>
      </c>
      <c r="AU196" s="20" t="s">
        <v>78</v>
      </c>
    </row>
    <row r="197" spans="1:47" s="2" customFormat="1" ht="12">
      <c r="A197" s="37"/>
      <c r="B197" s="38"/>
      <c r="C197" s="39"/>
      <c r="D197" s="194" t="s">
        <v>127</v>
      </c>
      <c r="E197" s="39"/>
      <c r="F197" s="195" t="s">
        <v>1238</v>
      </c>
      <c r="G197" s="39"/>
      <c r="H197" s="39"/>
      <c r="I197" s="191"/>
      <c r="J197" s="39"/>
      <c r="K197" s="39"/>
      <c r="L197" s="42"/>
      <c r="M197" s="192"/>
      <c r="N197" s="193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20" t="s">
        <v>127</v>
      </c>
      <c r="AU197" s="20" t="s">
        <v>78</v>
      </c>
    </row>
    <row r="198" spans="1:65" s="2" customFormat="1" ht="24.2" customHeight="1">
      <c r="A198" s="37"/>
      <c r="B198" s="38"/>
      <c r="C198" s="176" t="s">
        <v>417</v>
      </c>
      <c r="D198" s="176" t="s">
        <v>119</v>
      </c>
      <c r="E198" s="177" t="s">
        <v>1239</v>
      </c>
      <c r="F198" s="178" t="s">
        <v>1240</v>
      </c>
      <c r="G198" s="179" t="s">
        <v>221</v>
      </c>
      <c r="H198" s="180">
        <v>2</v>
      </c>
      <c r="I198" s="181"/>
      <c r="J198" s="182">
        <f>ROUND(I198*H198,2)</f>
        <v>0</v>
      </c>
      <c r="K198" s="178" t="s">
        <v>123</v>
      </c>
      <c r="L198" s="42"/>
      <c r="M198" s="183" t="s">
        <v>19</v>
      </c>
      <c r="N198" s="184" t="s">
        <v>39</v>
      </c>
      <c r="O198" s="67"/>
      <c r="P198" s="185">
        <f>O198*H198</f>
        <v>0</v>
      </c>
      <c r="Q198" s="185">
        <v>0</v>
      </c>
      <c r="R198" s="185">
        <f>Q198*H198</f>
        <v>0</v>
      </c>
      <c r="S198" s="185">
        <v>0</v>
      </c>
      <c r="T198" s="18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87" t="s">
        <v>646</v>
      </c>
      <c r="AT198" s="187" t="s">
        <v>119</v>
      </c>
      <c r="AU198" s="187" t="s">
        <v>78</v>
      </c>
      <c r="AY198" s="20" t="s">
        <v>116</v>
      </c>
      <c r="BE198" s="188">
        <f>IF(N198="základní",J198,0)</f>
        <v>0</v>
      </c>
      <c r="BF198" s="188">
        <f>IF(N198="snížená",J198,0)</f>
        <v>0</v>
      </c>
      <c r="BG198" s="188">
        <f>IF(N198="zákl. přenesená",J198,0)</f>
        <v>0</v>
      </c>
      <c r="BH198" s="188">
        <f>IF(N198="sníž. přenesená",J198,0)</f>
        <v>0</v>
      </c>
      <c r="BI198" s="188">
        <f>IF(N198="nulová",J198,0)</f>
        <v>0</v>
      </c>
      <c r="BJ198" s="20" t="s">
        <v>76</v>
      </c>
      <c r="BK198" s="188">
        <f>ROUND(I198*H198,2)</f>
        <v>0</v>
      </c>
      <c r="BL198" s="20" t="s">
        <v>646</v>
      </c>
      <c r="BM198" s="187" t="s">
        <v>1241</v>
      </c>
    </row>
    <row r="199" spans="1:47" s="2" customFormat="1" ht="19.5">
      <c r="A199" s="37"/>
      <c r="B199" s="38"/>
      <c r="C199" s="39"/>
      <c r="D199" s="189" t="s">
        <v>126</v>
      </c>
      <c r="E199" s="39"/>
      <c r="F199" s="190" t="s">
        <v>1242</v>
      </c>
      <c r="G199" s="39"/>
      <c r="H199" s="39"/>
      <c r="I199" s="191"/>
      <c r="J199" s="39"/>
      <c r="K199" s="39"/>
      <c r="L199" s="42"/>
      <c r="M199" s="192"/>
      <c r="N199" s="193"/>
      <c r="O199" s="67"/>
      <c r="P199" s="67"/>
      <c r="Q199" s="67"/>
      <c r="R199" s="67"/>
      <c r="S199" s="67"/>
      <c r="T199" s="68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20" t="s">
        <v>126</v>
      </c>
      <c r="AU199" s="20" t="s">
        <v>78</v>
      </c>
    </row>
    <row r="200" spans="1:47" s="2" customFormat="1" ht="12">
      <c r="A200" s="37"/>
      <c r="B200" s="38"/>
      <c r="C200" s="39"/>
      <c r="D200" s="194" t="s">
        <v>127</v>
      </c>
      <c r="E200" s="39"/>
      <c r="F200" s="195" t="s">
        <v>1243</v>
      </c>
      <c r="G200" s="39"/>
      <c r="H200" s="39"/>
      <c r="I200" s="191"/>
      <c r="J200" s="39"/>
      <c r="K200" s="39"/>
      <c r="L200" s="42"/>
      <c r="M200" s="192"/>
      <c r="N200" s="193"/>
      <c r="O200" s="67"/>
      <c r="P200" s="67"/>
      <c r="Q200" s="67"/>
      <c r="R200" s="67"/>
      <c r="S200" s="67"/>
      <c r="T200" s="68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20" t="s">
        <v>127</v>
      </c>
      <c r="AU200" s="20" t="s">
        <v>78</v>
      </c>
    </row>
    <row r="201" spans="1:65" s="2" customFormat="1" ht="16.5" customHeight="1">
      <c r="A201" s="37"/>
      <c r="B201" s="38"/>
      <c r="C201" s="176" t="s">
        <v>423</v>
      </c>
      <c r="D201" s="176" t="s">
        <v>119</v>
      </c>
      <c r="E201" s="177" t="s">
        <v>1244</v>
      </c>
      <c r="F201" s="178" t="s">
        <v>1245</v>
      </c>
      <c r="G201" s="179" t="s">
        <v>221</v>
      </c>
      <c r="H201" s="180">
        <v>2</v>
      </c>
      <c r="I201" s="181"/>
      <c r="J201" s="182">
        <f>ROUND(I201*H201,2)</f>
        <v>0</v>
      </c>
      <c r="K201" s="178" t="s">
        <v>123</v>
      </c>
      <c r="L201" s="42"/>
      <c r="M201" s="183" t="s">
        <v>19</v>
      </c>
      <c r="N201" s="184" t="s">
        <v>39</v>
      </c>
      <c r="O201" s="67"/>
      <c r="P201" s="185">
        <f>O201*H201</f>
        <v>0</v>
      </c>
      <c r="Q201" s="185">
        <v>0</v>
      </c>
      <c r="R201" s="185">
        <f>Q201*H201</f>
        <v>0</v>
      </c>
      <c r="S201" s="185">
        <v>0</v>
      </c>
      <c r="T201" s="186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7" t="s">
        <v>646</v>
      </c>
      <c r="AT201" s="187" t="s">
        <v>119</v>
      </c>
      <c r="AU201" s="187" t="s">
        <v>78</v>
      </c>
      <c r="AY201" s="20" t="s">
        <v>116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20" t="s">
        <v>76</v>
      </c>
      <c r="BK201" s="188">
        <f>ROUND(I201*H201,2)</f>
        <v>0</v>
      </c>
      <c r="BL201" s="20" t="s">
        <v>646</v>
      </c>
      <c r="BM201" s="187" t="s">
        <v>1246</v>
      </c>
    </row>
    <row r="202" spans="1:47" s="2" customFormat="1" ht="12">
      <c r="A202" s="37"/>
      <c r="B202" s="38"/>
      <c r="C202" s="39"/>
      <c r="D202" s="189" t="s">
        <v>126</v>
      </c>
      <c r="E202" s="39"/>
      <c r="F202" s="190" t="s">
        <v>1245</v>
      </c>
      <c r="G202" s="39"/>
      <c r="H202" s="39"/>
      <c r="I202" s="191"/>
      <c r="J202" s="39"/>
      <c r="K202" s="39"/>
      <c r="L202" s="42"/>
      <c r="M202" s="192"/>
      <c r="N202" s="193"/>
      <c r="O202" s="67"/>
      <c r="P202" s="67"/>
      <c r="Q202" s="67"/>
      <c r="R202" s="67"/>
      <c r="S202" s="67"/>
      <c r="T202" s="68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20" t="s">
        <v>126</v>
      </c>
      <c r="AU202" s="20" t="s">
        <v>78</v>
      </c>
    </row>
    <row r="203" spans="1:47" s="2" customFormat="1" ht="12">
      <c r="A203" s="37"/>
      <c r="B203" s="38"/>
      <c r="C203" s="39"/>
      <c r="D203" s="194" t="s">
        <v>127</v>
      </c>
      <c r="E203" s="39"/>
      <c r="F203" s="195" t="s">
        <v>1247</v>
      </c>
      <c r="G203" s="39"/>
      <c r="H203" s="39"/>
      <c r="I203" s="191"/>
      <c r="J203" s="39"/>
      <c r="K203" s="39"/>
      <c r="L203" s="42"/>
      <c r="M203" s="192"/>
      <c r="N203" s="193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20" t="s">
        <v>127</v>
      </c>
      <c r="AU203" s="20" t="s">
        <v>78</v>
      </c>
    </row>
    <row r="204" spans="1:65" s="2" customFormat="1" ht="37.7" customHeight="1">
      <c r="A204" s="37"/>
      <c r="B204" s="38"/>
      <c r="C204" s="176" t="s">
        <v>427</v>
      </c>
      <c r="D204" s="176" t="s">
        <v>119</v>
      </c>
      <c r="E204" s="177" t="s">
        <v>1248</v>
      </c>
      <c r="F204" s="178" t="s">
        <v>1249</v>
      </c>
      <c r="G204" s="179" t="s">
        <v>221</v>
      </c>
      <c r="H204" s="180">
        <v>1</v>
      </c>
      <c r="I204" s="181"/>
      <c r="J204" s="182">
        <f>ROUND(I204*H204,2)</f>
        <v>0</v>
      </c>
      <c r="K204" s="178" t="s">
        <v>123</v>
      </c>
      <c r="L204" s="42"/>
      <c r="M204" s="183" t="s">
        <v>19</v>
      </c>
      <c r="N204" s="184" t="s">
        <v>39</v>
      </c>
      <c r="O204" s="67"/>
      <c r="P204" s="185">
        <f>O204*H204</f>
        <v>0</v>
      </c>
      <c r="Q204" s="185">
        <v>0</v>
      </c>
      <c r="R204" s="185">
        <f>Q204*H204</f>
        <v>0</v>
      </c>
      <c r="S204" s="185">
        <v>0</v>
      </c>
      <c r="T204" s="186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7" t="s">
        <v>646</v>
      </c>
      <c r="AT204" s="187" t="s">
        <v>119</v>
      </c>
      <c r="AU204" s="187" t="s">
        <v>78</v>
      </c>
      <c r="AY204" s="20" t="s">
        <v>116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20" t="s">
        <v>76</v>
      </c>
      <c r="BK204" s="188">
        <f>ROUND(I204*H204,2)</f>
        <v>0</v>
      </c>
      <c r="BL204" s="20" t="s">
        <v>646</v>
      </c>
      <c r="BM204" s="187" t="s">
        <v>1250</v>
      </c>
    </row>
    <row r="205" spans="1:47" s="2" customFormat="1" ht="29.25">
      <c r="A205" s="37"/>
      <c r="B205" s="38"/>
      <c r="C205" s="39"/>
      <c r="D205" s="189" t="s">
        <v>126</v>
      </c>
      <c r="E205" s="39"/>
      <c r="F205" s="190" t="s">
        <v>1251</v>
      </c>
      <c r="G205" s="39"/>
      <c r="H205" s="39"/>
      <c r="I205" s="191"/>
      <c r="J205" s="39"/>
      <c r="K205" s="39"/>
      <c r="L205" s="42"/>
      <c r="M205" s="192"/>
      <c r="N205" s="193"/>
      <c r="O205" s="67"/>
      <c r="P205" s="67"/>
      <c r="Q205" s="67"/>
      <c r="R205" s="67"/>
      <c r="S205" s="67"/>
      <c r="T205" s="68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20" t="s">
        <v>126</v>
      </c>
      <c r="AU205" s="20" t="s">
        <v>78</v>
      </c>
    </row>
    <row r="206" spans="1:47" s="2" customFormat="1" ht="12">
      <c r="A206" s="37"/>
      <c r="B206" s="38"/>
      <c r="C206" s="39"/>
      <c r="D206" s="194" t="s">
        <v>127</v>
      </c>
      <c r="E206" s="39"/>
      <c r="F206" s="195" t="s">
        <v>1252</v>
      </c>
      <c r="G206" s="39"/>
      <c r="H206" s="39"/>
      <c r="I206" s="191"/>
      <c r="J206" s="39"/>
      <c r="K206" s="39"/>
      <c r="L206" s="42"/>
      <c r="M206" s="192"/>
      <c r="N206" s="193"/>
      <c r="O206" s="67"/>
      <c r="P206" s="67"/>
      <c r="Q206" s="67"/>
      <c r="R206" s="67"/>
      <c r="S206" s="67"/>
      <c r="T206" s="68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20" t="s">
        <v>127</v>
      </c>
      <c r="AU206" s="20" t="s">
        <v>78</v>
      </c>
    </row>
    <row r="207" spans="1:65" s="2" customFormat="1" ht="37.7" customHeight="1">
      <c r="A207" s="37"/>
      <c r="B207" s="38"/>
      <c r="C207" s="176" t="s">
        <v>435</v>
      </c>
      <c r="D207" s="176" t="s">
        <v>119</v>
      </c>
      <c r="E207" s="177" t="s">
        <v>1253</v>
      </c>
      <c r="F207" s="178" t="s">
        <v>1254</v>
      </c>
      <c r="G207" s="179" t="s">
        <v>444</v>
      </c>
      <c r="H207" s="180">
        <v>95</v>
      </c>
      <c r="I207" s="181"/>
      <c r="J207" s="182">
        <f>ROUND(I207*H207,2)</f>
        <v>0</v>
      </c>
      <c r="K207" s="178" t="s">
        <v>123</v>
      </c>
      <c r="L207" s="42"/>
      <c r="M207" s="183" t="s">
        <v>19</v>
      </c>
      <c r="N207" s="184" t="s">
        <v>39</v>
      </c>
      <c r="O207" s="67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87" t="s">
        <v>646</v>
      </c>
      <c r="AT207" s="187" t="s">
        <v>119</v>
      </c>
      <c r="AU207" s="187" t="s">
        <v>78</v>
      </c>
      <c r="AY207" s="20" t="s">
        <v>116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20" t="s">
        <v>76</v>
      </c>
      <c r="BK207" s="188">
        <f>ROUND(I207*H207,2)</f>
        <v>0</v>
      </c>
      <c r="BL207" s="20" t="s">
        <v>646</v>
      </c>
      <c r="BM207" s="187" t="s">
        <v>1255</v>
      </c>
    </row>
    <row r="208" spans="1:47" s="2" customFormat="1" ht="29.25">
      <c r="A208" s="37"/>
      <c r="B208" s="38"/>
      <c r="C208" s="39"/>
      <c r="D208" s="189" t="s">
        <v>126</v>
      </c>
      <c r="E208" s="39"/>
      <c r="F208" s="190" t="s">
        <v>1256</v>
      </c>
      <c r="G208" s="39"/>
      <c r="H208" s="39"/>
      <c r="I208" s="191"/>
      <c r="J208" s="39"/>
      <c r="K208" s="39"/>
      <c r="L208" s="42"/>
      <c r="M208" s="192"/>
      <c r="N208" s="193"/>
      <c r="O208" s="67"/>
      <c r="P208" s="67"/>
      <c r="Q208" s="67"/>
      <c r="R208" s="67"/>
      <c r="S208" s="67"/>
      <c r="T208" s="68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20" t="s">
        <v>126</v>
      </c>
      <c r="AU208" s="20" t="s">
        <v>78</v>
      </c>
    </row>
    <row r="209" spans="1:47" s="2" customFormat="1" ht="12">
      <c r="A209" s="37"/>
      <c r="B209" s="38"/>
      <c r="C209" s="39"/>
      <c r="D209" s="194" t="s">
        <v>127</v>
      </c>
      <c r="E209" s="39"/>
      <c r="F209" s="195" t="s">
        <v>1257</v>
      </c>
      <c r="G209" s="39"/>
      <c r="H209" s="39"/>
      <c r="I209" s="191"/>
      <c r="J209" s="39"/>
      <c r="K209" s="39"/>
      <c r="L209" s="42"/>
      <c r="M209" s="192"/>
      <c r="N209" s="193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20" t="s">
        <v>127</v>
      </c>
      <c r="AU209" s="20" t="s">
        <v>78</v>
      </c>
    </row>
    <row r="210" spans="1:65" s="2" customFormat="1" ht="24.2" customHeight="1">
      <c r="A210" s="37"/>
      <c r="B210" s="38"/>
      <c r="C210" s="222" t="s">
        <v>441</v>
      </c>
      <c r="D210" s="222" t="s">
        <v>358</v>
      </c>
      <c r="E210" s="223" t="s">
        <v>1258</v>
      </c>
      <c r="F210" s="224" t="s">
        <v>1259</v>
      </c>
      <c r="G210" s="225" t="s">
        <v>444</v>
      </c>
      <c r="H210" s="226">
        <v>109.25</v>
      </c>
      <c r="I210" s="227"/>
      <c r="J210" s="228">
        <f>ROUND(I210*H210,2)</f>
        <v>0</v>
      </c>
      <c r="K210" s="224" t="s">
        <v>123</v>
      </c>
      <c r="L210" s="229"/>
      <c r="M210" s="230" t="s">
        <v>19</v>
      </c>
      <c r="N210" s="231" t="s">
        <v>39</v>
      </c>
      <c r="O210" s="67"/>
      <c r="P210" s="185">
        <f>O210*H210</f>
        <v>0</v>
      </c>
      <c r="Q210" s="185">
        <v>0.00018</v>
      </c>
      <c r="R210" s="185">
        <f>Q210*H210</f>
        <v>0.019665000000000002</v>
      </c>
      <c r="S210" s="185">
        <v>0</v>
      </c>
      <c r="T210" s="186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7" t="s">
        <v>1083</v>
      </c>
      <c r="AT210" s="187" t="s">
        <v>358</v>
      </c>
      <c r="AU210" s="187" t="s">
        <v>78</v>
      </c>
      <c r="AY210" s="20" t="s">
        <v>116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20" t="s">
        <v>76</v>
      </c>
      <c r="BK210" s="188">
        <f>ROUND(I210*H210,2)</f>
        <v>0</v>
      </c>
      <c r="BL210" s="20" t="s">
        <v>1083</v>
      </c>
      <c r="BM210" s="187" t="s">
        <v>1260</v>
      </c>
    </row>
    <row r="211" spans="1:47" s="2" customFormat="1" ht="19.5">
      <c r="A211" s="37"/>
      <c r="B211" s="38"/>
      <c r="C211" s="39"/>
      <c r="D211" s="189" t="s">
        <v>126</v>
      </c>
      <c r="E211" s="39"/>
      <c r="F211" s="190" t="s">
        <v>1259</v>
      </c>
      <c r="G211" s="39"/>
      <c r="H211" s="39"/>
      <c r="I211" s="191"/>
      <c r="J211" s="39"/>
      <c r="K211" s="39"/>
      <c r="L211" s="42"/>
      <c r="M211" s="192"/>
      <c r="N211" s="193"/>
      <c r="O211" s="67"/>
      <c r="P211" s="67"/>
      <c r="Q211" s="67"/>
      <c r="R211" s="67"/>
      <c r="S211" s="67"/>
      <c r="T211" s="68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20" t="s">
        <v>126</v>
      </c>
      <c r="AU211" s="20" t="s">
        <v>78</v>
      </c>
    </row>
    <row r="212" spans="2:51" s="13" customFormat="1" ht="12">
      <c r="B212" s="197"/>
      <c r="C212" s="198"/>
      <c r="D212" s="189" t="s">
        <v>174</v>
      </c>
      <c r="E212" s="198"/>
      <c r="F212" s="200" t="s">
        <v>1261</v>
      </c>
      <c r="G212" s="198"/>
      <c r="H212" s="201">
        <v>109.25</v>
      </c>
      <c r="I212" s="202"/>
      <c r="J212" s="198"/>
      <c r="K212" s="198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174</v>
      </c>
      <c r="AU212" s="207" t="s">
        <v>78</v>
      </c>
      <c r="AV212" s="13" t="s">
        <v>78</v>
      </c>
      <c r="AW212" s="13" t="s">
        <v>4</v>
      </c>
      <c r="AX212" s="13" t="s">
        <v>76</v>
      </c>
      <c r="AY212" s="207" t="s">
        <v>116</v>
      </c>
    </row>
    <row r="213" spans="1:65" s="2" customFormat="1" ht="37.7" customHeight="1">
      <c r="A213" s="37"/>
      <c r="B213" s="38"/>
      <c r="C213" s="176" t="s">
        <v>450</v>
      </c>
      <c r="D213" s="176" t="s">
        <v>119</v>
      </c>
      <c r="E213" s="177" t="s">
        <v>1262</v>
      </c>
      <c r="F213" s="178" t="s">
        <v>1263</v>
      </c>
      <c r="G213" s="179" t="s">
        <v>444</v>
      </c>
      <c r="H213" s="180">
        <v>70</v>
      </c>
      <c r="I213" s="181"/>
      <c r="J213" s="182">
        <f>ROUND(I213*H213,2)</f>
        <v>0</v>
      </c>
      <c r="K213" s="178" t="s">
        <v>123</v>
      </c>
      <c r="L213" s="42"/>
      <c r="M213" s="183" t="s">
        <v>19</v>
      </c>
      <c r="N213" s="184" t="s">
        <v>39</v>
      </c>
      <c r="O213" s="67"/>
      <c r="P213" s="185">
        <f>O213*H213</f>
        <v>0</v>
      </c>
      <c r="Q213" s="185">
        <v>0</v>
      </c>
      <c r="R213" s="185">
        <f>Q213*H213</f>
        <v>0</v>
      </c>
      <c r="S213" s="185">
        <v>0</v>
      </c>
      <c r="T213" s="186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7" t="s">
        <v>646</v>
      </c>
      <c r="AT213" s="187" t="s">
        <v>119</v>
      </c>
      <c r="AU213" s="187" t="s">
        <v>78</v>
      </c>
      <c r="AY213" s="20" t="s">
        <v>116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20" t="s">
        <v>76</v>
      </c>
      <c r="BK213" s="188">
        <f>ROUND(I213*H213,2)</f>
        <v>0</v>
      </c>
      <c r="BL213" s="20" t="s">
        <v>646</v>
      </c>
      <c r="BM213" s="187" t="s">
        <v>1264</v>
      </c>
    </row>
    <row r="214" spans="1:47" s="2" customFormat="1" ht="29.25">
      <c r="A214" s="37"/>
      <c r="B214" s="38"/>
      <c r="C214" s="39"/>
      <c r="D214" s="189" t="s">
        <v>126</v>
      </c>
      <c r="E214" s="39"/>
      <c r="F214" s="190" t="s">
        <v>1265</v>
      </c>
      <c r="G214" s="39"/>
      <c r="H214" s="39"/>
      <c r="I214" s="191"/>
      <c r="J214" s="39"/>
      <c r="K214" s="39"/>
      <c r="L214" s="42"/>
      <c r="M214" s="192"/>
      <c r="N214" s="193"/>
      <c r="O214" s="67"/>
      <c r="P214" s="67"/>
      <c r="Q214" s="67"/>
      <c r="R214" s="67"/>
      <c r="S214" s="67"/>
      <c r="T214" s="68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20" t="s">
        <v>126</v>
      </c>
      <c r="AU214" s="20" t="s">
        <v>78</v>
      </c>
    </row>
    <row r="215" spans="1:47" s="2" customFormat="1" ht="12">
      <c r="A215" s="37"/>
      <c r="B215" s="38"/>
      <c r="C215" s="39"/>
      <c r="D215" s="194" t="s">
        <v>127</v>
      </c>
      <c r="E215" s="39"/>
      <c r="F215" s="195" t="s">
        <v>1266</v>
      </c>
      <c r="G215" s="39"/>
      <c r="H215" s="39"/>
      <c r="I215" s="191"/>
      <c r="J215" s="39"/>
      <c r="K215" s="39"/>
      <c r="L215" s="42"/>
      <c r="M215" s="192"/>
      <c r="N215" s="193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20" t="s">
        <v>127</v>
      </c>
      <c r="AU215" s="20" t="s">
        <v>78</v>
      </c>
    </row>
    <row r="216" spans="2:51" s="13" customFormat="1" ht="12">
      <c r="B216" s="197"/>
      <c r="C216" s="198"/>
      <c r="D216" s="189" t="s">
        <v>174</v>
      </c>
      <c r="E216" s="199" t="s">
        <v>19</v>
      </c>
      <c r="F216" s="200" t="s">
        <v>1267</v>
      </c>
      <c r="G216" s="198"/>
      <c r="H216" s="201">
        <v>70</v>
      </c>
      <c r="I216" s="202"/>
      <c r="J216" s="198"/>
      <c r="K216" s="198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174</v>
      </c>
      <c r="AU216" s="207" t="s">
        <v>78</v>
      </c>
      <c r="AV216" s="13" t="s">
        <v>78</v>
      </c>
      <c r="AW216" s="13" t="s">
        <v>30</v>
      </c>
      <c r="AX216" s="13" t="s">
        <v>76</v>
      </c>
      <c r="AY216" s="207" t="s">
        <v>116</v>
      </c>
    </row>
    <row r="217" spans="1:65" s="2" customFormat="1" ht="24.2" customHeight="1">
      <c r="A217" s="37"/>
      <c r="B217" s="38"/>
      <c r="C217" s="222" t="s">
        <v>455</v>
      </c>
      <c r="D217" s="222" t="s">
        <v>358</v>
      </c>
      <c r="E217" s="223" t="s">
        <v>1268</v>
      </c>
      <c r="F217" s="224" t="s">
        <v>1269</v>
      </c>
      <c r="G217" s="225" t="s">
        <v>444</v>
      </c>
      <c r="H217" s="226">
        <v>86.25</v>
      </c>
      <c r="I217" s="227"/>
      <c r="J217" s="228">
        <f>ROUND(I217*H217,2)</f>
        <v>0</v>
      </c>
      <c r="K217" s="224" t="s">
        <v>123</v>
      </c>
      <c r="L217" s="229"/>
      <c r="M217" s="230" t="s">
        <v>19</v>
      </c>
      <c r="N217" s="231" t="s">
        <v>39</v>
      </c>
      <c r="O217" s="67"/>
      <c r="P217" s="185">
        <f>O217*H217</f>
        <v>0</v>
      </c>
      <c r="Q217" s="185">
        <v>0.00064</v>
      </c>
      <c r="R217" s="185">
        <f>Q217*H217</f>
        <v>0.055200000000000006</v>
      </c>
      <c r="S217" s="185">
        <v>0</v>
      </c>
      <c r="T217" s="18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87" t="s">
        <v>1083</v>
      </c>
      <c r="AT217" s="187" t="s">
        <v>358</v>
      </c>
      <c r="AU217" s="187" t="s">
        <v>78</v>
      </c>
      <c r="AY217" s="20" t="s">
        <v>116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20" t="s">
        <v>76</v>
      </c>
      <c r="BK217" s="188">
        <f>ROUND(I217*H217,2)</f>
        <v>0</v>
      </c>
      <c r="BL217" s="20" t="s">
        <v>1083</v>
      </c>
      <c r="BM217" s="187" t="s">
        <v>1270</v>
      </c>
    </row>
    <row r="218" spans="1:47" s="2" customFormat="1" ht="19.5">
      <c r="A218" s="37"/>
      <c r="B218" s="38"/>
      <c r="C218" s="39"/>
      <c r="D218" s="189" t="s">
        <v>126</v>
      </c>
      <c r="E218" s="39"/>
      <c r="F218" s="190" t="s">
        <v>1269</v>
      </c>
      <c r="G218" s="39"/>
      <c r="H218" s="39"/>
      <c r="I218" s="191"/>
      <c r="J218" s="39"/>
      <c r="K218" s="39"/>
      <c r="L218" s="42"/>
      <c r="M218" s="192"/>
      <c r="N218" s="193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126</v>
      </c>
      <c r="AU218" s="20" t="s">
        <v>78</v>
      </c>
    </row>
    <row r="219" spans="2:51" s="13" customFormat="1" ht="12">
      <c r="B219" s="197"/>
      <c r="C219" s="198"/>
      <c r="D219" s="189" t="s">
        <v>174</v>
      </c>
      <c r="E219" s="198"/>
      <c r="F219" s="200" t="s">
        <v>1271</v>
      </c>
      <c r="G219" s="198"/>
      <c r="H219" s="201">
        <v>86.25</v>
      </c>
      <c r="I219" s="202"/>
      <c r="J219" s="198"/>
      <c r="K219" s="198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174</v>
      </c>
      <c r="AU219" s="207" t="s">
        <v>78</v>
      </c>
      <c r="AV219" s="13" t="s">
        <v>78</v>
      </c>
      <c r="AW219" s="13" t="s">
        <v>4</v>
      </c>
      <c r="AX219" s="13" t="s">
        <v>76</v>
      </c>
      <c r="AY219" s="207" t="s">
        <v>116</v>
      </c>
    </row>
    <row r="220" spans="1:65" s="2" customFormat="1" ht="44.25" customHeight="1">
      <c r="A220" s="37"/>
      <c r="B220" s="38"/>
      <c r="C220" s="176" t="s">
        <v>463</v>
      </c>
      <c r="D220" s="176" t="s">
        <v>119</v>
      </c>
      <c r="E220" s="177" t="s">
        <v>1272</v>
      </c>
      <c r="F220" s="178" t="s">
        <v>1273</v>
      </c>
      <c r="G220" s="179" t="s">
        <v>444</v>
      </c>
      <c r="H220" s="180">
        <v>40</v>
      </c>
      <c r="I220" s="181"/>
      <c r="J220" s="182">
        <f>ROUND(I220*H220,2)</f>
        <v>0</v>
      </c>
      <c r="K220" s="178" t="s">
        <v>123</v>
      </c>
      <c r="L220" s="42"/>
      <c r="M220" s="183" t="s">
        <v>19</v>
      </c>
      <c r="N220" s="184" t="s">
        <v>39</v>
      </c>
      <c r="O220" s="67"/>
      <c r="P220" s="185">
        <f>O220*H220</f>
        <v>0</v>
      </c>
      <c r="Q220" s="185">
        <v>0</v>
      </c>
      <c r="R220" s="185">
        <f>Q220*H220</f>
        <v>0</v>
      </c>
      <c r="S220" s="185">
        <v>0.00042</v>
      </c>
      <c r="T220" s="186">
        <f>S220*H220</f>
        <v>0.016800000000000002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7" t="s">
        <v>646</v>
      </c>
      <c r="AT220" s="187" t="s">
        <v>119</v>
      </c>
      <c r="AU220" s="187" t="s">
        <v>78</v>
      </c>
      <c r="AY220" s="20" t="s">
        <v>116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20" t="s">
        <v>76</v>
      </c>
      <c r="BK220" s="188">
        <f>ROUND(I220*H220,2)</f>
        <v>0</v>
      </c>
      <c r="BL220" s="20" t="s">
        <v>646</v>
      </c>
      <c r="BM220" s="187" t="s">
        <v>1274</v>
      </c>
    </row>
    <row r="221" spans="1:47" s="2" customFormat="1" ht="29.25">
      <c r="A221" s="37"/>
      <c r="B221" s="38"/>
      <c r="C221" s="39"/>
      <c r="D221" s="189" t="s">
        <v>126</v>
      </c>
      <c r="E221" s="39"/>
      <c r="F221" s="190" t="s">
        <v>1275</v>
      </c>
      <c r="G221" s="39"/>
      <c r="H221" s="39"/>
      <c r="I221" s="191"/>
      <c r="J221" s="39"/>
      <c r="K221" s="39"/>
      <c r="L221" s="42"/>
      <c r="M221" s="192"/>
      <c r="N221" s="193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20" t="s">
        <v>126</v>
      </c>
      <c r="AU221" s="20" t="s">
        <v>78</v>
      </c>
    </row>
    <row r="222" spans="1:47" s="2" customFormat="1" ht="12">
      <c r="A222" s="37"/>
      <c r="B222" s="38"/>
      <c r="C222" s="39"/>
      <c r="D222" s="194" t="s">
        <v>127</v>
      </c>
      <c r="E222" s="39"/>
      <c r="F222" s="195" t="s">
        <v>1276</v>
      </c>
      <c r="G222" s="39"/>
      <c r="H222" s="39"/>
      <c r="I222" s="191"/>
      <c r="J222" s="39"/>
      <c r="K222" s="39"/>
      <c r="L222" s="42"/>
      <c r="M222" s="192"/>
      <c r="N222" s="193"/>
      <c r="O222" s="67"/>
      <c r="P222" s="67"/>
      <c r="Q222" s="67"/>
      <c r="R222" s="67"/>
      <c r="S222" s="67"/>
      <c r="T222" s="6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20" t="s">
        <v>127</v>
      </c>
      <c r="AU222" s="20" t="s">
        <v>78</v>
      </c>
    </row>
    <row r="223" spans="2:63" s="12" customFormat="1" ht="22.7" customHeight="1">
      <c r="B223" s="160"/>
      <c r="C223" s="161"/>
      <c r="D223" s="162" t="s">
        <v>67</v>
      </c>
      <c r="E223" s="174" t="s">
        <v>1277</v>
      </c>
      <c r="F223" s="174" t="s">
        <v>1278</v>
      </c>
      <c r="G223" s="161"/>
      <c r="H223" s="161"/>
      <c r="I223" s="164"/>
      <c r="J223" s="175">
        <f>BK223</f>
        <v>0</v>
      </c>
      <c r="K223" s="161"/>
      <c r="L223" s="166"/>
      <c r="M223" s="167"/>
      <c r="N223" s="168"/>
      <c r="O223" s="168"/>
      <c r="P223" s="169">
        <f>SUM(P224:P265)</f>
        <v>0</v>
      </c>
      <c r="Q223" s="168"/>
      <c r="R223" s="169">
        <f>SUM(R224:R265)</f>
        <v>9.0036554</v>
      </c>
      <c r="S223" s="168"/>
      <c r="T223" s="170">
        <f>SUM(T224:T265)</f>
        <v>0</v>
      </c>
      <c r="AR223" s="171" t="s">
        <v>135</v>
      </c>
      <c r="AT223" s="172" t="s">
        <v>67</v>
      </c>
      <c r="AU223" s="172" t="s">
        <v>76</v>
      </c>
      <c r="AY223" s="171" t="s">
        <v>116</v>
      </c>
      <c r="BK223" s="173">
        <f>SUM(BK224:BK265)</f>
        <v>0</v>
      </c>
    </row>
    <row r="224" spans="1:65" s="2" customFormat="1" ht="24.2" customHeight="1">
      <c r="A224" s="37"/>
      <c r="B224" s="38"/>
      <c r="C224" s="176" t="s">
        <v>469</v>
      </c>
      <c r="D224" s="176" t="s">
        <v>119</v>
      </c>
      <c r="E224" s="177" t="s">
        <v>1279</v>
      </c>
      <c r="F224" s="178" t="s">
        <v>1280</v>
      </c>
      <c r="G224" s="179" t="s">
        <v>258</v>
      </c>
      <c r="H224" s="180">
        <v>0.24</v>
      </c>
      <c r="I224" s="181"/>
      <c r="J224" s="182">
        <f>ROUND(I224*H224,2)</f>
        <v>0</v>
      </c>
      <c r="K224" s="178" t="s">
        <v>123</v>
      </c>
      <c r="L224" s="42"/>
      <c r="M224" s="183" t="s">
        <v>19</v>
      </c>
      <c r="N224" s="184" t="s">
        <v>39</v>
      </c>
      <c r="O224" s="67"/>
      <c r="P224" s="185">
        <f>O224*H224</f>
        <v>0</v>
      </c>
      <c r="Q224" s="185">
        <v>0</v>
      </c>
      <c r="R224" s="185">
        <f>Q224*H224</f>
        <v>0</v>
      </c>
      <c r="S224" s="185">
        <v>0</v>
      </c>
      <c r="T224" s="18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7" t="s">
        <v>646</v>
      </c>
      <c r="AT224" s="187" t="s">
        <v>119</v>
      </c>
      <c r="AU224" s="187" t="s">
        <v>78</v>
      </c>
      <c r="AY224" s="20" t="s">
        <v>116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20" t="s">
        <v>76</v>
      </c>
      <c r="BK224" s="188">
        <f>ROUND(I224*H224,2)</f>
        <v>0</v>
      </c>
      <c r="BL224" s="20" t="s">
        <v>646</v>
      </c>
      <c r="BM224" s="187" t="s">
        <v>1281</v>
      </c>
    </row>
    <row r="225" spans="1:47" s="2" customFormat="1" ht="39">
      <c r="A225" s="37"/>
      <c r="B225" s="38"/>
      <c r="C225" s="39"/>
      <c r="D225" s="189" t="s">
        <v>126</v>
      </c>
      <c r="E225" s="39"/>
      <c r="F225" s="190" t="s">
        <v>1282</v>
      </c>
      <c r="G225" s="39"/>
      <c r="H225" s="39"/>
      <c r="I225" s="191"/>
      <c r="J225" s="39"/>
      <c r="K225" s="39"/>
      <c r="L225" s="42"/>
      <c r="M225" s="192"/>
      <c r="N225" s="193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20" t="s">
        <v>126</v>
      </c>
      <c r="AU225" s="20" t="s">
        <v>78</v>
      </c>
    </row>
    <row r="226" spans="1:47" s="2" customFormat="1" ht="12">
      <c r="A226" s="37"/>
      <c r="B226" s="38"/>
      <c r="C226" s="39"/>
      <c r="D226" s="194" t="s">
        <v>127</v>
      </c>
      <c r="E226" s="39"/>
      <c r="F226" s="195" t="s">
        <v>1283</v>
      </c>
      <c r="G226" s="39"/>
      <c r="H226" s="39"/>
      <c r="I226" s="191"/>
      <c r="J226" s="39"/>
      <c r="K226" s="39"/>
      <c r="L226" s="42"/>
      <c r="M226" s="192"/>
      <c r="N226" s="193"/>
      <c r="O226" s="67"/>
      <c r="P226" s="67"/>
      <c r="Q226" s="67"/>
      <c r="R226" s="67"/>
      <c r="S226" s="67"/>
      <c r="T226" s="68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20" t="s">
        <v>127</v>
      </c>
      <c r="AU226" s="20" t="s">
        <v>78</v>
      </c>
    </row>
    <row r="227" spans="2:51" s="13" customFormat="1" ht="12">
      <c r="B227" s="197"/>
      <c r="C227" s="198"/>
      <c r="D227" s="189" t="s">
        <v>174</v>
      </c>
      <c r="E227" s="199" t="s">
        <v>19</v>
      </c>
      <c r="F227" s="200" t="s">
        <v>1284</v>
      </c>
      <c r="G227" s="198"/>
      <c r="H227" s="201">
        <v>0.24</v>
      </c>
      <c r="I227" s="202"/>
      <c r="J227" s="198"/>
      <c r="K227" s="198"/>
      <c r="L227" s="203"/>
      <c r="M227" s="204"/>
      <c r="N227" s="205"/>
      <c r="O227" s="205"/>
      <c r="P227" s="205"/>
      <c r="Q227" s="205"/>
      <c r="R227" s="205"/>
      <c r="S227" s="205"/>
      <c r="T227" s="206"/>
      <c r="AT227" s="207" t="s">
        <v>174</v>
      </c>
      <c r="AU227" s="207" t="s">
        <v>78</v>
      </c>
      <c r="AV227" s="13" t="s">
        <v>78</v>
      </c>
      <c r="AW227" s="13" t="s">
        <v>30</v>
      </c>
      <c r="AX227" s="13" t="s">
        <v>76</v>
      </c>
      <c r="AY227" s="207" t="s">
        <v>116</v>
      </c>
    </row>
    <row r="228" spans="1:65" s="2" customFormat="1" ht="24.2" customHeight="1">
      <c r="A228" s="37"/>
      <c r="B228" s="38"/>
      <c r="C228" s="176" t="s">
        <v>478</v>
      </c>
      <c r="D228" s="176" t="s">
        <v>119</v>
      </c>
      <c r="E228" s="177" t="s">
        <v>1285</v>
      </c>
      <c r="F228" s="178" t="s">
        <v>1286</v>
      </c>
      <c r="G228" s="179" t="s">
        <v>258</v>
      </c>
      <c r="H228" s="180">
        <v>0.27</v>
      </c>
      <c r="I228" s="181"/>
      <c r="J228" s="182">
        <f>ROUND(I228*H228,2)</f>
        <v>0</v>
      </c>
      <c r="K228" s="178" t="s">
        <v>123</v>
      </c>
      <c r="L228" s="42"/>
      <c r="M228" s="183" t="s">
        <v>19</v>
      </c>
      <c r="N228" s="184" t="s">
        <v>39</v>
      </c>
      <c r="O228" s="67"/>
      <c r="P228" s="185">
        <f>O228*H228</f>
        <v>0</v>
      </c>
      <c r="Q228" s="185">
        <v>2.30102</v>
      </c>
      <c r="R228" s="185">
        <f>Q228*H228</f>
        <v>0.6212754</v>
      </c>
      <c r="S228" s="185">
        <v>0</v>
      </c>
      <c r="T228" s="18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7" t="s">
        <v>646</v>
      </c>
      <c r="AT228" s="187" t="s">
        <v>119</v>
      </c>
      <c r="AU228" s="187" t="s">
        <v>78</v>
      </c>
      <c r="AY228" s="20" t="s">
        <v>116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20" t="s">
        <v>76</v>
      </c>
      <c r="BK228" s="188">
        <f>ROUND(I228*H228,2)</f>
        <v>0</v>
      </c>
      <c r="BL228" s="20" t="s">
        <v>646</v>
      </c>
      <c r="BM228" s="187" t="s">
        <v>1287</v>
      </c>
    </row>
    <row r="229" spans="1:47" s="2" customFormat="1" ht="19.5">
      <c r="A229" s="37"/>
      <c r="B229" s="38"/>
      <c r="C229" s="39"/>
      <c r="D229" s="189" t="s">
        <v>126</v>
      </c>
      <c r="E229" s="39"/>
      <c r="F229" s="190" t="s">
        <v>1288</v>
      </c>
      <c r="G229" s="39"/>
      <c r="H229" s="39"/>
      <c r="I229" s="191"/>
      <c r="J229" s="39"/>
      <c r="K229" s="39"/>
      <c r="L229" s="42"/>
      <c r="M229" s="192"/>
      <c r="N229" s="193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20" t="s">
        <v>126</v>
      </c>
      <c r="AU229" s="20" t="s">
        <v>78</v>
      </c>
    </row>
    <row r="230" spans="1:47" s="2" customFormat="1" ht="12">
      <c r="A230" s="37"/>
      <c r="B230" s="38"/>
      <c r="C230" s="39"/>
      <c r="D230" s="194" t="s">
        <v>127</v>
      </c>
      <c r="E230" s="39"/>
      <c r="F230" s="195" t="s">
        <v>1289</v>
      </c>
      <c r="G230" s="39"/>
      <c r="H230" s="39"/>
      <c r="I230" s="191"/>
      <c r="J230" s="39"/>
      <c r="K230" s="39"/>
      <c r="L230" s="42"/>
      <c r="M230" s="192"/>
      <c r="N230" s="193"/>
      <c r="O230" s="67"/>
      <c r="P230" s="67"/>
      <c r="Q230" s="67"/>
      <c r="R230" s="67"/>
      <c r="S230" s="67"/>
      <c r="T230" s="68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20" t="s">
        <v>127</v>
      </c>
      <c r="AU230" s="20" t="s">
        <v>78</v>
      </c>
    </row>
    <row r="231" spans="2:51" s="13" customFormat="1" ht="12">
      <c r="B231" s="197"/>
      <c r="C231" s="198"/>
      <c r="D231" s="189" t="s">
        <v>174</v>
      </c>
      <c r="E231" s="199" t="s">
        <v>19</v>
      </c>
      <c r="F231" s="200" t="s">
        <v>1290</v>
      </c>
      <c r="G231" s="198"/>
      <c r="H231" s="201">
        <v>0.27</v>
      </c>
      <c r="I231" s="202"/>
      <c r="J231" s="198"/>
      <c r="K231" s="198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174</v>
      </c>
      <c r="AU231" s="207" t="s">
        <v>78</v>
      </c>
      <c r="AV231" s="13" t="s">
        <v>78</v>
      </c>
      <c r="AW231" s="13" t="s">
        <v>30</v>
      </c>
      <c r="AX231" s="13" t="s">
        <v>76</v>
      </c>
      <c r="AY231" s="207" t="s">
        <v>116</v>
      </c>
    </row>
    <row r="232" spans="1:65" s="2" customFormat="1" ht="16.5" customHeight="1">
      <c r="A232" s="37"/>
      <c r="B232" s="38"/>
      <c r="C232" s="222" t="s">
        <v>484</v>
      </c>
      <c r="D232" s="222" t="s">
        <v>358</v>
      </c>
      <c r="E232" s="223" t="s">
        <v>1291</v>
      </c>
      <c r="F232" s="224" t="s">
        <v>1292</v>
      </c>
      <c r="G232" s="225" t="s">
        <v>258</v>
      </c>
      <c r="H232" s="226">
        <v>0.27</v>
      </c>
      <c r="I232" s="227"/>
      <c r="J232" s="228">
        <f>ROUND(I232*H232,2)</f>
        <v>0</v>
      </c>
      <c r="K232" s="224" t="s">
        <v>123</v>
      </c>
      <c r="L232" s="229"/>
      <c r="M232" s="230" t="s">
        <v>19</v>
      </c>
      <c r="N232" s="231" t="s">
        <v>39</v>
      </c>
      <c r="O232" s="67"/>
      <c r="P232" s="185">
        <f>O232*H232</f>
        <v>0</v>
      </c>
      <c r="Q232" s="185">
        <v>2.429</v>
      </c>
      <c r="R232" s="185">
        <f>Q232*H232</f>
        <v>0.65583</v>
      </c>
      <c r="S232" s="185">
        <v>0</v>
      </c>
      <c r="T232" s="186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87" t="s">
        <v>1083</v>
      </c>
      <c r="AT232" s="187" t="s">
        <v>358</v>
      </c>
      <c r="AU232" s="187" t="s">
        <v>78</v>
      </c>
      <c r="AY232" s="20" t="s">
        <v>116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20" t="s">
        <v>76</v>
      </c>
      <c r="BK232" s="188">
        <f>ROUND(I232*H232,2)</f>
        <v>0</v>
      </c>
      <c r="BL232" s="20" t="s">
        <v>1083</v>
      </c>
      <c r="BM232" s="187" t="s">
        <v>1293</v>
      </c>
    </row>
    <row r="233" spans="1:47" s="2" customFormat="1" ht="12">
      <c r="A233" s="37"/>
      <c r="B233" s="38"/>
      <c r="C233" s="39"/>
      <c r="D233" s="189" t="s">
        <v>126</v>
      </c>
      <c r="E233" s="39"/>
      <c r="F233" s="190" t="s">
        <v>1292</v>
      </c>
      <c r="G233" s="39"/>
      <c r="H233" s="39"/>
      <c r="I233" s="191"/>
      <c r="J233" s="39"/>
      <c r="K233" s="39"/>
      <c r="L233" s="42"/>
      <c r="M233" s="192"/>
      <c r="N233" s="193"/>
      <c r="O233" s="67"/>
      <c r="P233" s="67"/>
      <c r="Q233" s="67"/>
      <c r="R233" s="67"/>
      <c r="S233" s="67"/>
      <c r="T233" s="68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20" t="s">
        <v>126</v>
      </c>
      <c r="AU233" s="20" t="s">
        <v>78</v>
      </c>
    </row>
    <row r="234" spans="2:51" s="13" customFormat="1" ht="12">
      <c r="B234" s="197"/>
      <c r="C234" s="198"/>
      <c r="D234" s="189" t="s">
        <v>174</v>
      </c>
      <c r="E234" s="199" t="s">
        <v>19</v>
      </c>
      <c r="F234" s="200" t="s">
        <v>1290</v>
      </c>
      <c r="G234" s="198"/>
      <c r="H234" s="201">
        <v>0.27</v>
      </c>
      <c r="I234" s="202"/>
      <c r="J234" s="198"/>
      <c r="K234" s="198"/>
      <c r="L234" s="203"/>
      <c r="M234" s="204"/>
      <c r="N234" s="205"/>
      <c r="O234" s="205"/>
      <c r="P234" s="205"/>
      <c r="Q234" s="205"/>
      <c r="R234" s="205"/>
      <c r="S234" s="205"/>
      <c r="T234" s="206"/>
      <c r="AT234" s="207" t="s">
        <v>174</v>
      </c>
      <c r="AU234" s="207" t="s">
        <v>78</v>
      </c>
      <c r="AV234" s="13" t="s">
        <v>78</v>
      </c>
      <c r="AW234" s="13" t="s">
        <v>30</v>
      </c>
      <c r="AX234" s="13" t="s">
        <v>76</v>
      </c>
      <c r="AY234" s="207" t="s">
        <v>116</v>
      </c>
    </row>
    <row r="235" spans="1:65" s="2" customFormat="1" ht="24.2" customHeight="1">
      <c r="A235" s="37"/>
      <c r="B235" s="38"/>
      <c r="C235" s="222" t="s">
        <v>492</v>
      </c>
      <c r="D235" s="222" t="s">
        <v>358</v>
      </c>
      <c r="E235" s="223" t="s">
        <v>1294</v>
      </c>
      <c r="F235" s="224" t="s">
        <v>1295</v>
      </c>
      <c r="G235" s="225" t="s">
        <v>444</v>
      </c>
      <c r="H235" s="226">
        <v>5</v>
      </c>
      <c r="I235" s="227"/>
      <c r="J235" s="228">
        <f>ROUND(I235*H235,2)</f>
        <v>0</v>
      </c>
      <c r="K235" s="224" t="s">
        <v>123</v>
      </c>
      <c r="L235" s="229"/>
      <c r="M235" s="230" t="s">
        <v>19</v>
      </c>
      <c r="N235" s="231" t="s">
        <v>39</v>
      </c>
      <c r="O235" s="67"/>
      <c r="P235" s="185">
        <f>O235*H235</f>
        <v>0</v>
      </c>
      <c r="Q235" s="185">
        <v>0.00019</v>
      </c>
      <c r="R235" s="185">
        <f>Q235*H235</f>
        <v>0.0009500000000000001</v>
      </c>
      <c r="S235" s="185">
        <v>0</v>
      </c>
      <c r="T235" s="186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7" t="s">
        <v>1083</v>
      </c>
      <c r="AT235" s="187" t="s">
        <v>358</v>
      </c>
      <c r="AU235" s="187" t="s">
        <v>78</v>
      </c>
      <c r="AY235" s="20" t="s">
        <v>116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20" t="s">
        <v>76</v>
      </c>
      <c r="BK235" s="188">
        <f>ROUND(I235*H235,2)</f>
        <v>0</v>
      </c>
      <c r="BL235" s="20" t="s">
        <v>1083</v>
      </c>
      <c r="BM235" s="187" t="s">
        <v>1296</v>
      </c>
    </row>
    <row r="236" spans="1:47" s="2" customFormat="1" ht="19.5">
      <c r="A236" s="37"/>
      <c r="B236" s="38"/>
      <c r="C236" s="39"/>
      <c r="D236" s="189" t="s">
        <v>126</v>
      </c>
      <c r="E236" s="39"/>
      <c r="F236" s="190" t="s">
        <v>1295</v>
      </c>
      <c r="G236" s="39"/>
      <c r="H236" s="39"/>
      <c r="I236" s="191"/>
      <c r="J236" s="39"/>
      <c r="K236" s="39"/>
      <c r="L236" s="42"/>
      <c r="M236" s="192"/>
      <c r="N236" s="193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20" t="s">
        <v>126</v>
      </c>
      <c r="AU236" s="20" t="s">
        <v>78</v>
      </c>
    </row>
    <row r="237" spans="1:65" s="2" customFormat="1" ht="24.2" customHeight="1">
      <c r="A237" s="37"/>
      <c r="B237" s="38"/>
      <c r="C237" s="176" t="s">
        <v>499</v>
      </c>
      <c r="D237" s="176" t="s">
        <v>119</v>
      </c>
      <c r="E237" s="177" t="s">
        <v>1297</v>
      </c>
      <c r="F237" s="178" t="s">
        <v>1298</v>
      </c>
      <c r="G237" s="179" t="s">
        <v>444</v>
      </c>
      <c r="H237" s="180">
        <v>45</v>
      </c>
      <c r="I237" s="181"/>
      <c r="J237" s="182">
        <f>ROUND(I237*H237,2)</f>
        <v>0</v>
      </c>
      <c r="K237" s="178" t="s">
        <v>123</v>
      </c>
      <c r="L237" s="42"/>
      <c r="M237" s="183" t="s">
        <v>19</v>
      </c>
      <c r="N237" s="184" t="s">
        <v>39</v>
      </c>
      <c r="O237" s="67"/>
      <c r="P237" s="185">
        <f>O237*H237</f>
        <v>0</v>
      </c>
      <c r="Q237" s="185">
        <v>0</v>
      </c>
      <c r="R237" s="185">
        <f>Q237*H237</f>
        <v>0</v>
      </c>
      <c r="S237" s="185">
        <v>0</v>
      </c>
      <c r="T237" s="18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7" t="s">
        <v>646</v>
      </c>
      <c r="AT237" s="187" t="s">
        <v>119</v>
      </c>
      <c r="AU237" s="187" t="s">
        <v>78</v>
      </c>
      <c r="AY237" s="20" t="s">
        <v>116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20" t="s">
        <v>76</v>
      </c>
      <c r="BK237" s="188">
        <f>ROUND(I237*H237,2)</f>
        <v>0</v>
      </c>
      <c r="BL237" s="20" t="s">
        <v>646</v>
      </c>
      <c r="BM237" s="187" t="s">
        <v>1299</v>
      </c>
    </row>
    <row r="238" spans="1:47" s="2" customFormat="1" ht="39">
      <c r="A238" s="37"/>
      <c r="B238" s="38"/>
      <c r="C238" s="39"/>
      <c r="D238" s="189" t="s">
        <v>126</v>
      </c>
      <c r="E238" s="39"/>
      <c r="F238" s="190" t="s">
        <v>1300</v>
      </c>
      <c r="G238" s="39"/>
      <c r="H238" s="39"/>
      <c r="I238" s="191"/>
      <c r="J238" s="39"/>
      <c r="K238" s="39"/>
      <c r="L238" s="42"/>
      <c r="M238" s="192"/>
      <c r="N238" s="193"/>
      <c r="O238" s="67"/>
      <c r="P238" s="67"/>
      <c r="Q238" s="67"/>
      <c r="R238" s="67"/>
      <c r="S238" s="67"/>
      <c r="T238" s="68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20" t="s">
        <v>126</v>
      </c>
      <c r="AU238" s="20" t="s">
        <v>78</v>
      </c>
    </row>
    <row r="239" spans="1:47" s="2" customFormat="1" ht="12">
      <c r="A239" s="37"/>
      <c r="B239" s="38"/>
      <c r="C239" s="39"/>
      <c r="D239" s="194" t="s">
        <v>127</v>
      </c>
      <c r="E239" s="39"/>
      <c r="F239" s="195" t="s">
        <v>1301</v>
      </c>
      <c r="G239" s="39"/>
      <c r="H239" s="39"/>
      <c r="I239" s="191"/>
      <c r="J239" s="39"/>
      <c r="K239" s="39"/>
      <c r="L239" s="42"/>
      <c r="M239" s="192"/>
      <c r="N239" s="193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20" t="s">
        <v>127</v>
      </c>
      <c r="AU239" s="20" t="s">
        <v>78</v>
      </c>
    </row>
    <row r="240" spans="1:65" s="2" customFormat="1" ht="24.2" customHeight="1">
      <c r="A240" s="37"/>
      <c r="B240" s="38"/>
      <c r="C240" s="176" t="s">
        <v>506</v>
      </c>
      <c r="D240" s="176" t="s">
        <v>119</v>
      </c>
      <c r="E240" s="177" t="s">
        <v>1302</v>
      </c>
      <c r="F240" s="178" t="s">
        <v>1303</v>
      </c>
      <c r="G240" s="179" t="s">
        <v>444</v>
      </c>
      <c r="H240" s="180">
        <v>45</v>
      </c>
      <c r="I240" s="181"/>
      <c r="J240" s="182">
        <f>ROUND(I240*H240,2)</f>
        <v>0</v>
      </c>
      <c r="K240" s="178" t="s">
        <v>123</v>
      </c>
      <c r="L240" s="42"/>
      <c r="M240" s="183" t="s">
        <v>19</v>
      </c>
      <c r="N240" s="184" t="s">
        <v>39</v>
      </c>
      <c r="O240" s="67"/>
      <c r="P240" s="185">
        <f>O240*H240</f>
        <v>0</v>
      </c>
      <c r="Q240" s="185">
        <v>0</v>
      </c>
      <c r="R240" s="185">
        <f>Q240*H240</f>
        <v>0</v>
      </c>
      <c r="S240" s="185">
        <v>0</v>
      </c>
      <c r="T240" s="186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87" t="s">
        <v>646</v>
      </c>
      <c r="AT240" s="187" t="s">
        <v>119</v>
      </c>
      <c r="AU240" s="187" t="s">
        <v>78</v>
      </c>
      <c r="AY240" s="20" t="s">
        <v>116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20" t="s">
        <v>76</v>
      </c>
      <c r="BK240" s="188">
        <f>ROUND(I240*H240,2)</f>
        <v>0</v>
      </c>
      <c r="BL240" s="20" t="s">
        <v>646</v>
      </c>
      <c r="BM240" s="187" t="s">
        <v>1304</v>
      </c>
    </row>
    <row r="241" spans="1:47" s="2" customFormat="1" ht="29.25">
      <c r="A241" s="37"/>
      <c r="B241" s="38"/>
      <c r="C241" s="39"/>
      <c r="D241" s="189" t="s">
        <v>126</v>
      </c>
      <c r="E241" s="39"/>
      <c r="F241" s="190" t="s">
        <v>1305</v>
      </c>
      <c r="G241" s="39"/>
      <c r="H241" s="39"/>
      <c r="I241" s="191"/>
      <c r="J241" s="39"/>
      <c r="K241" s="39"/>
      <c r="L241" s="42"/>
      <c r="M241" s="192"/>
      <c r="N241" s="193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20" t="s">
        <v>126</v>
      </c>
      <c r="AU241" s="20" t="s">
        <v>78</v>
      </c>
    </row>
    <row r="242" spans="1:47" s="2" customFormat="1" ht="12">
      <c r="A242" s="37"/>
      <c r="B242" s="38"/>
      <c r="C242" s="39"/>
      <c r="D242" s="194" t="s">
        <v>127</v>
      </c>
      <c r="E242" s="39"/>
      <c r="F242" s="195" t="s">
        <v>1306</v>
      </c>
      <c r="G242" s="39"/>
      <c r="H242" s="39"/>
      <c r="I242" s="191"/>
      <c r="J242" s="39"/>
      <c r="K242" s="39"/>
      <c r="L242" s="42"/>
      <c r="M242" s="192"/>
      <c r="N242" s="193"/>
      <c r="O242" s="67"/>
      <c r="P242" s="67"/>
      <c r="Q242" s="67"/>
      <c r="R242" s="67"/>
      <c r="S242" s="67"/>
      <c r="T242" s="68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20" t="s">
        <v>127</v>
      </c>
      <c r="AU242" s="20" t="s">
        <v>78</v>
      </c>
    </row>
    <row r="243" spans="1:65" s="2" customFormat="1" ht="16.5" customHeight="1">
      <c r="A243" s="37"/>
      <c r="B243" s="38"/>
      <c r="C243" s="222" t="s">
        <v>513</v>
      </c>
      <c r="D243" s="222" t="s">
        <v>358</v>
      </c>
      <c r="E243" s="223" t="s">
        <v>1307</v>
      </c>
      <c r="F243" s="224" t="s">
        <v>1308</v>
      </c>
      <c r="G243" s="225" t="s">
        <v>329</v>
      </c>
      <c r="H243" s="226">
        <v>6.93</v>
      </c>
      <c r="I243" s="227"/>
      <c r="J243" s="228">
        <f>ROUND(I243*H243,2)</f>
        <v>0</v>
      </c>
      <c r="K243" s="224" t="s">
        <v>123</v>
      </c>
      <c r="L243" s="229"/>
      <c r="M243" s="230" t="s">
        <v>19</v>
      </c>
      <c r="N243" s="231" t="s">
        <v>39</v>
      </c>
      <c r="O243" s="67"/>
      <c r="P243" s="185">
        <f>O243*H243</f>
        <v>0</v>
      </c>
      <c r="Q243" s="185">
        <v>1</v>
      </c>
      <c r="R243" s="185">
        <f>Q243*H243</f>
        <v>6.93</v>
      </c>
      <c r="S243" s="185">
        <v>0</v>
      </c>
      <c r="T243" s="18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7" t="s">
        <v>1083</v>
      </c>
      <c r="AT243" s="187" t="s">
        <v>358</v>
      </c>
      <c r="AU243" s="187" t="s">
        <v>78</v>
      </c>
      <c r="AY243" s="20" t="s">
        <v>116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20" t="s">
        <v>76</v>
      </c>
      <c r="BK243" s="188">
        <f>ROUND(I243*H243,2)</f>
        <v>0</v>
      </c>
      <c r="BL243" s="20" t="s">
        <v>1083</v>
      </c>
      <c r="BM243" s="187" t="s">
        <v>1309</v>
      </c>
    </row>
    <row r="244" spans="1:47" s="2" customFormat="1" ht="12">
      <c r="A244" s="37"/>
      <c r="B244" s="38"/>
      <c r="C244" s="39"/>
      <c r="D244" s="189" t="s">
        <v>126</v>
      </c>
      <c r="E244" s="39"/>
      <c r="F244" s="190" t="s">
        <v>1308</v>
      </c>
      <c r="G244" s="39"/>
      <c r="H244" s="39"/>
      <c r="I244" s="191"/>
      <c r="J244" s="39"/>
      <c r="K244" s="39"/>
      <c r="L244" s="42"/>
      <c r="M244" s="192"/>
      <c r="N244" s="193"/>
      <c r="O244" s="67"/>
      <c r="P244" s="67"/>
      <c r="Q244" s="67"/>
      <c r="R244" s="67"/>
      <c r="S244" s="67"/>
      <c r="T244" s="68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20" t="s">
        <v>126</v>
      </c>
      <c r="AU244" s="20" t="s">
        <v>78</v>
      </c>
    </row>
    <row r="245" spans="2:51" s="13" customFormat="1" ht="12">
      <c r="B245" s="197"/>
      <c r="C245" s="198"/>
      <c r="D245" s="189" t="s">
        <v>174</v>
      </c>
      <c r="E245" s="199" t="s">
        <v>19</v>
      </c>
      <c r="F245" s="200" t="s">
        <v>1310</v>
      </c>
      <c r="G245" s="198"/>
      <c r="H245" s="201">
        <v>6.93</v>
      </c>
      <c r="I245" s="202"/>
      <c r="J245" s="198"/>
      <c r="K245" s="198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174</v>
      </c>
      <c r="AU245" s="207" t="s">
        <v>78</v>
      </c>
      <c r="AV245" s="13" t="s">
        <v>78</v>
      </c>
      <c r="AW245" s="13" t="s">
        <v>30</v>
      </c>
      <c r="AX245" s="13" t="s">
        <v>76</v>
      </c>
      <c r="AY245" s="207" t="s">
        <v>116</v>
      </c>
    </row>
    <row r="246" spans="1:65" s="2" customFormat="1" ht="16.5" customHeight="1">
      <c r="A246" s="37"/>
      <c r="B246" s="38"/>
      <c r="C246" s="222" t="s">
        <v>518</v>
      </c>
      <c r="D246" s="222" t="s">
        <v>358</v>
      </c>
      <c r="E246" s="223" t="s">
        <v>1311</v>
      </c>
      <c r="F246" s="224" t="s">
        <v>1312</v>
      </c>
      <c r="G246" s="225" t="s">
        <v>444</v>
      </c>
      <c r="H246" s="226">
        <v>45</v>
      </c>
      <c r="I246" s="227"/>
      <c r="J246" s="228">
        <f>ROUND(I246*H246,2)</f>
        <v>0</v>
      </c>
      <c r="K246" s="224" t="s">
        <v>123</v>
      </c>
      <c r="L246" s="229"/>
      <c r="M246" s="230" t="s">
        <v>19</v>
      </c>
      <c r="N246" s="231" t="s">
        <v>39</v>
      </c>
      <c r="O246" s="67"/>
      <c r="P246" s="185">
        <f>O246*H246</f>
        <v>0</v>
      </c>
      <c r="Q246" s="185">
        <v>0.0176</v>
      </c>
      <c r="R246" s="185">
        <f>Q246*H246</f>
        <v>0.792</v>
      </c>
      <c r="S246" s="185">
        <v>0</v>
      </c>
      <c r="T246" s="18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7" t="s">
        <v>1083</v>
      </c>
      <c r="AT246" s="187" t="s">
        <v>358</v>
      </c>
      <c r="AU246" s="187" t="s">
        <v>78</v>
      </c>
      <c r="AY246" s="20" t="s">
        <v>116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20" t="s">
        <v>76</v>
      </c>
      <c r="BK246" s="188">
        <f>ROUND(I246*H246,2)</f>
        <v>0</v>
      </c>
      <c r="BL246" s="20" t="s">
        <v>1083</v>
      </c>
      <c r="BM246" s="187" t="s">
        <v>1313</v>
      </c>
    </row>
    <row r="247" spans="1:47" s="2" customFormat="1" ht="12">
      <c r="A247" s="37"/>
      <c r="B247" s="38"/>
      <c r="C247" s="39"/>
      <c r="D247" s="189" t="s">
        <v>126</v>
      </c>
      <c r="E247" s="39"/>
      <c r="F247" s="190" t="s">
        <v>1312</v>
      </c>
      <c r="G247" s="39"/>
      <c r="H247" s="39"/>
      <c r="I247" s="191"/>
      <c r="J247" s="39"/>
      <c r="K247" s="39"/>
      <c r="L247" s="42"/>
      <c r="M247" s="192"/>
      <c r="N247" s="193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20" t="s">
        <v>126</v>
      </c>
      <c r="AU247" s="20" t="s">
        <v>78</v>
      </c>
    </row>
    <row r="248" spans="1:65" s="2" customFormat="1" ht="21.75" customHeight="1">
      <c r="A248" s="37"/>
      <c r="B248" s="38"/>
      <c r="C248" s="176" t="s">
        <v>525</v>
      </c>
      <c r="D248" s="176" t="s">
        <v>119</v>
      </c>
      <c r="E248" s="177" t="s">
        <v>1314</v>
      </c>
      <c r="F248" s="178" t="s">
        <v>1315</v>
      </c>
      <c r="G248" s="179" t="s">
        <v>444</v>
      </c>
      <c r="H248" s="180">
        <v>45</v>
      </c>
      <c r="I248" s="181"/>
      <c r="J248" s="182">
        <f>ROUND(I248*H248,2)</f>
        <v>0</v>
      </c>
      <c r="K248" s="178" t="s">
        <v>123</v>
      </c>
      <c r="L248" s="42"/>
      <c r="M248" s="183" t="s">
        <v>19</v>
      </c>
      <c r="N248" s="184" t="s">
        <v>39</v>
      </c>
      <c r="O248" s="67"/>
      <c r="P248" s="185">
        <f>O248*H248</f>
        <v>0</v>
      </c>
      <c r="Q248" s="185">
        <v>7E-05</v>
      </c>
      <c r="R248" s="185">
        <f>Q248*H248</f>
        <v>0.0031499999999999996</v>
      </c>
      <c r="S248" s="185">
        <v>0</v>
      </c>
      <c r="T248" s="18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7" t="s">
        <v>646</v>
      </c>
      <c r="AT248" s="187" t="s">
        <v>119</v>
      </c>
      <c r="AU248" s="187" t="s">
        <v>78</v>
      </c>
      <c r="AY248" s="20" t="s">
        <v>116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20" t="s">
        <v>76</v>
      </c>
      <c r="BK248" s="188">
        <f>ROUND(I248*H248,2)</f>
        <v>0</v>
      </c>
      <c r="BL248" s="20" t="s">
        <v>646</v>
      </c>
      <c r="BM248" s="187" t="s">
        <v>1316</v>
      </c>
    </row>
    <row r="249" spans="1:47" s="2" customFormat="1" ht="19.5">
      <c r="A249" s="37"/>
      <c r="B249" s="38"/>
      <c r="C249" s="39"/>
      <c r="D249" s="189" t="s">
        <v>126</v>
      </c>
      <c r="E249" s="39"/>
      <c r="F249" s="190" t="s">
        <v>1317</v>
      </c>
      <c r="G249" s="39"/>
      <c r="H249" s="39"/>
      <c r="I249" s="191"/>
      <c r="J249" s="39"/>
      <c r="K249" s="39"/>
      <c r="L249" s="42"/>
      <c r="M249" s="192"/>
      <c r="N249" s="193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20" t="s">
        <v>126</v>
      </c>
      <c r="AU249" s="20" t="s">
        <v>78</v>
      </c>
    </row>
    <row r="250" spans="1:47" s="2" customFormat="1" ht="12">
      <c r="A250" s="37"/>
      <c r="B250" s="38"/>
      <c r="C250" s="39"/>
      <c r="D250" s="194" t="s">
        <v>127</v>
      </c>
      <c r="E250" s="39"/>
      <c r="F250" s="195" t="s">
        <v>1318</v>
      </c>
      <c r="G250" s="39"/>
      <c r="H250" s="39"/>
      <c r="I250" s="191"/>
      <c r="J250" s="39"/>
      <c r="K250" s="39"/>
      <c r="L250" s="42"/>
      <c r="M250" s="192"/>
      <c r="N250" s="193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20" t="s">
        <v>127</v>
      </c>
      <c r="AU250" s="20" t="s">
        <v>78</v>
      </c>
    </row>
    <row r="251" spans="1:65" s="2" customFormat="1" ht="16.5" customHeight="1">
      <c r="A251" s="37"/>
      <c r="B251" s="38"/>
      <c r="C251" s="222" t="s">
        <v>529</v>
      </c>
      <c r="D251" s="222" t="s">
        <v>358</v>
      </c>
      <c r="E251" s="223" t="s">
        <v>1319</v>
      </c>
      <c r="F251" s="224" t="s">
        <v>1320</v>
      </c>
      <c r="G251" s="225" t="s">
        <v>444</v>
      </c>
      <c r="H251" s="226">
        <v>45</v>
      </c>
      <c r="I251" s="227"/>
      <c r="J251" s="228">
        <f>ROUND(I251*H251,2)</f>
        <v>0</v>
      </c>
      <c r="K251" s="224" t="s">
        <v>123</v>
      </c>
      <c r="L251" s="229"/>
      <c r="M251" s="230" t="s">
        <v>19</v>
      </c>
      <c r="N251" s="231" t="s">
        <v>39</v>
      </c>
      <c r="O251" s="67"/>
      <c r="P251" s="185">
        <f>O251*H251</f>
        <v>0</v>
      </c>
      <c r="Q251" s="185">
        <v>1E-05</v>
      </c>
      <c r="R251" s="185">
        <f>Q251*H251</f>
        <v>0.00045000000000000004</v>
      </c>
      <c r="S251" s="185">
        <v>0</v>
      </c>
      <c r="T251" s="186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87" t="s">
        <v>1083</v>
      </c>
      <c r="AT251" s="187" t="s">
        <v>358</v>
      </c>
      <c r="AU251" s="187" t="s">
        <v>78</v>
      </c>
      <c r="AY251" s="20" t="s">
        <v>116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20" t="s">
        <v>76</v>
      </c>
      <c r="BK251" s="188">
        <f>ROUND(I251*H251,2)</f>
        <v>0</v>
      </c>
      <c r="BL251" s="20" t="s">
        <v>1083</v>
      </c>
      <c r="BM251" s="187" t="s">
        <v>1321</v>
      </c>
    </row>
    <row r="252" spans="1:47" s="2" customFormat="1" ht="12">
      <c r="A252" s="37"/>
      <c r="B252" s="38"/>
      <c r="C252" s="39"/>
      <c r="D252" s="189" t="s">
        <v>126</v>
      </c>
      <c r="E252" s="39"/>
      <c r="F252" s="190" t="s">
        <v>1320</v>
      </c>
      <c r="G252" s="39"/>
      <c r="H252" s="39"/>
      <c r="I252" s="191"/>
      <c r="J252" s="39"/>
      <c r="K252" s="39"/>
      <c r="L252" s="42"/>
      <c r="M252" s="192"/>
      <c r="N252" s="193"/>
      <c r="O252" s="67"/>
      <c r="P252" s="67"/>
      <c r="Q252" s="67"/>
      <c r="R252" s="67"/>
      <c r="S252" s="67"/>
      <c r="T252" s="68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20" t="s">
        <v>126</v>
      </c>
      <c r="AU252" s="20" t="s">
        <v>78</v>
      </c>
    </row>
    <row r="253" spans="1:65" s="2" customFormat="1" ht="24.2" customHeight="1">
      <c r="A253" s="37"/>
      <c r="B253" s="38"/>
      <c r="C253" s="176" t="s">
        <v>536</v>
      </c>
      <c r="D253" s="176" t="s">
        <v>119</v>
      </c>
      <c r="E253" s="177" t="s">
        <v>1322</v>
      </c>
      <c r="F253" s="178" t="s">
        <v>1323</v>
      </c>
      <c r="G253" s="179" t="s">
        <v>444</v>
      </c>
      <c r="H253" s="180">
        <v>45</v>
      </c>
      <c r="I253" s="181"/>
      <c r="J253" s="182">
        <f>ROUND(I253*H253,2)</f>
        <v>0</v>
      </c>
      <c r="K253" s="178" t="s">
        <v>123</v>
      </c>
      <c r="L253" s="42"/>
      <c r="M253" s="183" t="s">
        <v>19</v>
      </c>
      <c r="N253" s="184" t="s">
        <v>39</v>
      </c>
      <c r="O253" s="67"/>
      <c r="P253" s="185">
        <f>O253*H253</f>
        <v>0</v>
      </c>
      <c r="Q253" s="185">
        <v>0</v>
      </c>
      <c r="R253" s="185">
        <f>Q253*H253</f>
        <v>0</v>
      </c>
      <c r="S253" s="185">
        <v>0</v>
      </c>
      <c r="T253" s="18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7" t="s">
        <v>646</v>
      </c>
      <c r="AT253" s="187" t="s">
        <v>119</v>
      </c>
      <c r="AU253" s="187" t="s">
        <v>78</v>
      </c>
      <c r="AY253" s="20" t="s">
        <v>116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20" t="s">
        <v>76</v>
      </c>
      <c r="BK253" s="188">
        <f>ROUND(I253*H253,2)</f>
        <v>0</v>
      </c>
      <c r="BL253" s="20" t="s">
        <v>646</v>
      </c>
      <c r="BM253" s="187" t="s">
        <v>1324</v>
      </c>
    </row>
    <row r="254" spans="1:47" s="2" customFormat="1" ht="39">
      <c r="A254" s="37"/>
      <c r="B254" s="38"/>
      <c r="C254" s="39"/>
      <c r="D254" s="189" t="s">
        <v>126</v>
      </c>
      <c r="E254" s="39"/>
      <c r="F254" s="190" t="s">
        <v>1325</v>
      </c>
      <c r="G254" s="39"/>
      <c r="H254" s="39"/>
      <c r="I254" s="191"/>
      <c r="J254" s="39"/>
      <c r="K254" s="39"/>
      <c r="L254" s="42"/>
      <c r="M254" s="192"/>
      <c r="N254" s="193"/>
      <c r="O254" s="67"/>
      <c r="P254" s="67"/>
      <c r="Q254" s="67"/>
      <c r="R254" s="67"/>
      <c r="S254" s="67"/>
      <c r="T254" s="68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20" t="s">
        <v>126</v>
      </c>
      <c r="AU254" s="20" t="s">
        <v>78</v>
      </c>
    </row>
    <row r="255" spans="1:47" s="2" customFormat="1" ht="12">
      <c r="A255" s="37"/>
      <c r="B255" s="38"/>
      <c r="C255" s="39"/>
      <c r="D255" s="194" t="s">
        <v>127</v>
      </c>
      <c r="E255" s="39"/>
      <c r="F255" s="195" t="s">
        <v>1326</v>
      </c>
      <c r="G255" s="39"/>
      <c r="H255" s="39"/>
      <c r="I255" s="191"/>
      <c r="J255" s="39"/>
      <c r="K255" s="39"/>
      <c r="L255" s="42"/>
      <c r="M255" s="192"/>
      <c r="N255" s="193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20" t="s">
        <v>127</v>
      </c>
      <c r="AU255" s="20" t="s">
        <v>78</v>
      </c>
    </row>
    <row r="256" spans="1:65" s="2" customFormat="1" ht="37.7" customHeight="1">
      <c r="A256" s="37"/>
      <c r="B256" s="38"/>
      <c r="C256" s="176" t="s">
        <v>538</v>
      </c>
      <c r="D256" s="176" t="s">
        <v>119</v>
      </c>
      <c r="E256" s="177" t="s">
        <v>1327</v>
      </c>
      <c r="F256" s="178" t="s">
        <v>1328</v>
      </c>
      <c r="G256" s="179" t="s">
        <v>258</v>
      </c>
      <c r="H256" s="180">
        <v>3.39</v>
      </c>
      <c r="I256" s="181"/>
      <c r="J256" s="182">
        <f>ROUND(I256*H256,2)</f>
        <v>0</v>
      </c>
      <c r="K256" s="178" t="s">
        <v>123</v>
      </c>
      <c r="L256" s="42"/>
      <c r="M256" s="183" t="s">
        <v>19</v>
      </c>
      <c r="N256" s="184" t="s">
        <v>39</v>
      </c>
      <c r="O256" s="67"/>
      <c r="P256" s="185">
        <f>O256*H256</f>
        <v>0</v>
      </c>
      <c r="Q256" s="185">
        <v>0</v>
      </c>
      <c r="R256" s="185">
        <f>Q256*H256</f>
        <v>0</v>
      </c>
      <c r="S256" s="185">
        <v>0</v>
      </c>
      <c r="T256" s="18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7" t="s">
        <v>646</v>
      </c>
      <c r="AT256" s="187" t="s">
        <v>119</v>
      </c>
      <c r="AU256" s="187" t="s">
        <v>78</v>
      </c>
      <c r="AY256" s="20" t="s">
        <v>116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20" t="s">
        <v>76</v>
      </c>
      <c r="BK256" s="188">
        <f>ROUND(I256*H256,2)</f>
        <v>0</v>
      </c>
      <c r="BL256" s="20" t="s">
        <v>646</v>
      </c>
      <c r="BM256" s="187" t="s">
        <v>1329</v>
      </c>
    </row>
    <row r="257" spans="1:47" s="2" customFormat="1" ht="29.25">
      <c r="A257" s="37"/>
      <c r="B257" s="38"/>
      <c r="C257" s="39"/>
      <c r="D257" s="189" t="s">
        <v>126</v>
      </c>
      <c r="E257" s="39"/>
      <c r="F257" s="190" t="s">
        <v>1330</v>
      </c>
      <c r="G257" s="39"/>
      <c r="H257" s="39"/>
      <c r="I257" s="191"/>
      <c r="J257" s="39"/>
      <c r="K257" s="39"/>
      <c r="L257" s="42"/>
      <c r="M257" s="192"/>
      <c r="N257" s="193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20" t="s">
        <v>126</v>
      </c>
      <c r="AU257" s="20" t="s">
        <v>78</v>
      </c>
    </row>
    <row r="258" spans="1:47" s="2" customFormat="1" ht="12">
      <c r="A258" s="37"/>
      <c r="B258" s="38"/>
      <c r="C258" s="39"/>
      <c r="D258" s="194" t="s">
        <v>127</v>
      </c>
      <c r="E258" s="39"/>
      <c r="F258" s="195" t="s">
        <v>1331</v>
      </c>
      <c r="G258" s="39"/>
      <c r="H258" s="39"/>
      <c r="I258" s="191"/>
      <c r="J258" s="39"/>
      <c r="K258" s="39"/>
      <c r="L258" s="42"/>
      <c r="M258" s="192"/>
      <c r="N258" s="193"/>
      <c r="O258" s="67"/>
      <c r="P258" s="67"/>
      <c r="Q258" s="67"/>
      <c r="R258" s="67"/>
      <c r="S258" s="67"/>
      <c r="T258" s="68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20" t="s">
        <v>127</v>
      </c>
      <c r="AU258" s="20" t="s">
        <v>78</v>
      </c>
    </row>
    <row r="259" spans="2:51" s="13" customFormat="1" ht="12">
      <c r="B259" s="197"/>
      <c r="C259" s="198"/>
      <c r="D259" s="189" t="s">
        <v>174</v>
      </c>
      <c r="E259" s="199" t="s">
        <v>19</v>
      </c>
      <c r="F259" s="200" t="s">
        <v>1284</v>
      </c>
      <c r="G259" s="198"/>
      <c r="H259" s="201">
        <v>0.24</v>
      </c>
      <c r="I259" s="202"/>
      <c r="J259" s="198"/>
      <c r="K259" s="198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174</v>
      </c>
      <c r="AU259" s="207" t="s">
        <v>78</v>
      </c>
      <c r="AV259" s="13" t="s">
        <v>78</v>
      </c>
      <c r="AW259" s="13" t="s">
        <v>30</v>
      </c>
      <c r="AX259" s="13" t="s">
        <v>68</v>
      </c>
      <c r="AY259" s="207" t="s">
        <v>116</v>
      </c>
    </row>
    <row r="260" spans="2:51" s="13" customFormat="1" ht="12">
      <c r="B260" s="197"/>
      <c r="C260" s="198"/>
      <c r="D260" s="189" t="s">
        <v>174</v>
      </c>
      <c r="E260" s="199" t="s">
        <v>19</v>
      </c>
      <c r="F260" s="200" t="s">
        <v>1332</v>
      </c>
      <c r="G260" s="198"/>
      <c r="H260" s="201">
        <v>3.15</v>
      </c>
      <c r="I260" s="202"/>
      <c r="J260" s="198"/>
      <c r="K260" s="198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174</v>
      </c>
      <c r="AU260" s="207" t="s">
        <v>78</v>
      </c>
      <c r="AV260" s="13" t="s">
        <v>78</v>
      </c>
      <c r="AW260" s="13" t="s">
        <v>30</v>
      </c>
      <c r="AX260" s="13" t="s">
        <v>68</v>
      </c>
      <c r="AY260" s="207" t="s">
        <v>116</v>
      </c>
    </row>
    <row r="261" spans="2:51" s="14" customFormat="1" ht="12">
      <c r="B261" s="208"/>
      <c r="C261" s="209"/>
      <c r="D261" s="189" t="s">
        <v>174</v>
      </c>
      <c r="E261" s="210" t="s">
        <v>19</v>
      </c>
      <c r="F261" s="211" t="s">
        <v>176</v>
      </c>
      <c r="G261" s="209"/>
      <c r="H261" s="212">
        <v>3.39</v>
      </c>
      <c r="I261" s="213"/>
      <c r="J261" s="209"/>
      <c r="K261" s="209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174</v>
      </c>
      <c r="AU261" s="218" t="s">
        <v>78</v>
      </c>
      <c r="AV261" s="14" t="s">
        <v>140</v>
      </c>
      <c r="AW261" s="14" t="s">
        <v>30</v>
      </c>
      <c r="AX261" s="14" t="s">
        <v>76</v>
      </c>
      <c r="AY261" s="218" t="s">
        <v>116</v>
      </c>
    </row>
    <row r="262" spans="1:65" s="2" customFormat="1" ht="37.7" customHeight="1">
      <c r="A262" s="37"/>
      <c r="B262" s="38"/>
      <c r="C262" s="176" t="s">
        <v>545</v>
      </c>
      <c r="D262" s="176" t="s">
        <v>119</v>
      </c>
      <c r="E262" s="177" t="s">
        <v>1333</v>
      </c>
      <c r="F262" s="178" t="s">
        <v>1334</v>
      </c>
      <c r="G262" s="179" t="s">
        <v>258</v>
      </c>
      <c r="H262" s="180">
        <v>64.41</v>
      </c>
      <c r="I262" s="181"/>
      <c r="J262" s="182">
        <f>ROUND(I262*H262,2)</f>
        <v>0</v>
      </c>
      <c r="K262" s="178" t="s">
        <v>123</v>
      </c>
      <c r="L262" s="42"/>
      <c r="M262" s="183" t="s">
        <v>19</v>
      </c>
      <c r="N262" s="184" t="s">
        <v>39</v>
      </c>
      <c r="O262" s="67"/>
      <c r="P262" s="185">
        <f>O262*H262</f>
        <v>0</v>
      </c>
      <c r="Q262" s="185">
        <v>0</v>
      </c>
      <c r="R262" s="185">
        <f>Q262*H262</f>
        <v>0</v>
      </c>
      <c r="S262" s="185">
        <v>0</v>
      </c>
      <c r="T262" s="18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87" t="s">
        <v>646</v>
      </c>
      <c r="AT262" s="187" t="s">
        <v>119</v>
      </c>
      <c r="AU262" s="187" t="s">
        <v>78</v>
      </c>
      <c r="AY262" s="20" t="s">
        <v>116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20" t="s">
        <v>76</v>
      </c>
      <c r="BK262" s="188">
        <f>ROUND(I262*H262,2)</f>
        <v>0</v>
      </c>
      <c r="BL262" s="20" t="s">
        <v>646</v>
      </c>
      <c r="BM262" s="187" t="s">
        <v>1335</v>
      </c>
    </row>
    <row r="263" spans="1:47" s="2" customFormat="1" ht="39">
      <c r="A263" s="37"/>
      <c r="B263" s="38"/>
      <c r="C263" s="39"/>
      <c r="D263" s="189" t="s">
        <v>126</v>
      </c>
      <c r="E263" s="39"/>
      <c r="F263" s="190" t="s">
        <v>1336</v>
      </c>
      <c r="G263" s="39"/>
      <c r="H263" s="39"/>
      <c r="I263" s="191"/>
      <c r="J263" s="39"/>
      <c r="K263" s="39"/>
      <c r="L263" s="42"/>
      <c r="M263" s="192"/>
      <c r="N263" s="193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20" t="s">
        <v>126</v>
      </c>
      <c r="AU263" s="20" t="s">
        <v>78</v>
      </c>
    </row>
    <row r="264" spans="1:47" s="2" customFormat="1" ht="12">
      <c r="A264" s="37"/>
      <c r="B264" s="38"/>
      <c r="C264" s="39"/>
      <c r="D264" s="194" t="s">
        <v>127</v>
      </c>
      <c r="E264" s="39"/>
      <c r="F264" s="195" t="s">
        <v>1337</v>
      </c>
      <c r="G264" s="39"/>
      <c r="H264" s="39"/>
      <c r="I264" s="191"/>
      <c r="J264" s="39"/>
      <c r="K264" s="39"/>
      <c r="L264" s="42"/>
      <c r="M264" s="192"/>
      <c r="N264" s="193"/>
      <c r="O264" s="67"/>
      <c r="P264" s="67"/>
      <c r="Q264" s="67"/>
      <c r="R264" s="67"/>
      <c r="S264" s="67"/>
      <c r="T264" s="68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20" t="s">
        <v>127</v>
      </c>
      <c r="AU264" s="20" t="s">
        <v>78</v>
      </c>
    </row>
    <row r="265" spans="2:51" s="13" customFormat="1" ht="12">
      <c r="B265" s="197"/>
      <c r="C265" s="198"/>
      <c r="D265" s="189" t="s">
        <v>174</v>
      </c>
      <c r="E265" s="199" t="s">
        <v>19</v>
      </c>
      <c r="F265" s="200" t="s">
        <v>1338</v>
      </c>
      <c r="G265" s="198"/>
      <c r="H265" s="201">
        <v>64.41</v>
      </c>
      <c r="I265" s="202"/>
      <c r="J265" s="198"/>
      <c r="K265" s="198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174</v>
      </c>
      <c r="AU265" s="207" t="s">
        <v>78</v>
      </c>
      <c r="AV265" s="13" t="s">
        <v>78</v>
      </c>
      <c r="AW265" s="13" t="s">
        <v>30</v>
      </c>
      <c r="AX265" s="13" t="s">
        <v>76</v>
      </c>
      <c r="AY265" s="207" t="s">
        <v>116</v>
      </c>
    </row>
    <row r="266" spans="2:63" s="12" customFormat="1" ht="25.9" customHeight="1">
      <c r="B266" s="160"/>
      <c r="C266" s="161"/>
      <c r="D266" s="162" t="s">
        <v>67</v>
      </c>
      <c r="E266" s="163" t="s">
        <v>113</v>
      </c>
      <c r="F266" s="163" t="s">
        <v>114</v>
      </c>
      <c r="G266" s="161"/>
      <c r="H266" s="161"/>
      <c r="I266" s="164"/>
      <c r="J266" s="165">
        <f>BK266</f>
        <v>0</v>
      </c>
      <c r="K266" s="161"/>
      <c r="L266" s="166"/>
      <c r="M266" s="167"/>
      <c r="N266" s="168"/>
      <c r="O266" s="168"/>
      <c r="P266" s="169">
        <f>P267</f>
        <v>0</v>
      </c>
      <c r="Q266" s="168"/>
      <c r="R266" s="169">
        <f>R267</f>
        <v>0</v>
      </c>
      <c r="S266" s="168"/>
      <c r="T266" s="170">
        <f>T267</f>
        <v>0</v>
      </c>
      <c r="AR266" s="171" t="s">
        <v>115</v>
      </c>
      <c r="AT266" s="172" t="s">
        <v>67</v>
      </c>
      <c r="AU266" s="172" t="s">
        <v>68</v>
      </c>
      <c r="AY266" s="171" t="s">
        <v>116</v>
      </c>
      <c r="BK266" s="173">
        <f>BK267</f>
        <v>0</v>
      </c>
    </row>
    <row r="267" spans="2:63" s="12" customFormat="1" ht="22.7" customHeight="1">
      <c r="B267" s="160"/>
      <c r="C267" s="161"/>
      <c r="D267" s="162" t="s">
        <v>67</v>
      </c>
      <c r="E267" s="174" t="s">
        <v>117</v>
      </c>
      <c r="F267" s="174" t="s">
        <v>118</v>
      </c>
      <c r="G267" s="161"/>
      <c r="H267" s="161"/>
      <c r="I267" s="164"/>
      <c r="J267" s="175">
        <f>BK267</f>
        <v>0</v>
      </c>
      <c r="K267" s="161"/>
      <c r="L267" s="166"/>
      <c r="M267" s="167"/>
      <c r="N267" s="168"/>
      <c r="O267" s="168"/>
      <c r="P267" s="169">
        <f>SUM(P268:P276)</f>
        <v>0</v>
      </c>
      <c r="Q267" s="168"/>
      <c r="R267" s="169">
        <f>SUM(R268:R276)</f>
        <v>0</v>
      </c>
      <c r="S267" s="168"/>
      <c r="T267" s="170">
        <f>SUM(T268:T276)</f>
        <v>0</v>
      </c>
      <c r="AR267" s="171" t="s">
        <v>115</v>
      </c>
      <c r="AT267" s="172" t="s">
        <v>67</v>
      </c>
      <c r="AU267" s="172" t="s">
        <v>76</v>
      </c>
      <c r="AY267" s="171" t="s">
        <v>116</v>
      </c>
      <c r="BK267" s="173">
        <f>SUM(BK268:BK276)</f>
        <v>0</v>
      </c>
    </row>
    <row r="268" spans="1:65" s="2" customFormat="1" ht="16.5" customHeight="1">
      <c r="A268" s="37"/>
      <c r="B268" s="38"/>
      <c r="C268" s="176" t="s">
        <v>551</v>
      </c>
      <c r="D268" s="176" t="s">
        <v>119</v>
      </c>
      <c r="E268" s="177" t="s">
        <v>1339</v>
      </c>
      <c r="F268" s="178" t="s">
        <v>1340</v>
      </c>
      <c r="G268" s="179" t="s">
        <v>1341</v>
      </c>
      <c r="H268" s="180">
        <v>1</v>
      </c>
      <c r="I268" s="181"/>
      <c r="J268" s="182">
        <f>ROUND(I268*H268,2)</f>
        <v>0</v>
      </c>
      <c r="K268" s="178" t="s">
        <v>123</v>
      </c>
      <c r="L268" s="42"/>
      <c r="M268" s="183" t="s">
        <v>19</v>
      </c>
      <c r="N268" s="184" t="s">
        <v>39</v>
      </c>
      <c r="O268" s="67"/>
      <c r="P268" s="185">
        <f>O268*H268</f>
        <v>0</v>
      </c>
      <c r="Q268" s="185">
        <v>0</v>
      </c>
      <c r="R268" s="185">
        <f>Q268*H268</f>
        <v>0</v>
      </c>
      <c r="S268" s="185">
        <v>0</v>
      </c>
      <c r="T268" s="18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7" t="s">
        <v>124</v>
      </c>
      <c r="AT268" s="187" t="s">
        <v>119</v>
      </c>
      <c r="AU268" s="187" t="s">
        <v>78</v>
      </c>
      <c r="AY268" s="20" t="s">
        <v>116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20" t="s">
        <v>76</v>
      </c>
      <c r="BK268" s="188">
        <f>ROUND(I268*H268,2)</f>
        <v>0</v>
      </c>
      <c r="BL268" s="20" t="s">
        <v>124</v>
      </c>
      <c r="BM268" s="187" t="s">
        <v>1342</v>
      </c>
    </row>
    <row r="269" spans="1:47" s="2" customFormat="1" ht="12">
      <c r="A269" s="37"/>
      <c r="B269" s="38"/>
      <c r="C269" s="39"/>
      <c r="D269" s="189" t="s">
        <v>126</v>
      </c>
      <c r="E269" s="39"/>
      <c r="F269" s="190" t="s">
        <v>1340</v>
      </c>
      <c r="G269" s="39"/>
      <c r="H269" s="39"/>
      <c r="I269" s="191"/>
      <c r="J269" s="39"/>
      <c r="K269" s="39"/>
      <c r="L269" s="42"/>
      <c r="M269" s="192"/>
      <c r="N269" s="193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20" t="s">
        <v>126</v>
      </c>
      <c r="AU269" s="20" t="s">
        <v>78</v>
      </c>
    </row>
    <row r="270" spans="1:47" s="2" customFormat="1" ht="12">
      <c r="A270" s="37"/>
      <c r="B270" s="38"/>
      <c r="C270" s="39"/>
      <c r="D270" s="194" t="s">
        <v>127</v>
      </c>
      <c r="E270" s="39"/>
      <c r="F270" s="195" t="s">
        <v>1343</v>
      </c>
      <c r="G270" s="39"/>
      <c r="H270" s="39"/>
      <c r="I270" s="191"/>
      <c r="J270" s="39"/>
      <c r="K270" s="39"/>
      <c r="L270" s="42"/>
      <c r="M270" s="192"/>
      <c r="N270" s="193"/>
      <c r="O270" s="67"/>
      <c r="P270" s="67"/>
      <c r="Q270" s="67"/>
      <c r="R270" s="67"/>
      <c r="S270" s="67"/>
      <c r="T270" s="68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20" t="s">
        <v>127</v>
      </c>
      <c r="AU270" s="20" t="s">
        <v>78</v>
      </c>
    </row>
    <row r="271" spans="1:65" s="2" customFormat="1" ht="16.5" customHeight="1">
      <c r="A271" s="37"/>
      <c r="B271" s="38"/>
      <c r="C271" s="176" t="s">
        <v>557</v>
      </c>
      <c r="D271" s="176" t="s">
        <v>119</v>
      </c>
      <c r="E271" s="177" t="s">
        <v>131</v>
      </c>
      <c r="F271" s="178" t="s">
        <v>132</v>
      </c>
      <c r="G271" s="179" t="s">
        <v>1341</v>
      </c>
      <c r="H271" s="180">
        <v>1</v>
      </c>
      <c r="I271" s="181"/>
      <c r="J271" s="182">
        <f>ROUND(I271*H271,2)</f>
        <v>0</v>
      </c>
      <c r="K271" s="178" t="s">
        <v>123</v>
      </c>
      <c r="L271" s="42"/>
      <c r="M271" s="183" t="s">
        <v>19</v>
      </c>
      <c r="N271" s="184" t="s">
        <v>39</v>
      </c>
      <c r="O271" s="67"/>
      <c r="P271" s="185">
        <f>O271*H271</f>
        <v>0</v>
      </c>
      <c r="Q271" s="185">
        <v>0</v>
      </c>
      <c r="R271" s="185">
        <f>Q271*H271</f>
        <v>0</v>
      </c>
      <c r="S271" s="185">
        <v>0</v>
      </c>
      <c r="T271" s="18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7" t="s">
        <v>124</v>
      </c>
      <c r="AT271" s="187" t="s">
        <v>119</v>
      </c>
      <c r="AU271" s="187" t="s">
        <v>78</v>
      </c>
      <c r="AY271" s="20" t="s">
        <v>116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20" t="s">
        <v>76</v>
      </c>
      <c r="BK271" s="188">
        <f>ROUND(I271*H271,2)</f>
        <v>0</v>
      </c>
      <c r="BL271" s="20" t="s">
        <v>124</v>
      </c>
      <c r="BM271" s="187" t="s">
        <v>1344</v>
      </c>
    </row>
    <row r="272" spans="1:47" s="2" customFormat="1" ht="12">
      <c r="A272" s="37"/>
      <c r="B272" s="38"/>
      <c r="C272" s="39"/>
      <c r="D272" s="189" t="s">
        <v>126</v>
      </c>
      <c r="E272" s="39"/>
      <c r="F272" s="190" t="s">
        <v>132</v>
      </c>
      <c r="G272" s="39"/>
      <c r="H272" s="39"/>
      <c r="I272" s="191"/>
      <c r="J272" s="39"/>
      <c r="K272" s="39"/>
      <c r="L272" s="42"/>
      <c r="M272" s="192"/>
      <c r="N272" s="193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20" t="s">
        <v>126</v>
      </c>
      <c r="AU272" s="20" t="s">
        <v>78</v>
      </c>
    </row>
    <row r="273" spans="1:47" s="2" customFormat="1" ht="12">
      <c r="A273" s="37"/>
      <c r="B273" s="38"/>
      <c r="C273" s="39"/>
      <c r="D273" s="194" t="s">
        <v>127</v>
      </c>
      <c r="E273" s="39"/>
      <c r="F273" s="195" t="s">
        <v>134</v>
      </c>
      <c r="G273" s="39"/>
      <c r="H273" s="39"/>
      <c r="I273" s="191"/>
      <c r="J273" s="39"/>
      <c r="K273" s="39"/>
      <c r="L273" s="42"/>
      <c r="M273" s="192"/>
      <c r="N273" s="193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20" t="s">
        <v>127</v>
      </c>
      <c r="AU273" s="20" t="s">
        <v>78</v>
      </c>
    </row>
    <row r="274" spans="1:65" s="2" customFormat="1" ht="16.5" customHeight="1">
      <c r="A274" s="37"/>
      <c r="B274" s="38"/>
      <c r="C274" s="176" t="s">
        <v>564</v>
      </c>
      <c r="D274" s="176" t="s">
        <v>119</v>
      </c>
      <c r="E274" s="177" t="s">
        <v>136</v>
      </c>
      <c r="F274" s="178" t="s">
        <v>137</v>
      </c>
      <c r="G274" s="179" t="s">
        <v>1341</v>
      </c>
      <c r="H274" s="180">
        <v>1</v>
      </c>
      <c r="I274" s="181"/>
      <c r="J274" s="182">
        <f>ROUND(I274*H274,2)</f>
        <v>0</v>
      </c>
      <c r="K274" s="178" t="s">
        <v>123</v>
      </c>
      <c r="L274" s="42"/>
      <c r="M274" s="183" t="s">
        <v>19</v>
      </c>
      <c r="N274" s="184" t="s">
        <v>39</v>
      </c>
      <c r="O274" s="67"/>
      <c r="P274" s="185">
        <f>O274*H274</f>
        <v>0</v>
      </c>
      <c r="Q274" s="185">
        <v>0</v>
      </c>
      <c r="R274" s="185">
        <f>Q274*H274</f>
        <v>0</v>
      </c>
      <c r="S274" s="185">
        <v>0</v>
      </c>
      <c r="T274" s="18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87" t="s">
        <v>124</v>
      </c>
      <c r="AT274" s="187" t="s">
        <v>119</v>
      </c>
      <c r="AU274" s="187" t="s">
        <v>78</v>
      </c>
      <c r="AY274" s="20" t="s">
        <v>116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20" t="s">
        <v>76</v>
      </c>
      <c r="BK274" s="188">
        <f>ROUND(I274*H274,2)</f>
        <v>0</v>
      </c>
      <c r="BL274" s="20" t="s">
        <v>124</v>
      </c>
      <c r="BM274" s="187" t="s">
        <v>1345</v>
      </c>
    </row>
    <row r="275" spans="1:47" s="2" customFormat="1" ht="12">
      <c r="A275" s="37"/>
      <c r="B275" s="38"/>
      <c r="C275" s="39"/>
      <c r="D275" s="189" t="s">
        <v>126</v>
      </c>
      <c r="E275" s="39"/>
      <c r="F275" s="190" t="s">
        <v>137</v>
      </c>
      <c r="G275" s="39"/>
      <c r="H275" s="39"/>
      <c r="I275" s="191"/>
      <c r="J275" s="39"/>
      <c r="K275" s="39"/>
      <c r="L275" s="42"/>
      <c r="M275" s="192"/>
      <c r="N275" s="193"/>
      <c r="O275" s="67"/>
      <c r="P275" s="67"/>
      <c r="Q275" s="67"/>
      <c r="R275" s="67"/>
      <c r="S275" s="67"/>
      <c r="T275" s="68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20" t="s">
        <v>126</v>
      </c>
      <c r="AU275" s="20" t="s">
        <v>78</v>
      </c>
    </row>
    <row r="276" spans="1:47" s="2" customFormat="1" ht="12">
      <c r="A276" s="37"/>
      <c r="B276" s="38"/>
      <c r="C276" s="39"/>
      <c r="D276" s="194" t="s">
        <v>127</v>
      </c>
      <c r="E276" s="39"/>
      <c r="F276" s="195" t="s">
        <v>139</v>
      </c>
      <c r="G276" s="39"/>
      <c r="H276" s="39"/>
      <c r="I276" s="191"/>
      <c r="J276" s="39"/>
      <c r="K276" s="39"/>
      <c r="L276" s="42"/>
      <c r="M276" s="253"/>
      <c r="N276" s="254"/>
      <c r="O276" s="255"/>
      <c r="P276" s="255"/>
      <c r="Q276" s="255"/>
      <c r="R276" s="255"/>
      <c r="S276" s="255"/>
      <c r="T276" s="256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20" t="s">
        <v>127</v>
      </c>
      <c r="AU276" s="20" t="s">
        <v>78</v>
      </c>
    </row>
    <row r="277" spans="1:31" s="2" customFormat="1" ht="6.95" customHeight="1">
      <c r="A277" s="37"/>
      <c r="B277" s="50"/>
      <c r="C277" s="51"/>
      <c r="D277" s="51"/>
      <c r="E277" s="51"/>
      <c r="F277" s="51"/>
      <c r="G277" s="51"/>
      <c r="H277" s="51"/>
      <c r="I277" s="51"/>
      <c r="J277" s="51"/>
      <c r="K277" s="51"/>
      <c r="L277" s="42"/>
      <c r="M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</row>
  </sheetData>
  <sheetProtection algorithmName="SHA-512" hashValue="/nwDJ0bnxYHhWRULkTbwkJ6hziUdLVzxyFX6b0VvrrzKFb3jJi1vsOl4FMIG1zj+v6FLOvdS1ozsv10/hZsyOA==" saltValue="z6IUmayo7aqWriyUHq8RJxmB9MdwpoeW7jLhY8MKd9crRbOkKlDjHPnVzxvBIM8saV1XKvOloVedWNnxdhfb2A==" spinCount="100000" sheet="1" objects="1" scenarios="1" formatColumns="0" formatRows="0" autoFilter="0"/>
  <autoFilter ref="C89:K276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4_01/171201221"/>
    <hyperlink ref="F100" r:id="rId2" display="https://podminky.urs.cz/item/CS_URS_2024_01/311274143"/>
    <hyperlink ref="F104" r:id="rId3" display="https://podminky.urs.cz/item/CS_URS_2024_01/312311974"/>
    <hyperlink ref="F110" r:id="rId4" display="https://podminky.urs.cz/item/CS_URS_2024_01/741110101"/>
    <hyperlink ref="F114" r:id="rId5" display="https://podminky.urs.cz/item/CS_URS_2024_01/741110204"/>
    <hyperlink ref="F130" r:id="rId6" display="https://podminky.urs.cz/item/CS_URS_2024_01/741132101"/>
    <hyperlink ref="F133" r:id="rId7" display="https://podminky.urs.cz/item/CS_URS_2024_01/741132132"/>
    <hyperlink ref="F138" r:id="rId8" display="https://podminky.urs.cz/item/CS_URS_2024_01/741136051"/>
    <hyperlink ref="F143" r:id="rId9" display="https://podminky.urs.cz/item/CS_URS_2024_01/741210003"/>
    <hyperlink ref="F152" r:id="rId10" display="https://podminky.urs.cz/item/CS_URS_2024_01/741372041"/>
    <hyperlink ref="F158" r:id="rId11" display="https://podminky.urs.cz/item/CS_URS_2024_01/741410041"/>
    <hyperlink ref="F165" r:id="rId12" display="https://podminky.urs.cz/item/CS_URS_2024_01/741420021"/>
    <hyperlink ref="F174" r:id="rId13" display="https://podminky.urs.cz/item/CS_URS_2024_01/767995116"/>
    <hyperlink ref="F192" r:id="rId14" display="https://podminky.urs.cz/item/CS_URS_2024_01/210101233"/>
    <hyperlink ref="F197" r:id="rId15" display="https://podminky.urs.cz/item/CS_URS_2024_01/210204002"/>
    <hyperlink ref="F200" r:id="rId16" display="https://podminky.urs.cz/item/CS_URS_2024_01/218202013"/>
    <hyperlink ref="F203" r:id="rId17" display="https://podminky.urs.cz/item/CS_URS_2024_01/218204002"/>
    <hyperlink ref="F206" r:id="rId18" display="https://podminky.urs.cz/item/CS_URS_2024_01/210280003"/>
    <hyperlink ref="F209" r:id="rId19" display="https://podminky.urs.cz/item/CS_URS_2024_01/210812001"/>
    <hyperlink ref="F215" r:id="rId20" display="https://podminky.urs.cz/item/CS_URS_2024_01/210812033"/>
    <hyperlink ref="F222" r:id="rId21" display="https://podminky.urs.cz/item/CS_URS_2024_01/218812033"/>
    <hyperlink ref="F226" r:id="rId22" display="https://podminky.urs.cz/item/CS_URS_2024_01/460141112"/>
    <hyperlink ref="F230" r:id="rId23" display="https://podminky.urs.cz/item/CS_URS_2024_01/460080014"/>
    <hyperlink ref="F239" r:id="rId24" display="https://podminky.urs.cz/item/CS_URS_2024_01/460161152"/>
    <hyperlink ref="F242" r:id="rId25" display="https://podminky.urs.cz/item/CS_URS_2024_01/460661313"/>
    <hyperlink ref="F250" r:id="rId26" display="https://podminky.urs.cz/item/CS_URS_2024_01/460671112"/>
    <hyperlink ref="F255" r:id="rId27" display="https://podminky.urs.cz/item/CS_URS_2024_01/460431142"/>
    <hyperlink ref="F258" r:id="rId28" display="https://podminky.urs.cz/item/CS_URS_2024_01/460341113"/>
    <hyperlink ref="F264" r:id="rId29" display="https://podminky.urs.cz/item/CS_URS_2024_01/460341121"/>
    <hyperlink ref="F270" r:id="rId30" display="https://podminky.urs.cz/item/CS_URS_2024_01/011464000"/>
    <hyperlink ref="F273" r:id="rId31" display="https://podminky.urs.cz/item/CS_URS_2024_01/013244000"/>
    <hyperlink ref="F276" r:id="rId32" display="https://podminky.urs.cz/item/CS_URS_2024_01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9"/>
  <sheetViews>
    <sheetView showGridLines="0" zoomScale="110" zoomScaleNormal="110" workbookViewId="0" topLeftCell="A1"/>
  </sheetViews>
  <sheetFormatPr defaultColWidth="9.140625" defaultRowHeight="12"/>
  <cols>
    <col min="1" max="1" width="8.28125" style="257" customWidth="1"/>
    <col min="2" max="2" width="1.7109375" style="257" customWidth="1"/>
    <col min="3" max="4" width="5.00390625" style="257" customWidth="1"/>
    <col min="5" max="5" width="11.7109375" style="257" customWidth="1"/>
    <col min="6" max="6" width="9.140625" style="257" customWidth="1"/>
    <col min="7" max="7" width="5.00390625" style="257" customWidth="1"/>
    <col min="8" max="8" width="77.8515625" style="257" customWidth="1"/>
    <col min="9" max="10" width="20.00390625" style="257" customWidth="1"/>
    <col min="11" max="11" width="1.7109375" style="257" customWidth="1"/>
  </cols>
  <sheetData>
    <row r="1" s="1" customFormat="1" ht="37.5" customHeight="1"/>
    <row r="2" spans="2:11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7" customFormat="1" ht="45" customHeight="1">
      <c r="B3" s="261"/>
      <c r="C3" s="574" t="s">
        <v>1346</v>
      </c>
      <c r="D3" s="574"/>
      <c r="E3" s="574"/>
      <c r="F3" s="574"/>
      <c r="G3" s="574"/>
      <c r="H3" s="574"/>
      <c r="I3" s="574"/>
      <c r="J3" s="574"/>
      <c r="K3" s="262"/>
    </row>
    <row r="4" spans="2:11" s="1" customFormat="1" ht="25.5" customHeight="1">
      <c r="B4" s="263"/>
      <c r="C4" s="573" t="s">
        <v>1347</v>
      </c>
      <c r="D4" s="573"/>
      <c r="E4" s="573"/>
      <c r="F4" s="573"/>
      <c r="G4" s="573"/>
      <c r="H4" s="573"/>
      <c r="I4" s="573"/>
      <c r="J4" s="573"/>
      <c r="K4" s="264"/>
    </row>
    <row r="5" spans="2:11" s="1" customFormat="1" ht="5.25" customHeight="1">
      <c r="B5" s="263"/>
      <c r="C5" s="265"/>
      <c r="D5" s="265"/>
      <c r="E5" s="265"/>
      <c r="F5" s="265"/>
      <c r="G5" s="265"/>
      <c r="H5" s="265"/>
      <c r="I5" s="265"/>
      <c r="J5" s="265"/>
      <c r="K5" s="264"/>
    </row>
    <row r="6" spans="2:11" s="1" customFormat="1" ht="15" customHeight="1">
      <c r="B6" s="263"/>
      <c r="C6" s="572" t="s">
        <v>1348</v>
      </c>
      <c r="D6" s="572"/>
      <c r="E6" s="572"/>
      <c r="F6" s="572"/>
      <c r="G6" s="572"/>
      <c r="H6" s="572"/>
      <c r="I6" s="572"/>
      <c r="J6" s="572"/>
      <c r="K6" s="264"/>
    </row>
    <row r="7" spans="2:11" s="1" customFormat="1" ht="15" customHeight="1">
      <c r="B7" s="267"/>
      <c r="C7" s="572" t="s">
        <v>1349</v>
      </c>
      <c r="D7" s="572"/>
      <c r="E7" s="572"/>
      <c r="F7" s="572"/>
      <c r="G7" s="572"/>
      <c r="H7" s="572"/>
      <c r="I7" s="572"/>
      <c r="J7" s="572"/>
      <c r="K7" s="264"/>
    </row>
    <row r="8" spans="2:11" s="1" customFormat="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s="1" customFormat="1" ht="15" customHeight="1">
      <c r="B9" s="267"/>
      <c r="C9" s="572" t="s">
        <v>1350</v>
      </c>
      <c r="D9" s="572"/>
      <c r="E9" s="572"/>
      <c r="F9" s="572"/>
      <c r="G9" s="572"/>
      <c r="H9" s="572"/>
      <c r="I9" s="572"/>
      <c r="J9" s="572"/>
      <c r="K9" s="264"/>
    </row>
    <row r="10" spans="2:11" s="1" customFormat="1" ht="15" customHeight="1">
      <c r="B10" s="267"/>
      <c r="C10" s="266"/>
      <c r="D10" s="572" t="s">
        <v>1351</v>
      </c>
      <c r="E10" s="572"/>
      <c r="F10" s="572"/>
      <c r="G10" s="572"/>
      <c r="H10" s="572"/>
      <c r="I10" s="572"/>
      <c r="J10" s="572"/>
      <c r="K10" s="264"/>
    </row>
    <row r="11" spans="2:11" s="1" customFormat="1" ht="15" customHeight="1">
      <c r="B11" s="267"/>
      <c r="C11" s="268"/>
      <c r="D11" s="572" t="s">
        <v>1352</v>
      </c>
      <c r="E11" s="572"/>
      <c r="F11" s="572"/>
      <c r="G11" s="572"/>
      <c r="H11" s="572"/>
      <c r="I11" s="572"/>
      <c r="J11" s="572"/>
      <c r="K11" s="264"/>
    </row>
    <row r="12" spans="2:11" s="1" customFormat="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s="1" customFormat="1" ht="15" customHeight="1">
      <c r="B13" s="267"/>
      <c r="C13" s="268"/>
      <c r="D13" s="269" t="s">
        <v>1353</v>
      </c>
      <c r="E13" s="266"/>
      <c r="F13" s="266"/>
      <c r="G13" s="266"/>
      <c r="H13" s="266"/>
      <c r="I13" s="266"/>
      <c r="J13" s="266"/>
      <c r="K13" s="264"/>
    </row>
    <row r="14" spans="2:11" s="1" customFormat="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s="1" customFormat="1" ht="15" customHeight="1">
      <c r="B15" s="267"/>
      <c r="C15" s="268"/>
      <c r="D15" s="572" t="s">
        <v>1354</v>
      </c>
      <c r="E15" s="572"/>
      <c r="F15" s="572"/>
      <c r="G15" s="572"/>
      <c r="H15" s="572"/>
      <c r="I15" s="572"/>
      <c r="J15" s="572"/>
      <c r="K15" s="264"/>
    </row>
    <row r="16" spans="2:11" s="1" customFormat="1" ht="15" customHeight="1">
      <c r="B16" s="267"/>
      <c r="C16" s="268"/>
      <c r="D16" s="572" t="s">
        <v>1355</v>
      </c>
      <c r="E16" s="572"/>
      <c r="F16" s="572"/>
      <c r="G16" s="572"/>
      <c r="H16" s="572"/>
      <c r="I16" s="572"/>
      <c r="J16" s="572"/>
      <c r="K16" s="264"/>
    </row>
    <row r="17" spans="2:11" s="1" customFormat="1" ht="15" customHeight="1">
      <c r="B17" s="267"/>
      <c r="C17" s="268"/>
      <c r="D17" s="572" t="s">
        <v>1356</v>
      </c>
      <c r="E17" s="572"/>
      <c r="F17" s="572"/>
      <c r="G17" s="572"/>
      <c r="H17" s="572"/>
      <c r="I17" s="572"/>
      <c r="J17" s="572"/>
      <c r="K17" s="264"/>
    </row>
    <row r="18" spans="2:11" s="1" customFormat="1" ht="15" customHeight="1">
      <c r="B18" s="267"/>
      <c r="C18" s="268"/>
      <c r="D18" s="268"/>
      <c r="E18" s="270" t="s">
        <v>75</v>
      </c>
      <c r="F18" s="572" t="s">
        <v>1357</v>
      </c>
      <c r="G18" s="572"/>
      <c r="H18" s="572"/>
      <c r="I18" s="572"/>
      <c r="J18" s="572"/>
      <c r="K18" s="264"/>
    </row>
    <row r="19" spans="2:11" s="1" customFormat="1" ht="15" customHeight="1">
      <c r="B19" s="267"/>
      <c r="C19" s="268"/>
      <c r="D19" s="268"/>
      <c r="E19" s="270" t="s">
        <v>1358</v>
      </c>
      <c r="F19" s="572" t="s">
        <v>1359</v>
      </c>
      <c r="G19" s="572"/>
      <c r="H19" s="572"/>
      <c r="I19" s="572"/>
      <c r="J19" s="572"/>
      <c r="K19" s="264"/>
    </row>
    <row r="20" spans="2:11" s="1" customFormat="1" ht="15" customHeight="1">
      <c r="B20" s="267"/>
      <c r="C20" s="268"/>
      <c r="D20" s="268"/>
      <c r="E20" s="270" t="s">
        <v>1360</v>
      </c>
      <c r="F20" s="572" t="s">
        <v>1361</v>
      </c>
      <c r="G20" s="572"/>
      <c r="H20" s="572"/>
      <c r="I20" s="572"/>
      <c r="J20" s="572"/>
      <c r="K20" s="264"/>
    </row>
    <row r="21" spans="2:11" s="1" customFormat="1" ht="15" customHeight="1">
      <c r="B21" s="267"/>
      <c r="C21" s="268"/>
      <c r="D21" s="268"/>
      <c r="E21" s="270" t="s">
        <v>1362</v>
      </c>
      <c r="F21" s="572" t="s">
        <v>1363</v>
      </c>
      <c r="G21" s="572"/>
      <c r="H21" s="572"/>
      <c r="I21" s="572"/>
      <c r="J21" s="572"/>
      <c r="K21" s="264"/>
    </row>
    <row r="22" spans="2:11" s="1" customFormat="1" ht="15" customHeight="1">
      <c r="B22" s="267"/>
      <c r="C22" s="268"/>
      <c r="D22" s="268"/>
      <c r="E22" s="270" t="s">
        <v>1364</v>
      </c>
      <c r="F22" s="572" t="s">
        <v>1365</v>
      </c>
      <c r="G22" s="572"/>
      <c r="H22" s="572"/>
      <c r="I22" s="572"/>
      <c r="J22" s="572"/>
      <c r="K22" s="264"/>
    </row>
    <row r="23" spans="2:11" s="1" customFormat="1" ht="15" customHeight="1">
      <c r="B23" s="267"/>
      <c r="C23" s="268"/>
      <c r="D23" s="268"/>
      <c r="E23" s="270" t="s">
        <v>1366</v>
      </c>
      <c r="F23" s="572" t="s">
        <v>1367</v>
      </c>
      <c r="G23" s="572"/>
      <c r="H23" s="572"/>
      <c r="I23" s="572"/>
      <c r="J23" s="572"/>
      <c r="K23" s="264"/>
    </row>
    <row r="24" spans="2:11" s="1" customFormat="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s="1" customFormat="1" ht="15" customHeight="1">
      <c r="B25" s="267"/>
      <c r="C25" s="572" t="s">
        <v>1368</v>
      </c>
      <c r="D25" s="572"/>
      <c r="E25" s="572"/>
      <c r="F25" s="572"/>
      <c r="G25" s="572"/>
      <c r="H25" s="572"/>
      <c r="I25" s="572"/>
      <c r="J25" s="572"/>
      <c r="K25" s="264"/>
    </row>
    <row r="26" spans="2:11" s="1" customFormat="1" ht="15" customHeight="1">
      <c r="B26" s="267"/>
      <c r="C26" s="572" t="s">
        <v>1369</v>
      </c>
      <c r="D26" s="572"/>
      <c r="E26" s="572"/>
      <c r="F26" s="572"/>
      <c r="G26" s="572"/>
      <c r="H26" s="572"/>
      <c r="I26" s="572"/>
      <c r="J26" s="572"/>
      <c r="K26" s="264"/>
    </row>
    <row r="27" spans="2:11" s="1" customFormat="1" ht="15" customHeight="1">
      <c r="B27" s="267"/>
      <c r="C27" s="266"/>
      <c r="D27" s="572" t="s">
        <v>1370</v>
      </c>
      <c r="E27" s="572"/>
      <c r="F27" s="572"/>
      <c r="G27" s="572"/>
      <c r="H27" s="572"/>
      <c r="I27" s="572"/>
      <c r="J27" s="572"/>
      <c r="K27" s="264"/>
    </row>
    <row r="28" spans="2:11" s="1" customFormat="1" ht="15" customHeight="1">
      <c r="B28" s="267"/>
      <c r="C28" s="268"/>
      <c r="D28" s="572" t="s">
        <v>1371</v>
      </c>
      <c r="E28" s="572"/>
      <c r="F28" s="572"/>
      <c r="G28" s="572"/>
      <c r="H28" s="572"/>
      <c r="I28" s="572"/>
      <c r="J28" s="572"/>
      <c r="K28" s="264"/>
    </row>
    <row r="29" spans="2:11" s="1" customFormat="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s="1" customFormat="1" ht="15" customHeight="1">
      <c r="B30" s="267"/>
      <c r="C30" s="268"/>
      <c r="D30" s="572" t="s">
        <v>1372</v>
      </c>
      <c r="E30" s="572"/>
      <c r="F30" s="572"/>
      <c r="G30" s="572"/>
      <c r="H30" s="572"/>
      <c r="I30" s="572"/>
      <c r="J30" s="572"/>
      <c r="K30" s="264"/>
    </row>
    <row r="31" spans="2:11" s="1" customFormat="1" ht="15" customHeight="1">
      <c r="B31" s="267"/>
      <c r="C31" s="268"/>
      <c r="D31" s="572" t="s">
        <v>1373</v>
      </c>
      <c r="E31" s="572"/>
      <c r="F31" s="572"/>
      <c r="G31" s="572"/>
      <c r="H31" s="572"/>
      <c r="I31" s="572"/>
      <c r="J31" s="572"/>
      <c r="K31" s="264"/>
    </row>
    <row r="32" spans="2:11" s="1" customFormat="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s="1" customFormat="1" ht="15" customHeight="1">
      <c r="B33" s="267"/>
      <c r="C33" s="268"/>
      <c r="D33" s="572" t="s">
        <v>1374</v>
      </c>
      <c r="E33" s="572"/>
      <c r="F33" s="572"/>
      <c r="G33" s="572"/>
      <c r="H33" s="572"/>
      <c r="I33" s="572"/>
      <c r="J33" s="572"/>
      <c r="K33" s="264"/>
    </row>
    <row r="34" spans="2:11" s="1" customFormat="1" ht="15" customHeight="1">
      <c r="B34" s="267"/>
      <c r="C34" s="268"/>
      <c r="D34" s="572" t="s">
        <v>1375</v>
      </c>
      <c r="E34" s="572"/>
      <c r="F34" s="572"/>
      <c r="G34" s="572"/>
      <c r="H34" s="572"/>
      <c r="I34" s="572"/>
      <c r="J34" s="572"/>
      <c r="K34" s="264"/>
    </row>
    <row r="35" spans="2:11" s="1" customFormat="1" ht="15" customHeight="1">
      <c r="B35" s="267"/>
      <c r="C35" s="268"/>
      <c r="D35" s="572" t="s">
        <v>1376</v>
      </c>
      <c r="E35" s="572"/>
      <c r="F35" s="572"/>
      <c r="G35" s="572"/>
      <c r="H35" s="572"/>
      <c r="I35" s="572"/>
      <c r="J35" s="572"/>
      <c r="K35" s="264"/>
    </row>
    <row r="36" spans="2:11" s="1" customFormat="1" ht="15" customHeight="1">
      <c r="B36" s="267"/>
      <c r="C36" s="268"/>
      <c r="D36" s="266"/>
      <c r="E36" s="269" t="s">
        <v>101</v>
      </c>
      <c r="F36" s="266"/>
      <c r="G36" s="572" t="s">
        <v>1377</v>
      </c>
      <c r="H36" s="572"/>
      <c r="I36" s="572"/>
      <c r="J36" s="572"/>
      <c r="K36" s="264"/>
    </row>
    <row r="37" spans="2:11" s="1" customFormat="1" ht="30.75" customHeight="1">
      <c r="B37" s="267"/>
      <c r="C37" s="268"/>
      <c r="D37" s="266"/>
      <c r="E37" s="269" t="s">
        <v>1378</v>
      </c>
      <c r="F37" s="266"/>
      <c r="G37" s="572" t="s">
        <v>1379</v>
      </c>
      <c r="H37" s="572"/>
      <c r="I37" s="572"/>
      <c r="J37" s="572"/>
      <c r="K37" s="264"/>
    </row>
    <row r="38" spans="2:11" s="1" customFormat="1" ht="15" customHeight="1">
      <c r="B38" s="267"/>
      <c r="C38" s="268"/>
      <c r="D38" s="266"/>
      <c r="E38" s="269" t="s">
        <v>49</v>
      </c>
      <c r="F38" s="266"/>
      <c r="G38" s="572" t="s">
        <v>1380</v>
      </c>
      <c r="H38" s="572"/>
      <c r="I38" s="572"/>
      <c r="J38" s="572"/>
      <c r="K38" s="264"/>
    </row>
    <row r="39" spans="2:11" s="1" customFormat="1" ht="15" customHeight="1">
      <c r="B39" s="267"/>
      <c r="C39" s="268"/>
      <c r="D39" s="266"/>
      <c r="E39" s="269" t="s">
        <v>50</v>
      </c>
      <c r="F39" s="266"/>
      <c r="G39" s="572" t="s">
        <v>1381</v>
      </c>
      <c r="H39" s="572"/>
      <c r="I39" s="572"/>
      <c r="J39" s="572"/>
      <c r="K39" s="264"/>
    </row>
    <row r="40" spans="2:11" s="1" customFormat="1" ht="15" customHeight="1">
      <c r="B40" s="267"/>
      <c r="C40" s="268"/>
      <c r="D40" s="266"/>
      <c r="E40" s="269" t="s">
        <v>102</v>
      </c>
      <c r="F40" s="266"/>
      <c r="G40" s="572" t="s">
        <v>1382</v>
      </c>
      <c r="H40" s="572"/>
      <c r="I40" s="572"/>
      <c r="J40" s="572"/>
      <c r="K40" s="264"/>
    </row>
    <row r="41" spans="2:11" s="1" customFormat="1" ht="15" customHeight="1">
      <c r="B41" s="267"/>
      <c r="C41" s="268"/>
      <c r="D41" s="266"/>
      <c r="E41" s="269" t="s">
        <v>103</v>
      </c>
      <c r="F41" s="266"/>
      <c r="G41" s="572" t="s">
        <v>1383</v>
      </c>
      <c r="H41" s="572"/>
      <c r="I41" s="572"/>
      <c r="J41" s="572"/>
      <c r="K41" s="264"/>
    </row>
    <row r="42" spans="2:11" s="1" customFormat="1" ht="15" customHeight="1">
      <c r="B42" s="267"/>
      <c r="C42" s="268"/>
      <c r="D42" s="266"/>
      <c r="E42" s="269" t="s">
        <v>1384</v>
      </c>
      <c r="F42" s="266"/>
      <c r="G42" s="572" t="s">
        <v>1385</v>
      </c>
      <c r="H42" s="572"/>
      <c r="I42" s="572"/>
      <c r="J42" s="572"/>
      <c r="K42" s="264"/>
    </row>
    <row r="43" spans="2:11" s="1" customFormat="1" ht="15" customHeight="1">
      <c r="B43" s="267"/>
      <c r="C43" s="268"/>
      <c r="D43" s="266"/>
      <c r="E43" s="269"/>
      <c r="F43" s="266"/>
      <c r="G43" s="572" t="s">
        <v>1386</v>
      </c>
      <c r="H43" s="572"/>
      <c r="I43" s="572"/>
      <c r="J43" s="572"/>
      <c r="K43" s="264"/>
    </row>
    <row r="44" spans="2:11" s="1" customFormat="1" ht="15" customHeight="1">
      <c r="B44" s="267"/>
      <c r="C44" s="268"/>
      <c r="D44" s="266"/>
      <c r="E44" s="269" t="s">
        <v>1387</v>
      </c>
      <c r="F44" s="266"/>
      <c r="G44" s="572" t="s">
        <v>1388</v>
      </c>
      <c r="H44" s="572"/>
      <c r="I44" s="572"/>
      <c r="J44" s="572"/>
      <c r="K44" s="264"/>
    </row>
    <row r="45" spans="2:11" s="1" customFormat="1" ht="15" customHeight="1">
      <c r="B45" s="267"/>
      <c r="C45" s="268"/>
      <c r="D45" s="266"/>
      <c r="E45" s="269" t="s">
        <v>105</v>
      </c>
      <c r="F45" s="266"/>
      <c r="G45" s="572" t="s">
        <v>1389</v>
      </c>
      <c r="H45" s="572"/>
      <c r="I45" s="572"/>
      <c r="J45" s="572"/>
      <c r="K45" s="264"/>
    </row>
    <row r="46" spans="2:11" s="1" customFormat="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s="1" customFormat="1" ht="15" customHeight="1">
      <c r="B47" s="267"/>
      <c r="C47" s="268"/>
      <c r="D47" s="572" t="s">
        <v>1390</v>
      </c>
      <c r="E47" s="572"/>
      <c r="F47" s="572"/>
      <c r="G47" s="572"/>
      <c r="H47" s="572"/>
      <c r="I47" s="572"/>
      <c r="J47" s="572"/>
      <c r="K47" s="264"/>
    </row>
    <row r="48" spans="2:11" s="1" customFormat="1" ht="15" customHeight="1">
      <c r="B48" s="267"/>
      <c r="C48" s="268"/>
      <c r="D48" s="268"/>
      <c r="E48" s="572" t="s">
        <v>1391</v>
      </c>
      <c r="F48" s="572"/>
      <c r="G48" s="572"/>
      <c r="H48" s="572"/>
      <c r="I48" s="572"/>
      <c r="J48" s="572"/>
      <c r="K48" s="264"/>
    </row>
    <row r="49" spans="2:11" s="1" customFormat="1" ht="15" customHeight="1">
      <c r="B49" s="267"/>
      <c r="C49" s="268"/>
      <c r="D49" s="268"/>
      <c r="E49" s="572" t="s">
        <v>1392</v>
      </c>
      <c r="F49" s="572"/>
      <c r="G49" s="572"/>
      <c r="H49" s="572"/>
      <c r="I49" s="572"/>
      <c r="J49" s="572"/>
      <c r="K49" s="264"/>
    </row>
    <row r="50" spans="2:11" s="1" customFormat="1" ht="15" customHeight="1">
      <c r="B50" s="267"/>
      <c r="C50" s="268"/>
      <c r="D50" s="268"/>
      <c r="E50" s="572" t="s">
        <v>1393</v>
      </c>
      <c r="F50" s="572"/>
      <c r="G50" s="572"/>
      <c r="H50" s="572"/>
      <c r="I50" s="572"/>
      <c r="J50" s="572"/>
      <c r="K50" s="264"/>
    </row>
    <row r="51" spans="2:11" s="1" customFormat="1" ht="15" customHeight="1">
      <c r="B51" s="267"/>
      <c r="C51" s="268"/>
      <c r="D51" s="572" t="s">
        <v>1394</v>
      </c>
      <c r="E51" s="572"/>
      <c r="F51" s="572"/>
      <c r="G51" s="572"/>
      <c r="H51" s="572"/>
      <c r="I51" s="572"/>
      <c r="J51" s="572"/>
      <c r="K51" s="264"/>
    </row>
    <row r="52" spans="2:11" s="1" customFormat="1" ht="25.5" customHeight="1">
      <c r="B52" s="263"/>
      <c r="C52" s="573" t="s">
        <v>1395</v>
      </c>
      <c r="D52" s="573"/>
      <c r="E52" s="573"/>
      <c r="F52" s="573"/>
      <c r="G52" s="573"/>
      <c r="H52" s="573"/>
      <c r="I52" s="573"/>
      <c r="J52" s="573"/>
      <c r="K52" s="264"/>
    </row>
    <row r="53" spans="2:11" s="1" customFormat="1" ht="5.25" customHeight="1">
      <c r="B53" s="263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s="1" customFormat="1" ht="15" customHeight="1">
      <c r="B54" s="263"/>
      <c r="C54" s="572" t="s">
        <v>1396</v>
      </c>
      <c r="D54" s="572"/>
      <c r="E54" s="572"/>
      <c r="F54" s="572"/>
      <c r="G54" s="572"/>
      <c r="H54" s="572"/>
      <c r="I54" s="572"/>
      <c r="J54" s="572"/>
      <c r="K54" s="264"/>
    </row>
    <row r="55" spans="2:11" s="1" customFormat="1" ht="15" customHeight="1">
      <c r="B55" s="263"/>
      <c r="C55" s="572" t="s">
        <v>1397</v>
      </c>
      <c r="D55" s="572"/>
      <c r="E55" s="572"/>
      <c r="F55" s="572"/>
      <c r="G55" s="572"/>
      <c r="H55" s="572"/>
      <c r="I55" s="572"/>
      <c r="J55" s="572"/>
      <c r="K55" s="264"/>
    </row>
    <row r="56" spans="2:11" s="1" customFormat="1" ht="12.75" customHeight="1">
      <c r="B56" s="263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s="1" customFormat="1" ht="15" customHeight="1">
      <c r="B57" s="263"/>
      <c r="C57" s="572" t="s">
        <v>1398</v>
      </c>
      <c r="D57" s="572"/>
      <c r="E57" s="572"/>
      <c r="F57" s="572"/>
      <c r="G57" s="572"/>
      <c r="H57" s="572"/>
      <c r="I57" s="572"/>
      <c r="J57" s="572"/>
      <c r="K57" s="264"/>
    </row>
    <row r="58" spans="2:11" s="1" customFormat="1" ht="15" customHeight="1">
      <c r="B58" s="263"/>
      <c r="C58" s="268"/>
      <c r="D58" s="572" t="s">
        <v>1399</v>
      </c>
      <c r="E58" s="572"/>
      <c r="F58" s="572"/>
      <c r="G58" s="572"/>
      <c r="H58" s="572"/>
      <c r="I58" s="572"/>
      <c r="J58" s="572"/>
      <c r="K58" s="264"/>
    </row>
    <row r="59" spans="2:11" s="1" customFormat="1" ht="15" customHeight="1">
      <c r="B59" s="263"/>
      <c r="C59" s="268"/>
      <c r="D59" s="572" t="s">
        <v>1400</v>
      </c>
      <c r="E59" s="572"/>
      <c r="F59" s="572"/>
      <c r="G59" s="572"/>
      <c r="H59" s="572"/>
      <c r="I59" s="572"/>
      <c r="J59" s="572"/>
      <c r="K59" s="264"/>
    </row>
    <row r="60" spans="2:11" s="1" customFormat="1" ht="15" customHeight="1">
      <c r="B60" s="263"/>
      <c r="C60" s="268"/>
      <c r="D60" s="572" t="s">
        <v>1401</v>
      </c>
      <c r="E60" s="572"/>
      <c r="F60" s="572"/>
      <c r="G60" s="572"/>
      <c r="H60" s="572"/>
      <c r="I60" s="572"/>
      <c r="J60" s="572"/>
      <c r="K60" s="264"/>
    </row>
    <row r="61" spans="2:11" s="1" customFormat="1" ht="15" customHeight="1">
      <c r="B61" s="263"/>
      <c r="C61" s="268"/>
      <c r="D61" s="572" t="s">
        <v>1402</v>
      </c>
      <c r="E61" s="572"/>
      <c r="F61" s="572"/>
      <c r="G61" s="572"/>
      <c r="H61" s="572"/>
      <c r="I61" s="572"/>
      <c r="J61" s="572"/>
      <c r="K61" s="264"/>
    </row>
    <row r="62" spans="2:11" s="1" customFormat="1" ht="15" customHeight="1">
      <c r="B62" s="263"/>
      <c r="C62" s="268"/>
      <c r="D62" s="575" t="s">
        <v>1403</v>
      </c>
      <c r="E62" s="575"/>
      <c r="F62" s="575"/>
      <c r="G62" s="575"/>
      <c r="H62" s="575"/>
      <c r="I62" s="575"/>
      <c r="J62" s="575"/>
      <c r="K62" s="264"/>
    </row>
    <row r="63" spans="2:11" s="1" customFormat="1" ht="15" customHeight="1">
      <c r="B63" s="263"/>
      <c r="C63" s="268"/>
      <c r="D63" s="572" t="s">
        <v>1404</v>
      </c>
      <c r="E63" s="572"/>
      <c r="F63" s="572"/>
      <c r="G63" s="572"/>
      <c r="H63" s="572"/>
      <c r="I63" s="572"/>
      <c r="J63" s="572"/>
      <c r="K63" s="264"/>
    </row>
    <row r="64" spans="2:11" s="1" customFormat="1" ht="12.75" customHeight="1">
      <c r="B64" s="263"/>
      <c r="C64" s="268"/>
      <c r="D64" s="268"/>
      <c r="E64" s="271"/>
      <c r="F64" s="268"/>
      <c r="G64" s="268"/>
      <c r="H64" s="268"/>
      <c r="I64" s="268"/>
      <c r="J64" s="268"/>
      <c r="K64" s="264"/>
    </row>
    <row r="65" spans="2:11" s="1" customFormat="1" ht="15" customHeight="1">
      <c r="B65" s="263"/>
      <c r="C65" s="268"/>
      <c r="D65" s="572" t="s">
        <v>1405</v>
      </c>
      <c r="E65" s="572"/>
      <c r="F65" s="572"/>
      <c r="G65" s="572"/>
      <c r="H65" s="572"/>
      <c r="I65" s="572"/>
      <c r="J65" s="572"/>
      <c r="K65" s="264"/>
    </row>
    <row r="66" spans="2:11" s="1" customFormat="1" ht="15" customHeight="1">
      <c r="B66" s="263"/>
      <c r="C66" s="268"/>
      <c r="D66" s="575" t="s">
        <v>1406</v>
      </c>
      <c r="E66" s="575"/>
      <c r="F66" s="575"/>
      <c r="G66" s="575"/>
      <c r="H66" s="575"/>
      <c r="I66" s="575"/>
      <c r="J66" s="575"/>
      <c r="K66" s="264"/>
    </row>
    <row r="67" spans="2:11" s="1" customFormat="1" ht="15" customHeight="1">
      <c r="B67" s="263"/>
      <c r="C67" s="268"/>
      <c r="D67" s="572" t="s">
        <v>1407</v>
      </c>
      <c r="E67" s="572"/>
      <c r="F67" s="572"/>
      <c r="G67" s="572"/>
      <c r="H67" s="572"/>
      <c r="I67" s="572"/>
      <c r="J67" s="572"/>
      <c r="K67" s="264"/>
    </row>
    <row r="68" spans="2:11" s="1" customFormat="1" ht="15" customHeight="1">
      <c r="B68" s="263"/>
      <c r="C68" s="268"/>
      <c r="D68" s="572" t="s">
        <v>1408</v>
      </c>
      <c r="E68" s="572"/>
      <c r="F68" s="572"/>
      <c r="G68" s="572"/>
      <c r="H68" s="572"/>
      <c r="I68" s="572"/>
      <c r="J68" s="572"/>
      <c r="K68" s="264"/>
    </row>
    <row r="69" spans="2:11" s="1" customFormat="1" ht="15" customHeight="1">
      <c r="B69" s="263"/>
      <c r="C69" s="268"/>
      <c r="D69" s="572" t="s">
        <v>1409</v>
      </c>
      <c r="E69" s="572"/>
      <c r="F69" s="572"/>
      <c r="G69" s="572"/>
      <c r="H69" s="572"/>
      <c r="I69" s="572"/>
      <c r="J69" s="572"/>
      <c r="K69" s="264"/>
    </row>
    <row r="70" spans="2:11" s="1" customFormat="1" ht="15" customHeight="1">
      <c r="B70" s="263"/>
      <c r="C70" s="268"/>
      <c r="D70" s="572" t="s">
        <v>1410</v>
      </c>
      <c r="E70" s="572"/>
      <c r="F70" s="572"/>
      <c r="G70" s="572"/>
      <c r="H70" s="572"/>
      <c r="I70" s="572"/>
      <c r="J70" s="572"/>
      <c r="K70" s="264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576" t="s">
        <v>1411</v>
      </c>
      <c r="D75" s="576"/>
      <c r="E75" s="576"/>
      <c r="F75" s="576"/>
      <c r="G75" s="576"/>
      <c r="H75" s="576"/>
      <c r="I75" s="576"/>
      <c r="J75" s="576"/>
      <c r="K75" s="281"/>
    </row>
    <row r="76" spans="2:11" s="1" customFormat="1" ht="17.25" customHeight="1">
      <c r="B76" s="280"/>
      <c r="C76" s="282" t="s">
        <v>1412</v>
      </c>
      <c r="D76" s="282"/>
      <c r="E76" s="282"/>
      <c r="F76" s="282" t="s">
        <v>1413</v>
      </c>
      <c r="G76" s="283"/>
      <c r="H76" s="282" t="s">
        <v>50</v>
      </c>
      <c r="I76" s="282" t="s">
        <v>53</v>
      </c>
      <c r="J76" s="282" t="s">
        <v>1414</v>
      </c>
      <c r="K76" s="281"/>
    </row>
    <row r="77" spans="2:11" s="1" customFormat="1" ht="17.25" customHeight="1">
      <c r="B77" s="280"/>
      <c r="C77" s="284" t="s">
        <v>1415</v>
      </c>
      <c r="D77" s="284"/>
      <c r="E77" s="284"/>
      <c r="F77" s="285" t="s">
        <v>1416</v>
      </c>
      <c r="G77" s="286"/>
      <c r="H77" s="284"/>
      <c r="I77" s="284"/>
      <c r="J77" s="284" t="s">
        <v>1417</v>
      </c>
      <c r="K77" s="281"/>
    </row>
    <row r="78" spans="2:11" s="1" customFormat="1" ht="5.25" customHeight="1">
      <c r="B78" s="280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80"/>
      <c r="C79" s="269" t="s">
        <v>49</v>
      </c>
      <c r="D79" s="289"/>
      <c r="E79" s="289"/>
      <c r="F79" s="290" t="s">
        <v>1418</v>
      </c>
      <c r="G79" s="291"/>
      <c r="H79" s="269" t="s">
        <v>1419</v>
      </c>
      <c r="I79" s="269" t="s">
        <v>1420</v>
      </c>
      <c r="J79" s="269">
        <v>20</v>
      </c>
      <c r="K79" s="281"/>
    </row>
    <row r="80" spans="2:11" s="1" customFormat="1" ht="15" customHeight="1">
      <c r="B80" s="280"/>
      <c r="C80" s="269" t="s">
        <v>1421</v>
      </c>
      <c r="D80" s="269"/>
      <c r="E80" s="269"/>
      <c r="F80" s="290" t="s">
        <v>1418</v>
      </c>
      <c r="G80" s="291"/>
      <c r="H80" s="269" t="s">
        <v>1422</v>
      </c>
      <c r="I80" s="269" t="s">
        <v>1420</v>
      </c>
      <c r="J80" s="269">
        <v>120</v>
      </c>
      <c r="K80" s="281"/>
    </row>
    <row r="81" spans="2:11" s="1" customFormat="1" ht="15" customHeight="1">
      <c r="B81" s="292"/>
      <c r="C81" s="269" t="s">
        <v>1423</v>
      </c>
      <c r="D81" s="269"/>
      <c r="E81" s="269"/>
      <c r="F81" s="290" t="s">
        <v>1424</v>
      </c>
      <c r="G81" s="291"/>
      <c r="H81" s="269" t="s">
        <v>1425</v>
      </c>
      <c r="I81" s="269" t="s">
        <v>1420</v>
      </c>
      <c r="J81" s="269">
        <v>50</v>
      </c>
      <c r="K81" s="281"/>
    </row>
    <row r="82" spans="2:11" s="1" customFormat="1" ht="15" customHeight="1">
      <c r="B82" s="292"/>
      <c r="C82" s="269" t="s">
        <v>1426</v>
      </c>
      <c r="D82" s="269"/>
      <c r="E82" s="269"/>
      <c r="F82" s="290" t="s">
        <v>1418</v>
      </c>
      <c r="G82" s="291"/>
      <c r="H82" s="269" t="s">
        <v>1427</v>
      </c>
      <c r="I82" s="269" t="s">
        <v>1428</v>
      </c>
      <c r="J82" s="269"/>
      <c r="K82" s="281"/>
    </row>
    <row r="83" spans="2:11" s="1" customFormat="1" ht="15" customHeight="1">
      <c r="B83" s="292"/>
      <c r="C83" s="293" t="s">
        <v>1429</v>
      </c>
      <c r="D83" s="293"/>
      <c r="E83" s="293"/>
      <c r="F83" s="294" t="s">
        <v>1424</v>
      </c>
      <c r="G83" s="293"/>
      <c r="H83" s="293" t="s">
        <v>1430</v>
      </c>
      <c r="I83" s="293" t="s">
        <v>1420</v>
      </c>
      <c r="J83" s="293">
        <v>15</v>
      </c>
      <c r="K83" s="281"/>
    </row>
    <row r="84" spans="2:11" s="1" customFormat="1" ht="15" customHeight="1">
      <c r="B84" s="292"/>
      <c r="C84" s="293" t="s">
        <v>1431</v>
      </c>
      <c r="D84" s="293"/>
      <c r="E84" s="293"/>
      <c r="F84" s="294" t="s">
        <v>1424</v>
      </c>
      <c r="G84" s="293"/>
      <c r="H84" s="293" t="s">
        <v>1432</v>
      </c>
      <c r="I84" s="293" t="s">
        <v>1420</v>
      </c>
      <c r="J84" s="293">
        <v>15</v>
      </c>
      <c r="K84" s="281"/>
    </row>
    <row r="85" spans="2:11" s="1" customFormat="1" ht="15" customHeight="1">
      <c r="B85" s="292"/>
      <c r="C85" s="293" t="s">
        <v>1433</v>
      </c>
      <c r="D85" s="293"/>
      <c r="E85" s="293"/>
      <c r="F85" s="294" t="s">
        <v>1424</v>
      </c>
      <c r="G85" s="293"/>
      <c r="H85" s="293" t="s">
        <v>1434</v>
      </c>
      <c r="I85" s="293" t="s">
        <v>1420</v>
      </c>
      <c r="J85" s="293">
        <v>20</v>
      </c>
      <c r="K85" s="281"/>
    </row>
    <row r="86" spans="2:11" s="1" customFormat="1" ht="15" customHeight="1">
      <c r="B86" s="292"/>
      <c r="C86" s="293" t="s">
        <v>1435</v>
      </c>
      <c r="D86" s="293"/>
      <c r="E86" s="293"/>
      <c r="F86" s="294" t="s">
        <v>1424</v>
      </c>
      <c r="G86" s="293"/>
      <c r="H86" s="293" t="s">
        <v>1436</v>
      </c>
      <c r="I86" s="293" t="s">
        <v>1420</v>
      </c>
      <c r="J86" s="293">
        <v>20</v>
      </c>
      <c r="K86" s="281"/>
    </row>
    <row r="87" spans="2:11" s="1" customFormat="1" ht="15" customHeight="1">
      <c r="B87" s="292"/>
      <c r="C87" s="269" t="s">
        <v>1437</v>
      </c>
      <c r="D87" s="269"/>
      <c r="E87" s="269"/>
      <c r="F87" s="290" t="s">
        <v>1424</v>
      </c>
      <c r="G87" s="291"/>
      <c r="H87" s="269" t="s">
        <v>1438</v>
      </c>
      <c r="I87" s="269" t="s">
        <v>1420</v>
      </c>
      <c r="J87" s="269">
        <v>50</v>
      </c>
      <c r="K87" s="281"/>
    </row>
    <row r="88" spans="2:11" s="1" customFormat="1" ht="15" customHeight="1">
      <c r="B88" s="292"/>
      <c r="C88" s="269" t="s">
        <v>1439</v>
      </c>
      <c r="D88" s="269"/>
      <c r="E88" s="269"/>
      <c r="F88" s="290" t="s">
        <v>1424</v>
      </c>
      <c r="G88" s="291"/>
      <c r="H88" s="269" t="s">
        <v>1440</v>
      </c>
      <c r="I88" s="269" t="s">
        <v>1420</v>
      </c>
      <c r="J88" s="269">
        <v>20</v>
      </c>
      <c r="K88" s="281"/>
    </row>
    <row r="89" spans="2:11" s="1" customFormat="1" ht="15" customHeight="1">
      <c r="B89" s="292"/>
      <c r="C89" s="269" t="s">
        <v>1441</v>
      </c>
      <c r="D89" s="269"/>
      <c r="E89" s="269"/>
      <c r="F89" s="290" t="s">
        <v>1424</v>
      </c>
      <c r="G89" s="291"/>
      <c r="H89" s="269" t="s">
        <v>1442</v>
      </c>
      <c r="I89" s="269" t="s">
        <v>1420</v>
      </c>
      <c r="J89" s="269">
        <v>20</v>
      </c>
      <c r="K89" s="281"/>
    </row>
    <row r="90" spans="2:11" s="1" customFormat="1" ht="15" customHeight="1">
      <c r="B90" s="292"/>
      <c r="C90" s="269" t="s">
        <v>1443</v>
      </c>
      <c r="D90" s="269"/>
      <c r="E90" s="269"/>
      <c r="F90" s="290" t="s">
        <v>1424</v>
      </c>
      <c r="G90" s="291"/>
      <c r="H90" s="269" t="s">
        <v>1444</v>
      </c>
      <c r="I90" s="269" t="s">
        <v>1420</v>
      </c>
      <c r="J90" s="269">
        <v>50</v>
      </c>
      <c r="K90" s="281"/>
    </row>
    <row r="91" spans="2:11" s="1" customFormat="1" ht="15" customHeight="1">
      <c r="B91" s="292"/>
      <c r="C91" s="269" t="s">
        <v>1445</v>
      </c>
      <c r="D91" s="269"/>
      <c r="E91" s="269"/>
      <c r="F91" s="290" t="s">
        <v>1424</v>
      </c>
      <c r="G91" s="291"/>
      <c r="H91" s="269" t="s">
        <v>1445</v>
      </c>
      <c r="I91" s="269" t="s">
        <v>1420</v>
      </c>
      <c r="J91" s="269">
        <v>50</v>
      </c>
      <c r="K91" s="281"/>
    </row>
    <row r="92" spans="2:11" s="1" customFormat="1" ht="15" customHeight="1">
      <c r="B92" s="292"/>
      <c r="C92" s="269" t="s">
        <v>1446</v>
      </c>
      <c r="D92" s="269"/>
      <c r="E92" s="269"/>
      <c r="F92" s="290" t="s">
        <v>1424</v>
      </c>
      <c r="G92" s="291"/>
      <c r="H92" s="269" t="s">
        <v>1447</v>
      </c>
      <c r="I92" s="269" t="s">
        <v>1420</v>
      </c>
      <c r="J92" s="269">
        <v>255</v>
      </c>
      <c r="K92" s="281"/>
    </row>
    <row r="93" spans="2:11" s="1" customFormat="1" ht="15" customHeight="1">
      <c r="B93" s="292"/>
      <c r="C93" s="269" t="s">
        <v>1448</v>
      </c>
      <c r="D93" s="269"/>
      <c r="E93" s="269"/>
      <c r="F93" s="290" t="s">
        <v>1418</v>
      </c>
      <c r="G93" s="291"/>
      <c r="H93" s="269" t="s">
        <v>1449</v>
      </c>
      <c r="I93" s="269" t="s">
        <v>1450</v>
      </c>
      <c r="J93" s="269"/>
      <c r="K93" s="281"/>
    </row>
    <row r="94" spans="2:11" s="1" customFormat="1" ht="15" customHeight="1">
      <c r="B94" s="292"/>
      <c r="C94" s="269" t="s">
        <v>1451</v>
      </c>
      <c r="D94" s="269"/>
      <c r="E94" s="269"/>
      <c r="F94" s="290" t="s">
        <v>1418</v>
      </c>
      <c r="G94" s="291"/>
      <c r="H94" s="269" t="s">
        <v>1452</v>
      </c>
      <c r="I94" s="269" t="s">
        <v>1453</v>
      </c>
      <c r="J94" s="269"/>
      <c r="K94" s="281"/>
    </row>
    <row r="95" spans="2:11" s="1" customFormat="1" ht="15" customHeight="1">
      <c r="B95" s="292"/>
      <c r="C95" s="269" t="s">
        <v>1454</v>
      </c>
      <c r="D95" s="269"/>
      <c r="E95" s="269"/>
      <c r="F95" s="290" t="s">
        <v>1418</v>
      </c>
      <c r="G95" s="291"/>
      <c r="H95" s="269" t="s">
        <v>1454</v>
      </c>
      <c r="I95" s="269" t="s">
        <v>1453</v>
      </c>
      <c r="J95" s="269"/>
      <c r="K95" s="281"/>
    </row>
    <row r="96" spans="2:11" s="1" customFormat="1" ht="15" customHeight="1">
      <c r="B96" s="292"/>
      <c r="C96" s="269" t="s">
        <v>34</v>
      </c>
      <c r="D96" s="269"/>
      <c r="E96" s="269"/>
      <c r="F96" s="290" t="s">
        <v>1418</v>
      </c>
      <c r="G96" s="291"/>
      <c r="H96" s="269" t="s">
        <v>1455</v>
      </c>
      <c r="I96" s="269" t="s">
        <v>1453</v>
      </c>
      <c r="J96" s="269"/>
      <c r="K96" s="281"/>
    </row>
    <row r="97" spans="2:11" s="1" customFormat="1" ht="15" customHeight="1">
      <c r="B97" s="292"/>
      <c r="C97" s="269" t="s">
        <v>44</v>
      </c>
      <c r="D97" s="269"/>
      <c r="E97" s="269"/>
      <c r="F97" s="290" t="s">
        <v>1418</v>
      </c>
      <c r="G97" s="291"/>
      <c r="H97" s="269" t="s">
        <v>1456</v>
      </c>
      <c r="I97" s="269" t="s">
        <v>1453</v>
      </c>
      <c r="J97" s="269"/>
      <c r="K97" s="281"/>
    </row>
    <row r="98" spans="2:11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pans="2:11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576" t="s">
        <v>1457</v>
      </c>
      <c r="D102" s="576"/>
      <c r="E102" s="576"/>
      <c r="F102" s="576"/>
      <c r="G102" s="576"/>
      <c r="H102" s="576"/>
      <c r="I102" s="576"/>
      <c r="J102" s="576"/>
      <c r="K102" s="281"/>
    </row>
    <row r="103" spans="2:11" s="1" customFormat="1" ht="17.25" customHeight="1">
      <c r="B103" s="280"/>
      <c r="C103" s="282" t="s">
        <v>1412</v>
      </c>
      <c r="D103" s="282"/>
      <c r="E103" s="282"/>
      <c r="F103" s="282" t="s">
        <v>1413</v>
      </c>
      <c r="G103" s="283"/>
      <c r="H103" s="282" t="s">
        <v>50</v>
      </c>
      <c r="I103" s="282" t="s">
        <v>53</v>
      </c>
      <c r="J103" s="282" t="s">
        <v>1414</v>
      </c>
      <c r="K103" s="281"/>
    </row>
    <row r="104" spans="2:11" s="1" customFormat="1" ht="17.25" customHeight="1">
      <c r="B104" s="280"/>
      <c r="C104" s="284" t="s">
        <v>1415</v>
      </c>
      <c r="D104" s="284"/>
      <c r="E104" s="284"/>
      <c r="F104" s="285" t="s">
        <v>1416</v>
      </c>
      <c r="G104" s="286"/>
      <c r="H104" s="284"/>
      <c r="I104" s="284"/>
      <c r="J104" s="284" t="s">
        <v>1417</v>
      </c>
      <c r="K104" s="281"/>
    </row>
    <row r="105" spans="2:11" s="1" customFormat="1" ht="5.25" customHeight="1">
      <c r="B105" s="280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pans="2:11" s="1" customFormat="1" ht="15" customHeight="1">
      <c r="B106" s="280"/>
      <c r="C106" s="269" t="s">
        <v>49</v>
      </c>
      <c r="D106" s="289"/>
      <c r="E106" s="289"/>
      <c r="F106" s="290" t="s">
        <v>1418</v>
      </c>
      <c r="G106" s="269"/>
      <c r="H106" s="269" t="s">
        <v>1458</v>
      </c>
      <c r="I106" s="269" t="s">
        <v>1420</v>
      </c>
      <c r="J106" s="269">
        <v>20</v>
      </c>
      <c r="K106" s="281"/>
    </row>
    <row r="107" spans="2:11" s="1" customFormat="1" ht="15" customHeight="1">
      <c r="B107" s="280"/>
      <c r="C107" s="269" t="s">
        <v>1421</v>
      </c>
      <c r="D107" s="269"/>
      <c r="E107" s="269"/>
      <c r="F107" s="290" t="s">
        <v>1418</v>
      </c>
      <c r="G107" s="269"/>
      <c r="H107" s="269" t="s">
        <v>1458</v>
      </c>
      <c r="I107" s="269" t="s">
        <v>1420</v>
      </c>
      <c r="J107" s="269">
        <v>120</v>
      </c>
      <c r="K107" s="281"/>
    </row>
    <row r="108" spans="2:11" s="1" customFormat="1" ht="15" customHeight="1">
      <c r="B108" s="292"/>
      <c r="C108" s="269" t="s">
        <v>1423</v>
      </c>
      <c r="D108" s="269"/>
      <c r="E108" s="269"/>
      <c r="F108" s="290" t="s">
        <v>1424</v>
      </c>
      <c r="G108" s="269"/>
      <c r="H108" s="269" t="s">
        <v>1458</v>
      </c>
      <c r="I108" s="269" t="s">
        <v>1420</v>
      </c>
      <c r="J108" s="269">
        <v>50</v>
      </c>
      <c r="K108" s="281"/>
    </row>
    <row r="109" spans="2:11" s="1" customFormat="1" ht="15" customHeight="1">
      <c r="B109" s="292"/>
      <c r="C109" s="269" t="s">
        <v>1426</v>
      </c>
      <c r="D109" s="269"/>
      <c r="E109" s="269"/>
      <c r="F109" s="290" t="s">
        <v>1418</v>
      </c>
      <c r="G109" s="269"/>
      <c r="H109" s="269" t="s">
        <v>1458</v>
      </c>
      <c r="I109" s="269" t="s">
        <v>1428</v>
      </c>
      <c r="J109" s="269"/>
      <c r="K109" s="281"/>
    </row>
    <row r="110" spans="2:11" s="1" customFormat="1" ht="15" customHeight="1">
      <c r="B110" s="292"/>
      <c r="C110" s="269" t="s">
        <v>1437</v>
      </c>
      <c r="D110" s="269"/>
      <c r="E110" s="269"/>
      <c r="F110" s="290" t="s">
        <v>1424</v>
      </c>
      <c r="G110" s="269"/>
      <c r="H110" s="269" t="s">
        <v>1458</v>
      </c>
      <c r="I110" s="269" t="s">
        <v>1420</v>
      </c>
      <c r="J110" s="269">
        <v>50</v>
      </c>
      <c r="K110" s="281"/>
    </row>
    <row r="111" spans="2:11" s="1" customFormat="1" ht="15" customHeight="1">
      <c r="B111" s="292"/>
      <c r="C111" s="269" t="s">
        <v>1445</v>
      </c>
      <c r="D111" s="269"/>
      <c r="E111" s="269"/>
      <c r="F111" s="290" t="s">
        <v>1424</v>
      </c>
      <c r="G111" s="269"/>
      <c r="H111" s="269" t="s">
        <v>1458</v>
      </c>
      <c r="I111" s="269" t="s">
        <v>1420</v>
      </c>
      <c r="J111" s="269">
        <v>50</v>
      </c>
      <c r="K111" s="281"/>
    </row>
    <row r="112" spans="2:11" s="1" customFormat="1" ht="15" customHeight="1">
      <c r="B112" s="292"/>
      <c r="C112" s="269" t="s">
        <v>1443</v>
      </c>
      <c r="D112" s="269"/>
      <c r="E112" s="269"/>
      <c r="F112" s="290" t="s">
        <v>1424</v>
      </c>
      <c r="G112" s="269"/>
      <c r="H112" s="269" t="s">
        <v>1458</v>
      </c>
      <c r="I112" s="269" t="s">
        <v>1420</v>
      </c>
      <c r="J112" s="269">
        <v>50</v>
      </c>
      <c r="K112" s="281"/>
    </row>
    <row r="113" spans="2:11" s="1" customFormat="1" ht="15" customHeight="1">
      <c r="B113" s="292"/>
      <c r="C113" s="269" t="s">
        <v>49</v>
      </c>
      <c r="D113" s="269"/>
      <c r="E113" s="269"/>
      <c r="F113" s="290" t="s">
        <v>1418</v>
      </c>
      <c r="G113" s="269"/>
      <c r="H113" s="269" t="s">
        <v>1459</v>
      </c>
      <c r="I113" s="269" t="s">
        <v>1420</v>
      </c>
      <c r="J113" s="269">
        <v>20</v>
      </c>
      <c r="K113" s="281"/>
    </row>
    <row r="114" spans="2:11" s="1" customFormat="1" ht="15" customHeight="1">
      <c r="B114" s="292"/>
      <c r="C114" s="269" t="s">
        <v>1460</v>
      </c>
      <c r="D114" s="269"/>
      <c r="E114" s="269"/>
      <c r="F114" s="290" t="s">
        <v>1418</v>
      </c>
      <c r="G114" s="269"/>
      <c r="H114" s="269" t="s">
        <v>1461</v>
      </c>
      <c r="I114" s="269" t="s">
        <v>1420</v>
      </c>
      <c r="J114" s="269">
        <v>120</v>
      </c>
      <c r="K114" s="281"/>
    </row>
    <row r="115" spans="2:11" s="1" customFormat="1" ht="15" customHeight="1">
      <c r="B115" s="292"/>
      <c r="C115" s="269" t="s">
        <v>34</v>
      </c>
      <c r="D115" s="269"/>
      <c r="E115" s="269"/>
      <c r="F115" s="290" t="s">
        <v>1418</v>
      </c>
      <c r="G115" s="269"/>
      <c r="H115" s="269" t="s">
        <v>1462</v>
      </c>
      <c r="I115" s="269" t="s">
        <v>1453</v>
      </c>
      <c r="J115" s="269"/>
      <c r="K115" s="281"/>
    </row>
    <row r="116" spans="2:11" s="1" customFormat="1" ht="15" customHeight="1">
      <c r="B116" s="292"/>
      <c r="C116" s="269" t="s">
        <v>44</v>
      </c>
      <c r="D116" s="269"/>
      <c r="E116" s="269"/>
      <c r="F116" s="290" t="s">
        <v>1418</v>
      </c>
      <c r="G116" s="269"/>
      <c r="H116" s="269" t="s">
        <v>1463</v>
      </c>
      <c r="I116" s="269" t="s">
        <v>1453</v>
      </c>
      <c r="J116" s="269"/>
      <c r="K116" s="281"/>
    </row>
    <row r="117" spans="2:11" s="1" customFormat="1" ht="15" customHeight="1">
      <c r="B117" s="292"/>
      <c r="C117" s="269" t="s">
        <v>53</v>
      </c>
      <c r="D117" s="269"/>
      <c r="E117" s="269"/>
      <c r="F117" s="290" t="s">
        <v>1418</v>
      </c>
      <c r="G117" s="269"/>
      <c r="H117" s="269" t="s">
        <v>1464</v>
      </c>
      <c r="I117" s="269" t="s">
        <v>1465</v>
      </c>
      <c r="J117" s="269"/>
      <c r="K117" s="281"/>
    </row>
    <row r="118" spans="2:11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pans="2:11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574" t="s">
        <v>1466</v>
      </c>
      <c r="D122" s="574"/>
      <c r="E122" s="574"/>
      <c r="F122" s="574"/>
      <c r="G122" s="574"/>
      <c r="H122" s="574"/>
      <c r="I122" s="574"/>
      <c r="J122" s="574"/>
      <c r="K122" s="309"/>
    </row>
    <row r="123" spans="2:11" s="1" customFormat="1" ht="17.25" customHeight="1">
      <c r="B123" s="310"/>
      <c r="C123" s="282" t="s">
        <v>1412</v>
      </c>
      <c r="D123" s="282"/>
      <c r="E123" s="282"/>
      <c r="F123" s="282" t="s">
        <v>1413</v>
      </c>
      <c r="G123" s="283"/>
      <c r="H123" s="282" t="s">
        <v>50</v>
      </c>
      <c r="I123" s="282" t="s">
        <v>53</v>
      </c>
      <c r="J123" s="282" t="s">
        <v>1414</v>
      </c>
      <c r="K123" s="311"/>
    </row>
    <row r="124" spans="2:11" s="1" customFormat="1" ht="17.25" customHeight="1">
      <c r="B124" s="310"/>
      <c r="C124" s="284" t="s">
        <v>1415</v>
      </c>
      <c r="D124" s="284"/>
      <c r="E124" s="284"/>
      <c r="F124" s="285" t="s">
        <v>1416</v>
      </c>
      <c r="G124" s="286"/>
      <c r="H124" s="284"/>
      <c r="I124" s="284"/>
      <c r="J124" s="284" t="s">
        <v>1417</v>
      </c>
      <c r="K124" s="311"/>
    </row>
    <row r="125" spans="2:11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pans="2:11" s="1" customFormat="1" ht="15" customHeight="1">
      <c r="B126" s="312"/>
      <c r="C126" s="269" t="s">
        <v>1421</v>
      </c>
      <c r="D126" s="289"/>
      <c r="E126" s="289"/>
      <c r="F126" s="290" t="s">
        <v>1418</v>
      </c>
      <c r="G126" s="269"/>
      <c r="H126" s="269" t="s">
        <v>1458</v>
      </c>
      <c r="I126" s="269" t="s">
        <v>1420</v>
      </c>
      <c r="J126" s="269">
        <v>120</v>
      </c>
      <c r="K126" s="315"/>
    </row>
    <row r="127" spans="2:11" s="1" customFormat="1" ht="15" customHeight="1">
      <c r="B127" s="312"/>
      <c r="C127" s="269" t="s">
        <v>1467</v>
      </c>
      <c r="D127" s="269"/>
      <c r="E127" s="269"/>
      <c r="F127" s="290" t="s">
        <v>1418</v>
      </c>
      <c r="G127" s="269"/>
      <c r="H127" s="269" t="s">
        <v>1468</v>
      </c>
      <c r="I127" s="269" t="s">
        <v>1420</v>
      </c>
      <c r="J127" s="269" t="s">
        <v>1469</v>
      </c>
      <c r="K127" s="315"/>
    </row>
    <row r="128" spans="2:11" s="1" customFormat="1" ht="15" customHeight="1">
      <c r="B128" s="312"/>
      <c r="C128" s="269" t="s">
        <v>1366</v>
      </c>
      <c r="D128" s="269"/>
      <c r="E128" s="269"/>
      <c r="F128" s="290" t="s">
        <v>1418</v>
      </c>
      <c r="G128" s="269"/>
      <c r="H128" s="269" t="s">
        <v>1470</v>
      </c>
      <c r="I128" s="269" t="s">
        <v>1420</v>
      </c>
      <c r="J128" s="269" t="s">
        <v>1469</v>
      </c>
      <c r="K128" s="315"/>
    </row>
    <row r="129" spans="2:11" s="1" customFormat="1" ht="15" customHeight="1">
      <c r="B129" s="312"/>
      <c r="C129" s="269" t="s">
        <v>1429</v>
      </c>
      <c r="D129" s="269"/>
      <c r="E129" s="269"/>
      <c r="F129" s="290" t="s">
        <v>1424</v>
      </c>
      <c r="G129" s="269"/>
      <c r="H129" s="269" t="s">
        <v>1430</v>
      </c>
      <c r="I129" s="269" t="s">
        <v>1420</v>
      </c>
      <c r="J129" s="269">
        <v>15</v>
      </c>
      <c r="K129" s="315"/>
    </row>
    <row r="130" spans="2:11" s="1" customFormat="1" ht="15" customHeight="1">
      <c r="B130" s="312"/>
      <c r="C130" s="293" t="s">
        <v>1431</v>
      </c>
      <c r="D130" s="293"/>
      <c r="E130" s="293"/>
      <c r="F130" s="294" t="s">
        <v>1424</v>
      </c>
      <c r="G130" s="293"/>
      <c r="H130" s="293" t="s">
        <v>1432</v>
      </c>
      <c r="I130" s="293" t="s">
        <v>1420</v>
      </c>
      <c r="J130" s="293">
        <v>15</v>
      </c>
      <c r="K130" s="315"/>
    </row>
    <row r="131" spans="2:11" s="1" customFormat="1" ht="15" customHeight="1">
      <c r="B131" s="312"/>
      <c r="C131" s="293" t="s">
        <v>1433</v>
      </c>
      <c r="D131" s="293"/>
      <c r="E131" s="293"/>
      <c r="F131" s="294" t="s">
        <v>1424</v>
      </c>
      <c r="G131" s="293"/>
      <c r="H131" s="293" t="s">
        <v>1434</v>
      </c>
      <c r="I131" s="293" t="s">
        <v>1420</v>
      </c>
      <c r="J131" s="293">
        <v>20</v>
      </c>
      <c r="K131" s="315"/>
    </row>
    <row r="132" spans="2:11" s="1" customFormat="1" ht="15" customHeight="1">
      <c r="B132" s="312"/>
      <c r="C132" s="293" t="s">
        <v>1435</v>
      </c>
      <c r="D132" s="293"/>
      <c r="E132" s="293"/>
      <c r="F132" s="294" t="s">
        <v>1424</v>
      </c>
      <c r="G132" s="293"/>
      <c r="H132" s="293" t="s">
        <v>1436</v>
      </c>
      <c r="I132" s="293" t="s">
        <v>1420</v>
      </c>
      <c r="J132" s="293">
        <v>20</v>
      </c>
      <c r="K132" s="315"/>
    </row>
    <row r="133" spans="2:11" s="1" customFormat="1" ht="15" customHeight="1">
      <c r="B133" s="312"/>
      <c r="C133" s="269" t="s">
        <v>1423</v>
      </c>
      <c r="D133" s="269"/>
      <c r="E133" s="269"/>
      <c r="F133" s="290" t="s">
        <v>1424</v>
      </c>
      <c r="G133" s="269"/>
      <c r="H133" s="269" t="s">
        <v>1458</v>
      </c>
      <c r="I133" s="269" t="s">
        <v>1420</v>
      </c>
      <c r="J133" s="269">
        <v>50</v>
      </c>
      <c r="K133" s="315"/>
    </row>
    <row r="134" spans="2:11" s="1" customFormat="1" ht="15" customHeight="1">
      <c r="B134" s="312"/>
      <c r="C134" s="269" t="s">
        <v>1437</v>
      </c>
      <c r="D134" s="269"/>
      <c r="E134" s="269"/>
      <c r="F134" s="290" t="s">
        <v>1424</v>
      </c>
      <c r="G134" s="269"/>
      <c r="H134" s="269" t="s">
        <v>1458</v>
      </c>
      <c r="I134" s="269" t="s">
        <v>1420</v>
      </c>
      <c r="J134" s="269">
        <v>50</v>
      </c>
      <c r="K134" s="315"/>
    </row>
    <row r="135" spans="2:11" s="1" customFormat="1" ht="15" customHeight="1">
      <c r="B135" s="312"/>
      <c r="C135" s="269" t="s">
        <v>1443</v>
      </c>
      <c r="D135" s="269"/>
      <c r="E135" s="269"/>
      <c r="F135" s="290" t="s">
        <v>1424</v>
      </c>
      <c r="G135" s="269"/>
      <c r="H135" s="269" t="s">
        <v>1458</v>
      </c>
      <c r="I135" s="269" t="s">
        <v>1420</v>
      </c>
      <c r="J135" s="269">
        <v>50</v>
      </c>
      <c r="K135" s="315"/>
    </row>
    <row r="136" spans="2:11" s="1" customFormat="1" ht="15" customHeight="1">
      <c r="B136" s="312"/>
      <c r="C136" s="269" t="s">
        <v>1445</v>
      </c>
      <c r="D136" s="269"/>
      <c r="E136" s="269"/>
      <c r="F136" s="290" t="s">
        <v>1424</v>
      </c>
      <c r="G136" s="269"/>
      <c r="H136" s="269" t="s">
        <v>1458</v>
      </c>
      <c r="I136" s="269" t="s">
        <v>1420</v>
      </c>
      <c r="J136" s="269">
        <v>50</v>
      </c>
      <c r="K136" s="315"/>
    </row>
    <row r="137" spans="2:11" s="1" customFormat="1" ht="15" customHeight="1">
      <c r="B137" s="312"/>
      <c r="C137" s="269" t="s">
        <v>1446</v>
      </c>
      <c r="D137" s="269"/>
      <c r="E137" s="269"/>
      <c r="F137" s="290" t="s">
        <v>1424</v>
      </c>
      <c r="G137" s="269"/>
      <c r="H137" s="269" t="s">
        <v>1471</v>
      </c>
      <c r="I137" s="269" t="s">
        <v>1420</v>
      </c>
      <c r="J137" s="269">
        <v>255</v>
      </c>
      <c r="K137" s="315"/>
    </row>
    <row r="138" spans="2:11" s="1" customFormat="1" ht="15" customHeight="1">
      <c r="B138" s="312"/>
      <c r="C138" s="269" t="s">
        <v>1448</v>
      </c>
      <c r="D138" s="269"/>
      <c r="E138" s="269"/>
      <c r="F138" s="290" t="s">
        <v>1418</v>
      </c>
      <c r="G138" s="269"/>
      <c r="H138" s="269" t="s">
        <v>1472</v>
      </c>
      <c r="I138" s="269" t="s">
        <v>1450</v>
      </c>
      <c r="J138" s="269"/>
      <c r="K138" s="315"/>
    </row>
    <row r="139" spans="2:11" s="1" customFormat="1" ht="15" customHeight="1">
      <c r="B139" s="312"/>
      <c r="C139" s="269" t="s">
        <v>1451</v>
      </c>
      <c r="D139" s="269"/>
      <c r="E139" s="269"/>
      <c r="F139" s="290" t="s">
        <v>1418</v>
      </c>
      <c r="G139" s="269"/>
      <c r="H139" s="269" t="s">
        <v>1473</v>
      </c>
      <c r="I139" s="269" t="s">
        <v>1453</v>
      </c>
      <c r="J139" s="269"/>
      <c r="K139" s="315"/>
    </row>
    <row r="140" spans="2:11" s="1" customFormat="1" ht="15" customHeight="1">
      <c r="B140" s="312"/>
      <c r="C140" s="269" t="s">
        <v>1454</v>
      </c>
      <c r="D140" s="269"/>
      <c r="E140" s="269"/>
      <c r="F140" s="290" t="s">
        <v>1418</v>
      </c>
      <c r="G140" s="269"/>
      <c r="H140" s="269" t="s">
        <v>1454</v>
      </c>
      <c r="I140" s="269" t="s">
        <v>1453</v>
      </c>
      <c r="J140" s="269"/>
      <c r="K140" s="315"/>
    </row>
    <row r="141" spans="2:11" s="1" customFormat="1" ht="15" customHeight="1">
      <c r="B141" s="312"/>
      <c r="C141" s="269" t="s">
        <v>34</v>
      </c>
      <c r="D141" s="269"/>
      <c r="E141" s="269"/>
      <c r="F141" s="290" t="s">
        <v>1418</v>
      </c>
      <c r="G141" s="269"/>
      <c r="H141" s="269" t="s">
        <v>1474</v>
      </c>
      <c r="I141" s="269" t="s">
        <v>1453</v>
      </c>
      <c r="J141" s="269"/>
      <c r="K141" s="315"/>
    </row>
    <row r="142" spans="2:11" s="1" customFormat="1" ht="15" customHeight="1">
      <c r="B142" s="312"/>
      <c r="C142" s="269" t="s">
        <v>1475</v>
      </c>
      <c r="D142" s="269"/>
      <c r="E142" s="269"/>
      <c r="F142" s="290" t="s">
        <v>1418</v>
      </c>
      <c r="G142" s="269"/>
      <c r="H142" s="269" t="s">
        <v>1476</v>
      </c>
      <c r="I142" s="269" t="s">
        <v>1453</v>
      </c>
      <c r="J142" s="269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576" t="s">
        <v>1477</v>
      </c>
      <c r="D147" s="576"/>
      <c r="E147" s="576"/>
      <c r="F147" s="576"/>
      <c r="G147" s="576"/>
      <c r="H147" s="576"/>
      <c r="I147" s="576"/>
      <c r="J147" s="576"/>
      <c r="K147" s="281"/>
    </row>
    <row r="148" spans="2:11" s="1" customFormat="1" ht="17.25" customHeight="1">
      <c r="B148" s="280"/>
      <c r="C148" s="282" t="s">
        <v>1412</v>
      </c>
      <c r="D148" s="282"/>
      <c r="E148" s="282"/>
      <c r="F148" s="282" t="s">
        <v>1413</v>
      </c>
      <c r="G148" s="283"/>
      <c r="H148" s="282" t="s">
        <v>50</v>
      </c>
      <c r="I148" s="282" t="s">
        <v>53</v>
      </c>
      <c r="J148" s="282" t="s">
        <v>1414</v>
      </c>
      <c r="K148" s="281"/>
    </row>
    <row r="149" spans="2:11" s="1" customFormat="1" ht="17.25" customHeight="1">
      <c r="B149" s="280"/>
      <c r="C149" s="284" t="s">
        <v>1415</v>
      </c>
      <c r="D149" s="284"/>
      <c r="E149" s="284"/>
      <c r="F149" s="285" t="s">
        <v>1416</v>
      </c>
      <c r="G149" s="286"/>
      <c r="H149" s="284"/>
      <c r="I149" s="284"/>
      <c r="J149" s="284" t="s">
        <v>1417</v>
      </c>
      <c r="K149" s="281"/>
    </row>
    <row r="150" spans="2:11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pans="2:11" s="1" customFormat="1" ht="15" customHeight="1">
      <c r="B151" s="292"/>
      <c r="C151" s="319" t="s">
        <v>1421</v>
      </c>
      <c r="D151" s="269"/>
      <c r="E151" s="269"/>
      <c r="F151" s="320" t="s">
        <v>1418</v>
      </c>
      <c r="G151" s="269"/>
      <c r="H151" s="319" t="s">
        <v>1458</v>
      </c>
      <c r="I151" s="319" t="s">
        <v>1420</v>
      </c>
      <c r="J151" s="319">
        <v>120</v>
      </c>
      <c r="K151" s="315"/>
    </row>
    <row r="152" spans="2:11" s="1" customFormat="1" ht="15" customHeight="1">
      <c r="B152" s="292"/>
      <c r="C152" s="319" t="s">
        <v>1467</v>
      </c>
      <c r="D152" s="269"/>
      <c r="E152" s="269"/>
      <c r="F152" s="320" t="s">
        <v>1418</v>
      </c>
      <c r="G152" s="269"/>
      <c r="H152" s="319" t="s">
        <v>1478</v>
      </c>
      <c r="I152" s="319" t="s">
        <v>1420</v>
      </c>
      <c r="J152" s="319" t="s">
        <v>1469</v>
      </c>
      <c r="K152" s="315"/>
    </row>
    <row r="153" spans="2:11" s="1" customFormat="1" ht="15" customHeight="1">
      <c r="B153" s="292"/>
      <c r="C153" s="319" t="s">
        <v>1366</v>
      </c>
      <c r="D153" s="269"/>
      <c r="E153" s="269"/>
      <c r="F153" s="320" t="s">
        <v>1418</v>
      </c>
      <c r="G153" s="269"/>
      <c r="H153" s="319" t="s">
        <v>1479</v>
      </c>
      <c r="I153" s="319" t="s">
        <v>1420</v>
      </c>
      <c r="J153" s="319" t="s">
        <v>1469</v>
      </c>
      <c r="K153" s="315"/>
    </row>
    <row r="154" spans="2:11" s="1" customFormat="1" ht="15" customHeight="1">
      <c r="B154" s="292"/>
      <c r="C154" s="319" t="s">
        <v>1423</v>
      </c>
      <c r="D154" s="269"/>
      <c r="E154" s="269"/>
      <c r="F154" s="320" t="s">
        <v>1424</v>
      </c>
      <c r="G154" s="269"/>
      <c r="H154" s="319" t="s">
        <v>1458</v>
      </c>
      <c r="I154" s="319" t="s">
        <v>1420</v>
      </c>
      <c r="J154" s="319">
        <v>50</v>
      </c>
      <c r="K154" s="315"/>
    </row>
    <row r="155" spans="2:11" s="1" customFormat="1" ht="15" customHeight="1">
      <c r="B155" s="292"/>
      <c r="C155" s="319" t="s">
        <v>1426</v>
      </c>
      <c r="D155" s="269"/>
      <c r="E155" s="269"/>
      <c r="F155" s="320" t="s">
        <v>1418</v>
      </c>
      <c r="G155" s="269"/>
      <c r="H155" s="319" t="s">
        <v>1458</v>
      </c>
      <c r="I155" s="319" t="s">
        <v>1428</v>
      </c>
      <c r="J155" s="319"/>
      <c r="K155" s="315"/>
    </row>
    <row r="156" spans="2:11" s="1" customFormat="1" ht="15" customHeight="1">
      <c r="B156" s="292"/>
      <c r="C156" s="319" t="s">
        <v>1437</v>
      </c>
      <c r="D156" s="269"/>
      <c r="E156" s="269"/>
      <c r="F156" s="320" t="s">
        <v>1424</v>
      </c>
      <c r="G156" s="269"/>
      <c r="H156" s="319" t="s">
        <v>1458</v>
      </c>
      <c r="I156" s="319" t="s">
        <v>1420</v>
      </c>
      <c r="J156" s="319">
        <v>50</v>
      </c>
      <c r="K156" s="315"/>
    </row>
    <row r="157" spans="2:11" s="1" customFormat="1" ht="15" customHeight="1">
      <c r="B157" s="292"/>
      <c r="C157" s="319" t="s">
        <v>1445</v>
      </c>
      <c r="D157" s="269"/>
      <c r="E157" s="269"/>
      <c r="F157" s="320" t="s">
        <v>1424</v>
      </c>
      <c r="G157" s="269"/>
      <c r="H157" s="319" t="s">
        <v>1458</v>
      </c>
      <c r="I157" s="319" t="s">
        <v>1420</v>
      </c>
      <c r="J157" s="319">
        <v>50</v>
      </c>
      <c r="K157" s="315"/>
    </row>
    <row r="158" spans="2:11" s="1" customFormat="1" ht="15" customHeight="1">
      <c r="B158" s="292"/>
      <c r="C158" s="319" t="s">
        <v>1443</v>
      </c>
      <c r="D158" s="269"/>
      <c r="E158" s="269"/>
      <c r="F158" s="320" t="s">
        <v>1424</v>
      </c>
      <c r="G158" s="269"/>
      <c r="H158" s="319" t="s">
        <v>1458</v>
      </c>
      <c r="I158" s="319" t="s">
        <v>1420</v>
      </c>
      <c r="J158" s="319">
        <v>50</v>
      </c>
      <c r="K158" s="315"/>
    </row>
    <row r="159" spans="2:11" s="1" customFormat="1" ht="15" customHeight="1">
      <c r="B159" s="292"/>
      <c r="C159" s="319" t="s">
        <v>93</v>
      </c>
      <c r="D159" s="269"/>
      <c r="E159" s="269"/>
      <c r="F159" s="320" t="s">
        <v>1418</v>
      </c>
      <c r="G159" s="269"/>
      <c r="H159" s="319" t="s">
        <v>1480</v>
      </c>
      <c r="I159" s="319" t="s">
        <v>1420</v>
      </c>
      <c r="J159" s="319" t="s">
        <v>1481</v>
      </c>
      <c r="K159" s="315"/>
    </row>
    <row r="160" spans="2:11" s="1" customFormat="1" ht="15" customHeight="1">
      <c r="B160" s="292"/>
      <c r="C160" s="319" t="s">
        <v>1482</v>
      </c>
      <c r="D160" s="269"/>
      <c r="E160" s="269"/>
      <c r="F160" s="320" t="s">
        <v>1418</v>
      </c>
      <c r="G160" s="269"/>
      <c r="H160" s="319" t="s">
        <v>1483</v>
      </c>
      <c r="I160" s="319" t="s">
        <v>1453</v>
      </c>
      <c r="J160" s="319"/>
      <c r="K160" s="315"/>
    </row>
    <row r="161" spans="2:1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pans="2:11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pans="2:11" s="1" customFormat="1" ht="45" customHeight="1">
      <c r="B165" s="261"/>
      <c r="C165" s="574" t="s">
        <v>1484</v>
      </c>
      <c r="D165" s="574"/>
      <c r="E165" s="574"/>
      <c r="F165" s="574"/>
      <c r="G165" s="574"/>
      <c r="H165" s="574"/>
      <c r="I165" s="574"/>
      <c r="J165" s="574"/>
      <c r="K165" s="262"/>
    </row>
    <row r="166" spans="2:11" s="1" customFormat="1" ht="17.25" customHeight="1">
      <c r="B166" s="261"/>
      <c r="C166" s="282" t="s">
        <v>1412</v>
      </c>
      <c r="D166" s="282"/>
      <c r="E166" s="282"/>
      <c r="F166" s="282" t="s">
        <v>1413</v>
      </c>
      <c r="G166" s="324"/>
      <c r="H166" s="325" t="s">
        <v>50</v>
      </c>
      <c r="I166" s="325" t="s">
        <v>53</v>
      </c>
      <c r="J166" s="282" t="s">
        <v>1414</v>
      </c>
      <c r="K166" s="262"/>
    </row>
    <row r="167" spans="2:11" s="1" customFormat="1" ht="17.25" customHeight="1">
      <c r="B167" s="263"/>
      <c r="C167" s="284" t="s">
        <v>1415</v>
      </c>
      <c r="D167" s="284"/>
      <c r="E167" s="284"/>
      <c r="F167" s="285" t="s">
        <v>1416</v>
      </c>
      <c r="G167" s="326"/>
      <c r="H167" s="327"/>
      <c r="I167" s="327"/>
      <c r="J167" s="284" t="s">
        <v>1417</v>
      </c>
      <c r="K167" s="264"/>
    </row>
    <row r="168" spans="2:11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pans="2:11" s="1" customFormat="1" ht="15" customHeight="1">
      <c r="B169" s="292"/>
      <c r="C169" s="269" t="s">
        <v>1421</v>
      </c>
      <c r="D169" s="269"/>
      <c r="E169" s="269"/>
      <c r="F169" s="290" t="s">
        <v>1418</v>
      </c>
      <c r="G169" s="269"/>
      <c r="H169" s="269" t="s">
        <v>1458</v>
      </c>
      <c r="I169" s="269" t="s">
        <v>1420</v>
      </c>
      <c r="J169" s="269">
        <v>120</v>
      </c>
      <c r="K169" s="315"/>
    </row>
    <row r="170" spans="2:11" s="1" customFormat="1" ht="15" customHeight="1">
      <c r="B170" s="292"/>
      <c r="C170" s="269" t="s">
        <v>1467</v>
      </c>
      <c r="D170" s="269"/>
      <c r="E170" s="269"/>
      <c r="F170" s="290" t="s">
        <v>1418</v>
      </c>
      <c r="G170" s="269"/>
      <c r="H170" s="269" t="s">
        <v>1468</v>
      </c>
      <c r="I170" s="269" t="s">
        <v>1420</v>
      </c>
      <c r="J170" s="269" t="s">
        <v>1469</v>
      </c>
      <c r="K170" s="315"/>
    </row>
    <row r="171" spans="2:11" s="1" customFormat="1" ht="15" customHeight="1">
      <c r="B171" s="292"/>
      <c r="C171" s="269" t="s">
        <v>1366</v>
      </c>
      <c r="D171" s="269"/>
      <c r="E171" s="269"/>
      <c r="F171" s="290" t="s">
        <v>1418</v>
      </c>
      <c r="G171" s="269"/>
      <c r="H171" s="269" t="s">
        <v>1485</v>
      </c>
      <c r="I171" s="269" t="s">
        <v>1420</v>
      </c>
      <c r="J171" s="269" t="s">
        <v>1469</v>
      </c>
      <c r="K171" s="315"/>
    </row>
    <row r="172" spans="2:11" s="1" customFormat="1" ht="15" customHeight="1">
      <c r="B172" s="292"/>
      <c r="C172" s="269" t="s">
        <v>1423</v>
      </c>
      <c r="D172" s="269"/>
      <c r="E172" s="269"/>
      <c r="F172" s="290" t="s">
        <v>1424</v>
      </c>
      <c r="G172" s="269"/>
      <c r="H172" s="269" t="s">
        <v>1485</v>
      </c>
      <c r="I172" s="269" t="s">
        <v>1420</v>
      </c>
      <c r="J172" s="269">
        <v>50</v>
      </c>
      <c r="K172" s="315"/>
    </row>
    <row r="173" spans="2:11" s="1" customFormat="1" ht="15" customHeight="1">
      <c r="B173" s="292"/>
      <c r="C173" s="269" t="s">
        <v>1426</v>
      </c>
      <c r="D173" s="269"/>
      <c r="E173" s="269"/>
      <c r="F173" s="290" t="s">
        <v>1418</v>
      </c>
      <c r="G173" s="269"/>
      <c r="H173" s="269" t="s">
        <v>1485</v>
      </c>
      <c r="I173" s="269" t="s">
        <v>1428</v>
      </c>
      <c r="J173" s="269"/>
      <c r="K173" s="315"/>
    </row>
    <row r="174" spans="2:11" s="1" customFormat="1" ht="15" customHeight="1">
      <c r="B174" s="292"/>
      <c r="C174" s="269" t="s">
        <v>1437</v>
      </c>
      <c r="D174" s="269"/>
      <c r="E174" s="269"/>
      <c r="F174" s="290" t="s">
        <v>1424</v>
      </c>
      <c r="G174" s="269"/>
      <c r="H174" s="269" t="s">
        <v>1485</v>
      </c>
      <c r="I174" s="269" t="s">
        <v>1420</v>
      </c>
      <c r="J174" s="269">
        <v>50</v>
      </c>
      <c r="K174" s="315"/>
    </row>
    <row r="175" spans="2:11" s="1" customFormat="1" ht="15" customHeight="1">
      <c r="B175" s="292"/>
      <c r="C175" s="269" t="s">
        <v>1445</v>
      </c>
      <c r="D175" s="269"/>
      <c r="E175" s="269"/>
      <c r="F175" s="290" t="s">
        <v>1424</v>
      </c>
      <c r="G175" s="269"/>
      <c r="H175" s="269" t="s">
        <v>1485</v>
      </c>
      <c r="I175" s="269" t="s">
        <v>1420</v>
      </c>
      <c r="J175" s="269">
        <v>50</v>
      </c>
      <c r="K175" s="315"/>
    </row>
    <row r="176" spans="2:11" s="1" customFormat="1" ht="15" customHeight="1">
      <c r="B176" s="292"/>
      <c r="C176" s="269" t="s">
        <v>1443</v>
      </c>
      <c r="D176" s="269"/>
      <c r="E176" s="269"/>
      <c r="F176" s="290" t="s">
        <v>1424</v>
      </c>
      <c r="G176" s="269"/>
      <c r="H176" s="269" t="s">
        <v>1485</v>
      </c>
      <c r="I176" s="269" t="s">
        <v>1420</v>
      </c>
      <c r="J176" s="269">
        <v>50</v>
      </c>
      <c r="K176" s="315"/>
    </row>
    <row r="177" spans="2:11" s="1" customFormat="1" ht="15" customHeight="1">
      <c r="B177" s="292"/>
      <c r="C177" s="269" t="s">
        <v>101</v>
      </c>
      <c r="D177" s="269"/>
      <c r="E177" s="269"/>
      <c r="F177" s="290" t="s">
        <v>1418</v>
      </c>
      <c r="G177" s="269"/>
      <c r="H177" s="269" t="s">
        <v>1486</v>
      </c>
      <c r="I177" s="269" t="s">
        <v>1487</v>
      </c>
      <c r="J177" s="269"/>
      <c r="K177" s="315"/>
    </row>
    <row r="178" spans="2:11" s="1" customFormat="1" ht="15" customHeight="1">
      <c r="B178" s="292"/>
      <c r="C178" s="269" t="s">
        <v>53</v>
      </c>
      <c r="D178" s="269"/>
      <c r="E178" s="269"/>
      <c r="F178" s="290" t="s">
        <v>1418</v>
      </c>
      <c r="G178" s="269"/>
      <c r="H178" s="269" t="s">
        <v>1488</v>
      </c>
      <c r="I178" s="269" t="s">
        <v>1489</v>
      </c>
      <c r="J178" s="269">
        <v>1</v>
      </c>
      <c r="K178" s="315"/>
    </row>
    <row r="179" spans="2:11" s="1" customFormat="1" ht="15" customHeight="1">
      <c r="B179" s="292"/>
      <c r="C179" s="269" t="s">
        <v>49</v>
      </c>
      <c r="D179" s="269"/>
      <c r="E179" s="269"/>
      <c r="F179" s="290" t="s">
        <v>1418</v>
      </c>
      <c r="G179" s="269"/>
      <c r="H179" s="269" t="s">
        <v>1490</v>
      </c>
      <c r="I179" s="269" t="s">
        <v>1420</v>
      </c>
      <c r="J179" s="269">
        <v>20</v>
      </c>
      <c r="K179" s="315"/>
    </row>
    <row r="180" spans="2:11" s="1" customFormat="1" ht="15" customHeight="1">
      <c r="B180" s="292"/>
      <c r="C180" s="269" t="s">
        <v>50</v>
      </c>
      <c r="D180" s="269"/>
      <c r="E180" s="269"/>
      <c r="F180" s="290" t="s">
        <v>1418</v>
      </c>
      <c r="G180" s="269"/>
      <c r="H180" s="269" t="s">
        <v>1491</v>
      </c>
      <c r="I180" s="269" t="s">
        <v>1420</v>
      </c>
      <c r="J180" s="269">
        <v>255</v>
      </c>
      <c r="K180" s="315"/>
    </row>
    <row r="181" spans="2:11" s="1" customFormat="1" ht="15" customHeight="1">
      <c r="B181" s="292"/>
      <c r="C181" s="269" t="s">
        <v>102</v>
      </c>
      <c r="D181" s="269"/>
      <c r="E181" s="269"/>
      <c r="F181" s="290" t="s">
        <v>1418</v>
      </c>
      <c r="G181" s="269"/>
      <c r="H181" s="269" t="s">
        <v>1382</v>
      </c>
      <c r="I181" s="269" t="s">
        <v>1420</v>
      </c>
      <c r="J181" s="269">
        <v>10</v>
      </c>
      <c r="K181" s="315"/>
    </row>
    <row r="182" spans="2:11" s="1" customFormat="1" ht="15" customHeight="1">
      <c r="B182" s="292"/>
      <c r="C182" s="269" t="s">
        <v>103</v>
      </c>
      <c r="D182" s="269"/>
      <c r="E182" s="269"/>
      <c r="F182" s="290" t="s">
        <v>1418</v>
      </c>
      <c r="G182" s="269"/>
      <c r="H182" s="269" t="s">
        <v>1492</v>
      </c>
      <c r="I182" s="269" t="s">
        <v>1453</v>
      </c>
      <c r="J182" s="269"/>
      <c r="K182" s="315"/>
    </row>
    <row r="183" spans="2:11" s="1" customFormat="1" ht="15" customHeight="1">
      <c r="B183" s="292"/>
      <c r="C183" s="269" t="s">
        <v>1493</v>
      </c>
      <c r="D183" s="269"/>
      <c r="E183" s="269"/>
      <c r="F183" s="290" t="s">
        <v>1418</v>
      </c>
      <c r="G183" s="269"/>
      <c r="H183" s="269" t="s">
        <v>1494</v>
      </c>
      <c r="I183" s="269" t="s">
        <v>1453</v>
      </c>
      <c r="J183" s="269"/>
      <c r="K183" s="315"/>
    </row>
    <row r="184" spans="2:11" s="1" customFormat="1" ht="15" customHeight="1">
      <c r="B184" s="292"/>
      <c r="C184" s="269" t="s">
        <v>1482</v>
      </c>
      <c r="D184" s="269"/>
      <c r="E184" s="269"/>
      <c r="F184" s="290" t="s">
        <v>1418</v>
      </c>
      <c r="G184" s="269"/>
      <c r="H184" s="269" t="s">
        <v>1495</v>
      </c>
      <c r="I184" s="269" t="s">
        <v>1453</v>
      </c>
      <c r="J184" s="269"/>
      <c r="K184" s="315"/>
    </row>
    <row r="185" spans="2:11" s="1" customFormat="1" ht="15" customHeight="1">
      <c r="B185" s="292"/>
      <c r="C185" s="269" t="s">
        <v>105</v>
      </c>
      <c r="D185" s="269"/>
      <c r="E185" s="269"/>
      <c r="F185" s="290" t="s">
        <v>1424</v>
      </c>
      <c r="G185" s="269"/>
      <c r="H185" s="269" t="s">
        <v>1496</v>
      </c>
      <c r="I185" s="269" t="s">
        <v>1420</v>
      </c>
      <c r="J185" s="269">
        <v>50</v>
      </c>
      <c r="K185" s="315"/>
    </row>
    <row r="186" spans="2:11" s="1" customFormat="1" ht="15" customHeight="1">
      <c r="B186" s="292"/>
      <c r="C186" s="269" t="s">
        <v>1497</v>
      </c>
      <c r="D186" s="269"/>
      <c r="E186" s="269"/>
      <c r="F186" s="290" t="s">
        <v>1424</v>
      </c>
      <c r="G186" s="269"/>
      <c r="H186" s="269" t="s">
        <v>1498</v>
      </c>
      <c r="I186" s="269" t="s">
        <v>1499</v>
      </c>
      <c r="J186" s="269"/>
      <c r="K186" s="315"/>
    </row>
    <row r="187" spans="2:11" s="1" customFormat="1" ht="15" customHeight="1">
      <c r="B187" s="292"/>
      <c r="C187" s="269" t="s">
        <v>1500</v>
      </c>
      <c r="D187" s="269"/>
      <c r="E187" s="269"/>
      <c r="F187" s="290" t="s">
        <v>1424</v>
      </c>
      <c r="G187" s="269"/>
      <c r="H187" s="269" t="s">
        <v>1501</v>
      </c>
      <c r="I187" s="269" t="s">
        <v>1499</v>
      </c>
      <c r="J187" s="269"/>
      <c r="K187" s="315"/>
    </row>
    <row r="188" spans="2:11" s="1" customFormat="1" ht="15" customHeight="1">
      <c r="B188" s="292"/>
      <c r="C188" s="269" t="s">
        <v>1502</v>
      </c>
      <c r="D188" s="269"/>
      <c r="E188" s="269"/>
      <c r="F188" s="290" t="s">
        <v>1424</v>
      </c>
      <c r="G188" s="269"/>
      <c r="H188" s="269" t="s">
        <v>1503</v>
      </c>
      <c r="I188" s="269" t="s">
        <v>1499</v>
      </c>
      <c r="J188" s="269"/>
      <c r="K188" s="315"/>
    </row>
    <row r="189" spans="2:11" s="1" customFormat="1" ht="15" customHeight="1">
      <c r="B189" s="292"/>
      <c r="C189" s="328" t="s">
        <v>1504</v>
      </c>
      <c r="D189" s="269"/>
      <c r="E189" s="269"/>
      <c r="F189" s="290" t="s">
        <v>1424</v>
      </c>
      <c r="G189" s="269"/>
      <c r="H189" s="269" t="s">
        <v>1505</v>
      </c>
      <c r="I189" s="269" t="s">
        <v>1506</v>
      </c>
      <c r="J189" s="329" t="s">
        <v>1507</v>
      </c>
      <c r="K189" s="315"/>
    </row>
    <row r="190" spans="2:11" s="18" customFormat="1" ht="15" customHeight="1">
      <c r="B190" s="330"/>
      <c r="C190" s="331" t="s">
        <v>1508</v>
      </c>
      <c r="D190" s="332"/>
      <c r="E190" s="332"/>
      <c r="F190" s="333" t="s">
        <v>1424</v>
      </c>
      <c r="G190" s="332"/>
      <c r="H190" s="332" t="s">
        <v>1509</v>
      </c>
      <c r="I190" s="332" t="s">
        <v>1506</v>
      </c>
      <c r="J190" s="334" t="s">
        <v>1507</v>
      </c>
      <c r="K190" s="335"/>
    </row>
    <row r="191" spans="2:11" s="1" customFormat="1" ht="15" customHeight="1">
      <c r="B191" s="292"/>
      <c r="C191" s="328" t="s">
        <v>38</v>
      </c>
      <c r="D191" s="269"/>
      <c r="E191" s="269"/>
      <c r="F191" s="290" t="s">
        <v>1418</v>
      </c>
      <c r="G191" s="269"/>
      <c r="H191" s="266" t="s">
        <v>1510</v>
      </c>
      <c r="I191" s="269" t="s">
        <v>1511</v>
      </c>
      <c r="J191" s="269"/>
      <c r="K191" s="315"/>
    </row>
    <row r="192" spans="2:11" s="1" customFormat="1" ht="15" customHeight="1">
      <c r="B192" s="292"/>
      <c r="C192" s="328" t="s">
        <v>1512</v>
      </c>
      <c r="D192" s="269"/>
      <c r="E192" s="269"/>
      <c r="F192" s="290" t="s">
        <v>1418</v>
      </c>
      <c r="G192" s="269"/>
      <c r="H192" s="269" t="s">
        <v>1513</v>
      </c>
      <c r="I192" s="269" t="s">
        <v>1453</v>
      </c>
      <c r="J192" s="269"/>
      <c r="K192" s="315"/>
    </row>
    <row r="193" spans="2:11" s="1" customFormat="1" ht="15" customHeight="1">
      <c r="B193" s="292"/>
      <c r="C193" s="328" t="s">
        <v>1514</v>
      </c>
      <c r="D193" s="269"/>
      <c r="E193" s="269"/>
      <c r="F193" s="290" t="s">
        <v>1418</v>
      </c>
      <c r="G193" s="269"/>
      <c r="H193" s="269" t="s">
        <v>1515</v>
      </c>
      <c r="I193" s="269" t="s">
        <v>1453</v>
      </c>
      <c r="J193" s="269"/>
      <c r="K193" s="315"/>
    </row>
    <row r="194" spans="2:11" s="1" customFormat="1" ht="15" customHeight="1">
      <c r="B194" s="292"/>
      <c r="C194" s="328" t="s">
        <v>1516</v>
      </c>
      <c r="D194" s="269"/>
      <c r="E194" s="269"/>
      <c r="F194" s="290" t="s">
        <v>1424</v>
      </c>
      <c r="G194" s="269"/>
      <c r="H194" s="269" t="s">
        <v>1517</v>
      </c>
      <c r="I194" s="269" t="s">
        <v>1453</v>
      </c>
      <c r="J194" s="269"/>
      <c r="K194" s="315"/>
    </row>
    <row r="195" spans="2:11" s="1" customFormat="1" ht="15" customHeight="1">
      <c r="B195" s="321"/>
      <c r="C195" s="336"/>
      <c r="D195" s="301"/>
      <c r="E195" s="301"/>
      <c r="F195" s="301"/>
      <c r="G195" s="301"/>
      <c r="H195" s="301"/>
      <c r="I195" s="301"/>
      <c r="J195" s="301"/>
      <c r="K195" s="322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303"/>
      <c r="C197" s="313"/>
      <c r="D197" s="313"/>
      <c r="E197" s="313"/>
      <c r="F197" s="323"/>
      <c r="G197" s="313"/>
      <c r="H197" s="313"/>
      <c r="I197" s="313"/>
      <c r="J197" s="313"/>
      <c r="K197" s="303"/>
    </row>
    <row r="198" spans="2:11" s="1" customFormat="1" ht="18.75" customHeight="1"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</row>
    <row r="199" spans="2:11" s="1" customFormat="1" ht="13.5">
      <c r="B199" s="258"/>
      <c r="C199" s="259"/>
      <c r="D199" s="259"/>
      <c r="E199" s="259"/>
      <c r="F199" s="259"/>
      <c r="G199" s="259"/>
      <c r="H199" s="259"/>
      <c r="I199" s="259"/>
      <c r="J199" s="259"/>
      <c r="K199" s="260"/>
    </row>
    <row r="200" spans="2:11" s="1" customFormat="1" ht="21">
      <c r="B200" s="261"/>
      <c r="C200" s="574" t="s">
        <v>1518</v>
      </c>
      <c r="D200" s="574"/>
      <c r="E200" s="574"/>
      <c r="F200" s="574"/>
      <c r="G200" s="574"/>
      <c r="H200" s="574"/>
      <c r="I200" s="574"/>
      <c r="J200" s="574"/>
      <c r="K200" s="262"/>
    </row>
    <row r="201" spans="2:11" s="1" customFormat="1" ht="25.5" customHeight="1">
      <c r="B201" s="261"/>
      <c r="C201" s="337" t="s">
        <v>1519</v>
      </c>
      <c r="D201" s="337"/>
      <c r="E201" s="337"/>
      <c r="F201" s="337" t="s">
        <v>1520</v>
      </c>
      <c r="G201" s="338"/>
      <c r="H201" s="577" t="s">
        <v>1521</v>
      </c>
      <c r="I201" s="577"/>
      <c r="J201" s="577"/>
      <c r="K201" s="262"/>
    </row>
    <row r="202" spans="2:11" s="1" customFormat="1" ht="5.25" customHeight="1">
      <c r="B202" s="292"/>
      <c r="C202" s="287"/>
      <c r="D202" s="287"/>
      <c r="E202" s="287"/>
      <c r="F202" s="287"/>
      <c r="G202" s="313"/>
      <c r="H202" s="287"/>
      <c r="I202" s="287"/>
      <c r="J202" s="287"/>
      <c r="K202" s="315"/>
    </row>
    <row r="203" spans="2:11" s="1" customFormat="1" ht="15" customHeight="1">
      <c r="B203" s="292"/>
      <c r="C203" s="269" t="s">
        <v>1511</v>
      </c>
      <c r="D203" s="269"/>
      <c r="E203" s="269"/>
      <c r="F203" s="290" t="s">
        <v>39</v>
      </c>
      <c r="G203" s="269"/>
      <c r="H203" s="578" t="s">
        <v>1522</v>
      </c>
      <c r="I203" s="578"/>
      <c r="J203" s="578"/>
      <c r="K203" s="315"/>
    </row>
    <row r="204" spans="2:11" s="1" customFormat="1" ht="15" customHeight="1">
      <c r="B204" s="292"/>
      <c r="C204" s="269"/>
      <c r="D204" s="269"/>
      <c r="E204" s="269"/>
      <c r="F204" s="290" t="s">
        <v>40</v>
      </c>
      <c r="G204" s="269"/>
      <c r="H204" s="578" t="s">
        <v>1523</v>
      </c>
      <c r="I204" s="578"/>
      <c r="J204" s="578"/>
      <c r="K204" s="315"/>
    </row>
    <row r="205" spans="2:11" s="1" customFormat="1" ht="15" customHeight="1">
      <c r="B205" s="292"/>
      <c r="C205" s="269"/>
      <c r="D205" s="269"/>
      <c r="E205" s="269"/>
      <c r="F205" s="290" t="s">
        <v>43</v>
      </c>
      <c r="G205" s="269"/>
      <c r="H205" s="578" t="s">
        <v>1524</v>
      </c>
      <c r="I205" s="578"/>
      <c r="J205" s="578"/>
      <c r="K205" s="315"/>
    </row>
    <row r="206" spans="2:11" s="1" customFormat="1" ht="15" customHeight="1">
      <c r="B206" s="292"/>
      <c r="C206" s="269"/>
      <c r="D206" s="269"/>
      <c r="E206" s="269"/>
      <c r="F206" s="290" t="s">
        <v>41</v>
      </c>
      <c r="G206" s="269"/>
      <c r="H206" s="578" t="s">
        <v>1525</v>
      </c>
      <c r="I206" s="578"/>
      <c r="J206" s="578"/>
      <c r="K206" s="315"/>
    </row>
    <row r="207" spans="2:11" s="1" customFormat="1" ht="15" customHeight="1">
      <c r="B207" s="292"/>
      <c r="C207" s="269"/>
      <c r="D207" s="269"/>
      <c r="E207" s="269"/>
      <c r="F207" s="290" t="s">
        <v>42</v>
      </c>
      <c r="G207" s="269"/>
      <c r="H207" s="578" t="s">
        <v>1526</v>
      </c>
      <c r="I207" s="578"/>
      <c r="J207" s="578"/>
      <c r="K207" s="315"/>
    </row>
    <row r="208" spans="2:11" s="1" customFormat="1" ht="15" customHeight="1">
      <c r="B208" s="292"/>
      <c r="C208" s="269"/>
      <c r="D208" s="269"/>
      <c r="E208" s="269"/>
      <c r="F208" s="290"/>
      <c r="G208" s="269"/>
      <c r="H208" s="269"/>
      <c r="I208" s="269"/>
      <c r="J208" s="269"/>
      <c r="K208" s="315"/>
    </row>
    <row r="209" spans="2:11" s="1" customFormat="1" ht="15" customHeight="1">
      <c r="B209" s="292"/>
      <c r="C209" s="269" t="s">
        <v>1465</v>
      </c>
      <c r="D209" s="269"/>
      <c r="E209" s="269"/>
      <c r="F209" s="290" t="s">
        <v>75</v>
      </c>
      <c r="G209" s="269"/>
      <c r="H209" s="578" t="s">
        <v>1527</v>
      </c>
      <c r="I209" s="578"/>
      <c r="J209" s="578"/>
      <c r="K209" s="315"/>
    </row>
    <row r="210" spans="2:11" s="1" customFormat="1" ht="15" customHeight="1">
      <c r="B210" s="292"/>
      <c r="C210" s="269"/>
      <c r="D210" s="269"/>
      <c r="E210" s="269"/>
      <c r="F210" s="290" t="s">
        <v>1360</v>
      </c>
      <c r="G210" s="269"/>
      <c r="H210" s="578" t="s">
        <v>1361</v>
      </c>
      <c r="I210" s="578"/>
      <c r="J210" s="578"/>
      <c r="K210" s="315"/>
    </row>
    <row r="211" spans="2:11" s="1" customFormat="1" ht="15" customHeight="1">
      <c r="B211" s="292"/>
      <c r="C211" s="269"/>
      <c r="D211" s="269"/>
      <c r="E211" s="269"/>
      <c r="F211" s="290" t="s">
        <v>1358</v>
      </c>
      <c r="G211" s="269"/>
      <c r="H211" s="578" t="s">
        <v>1528</v>
      </c>
      <c r="I211" s="578"/>
      <c r="J211" s="578"/>
      <c r="K211" s="315"/>
    </row>
    <row r="212" spans="2:11" s="1" customFormat="1" ht="15" customHeight="1">
      <c r="B212" s="339"/>
      <c r="C212" s="269"/>
      <c r="D212" s="269"/>
      <c r="E212" s="269"/>
      <c r="F212" s="290" t="s">
        <v>1362</v>
      </c>
      <c r="G212" s="328"/>
      <c r="H212" s="579" t="s">
        <v>1363</v>
      </c>
      <c r="I212" s="579"/>
      <c r="J212" s="579"/>
      <c r="K212" s="340"/>
    </row>
    <row r="213" spans="2:11" s="1" customFormat="1" ht="15" customHeight="1">
      <c r="B213" s="339"/>
      <c r="C213" s="269"/>
      <c r="D213" s="269"/>
      <c r="E213" s="269"/>
      <c r="F213" s="290" t="s">
        <v>1364</v>
      </c>
      <c r="G213" s="328"/>
      <c r="H213" s="579" t="s">
        <v>1529</v>
      </c>
      <c r="I213" s="579"/>
      <c r="J213" s="579"/>
      <c r="K213" s="340"/>
    </row>
    <row r="214" spans="2:11" s="1" customFormat="1" ht="15" customHeight="1">
      <c r="B214" s="339"/>
      <c r="C214" s="269"/>
      <c r="D214" s="269"/>
      <c r="E214" s="269"/>
      <c r="F214" s="290"/>
      <c r="G214" s="328"/>
      <c r="H214" s="319"/>
      <c r="I214" s="319"/>
      <c r="J214" s="319"/>
      <c r="K214" s="340"/>
    </row>
    <row r="215" spans="2:11" s="1" customFormat="1" ht="15" customHeight="1">
      <c r="B215" s="339"/>
      <c r="C215" s="269" t="s">
        <v>1489</v>
      </c>
      <c r="D215" s="269"/>
      <c r="E215" s="269"/>
      <c r="F215" s="290">
        <v>1</v>
      </c>
      <c r="G215" s="328"/>
      <c r="H215" s="579" t="s">
        <v>1530</v>
      </c>
      <c r="I215" s="579"/>
      <c r="J215" s="579"/>
      <c r="K215" s="340"/>
    </row>
    <row r="216" spans="2:11" s="1" customFormat="1" ht="15" customHeight="1">
      <c r="B216" s="339"/>
      <c r="C216" s="269"/>
      <c r="D216" s="269"/>
      <c r="E216" s="269"/>
      <c r="F216" s="290">
        <v>2</v>
      </c>
      <c r="G216" s="328"/>
      <c r="H216" s="579" t="s">
        <v>1531</v>
      </c>
      <c r="I216" s="579"/>
      <c r="J216" s="579"/>
      <c r="K216" s="340"/>
    </row>
    <row r="217" spans="2:11" s="1" customFormat="1" ht="15" customHeight="1">
      <c r="B217" s="339"/>
      <c r="C217" s="269"/>
      <c r="D217" s="269"/>
      <c r="E217" s="269"/>
      <c r="F217" s="290">
        <v>3</v>
      </c>
      <c r="G217" s="328"/>
      <c r="H217" s="579" t="s">
        <v>1532</v>
      </c>
      <c r="I217" s="579"/>
      <c r="J217" s="579"/>
      <c r="K217" s="340"/>
    </row>
    <row r="218" spans="2:11" s="1" customFormat="1" ht="15" customHeight="1">
      <c r="B218" s="339"/>
      <c r="C218" s="269"/>
      <c r="D218" s="269"/>
      <c r="E218" s="269"/>
      <c r="F218" s="290">
        <v>4</v>
      </c>
      <c r="G218" s="328"/>
      <c r="H218" s="579" t="s">
        <v>1533</v>
      </c>
      <c r="I218" s="579"/>
      <c r="J218" s="579"/>
      <c r="K218" s="340"/>
    </row>
    <row r="219" spans="2:11" s="1" customFormat="1" ht="12.75" customHeight="1">
      <c r="B219" s="341"/>
      <c r="C219" s="342"/>
      <c r="D219" s="342"/>
      <c r="E219" s="342"/>
      <c r="F219" s="342"/>
      <c r="G219" s="342"/>
      <c r="H219" s="342"/>
      <c r="I219" s="342"/>
      <c r="J219" s="342"/>
      <c r="K219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Z68"/>
  <sheetViews>
    <sheetView zoomScaleSheetLayoutView="75" workbookViewId="0" topLeftCell="B1">
      <selection activeCell="O34" sqref="O34"/>
    </sheetView>
  </sheetViews>
  <sheetFormatPr defaultColWidth="10.57421875" defaultRowHeight="12"/>
  <cols>
    <col min="1" max="1" width="9.8515625" style="344" hidden="1" customWidth="1"/>
    <col min="2" max="2" width="15.7109375" style="344" customWidth="1"/>
    <col min="3" max="3" width="8.7109375" style="345" customWidth="1"/>
    <col min="4" max="4" width="15.140625" style="345" customWidth="1"/>
    <col min="5" max="5" width="11.28125" style="345" customWidth="1"/>
    <col min="6" max="6" width="13.7109375" style="344" customWidth="1"/>
    <col min="7" max="9" width="15.140625" style="344" customWidth="1"/>
    <col min="10" max="10" width="6.421875" style="344" customWidth="1"/>
    <col min="11" max="11" width="5.00390625" style="344" customWidth="1"/>
    <col min="12" max="15" width="12.421875" style="344" customWidth="1"/>
    <col min="16" max="51" width="10.421875" style="344" customWidth="1"/>
    <col min="52" max="52" width="110.28125" style="344" customWidth="1"/>
    <col min="53" max="16384" width="10.421875" style="344" customWidth="1"/>
  </cols>
  <sheetData>
    <row r="1" spans="1:10" ht="18">
      <c r="A1" s="473" t="s">
        <v>1597</v>
      </c>
      <c r="B1" s="582" t="s">
        <v>1596</v>
      </c>
      <c r="C1" s="583"/>
      <c r="D1" s="583"/>
      <c r="E1" s="583"/>
      <c r="F1" s="583"/>
      <c r="G1" s="583"/>
      <c r="H1" s="583"/>
      <c r="I1" s="583"/>
      <c r="J1" s="584"/>
    </row>
    <row r="2" spans="1:15" ht="15.75">
      <c r="A2" s="396"/>
      <c r="B2" s="472" t="s">
        <v>16</v>
      </c>
      <c r="C2" s="468"/>
      <c r="D2" s="471" t="s">
        <v>1595</v>
      </c>
      <c r="E2" s="585" t="s">
        <v>1594</v>
      </c>
      <c r="F2" s="586"/>
      <c r="G2" s="586"/>
      <c r="H2" s="586"/>
      <c r="I2" s="586"/>
      <c r="J2" s="587"/>
      <c r="O2" s="470"/>
    </row>
    <row r="3" spans="1:10" ht="12">
      <c r="A3" s="396"/>
      <c r="B3" s="469"/>
      <c r="C3" s="468"/>
      <c r="D3" s="467"/>
      <c r="E3" s="588"/>
      <c r="F3" s="589"/>
      <c r="G3" s="589"/>
      <c r="H3" s="589"/>
      <c r="I3" s="589"/>
      <c r="J3" s="590"/>
    </row>
    <row r="4" spans="1:10" ht="12">
      <c r="A4" s="396"/>
      <c r="B4" s="466"/>
      <c r="C4" s="465"/>
      <c r="D4" s="464"/>
      <c r="E4" s="591"/>
      <c r="F4" s="591"/>
      <c r="G4" s="591"/>
      <c r="H4" s="591"/>
      <c r="I4" s="591"/>
      <c r="J4" s="592"/>
    </row>
    <row r="5" spans="1:10" ht="12">
      <c r="A5" s="396"/>
      <c r="B5" s="419" t="s">
        <v>1593</v>
      </c>
      <c r="D5" s="593" t="s">
        <v>1592</v>
      </c>
      <c r="E5" s="594"/>
      <c r="F5" s="594"/>
      <c r="G5" s="594"/>
      <c r="H5" s="456" t="s">
        <v>1580</v>
      </c>
      <c r="I5" s="455" t="s">
        <v>1591</v>
      </c>
      <c r="J5" s="454"/>
    </row>
    <row r="6" spans="1:10" ht="12">
      <c r="A6" s="396"/>
      <c r="B6" s="458"/>
      <c r="C6" s="457"/>
      <c r="D6" s="580" t="s">
        <v>1590</v>
      </c>
      <c r="E6" s="581"/>
      <c r="F6" s="581"/>
      <c r="G6" s="581"/>
      <c r="H6" s="456" t="s">
        <v>26</v>
      </c>
      <c r="I6" s="455" t="s">
        <v>1589</v>
      </c>
      <c r="J6" s="454"/>
    </row>
    <row r="7" spans="1:10" ht="12">
      <c r="A7" s="396"/>
      <c r="B7" s="453"/>
      <c r="C7" s="452"/>
      <c r="D7" s="451" t="s">
        <v>1583</v>
      </c>
      <c r="E7" s="595" t="s">
        <v>1588</v>
      </c>
      <c r="F7" s="596"/>
      <c r="G7" s="596"/>
      <c r="H7" s="461"/>
      <c r="I7" s="449"/>
      <c r="J7" s="448"/>
    </row>
    <row r="8" spans="1:10" ht="25.5">
      <c r="A8" s="396"/>
      <c r="B8" s="419" t="s">
        <v>29</v>
      </c>
      <c r="D8" s="463" t="s">
        <v>1587</v>
      </c>
      <c r="H8" s="456" t="s">
        <v>1580</v>
      </c>
      <c r="I8" s="455" t="s">
        <v>1586</v>
      </c>
      <c r="J8" s="454"/>
    </row>
    <row r="9" spans="1:10" ht="25.5">
      <c r="A9" s="396"/>
      <c r="B9" s="396"/>
      <c r="D9" s="463" t="s">
        <v>1585</v>
      </c>
      <c r="H9" s="456" t="s">
        <v>26</v>
      </c>
      <c r="I9" s="455" t="s">
        <v>1584</v>
      </c>
      <c r="J9" s="454"/>
    </row>
    <row r="10" spans="1:10" ht="51">
      <c r="A10" s="396"/>
      <c r="B10" s="440"/>
      <c r="C10" s="452"/>
      <c r="D10" s="451" t="s">
        <v>1583</v>
      </c>
      <c r="E10" s="462" t="s">
        <v>1582</v>
      </c>
      <c r="F10" s="461"/>
      <c r="G10" s="460"/>
      <c r="H10" s="460"/>
      <c r="I10" s="459"/>
      <c r="J10" s="448"/>
    </row>
    <row r="11" spans="1:10" ht="12">
      <c r="A11" s="396"/>
      <c r="B11" s="419" t="s">
        <v>1581</v>
      </c>
      <c r="D11" s="597"/>
      <c r="E11" s="597"/>
      <c r="F11" s="597"/>
      <c r="G11" s="597"/>
      <c r="H11" s="456" t="s">
        <v>1580</v>
      </c>
      <c r="I11" s="455"/>
      <c r="J11" s="454"/>
    </row>
    <row r="12" spans="1:10" ht="12">
      <c r="A12" s="396"/>
      <c r="B12" s="458"/>
      <c r="C12" s="457"/>
      <c r="D12" s="598"/>
      <c r="E12" s="598"/>
      <c r="F12" s="598"/>
      <c r="G12" s="598"/>
      <c r="H12" s="456" t="s">
        <v>26</v>
      </c>
      <c r="I12" s="455"/>
      <c r="J12" s="454"/>
    </row>
    <row r="13" spans="1:10" ht="12">
      <c r="A13" s="396"/>
      <c r="B13" s="453"/>
      <c r="C13" s="452"/>
      <c r="D13" s="451"/>
      <c r="E13" s="599"/>
      <c r="F13" s="600"/>
      <c r="G13" s="600"/>
      <c r="H13" s="450"/>
      <c r="I13" s="449"/>
      <c r="J13" s="448"/>
    </row>
    <row r="14" spans="1:10" ht="12">
      <c r="A14" s="396"/>
      <c r="B14" s="447" t="s">
        <v>1579</v>
      </c>
      <c r="C14" s="446"/>
      <c r="D14" s="445"/>
      <c r="E14" s="444"/>
      <c r="F14" s="442"/>
      <c r="G14" s="442"/>
      <c r="H14" s="443"/>
      <c r="I14" s="442"/>
      <c r="J14" s="441"/>
    </row>
    <row r="15" spans="1:10" ht="12">
      <c r="A15" s="396"/>
      <c r="B15" s="440" t="s">
        <v>1578</v>
      </c>
      <c r="C15" s="439"/>
      <c r="D15" s="423"/>
      <c r="E15" s="601"/>
      <c r="F15" s="601"/>
      <c r="G15" s="602"/>
      <c r="H15" s="602"/>
      <c r="I15" s="602" t="s">
        <v>1552</v>
      </c>
      <c r="J15" s="603"/>
    </row>
    <row r="16" spans="1:10" ht="14.25">
      <c r="A16" s="438" t="s">
        <v>209</v>
      </c>
      <c r="B16" s="431" t="s">
        <v>209</v>
      </c>
      <c r="C16" s="430"/>
      <c r="D16" s="429"/>
      <c r="E16" s="604"/>
      <c r="F16" s="605"/>
      <c r="G16" s="604"/>
      <c r="H16" s="605"/>
      <c r="I16" s="604"/>
      <c r="J16" s="606"/>
    </row>
    <row r="17" spans="1:10" ht="14.25">
      <c r="A17" s="438" t="s">
        <v>878</v>
      </c>
      <c r="B17" s="431" t="s">
        <v>878</v>
      </c>
      <c r="C17" s="430"/>
      <c r="D17" s="429"/>
      <c r="E17" s="604"/>
      <c r="F17" s="605"/>
      <c r="G17" s="604"/>
      <c r="H17" s="605"/>
      <c r="I17" s="604"/>
      <c r="J17" s="606"/>
    </row>
    <row r="18" spans="1:10" ht="14.25">
      <c r="A18" s="438" t="s">
        <v>1540</v>
      </c>
      <c r="B18" s="431" t="s">
        <v>1540</v>
      </c>
      <c r="C18" s="430"/>
      <c r="D18" s="429"/>
      <c r="E18" s="604"/>
      <c r="F18" s="605"/>
      <c r="G18" s="604"/>
      <c r="H18" s="605"/>
      <c r="I18" s="604"/>
      <c r="J18" s="606"/>
    </row>
    <row r="19" spans="1:10" ht="14.25">
      <c r="A19" s="438" t="s">
        <v>1535</v>
      </c>
      <c r="B19" s="431" t="s">
        <v>1536</v>
      </c>
      <c r="C19" s="430"/>
      <c r="D19" s="429"/>
      <c r="E19" s="604"/>
      <c r="F19" s="605"/>
      <c r="G19" s="604"/>
      <c r="H19" s="605"/>
      <c r="I19" s="604"/>
      <c r="J19" s="606"/>
    </row>
    <row r="20" spans="1:10" ht="14.25">
      <c r="A20" s="438" t="s">
        <v>1534</v>
      </c>
      <c r="B20" s="431" t="s">
        <v>1529</v>
      </c>
      <c r="C20" s="430"/>
      <c r="D20" s="429"/>
      <c r="E20" s="604"/>
      <c r="F20" s="605"/>
      <c r="G20" s="604"/>
      <c r="H20" s="605"/>
      <c r="I20" s="604"/>
      <c r="J20" s="606"/>
    </row>
    <row r="21" spans="1:10" ht="15">
      <c r="A21" s="396"/>
      <c r="B21" s="437" t="s">
        <v>1552</v>
      </c>
      <c r="C21" s="436"/>
      <c r="D21" s="435"/>
      <c r="E21" s="613"/>
      <c r="F21" s="614"/>
      <c r="G21" s="613"/>
      <c r="H21" s="614"/>
      <c r="I21" s="613"/>
      <c r="J21" s="615"/>
    </row>
    <row r="22" spans="1:10" ht="12">
      <c r="A22" s="396"/>
      <c r="B22" s="434" t="s">
        <v>1577</v>
      </c>
      <c r="C22" s="430"/>
      <c r="D22" s="429"/>
      <c r="E22" s="433"/>
      <c r="F22" s="427"/>
      <c r="G22" s="432"/>
      <c r="H22" s="432"/>
      <c r="I22" s="432"/>
      <c r="J22" s="426"/>
    </row>
    <row r="23" spans="1:10" ht="15">
      <c r="A23" s="396"/>
      <c r="B23" s="431" t="s">
        <v>1576</v>
      </c>
      <c r="C23" s="430"/>
      <c r="D23" s="429"/>
      <c r="E23" s="428">
        <v>15</v>
      </c>
      <c r="F23" s="427" t="s">
        <v>1551</v>
      </c>
      <c r="G23" s="616"/>
      <c r="H23" s="617"/>
      <c r="I23" s="617"/>
      <c r="J23" s="426" t="str">
        <f aca="true" t="shared" si="0" ref="J23:J28">Mena</f>
        <v>CZK</v>
      </c>
    </row>
    <row r="24" spans="1:10" ht="15">
      <c r="A24" s="396"/>
      <c r="B24" s="431" t="s">
        <v>1575</v>
      </c>
      <c r="C24" s="430"/>
      <c r="D24" s="429"/>
      <c r="E24" s="428">
        <f>SazbaDPH1</f>
        <v>15</v>
      </c>
      <c r="F24" s="427" t="s">
        <v>1551</v>
      </c>
      <c r="G24" s="618"/>
      <c r="H24" s="619"/>
      <c r="I24" s="619"/>
      <c r="J24" s="426" t="str">
        <f t="shared" si="0"/>
        <v>CZK</v>
      </c>
    </row>
    <row r="25" spans="1:10" ht="15">
      <c r="A25" s="396"/>
      <c r="B25" s="431" t="s">
        <v>1574</v>
      </c>
      <c r="C25" s="430"/>
      <c r="D25" s="429"/>
      <c r="E25" s="428">
        <v>21</v>
      </c>
      <c r="F25" s="427" t="s">
        <v>1551</v>
      </c>
      <c r="G25" s="616"/>
      <c r="H25" s="617"/>
      <c r="I25" s="617"/>
      <c r="J25" s="426" t="str">
        <f t="shared" si="0"/>
        <v>CZK</v>
      </c>
    </row>
    <row r="26" spans="1:10" ht="15">
      <c r="A26" s="396"/>
      <c r="B26" s="425" t="s">
        <v>1573</v>
      </c>
      <c r="C26" s="424"/>
      <c r="D26" s="423"/>
      <c r="E26" s="422">
        <f>SazbaDPH2</f>
        <v>21</v>
      </c>
      <c r="F26" s="421" t="s">
        <v>1551</v>
      </c>
      <c r="G26" s="620"/>
      <c r="H26" s="621"/>
      <c r="I26" s="621"/>
      <c r="J26" s="420" t="str">
        <f t="shared" si="0"/>
        <v>CZK</v>
      </c>
    </row>
    <row r="27" spans="1:10" ht="15.75" thickBot="1">
      <c r="A27" s="396"/>
      <c r="B27" s="419" t="s">
        <v>1572</v>
      </c>
      <c r="C27" s="417"/>
      <c r="D27" s="418"/>
      <c r="E27" s="417"/>
      <c r="F27" s="416"/>
      <c r="G27" s="622"/>
      <c r="H27" s="622"/>
      <c r="I27" s="622"/>
      <c r="J27" s="415" t="str">
        <f t="shared" si="0"/>
        <v>CZK</v>
      </c>
    </row>
    <row r="28" spans="1:10" ht="17.25" thickBot="1">
      <c r="A28" s="396"/>
      <c r="B28" s="410" t="s">
        <v>1571</v>
      </c>
      <c r="C28" s="414"/>
      <c r="D28" s="414"/>
      <c r="E28" s="413"/>
      <c r="F28" s="412"/>
      <c r="G28" s="607"/>
      <c r="H28" s="608"/>
      <c r="I28" s="608"/>
      <c r="J28" s="411" t="str">
        <f t="shared" si="0"/>
        <v>CZK</v>
      </c>
    </row>
    <row r="29" spans="1:10" ht="17.25" thickBot="1">
      <c r="A29" s="396"/>
      <c r="B29" s="410" t="s">
        <v>1570</v>
      </c>
      <c r="C29" s="409"/>
      <c r="D29" s="409"/>
      <c r="E29" s="409"/>
      <c r="F29" s="408"/>
      <c r="G29" s="607"/>
      <c r="H29" s="607"/>
      <c r="I29" s="607"/>
      <c r="J29" s="407" t="s">
        <v>46</v>
      </c>
    </row>
    <row r="30" spans="1:10" ht="12">
      <c r="A30" s="396"/>
      <c r="B30" s="396"/>
      <c r="J30" s="394"/>
    </row>
    <row r="31" spans="1:10" ht="12">
      <c r="A31" s="396"/>
      <c r="B31" s="396"/>
      <c r="J31" s="394"/>
    </row>
    <row r="32" spans="1:10" ht="12">
      <c r="A32" s="396"/>
      <c r="B32" s="406"/>
      <c r="C32" s="405" t="s">
        <v>45</v>
      </c>
      <c r="D32" s="404"/>
      <c r="E32" s="404"/>
      <c r="F32" s="403" t="s">
        <v>1569</v>
      </c>
      <c r="G32" s="401"/>
      <c r="H32" s="402"/>
      <c r="I32" s="401"/>
      <c r="J32" s="394"/>
    </row>
    <row r="33" spans="1:10" ht="12">
      <c r="A33" s="396"/>
      <c r="B33" s="396"/>
      <c r="J33" s="394"/>
    </row>
    <row r="34" spans="1:10" s="397" customFormat="1" ht="12">
      <c r="A34" s="400"/>
      <c r="B34" s="400"/>
      <c r="C34" s="399"/>
      <c r="D34" s="609" t="s">
        <v>1568</v>
      </c>
      <c r="E34" s="610"/>
      <c r="G34" s="611"/>
      <c r="H34" s="612"/>
      <c r="I34" s="612"/>
      <c r="J34" s="398"/>
    </row>
    <row r="35" spans="1:10" ht="12">
      <c r="A35" s="396"/>
      <c r="B35" s="396"/>
      <c r="D35" s="623" t="s">
        <v>1567</v>
      </c>
      <c r="E35" s="623"/>
      <c r="H35" s="395" t="s">
        <v>1566</v>
      </c>
      <c r="J35" s="394"/>
    </row>
    <row r="36" spans="1:10" ht="13.5" thickBot="1">
      <c r="A36" s="393"/>
      <c r="B36" s="393"/>
      <c r="C36" s="392"/>
      <c r="D36" s="392"/>
      <c r="E36" s="392"/>
      <c r="F36" s="391"/>
      <c r="G36" s="391"/>
      <c r="H36" s="391"/>
      <c r="I36" s="391"/>
      <c r="J36" s="390"/>
    </row>
    <row r="37" spans="2:10" ht="18">
      <c r="B37" s="389" t="s">
        <v>1565</v>
      </c>
      <c r="C37" s="388"/>
      <c r="D37" s="388"/>
      <c r="E37" s="388"/>
      <c r="F37" s="387"/>
      <c r="G37" s="387"/>
      <c r="H37" s="387"/>
      <c r="I37" s="387"/>
      <c r="J37" s="386"/>
    </row>
    <row r="38" spans="1:10" ht="19.5">
      <c r="A38" s="369" t="s">
        <v>1564</v>
      </c>
      <c r="B38" s="385" t="s">
        <v>1554</v>
      </c>
      <c r="C38" s="384" t="s">
        <v>1412</v>
      </c>
      <c r="D38" s="384"/>
      <c r="E38" s="384"/>
      <c r="F38" s="383" t="str">
        <f>B23</f>
        <v>Základ pro sníženou DPH</v>
      </c>
      <c r="G38" s="383" t="str">
        <f>B25</f>
        <v>Základ pro základní DPH</v>
      </c>
      <c r="H38" s="382" t="s">
        <v>1563</v>
      </c>
      <c r="I38" s="382" t="s">
        <v>1482</v>
      </c>
      <c r="J38" s="381" t="s">
        <v>1551</v>
      </c>
    </row>
    <row r="39" spans="1:10" ht="12">
      <c r="A39" s="369">
        <v>1</v>
      </c>
      <c r="B39" s="380" t="s">
        <v>1421</v>
      </c>
      <c r="C39" s="624"/>
      <c r="D39" s="624"/>
      <c r="E39" s="624"/>
      <c r="F39" s="379">
        <v>0</v>
      </c>
      <c r="G39" s="378"/>
      <c r="H39" s="371"/>
      <c r="I39" s="371"/>
      <c r="J39" s="370" t="str">
        <f>IF(CenaCelkemVypocet=0,"",I39/CenaCelkemVypocet*100)</f>
        <v/>
      </c>
    </row>
    <row r="40" spans="1:10" ht="12">
      <c r="A40" s="369">
        <v>2</v>
      </c>
      <c r="B40" s="377" t="s">
        <v>1562</v>
      </c>
      <c r="C40" s="627" t="s">
        <v>1363</v>
      </c>
      <c r="D40" s="627"/>
      <c r="E40" s="627"/>
      <c r="F40" s="376">
        <v>0</v>
      </c>
      <c r="G40" s="375"/>
      <c r="H40" s="375"/>
      <c r="I40" s="375"/>
      <c r="J40" s="374" t="str">
        <f>IF(CenaCelkemVypocet=0,"",I40/CenaCelkemVypocet*100)</f>
        <v/>
      </c>
    </row>
    <row r="41" spans="1:10" ht="12">
      <c r="A41" s="369">
        <v>3</v>
      </c>
      <c r="B41" s="373" t="s">
        <v>1560</v>
      </c>
      <c r="C41" s="624" t="s">
        <v>1363</v>
      </c>
      <c r="D41" s="624"/>
      <c r="E41" s="624"/>
      <c r="F41" s="372">
        <v>0</v>
      </c>
      <c r="G41" s="371"/>
      <c r="H41" s="371"/>
      <c r="I41" s="371"/>
      <c r="J41" s="370" t="str">
        <f>IF(CenaCelkemVypocet=0,"",I41/CenaCelkemVypocet*100)</f>
        <v/>
      </c>
    </row>
    <row r="42" spans="1:10" ht="12">
      <c r="A42" s="369">
        <v>2</v>
      </c>
      <c r="B42" s="377" t="s">
        <v>1561</v>
      </c>
      <c r="C42" s="627" t="s">
        <v>83</v>
      </c>
      <c r="D42" s="627"/>
      <c r="E42" s="627"/>
      <c r="F42" s="376">
        <v>0</v>
      </c>
      <c r="G42" s="375"/>
      <c r="H42" s="375"/>
      <c r="I42" s="375"/>
      <c r="J42" s="374" t="str">
        <f>IF(CenaCelkemVypocet=0,"",I42/CenaCelkemVypocet*100)</f>
        <v/>
      </c>
    </row>
    <row r="43" spans="1:10" ht="12">
      <c r="A43" s="369">
        <v>3</v>
      </c>
      <c r="B43" s="373" t="s">
        <v>1560</v>
      </c>
      <c r="C43" s="624" t="s">
        <v>83</v>
      </c>
      <c r="D43" s="624"/>
      <c r="E43" s="624"/>
      <c r="F43" s="372">
        <v>0</v>
      </c>
      <c r="G43" s="371"/>
      <c r="H43" s="371"/>
      <c r="I43" s="371"/>
      <c r="J43" s="370" t="str">
        <f>IF(CenaCelkemVypocet=0,"",I43/CenaCelkemVypocet*100)</f>
        <v/>
      </c>
    </row>
    <row r="44" spans="1:10" ht="12">
      <c r="A44" s="369"/>
      <c r="B44" s="628" t="s">
        <v>1559</v>
      </c>
      <c r="C44" s="629"/>
      <c r="D44" s="629"/>
      <c r="E44" s="630"/>
      <c r="F44" s="368">
        <f>SUMIF(A39:A43,"=1",F39:F43)</f>
        <v>0</v>
      </c>
      <c r="G44" s="367"/>
      <c r="H44" s="367"/>
      <c r="I44" s="367"/>
      <c r="J44" s="366">
        <f>SUMIF(A39:A43,"=1",J39:J43)</f>
        <v>0</v>
      </c>
    </row>
    <row r="46" spans="1:2" ht="12">
      <c r="A46" s="344" t="s">
        <v>1558</v>
      </c>
      <c r="B46" s="344" t="s">
        <v>1557</v>
      </c>
    </row>
    <row r="47" spans="2:52" ht="12">
      <c r="B47" s="631" t="s">
        <v>1556</v>
      </c>
      <c r="C47" s="631"/>
      <c r="D47" s="631"/>
      <c r="E47" s="631"/>
      <c r="F47" s="631"/>
      <c r="G47" s="631"/>
      <c r="H47" s="631"/>
      <c r="I47" s="631"/>
      <c r="J47" s="631"/>
      <c r="AZ47" s="365" t="str">
        <f>B47</f>
        <v>Bližší specifikace vybraných použitých materiálů je uvedena v části D.3.2.</v>
      </c>
    </row>
    <row r="50" ht="15.75">
      <c r="B50" s="364" t="s">
        <v>1555</v>
      </c>
    </row>
    <row r="52" spans="1:10" ht="12">
      <c r="A52" s="363"/>
      <c r="B52" s="362" t="s">
        <v>1554</v>
      </c>
      <c r="C52" s="362" t="s">
        <v>1412</v>
      </c>
      <c r="D52" s="361"/>
      <c r="E52" s="361"/>
      <c r="F52" s="360" t="s">
        <v>1553</v>
      </c>
      <c r="G52" s="360"/>
      <c r="H52" s="360"/>
      <c r="I52" s="360" t="s">
        <v>1552</v>
      </c>
      <c r="J52" s="360" t="s">
        <v>1551</v>
      </c>
    </row>
    <row r="53" spans="1:10" ht="12">
      <c r="A53" s="359"/>
      <c r="B53" s="358" t="s">
        <v>76</v>
      </c>
      <c r="C53" s="625" t="s">
        <v>211</v>
      </c>
      <c r="D53" s="626"/>
      <c r="E53" s="626"/>
      <c r="F53" s="357" t="s">
        <v>209</v>
      </c>
      <c r="G53" s="356"/>
      <c r="H53" s="356"/>
      <c r="I53" s="356"/>
      <c r="J53" s="355" t="str">
        <f>IF(I65=0,"",I53/I65*100)</f>
        <v/>
      </c>
    </row>
    <row r="54" spans="1:10" ht="12">
      <c r="A54" s="359"/>
      <c r="B54" s="358" t="s">
        <v>140</v>
      </c>
      <c r="C54" s="625" t="s">
        <v>639</v>
      </c>
      <c r="D54" s="626"/>
      <c r="E54" s="626"/>
      <c r="F54" s="357" t="s">
        <v>209</v>
      </c>
      <c r="G54" s="356"/>
      <c r="H54" s="356"/>
      <c r="I54" s="356"/>
      <c r="J54" s="355" t="str">
        <f>IF(I65=0,"",I54/I65*100)</f>
        <v/>
      </c>
    </row>
    <row r="55" spans="1:10" ht="12">
      <c r="A55" s="359"/>
      <c r="B55" s="358" t="s">
        <v>162</v>
      </c>
      <c r="C55" s="625" t="s">
        <v>1550</v>
      </c>
      <c r="D55" s="626"/>
      <c r="E55" s="626"/>
      <c r="F55" s="357" t="s">
        <v>209</v>
      </c>
      <c r="G55" s="356"/>
      <c r="H55" s="356"/>
      <c r="I55" s="356"/>
      <c r="J55" s="355" t="str">
        <f>IF(I65=0,"",I55/I65*100)</f>
        <v/>
      </c>
    </row>
    <row r="56" spans="1:10" ht="12">
      <c r="A56" s="359"/>
      <c r="B56" s="358" t="s">
        <v>897</v>
      </c>
      <c r="C56" s="625" t="s">
        <v>1549</v>
      </c>
      <c r="D56" s="626"/>
      <c r="E56" s="626"/>
      <c r="F56" s="357" t="s">
        <v>209</v>
      </c>
      <c r="G56" s="356"/>
      <c r="H56" s="356"/>
      <c r="I56" s="356"/>
      <c r="J56" s="355" t="str">
        <f>IF(I65=0,"",I56/I65*100)</f>
        <v/>
      </c>
    </row>
    <row r="57" spans="1:10" ht="12">
      <c r="A57" s="359"/>
      <c r="B57" s="358" t="s">
        <v>1548</v>
      </c>
      <c r="C57" s="625" t="s">
        <v>1547</v>
      </c>
      <c r="D57" s="626"/>
      <c r="E57" s="626"/>
      <c r="F57" s="357" t="s">
        <v>878</v>
      </c>
      <c r="G57" s="356"/>
      <c r="H57" s="356"/>
      <c r="I57" s="356"/>
      <c r="J57" s="355" t="str">
        <f>IF(I65=0,"",I57/I65*100)</f>
        <v/>
      </c>
    </row>
    <row r="58" spans="1:10" ht="12">
      <c r="A58" s="359"/>
      <c r="B58" s="358" t="s">
        <v>1546</v>
      </c>
      <c r="C58" s="625" t="s">
        <v>1545</v>
      </c>
      <c r="D58" s="626"/>
      <c r="E58" s="626"/>
      <c r="F58" s="357" t="s">
        <v>878</v>
      </c>
      <c r="G58" s="356"/>
      <c r="H58" s="356"/>
      <c r="I58" s="356"/>
      <c r="J58" s="355" t="str">
        <f>IF(I65=0,"",I58/I65*100)</f>
        <v/>
      </c>
    </row>
    <row r="59" spans="1:10" ht="12">
      <c r="A59" s="359"/>
      <c r="B59" s="358" t="s">
        <v>1544</v>
      </c>
      <c r="C59" s="625" t="s">
        <v>1543</v>
      </c>
      <c r="D59" s="626"/>
      <c r="E59" s="626"/>
      <c r="F59" s="357" t="s">
        <v>878</v>
      </c>
      <c r="G59" s="356"/>
      <c r="H59" s="356"/>
      <c r="I59" s="356"/>
      <c r="J59" s="355" t="str">
        <f>IF(I65=0,"",I59/I65*100)</f>
        <v/>
      </c>
    </row>
    <row r="60" spans="1:10" ht="12">
      <c r="A60" s="359"/>
      <c r="B60" s="358" t="s">
        <v>963</v>
      </c>
      <c r="C60" s="625" t="s">
        <v>964</v>
      </c>
      <c r="D60" s="626"/>
      <c r="E60" s="626"/>
      <c r="F60" s="357" t="s">
        <v>878</v>
      </c>
      <c r="G60" s="356"/>
      <c r="H60" s="356"/>
      <c r="I60" s="356"/>
      <c r="J60" s="355" t="str">
        <f>IF(I65=0,"",I60/I65*100)</f>
        <v/>
      </c>
    </row>
    <row r="61" spans="1:10" ht="12">
      <c r="A61" s="359"/>
      <c r="B61" s="358" t="s">
        <v>1542</v>
      </c>
      <c r="C61" s="625" t="s">
        <v>1541</v>
      </c>
      <c r="D61" s="626"/>
      <c r="E61" s="626"/>
      <c r="F61" s="357" t="s">
        <v>1540</v>
      </c>
      <c r="G61" s="356"/>
      <c r="H61" s="356"/>
      <c r="I61" s="356"/>
      <c r="J61" s="355" t="str">
        <f>IF(I65=0,"",I61/I65*100)</f>
        <v/>
      </c>
    </row>
    <row r="62" spans="1:10" ht="12">
      <c r="A62" s="359"/>
      <c r="B62" s="358" t="s">
        <v>1539</v>
      </c>
      <c r="C62" s="625" t="s">
        <v>1538</v>
      </c>
      <c r="D62" s="626"/>
      <c r="E62" s="626"/>
      <c r="F62" s="357" t="s">
        <v>1537</v>
      </c>
      <c r="G62" s="356"/>
      <c r="H62" s="356"/>
      <c r="I62" s="356"/>
      <c r="J62" s="355" t="str">
        <f>IF(I65=0,"",I62/I65*100)</f>
        <v/>
      </c>
    </row>
    <row r="63" spans="1:10" ht="12">
      <c r="A63" s="359"/>
      <c r="B63" s="358" t="s">
        <v>1535</v>
      </c>
      <c r="C63" s="625" t="s">
        <v>1536</v>
      </c>
      <c r="D63" s="626"/>
      <c r="E63" s="626"/>
      <c r="F63" s="357" t="s">
        <v>1535</v>
      </c>
      <c r="G63" s="356"/>
      <c r="H63" s="356"/>
      <c r="I63" s="356"/>
      <c r="J63" s="355" t="str">
        <f>IF(I65=0,"",I63/I65*100)</f>
        <v/>
      </c>
    </row>
    <row r="64" spans="1:10" ht="12">
      <c r="A64" s="359"/>
      <c r="B64" s="358" t="s">
        <v>1534</v>
      </c>
      <c r="C64" s="625" t="s">
        <v>1529</v>
      </c>
      <c r="D64" s="626"/>
      <c r="E64" s="626"/>
      <c r="F64" s="357" t="s">
        <v>1534</v>
      </c>
      <c r="G64" s="356"/>
      <c r="H64" s="356"/>
      <c r="I64" s="356"/>
      <c r="J64" s="355" t="str">
        <f>IF(I65=0,"",I64/I65*100)</f>
        <v/>
      </c>
    </row>
    <row r="65" spans="1:10" ht="12">
      <c r="A65" s="354"/>
      <c r="B65" s="353" t="s">
        <v>1482</v>
      </c>
      <c r="C65" s="352"/>
      <c r="D65" s="351"/>
      <c r="E65" s="351"/>
      <c r="F65" s="350"/>
      <c r="G65" s="349"/>
      <c r="H65" s="349"/>
      <c r="I65" s="349"/>
      <c r="J65" s="348">
        <f>SUM(J53:J64)</f>
        <v>0</v>
      </c>
    </row>
    <row r="66" spans="6:10" ht="12">
      <c r="F66" s="347"/>
      <c r="G66" s="347"/>
      <c r="H66" s="347"/>
      <c r="I66" s="347"/>
      <c r="J66" s="346"/>
    </row>
    <row r="67" spans="6:10" ht="12">
      <c r="F67" s="347"/>
      <c r="G67" s="347"/>
      <c r="H67" s="347"/>
      <c r="I67" s="347"/>
      <c r="J67" s="346"/>
    </row>
    <row r="68" spans="6:10" ht="12">
      <c r="F68" s="347"/>
      <c r="G68" s="347"/>
      <c r="H68" s="347"/>
      <c r="I68" s="347"/>
      <c r="J68" s="346"/>
    </row>
  </sheetData>
  <mergeCells count="60">
    <mergeCell ref="C62:E62"/>
    <mergeCell ref="C63:E63"/>
    <mergeCell ref="C64:E64"/>
    <mergeCell ref="C55:E55"/>
    <mergeCell ref="C56:E56"/>
    <mergeCell ref="C57:E57"/>
    <mergeCell ref="C58:E58"/>
    <mergeCell ref="C60:E60"/>
    <mergeCell ref="C61:E61"/>
    <mergeCell ref="D35:E35"/>
    <mergeCell ref="C39:E39"/>
    <mergeCell ref="C59:E59"/>
    <mergeCell ref="C41:E41"/>
    <mergeCell ref="C42:E42"/>
    <mergeCell ref="C43:E43"/>
    <mergeCell ref="B44:E44"/>
    <mergeCell ref="B47:J47"/>
    <mergeCell ref="C53:E53"/>
    <mergeCell ref="C54:E54"/>
    <mergeCell ref="C40:E40"/>
    <mergeCell ref="G28:I28"/>
    <mergeCell ref="G29:I29"/>
    <mergeCell ref="D34:E34"/>
    <mergeCell ref="G34:I34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E18:F18"/>
    <mergeCell ref="G18:H18"/>
    <mergeCell ref="I18:J18"/>
    <mergeCell ref="E19:F19"/>
    <mergeCell ref="G19:H19"/>
    <mergeCell ref="I19:J19"/>
    <mergeCell ref="I15:J15"/>
    <mergeCell ref="E16:F16"/>
    <mergeCell ref="G16:H16"/>
    <mergeCell ref="I16:J16"/>
    <mergeCell ref="E17:F17"/>
    <mergeCell ref="G17:H17"/>
    <mergeCell ref="I17:J17"/>
    <mergeCell ref="E7:G7"/>
    <mergeCell ref="D11:G11"/>
    <mergeCell ref="D12:G12"/>
    <mergeCell ref="E13:G13"/>
    <mergeCell ref="E15:F15"/>
    <mergeCell ref="G15:H15"/>
    <mergeCell ref="D6:G6"/>
    <mergeCell ref="B1:J1"/>
    <mergeCell ref="E2:J2"/>
    <mergeCell ref="E3:J3"/>
    <mergeCell ref="E4:J4"/>
    <mergeCell ref="D5:G5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outlinePr summaryBelow="0"/>
  </sheetPr>
  <dimension ref="A1:BH5000"/>
  <sheetViews>
    <sheetView workbookViewId="0" topLeftCell="A1">
      <pane ySplit="7" topLeftCell="A8" activePane="bottomLeft" state="frozen"/>
      <selection pane="topLeft" activeCell="AP29" sqref="AP29"/>
      <selection pane="bottomLeft" activeCell="AP29" sqref="AP29"/>
    </sheetView>
  </sheetViews>
  <sheetFormatPr defaultColWidth="9.28125" defaultRowHeight="12" outlineLevelRow="1"/>
  <cols>
    <col min="1" max="1" width="4.00390625" style="344" customWidth="1"/>
    <col min="2" max="2" width="14.7109375" style="474" customWidth="1"/>
    <col min="3" max="3" width="44.7109375" style="474" customWidth="1"/>
    <col min="4" max="4" width="5.7109375" style="344" customWidth="1"/>
    <col min="5" max="5" width="12.28125" style="344" customWidth="1"/>
    <col min="6" max="6" width="11.421875" style="344" customWidth="1"/>
    <col min="7" max="7" width="14.8515625" style="344" customWidth="1"/>
    <col min="8" max="24" width="9.28125" style="344" hidden="1" customWidth="1"/>
    <col min="25" max="28" width="9.28125" style="344" customWidth="1"/>
    <col min="29" max="29" width="9.28125" style="344" hidden="1" customWidth="1"/>
    <col min="30" max="30" width="9.28125" style="344" customWidth="1"/>
    <col min="31" max="41" width="9.28125" style="344" hidden="1" customWidth="1"/>
    <col min="42" max="52" width="9.28125" style="344" customWidth="1"/>
    <col min="53" max="53" width="86.00390625" style="344" customWidth="1"/>
    <col min="54" max="16384" width="9.28125" style="344" customWidth="1"/>
  </cols>
  <sheetData>
    <row r="1" spans="1:33" ht="15.75" customHeight="1">
      <c r="A1" s="634" t="s">
        <v>1653</v>
      </c>
      <c r="B1" s="634"/>
      <c r="C1" s="634"/>
      <c r="D1" s="634"/>
      <c r="E1" s="634"/>
      <c r="F1" s="634"/>
      <c r="G1" s="634"/>
      <c r="AG1" s="344" t="s">
        <v>1652</v>
      </c>
    </row>
    <row r="2" spans="1:33" ht="24.95" customHeight="1">
      <c r="A2" s="517" t="s">
        <v>1651</v>
      </c>
      <c r="B2" s="516" t="s">
        <v>1595</v>
      </c>
      <c r="C2" s="635" t="s">
        <v>1594</v>
      </c>
      <c r="D2" s="636"/>
      <c r="E2" s="636"/>
      <c r="F2" s="636"/>
      <c r="G2" s="637"/>
      <c r="AG2" s="344" t="s">
        <v>75</v>
      </c>
    </row>
    <row r="3" spans="1:33" ht="24.95" customHeight="1">
      <c r="A3" s="517" t="s">
        <v>1650</v>
      </c>
      <c r="B3" s="516" t="s">
        <v>1562</v>
      </c>
      <c r="C3" s="635" t="s">
        <v>1363</v>
      </c>
      <c r="D3" s="636"/>
      <c r="E3" s="636"/>
      <c r="F3" s="636"/>
      <c r="G3" s="637"/>
      <c r="AC3" s="474" t="s">
        <v>1649</v>
      </c>
      <c r="AG3" s="344" t="s">
        <v>1648</v>
      </c>
    </row>
    <row r="4" spans="1:33" ht="24.95" customHeight="1">
      <c r="A4" s="515" t="s">
        <v>1647</v>
      </c>
      <c r="B4" s="514" t="s">
        <v>1560</v>
      </c>
      <c r="C4" s="638" t="s">
        <v>1363</v>
      </c>
      <c r="D4" s="639"/>
      <c r="E4" s="639"/>
      <c r="F4" s="639"/>
      <c r="G4" s="640"/>
      <c r="AG4" s="344" t="s">
        <v>1646</v>
      </c>
    </row>
    <row r="5" ht="12">
      <c r="D5" s="395"/>
    </row>
    <row r="6" spans="1:24" ht="51">
      <c r="A6" s="510" t="s">
        <v>1645</v>
      </c>
      <c r="B6" s="513" t="s">
        <v>1644</v>
      </c>
      <c r="C6" s="513" t="s">
        <v>1643</v>
      </c>
      <c r="D6" s="512" t="s">
        <v>102</v>
      </c>
      <c r="E6" s="510" t="s">
        <v>103</v>
      </c>
      <c r="F6" s="511" t="s">
        <v>1642</v>
      </c>
      <c r="G6" s="510" t="s">
        <v>1552</v>
      </c>
      <c r="H6" s="509" t="s">
        <v>1641</v>
      </c>
      <c r="I6" s="509" t="s">
        <v>1640</v>
      </c>
      <c r="J6" s="509" t="s">
        <v>1639</v>
      </c>
      <c r="K6" s="509" t="s">
        <v>1638</v>
      </c>
      <c r="L6" s="509" t="s">
        <v>38</v>
      </c>
      <c r="M6" s="509" t="s">
        <v>44</v>
      </c>
      <c r="N6" s="509" t="s">
        <v>1637</v>
      </c>
      <c r="O6" s="509" t="s">
        <v>1636</v>
      </c>
      <c r="P6" s="509" t="s">
        <v>1635</v>
      </c>
      <c r="Q6" s="509" t="s">
        <v>1634</v>
      </c>
      <c r="R6" s="509" t="s">
        <v>1633</v>
      </c>
      <c r="S6" s="509" t="s">
        <v>1632</v>
      </c>
      <c r="T6" s="509" t="s">
        <v>1631</v>
      </c>
      <c r="U6" s="509" t="s">
        <v>1630</v>
      </c>
      <c r="V6" s="509" t="s">
        <v>1629</v>
      </c>
      <c r="W6" s="509" t="s">
        <v>1628</v>
      </c>
      <c r="X6" s="509" t="s">
        <v>1627</v>
      </c>
    </row>
    <row r="7" spans="1:24" ht="12" hidden="1">
      <c r="A7" s="476"/>
      <c r="B7" s="479"/>
      <c r="C7" s="479"/>
      <c r="D7" s="477"/>
      <c r="E7" s="508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</row>
    <row r="8" spans="1:33" ht="12">
      <c r="A8" s="506" t="s">
        <v>1624</v>
      </c>
      <c r="B8" s="505" t="s">
        <v>1535</v>
      </c>
      <c r="C8" s="504" t="s">
        <v>1536</v>
      </c>
      <c r="D8" s="503"/>
      <c r="E8" s="502"/>
      <c r="F8" s="501"/>
      <c r="G8" s="500">
        <f>SUMIF(AG9:AG9,"&lt;&gt;NOR",G9:G9)</f>
        <v>0</v>
      </c>
      <c r="H8" s="499"/>
      <c r="I8" s="499">
        <f>SUM(I9:I9)</f>
        <v>0</v>
      </c>
      <c r="J8" s="499"/>
      <c r="K8" s="499">
        <f>SUM(K9:K9)</f>
        <v>2500</v>
      </c>
      <c r="L8" s="499"/>
      <c r="M8" s="499">
        <f>SUM(M9:M9)</f>
        <v>0</v>
      </c>
      <c r="N8" s="499"/>
      <c r="O8" s="499">
        <f>SUM(O9:O9)</f>
        <v>0</v>
      </c>
      <c r="P8" s="499"/>
      <c r="Q8" s="499">
        <f>SUM(Q9:Q9)</f>
        <v>0</v>
      </c>
      <c r="R8" s="499"/>
      <c r="S8" s="499"/>
      <c r="T8" s="499"/>
      <c r="U8" s="499"/>
      <c r="V8" s="499">
        <f>SUM(V9:V9)</f>
        <v>0</v>
      </c>
      <c r="W8" s="499"/>
      <c r="X8" s="499"/>
      <c r="AG8" s="344" t="s">
        <v>1623</v>
      </c>
    </row>
    <row r="9" spans="1:60" ht="12" outlineLevel="1">
      <c r="A9" s="495">
        <v>1</v>
      </c>
      <c r="B9" s="494" t="s">
        <v>1626</v>
      </c>
      <c r="C9" s="493" t="s">
        <v>1625</v>
      </c>
      <c r="D9" s="492" t="s">
        <v>1605</v>
      </c>
      <c r="E9" s="491">
        <v>1</v>
      </c>
      <c r="F9" s="490"/>
      <c r="G9" s="489">
        <f>ROUND(E9*F9,2)</f>
        <v>0</v>
      </c>
      <c r="H9" s="481">
        <v>0</v>
      </c>
      <c r="I9" s="481">
        <f>ROUND(E9*H9,2)</f>
        <v>0</v>
      </c>
      <c r="J9" s="481">
        <v>2500</v>
      </c>
      <c r="K9" s="481">
        <f>ROUND(E9*J9,2)</f>
        <v>2500</v>
      </c>
      <c r="L9" s="481">
        <v>21</v>
      </c>
      <c r="M9" s="481">
        <f>G9*(1+L9/100)</f>
        <v>0</v>
      </c>
      <c r="N9" s="481">
        <v>0</v>
      </c>
      <c r="O9" s="481">
        <f>ROUND(E9*N9,2)</f>
        <v>0</v>
      </c>
      <c r="P9" s="481">
        <v>0</v>
      </c>
      <c r="Q9" s="481">
        <f>ROUND(E9*P9,2)</f>
        <v>0</v>
      </c>
      <c r="R9" s="481"/>
      <c r="S9" s="481" t="s">
        <v>1601</v>
      </c>
      <c r="T9" s="481" t="s">
        <v>1600</v>
      </c>
      <c r="U9" s="481">
        <v>0</v>
      </c>
      <c r="V9" s="481">
        <f>ROUND(E9*U9,2)</f>
        <v>0</v>
      </c>
      <c r="W9" s="481"/>
      <c r="X9" s="481" t="s">
        <v>113</v>
      </c>
      <c r="Y9" s="480"/>
      <c r="Z9" s="480"/>
      <c r="AA9" s="480"/>
      <c r="AB9" s="480"/>
      <c r="AC9" s="480"/>
      <c r="AD9" s="480"/>
      <c r="AE9" s="480"/>
      <c r="AF9" s="480"/>
      <c r="AG9" s="480" t="s">
        <v>1599</v>
      </c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</row>
    <row r="10" spans="1:33" ht="12">
      <c r="A10" s="506" t="s">
        <v>1624</v>
      </c>
      <c r="B10" s="505" t="s">
        <v>1534</v>
      </c>
      <c r="C10" s="504" t="s">
        <v>1529</v>
      </c>
      <c r="D10" s="503"/>
      <c r="E10" s="502"/>
      <c r="F10" s="501"/>
      <c r="G10" s="500">
        <f>SUMIF(AG11:AG20,"&lt;&gt;NOR",G11:G20)</f>
        <v>0</v>
      </c>
      <c r="H10" s="499"/>
      <c r="I10" s="499">
        <f>SUM(I11:I20)</f>
        <v>0</v>
      </c>
      <c r="J10" s="499"/>
      <c r="K10" s="499">
        <f>SUM(K11:K20)</f>
        <v>18568.510000000002</v>
      </c>
      <c r="L10" s="499"/>
      <c r="M10" s="499">
        <f>SUM(M11:M20)</f>
        <v>0</v>
      </c>
      <c r="N10" s="499"/>
      <c r="O10" s="499">
        <f>SUM(O11:O20)</f>
        <v>0</v>
      </c>
      <c r="P10" s="499"/>
      <c r="Q10" s="499">
        <f>SUM(Q11:Q20)</f>
        <v>0</v>
      </c>
      <c r="R10" s="499"/>
      <c r="S10" s="499"/>
      <c r="T10" s="499"/>
      <c r="U10" s="499"/>
      <c r="V10" s="499">
        <f>SUM(V11:V20)</f>
        <v>0</v>
      </c>
      <c r="W10" s="499"/>
      <c r="X10" s="499"/>
      <c r="AG10" s="344" t="s">
        <v>1623</v>
      </c>
    </row>
    <row r="11" spans="1:60" ht="12" outlineLevel="1">
      <c r="A11" s="495">
        <v>2</v>
      </c>
      <c r="B11" s="494" t="s">
        <v>1622</v>
      </c>
      <c r="C11" s="493" t="s">
        <v>1621</v>
      </c>
      <c r="D11" s="492" t="s">
        <v>1620</v>
      </c>
      <c r="E11" s="491">
        <v>1.3</v>
      </c>
      <c r="F11" s="490"/>
      <c r="G11" s="489">
        <f>ROUND(E11*F11,2)</f>
        <v>0</v>
      </c>
      <c r="H11" s="481">
        <v>0</v>
      </c>
      <c r="I11" s="481">
        <f>ROUND(E11*H11,2)</f>
        <v>0</v>
      </c>
      <c r="J11" s="481">
        <v>52.7</v>
      </c>
      <c r="K11" s="481">
        <f>ROUND(E11*J11,2)</f>
        <v>68.51</v>
      </c>
      <c r="L11" s="481">
        <v>21</v>
      </c>
      <c r="M11" s="481">
        <f>G11*(1+L11/100)</f>
        <v>0</v>
      </c>
      <c r="N11" s="481">
        <v>0</v>
      </c>
      <c r="O11" s="481">
        <f>ROUND(E11*N11,2)</f>
        <v>0</v>
      </c>
      <c r="P11" s="481">
        <v>0</v>
      </c>
      <c r="Q11" s="481">
        <f>ROUND(E11*P11,2)</f>
        <v>0</v>
      </c>
      <c r="R11" s="481"/>
      <c r="S11" s="481" t="s">
        <v>1601</v>
      </c>
      <c r="T11" s="481" t="s">
        <v>1600</v>
      </c>
      <c r="U11" s="481">
        <v>0</v>
      </c>
      <c r="V11" s="481">
        <f>ROUND(E11*U11,2)</f>
        <v>0</v>
      </c>
      <c r="W11" s="481"/>
      <c r="X11" s="481" t="s">
        <v>113</v>
      </c>
      <c r="Y11" s="480"/>
      <c r="Z11" s="480"/>
      <c r="AA11" s="480"/>
      <c r="AB11" s="480"/>
      <c r="AC11" s="480"/>
      <c r="AD11" s="480"/>
      <c r="AE11" s="480"/>
      <c r="AF11" s="480"/>
      <c r="AG11" s="480" t="s">
        <v>1599</v>
      </c>
      <c r="AH11" s="480"/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480"/>
      <c r="BH11" s="480"/>
    </row>
    <row r="12" spans="1:60" ht="22.5" outlineLevel="1">
      <c r="A12" s="495">
        <v>3</v>
      </c>
      <c r="B12" s="494" t="s">
        <v>1619</v>
      </c>
      <c r="C12" s="493" t="s">
        <v>1618</v>
      </c>
      <c r="D12" s="492" t="s">
        <v>1605</v>
      </c>
      <c r="E12" s="491">
        <v>1</v>
      </c>
      <c r="F12" s="490"/>
      <c r="G12" s="489">
        <f>ROUND(E12*F12,2)</f>
        <v>0</v>
      </c>
      <c r="H12" s="481">
        <v>0</v>
      </c>
      <c r="I12" s="481">
        <f>ROUND(E12*H12,2)</f>
        <v>0</v>
      </c>
      <c r="J12" s="481">
        <v>1500</v>
      </c>
      <c r="K12" s="481">
        <f>ROUND(E12*J12,2)</f>
        <v>1500</v>
      </c>
      <c r="L12" s="481">
        <v>21</v>
      </c>
      <c r="M12" s="481">
        <f>G12*(1+L12/100)</f>
        <v>0</v>
      </c>
      <c r="N12" s="481">
        <v>0</v>
      </c>
      <c r="O12" s="481">
        <f>ROUND(E12*N12,2)</f>
        <v>0</v>
      </c>
      <c r="P12" s="481">
        <v>0</v>
      </c>
      <c r="Q12" s="481">
        <f>ROUND(E12*P12,2)</f>
        <v>0</v>
      </c>
      <c r="R12" s="481"/>
      <c r="S12" s="481" t="s">
        <v>1601</v>
      </c>
      <c r="T12" s="481" t="s">
        <v>1600</v>
      </c>
      <c r="U12" s="481">
        <v>0</v>
      </c>
      <c r="V12" s="481">
        <f>ROUND(E12*U12,2)</f>
        <v>0</v>
      </c>
      <c r="W12" s="481"/>
      <c r="X12" s="481" t="s">
        <v>113</v>
      </c>
      <c r="Y12" s="480"/>
      <c r="Z12" s="480"/>
      <c r="AA12" s="480"/>
      <c r="AB12" s="480"/>
      <c r="AC12" s="480"/>
      <c r="AD12" s="480"/>
      <c r="AE12" s="480"/>
      <c r="AF12" s="480"/>
      <c r="AG12" s="480" t="s">
        <v>1599</v>
      </c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</row>
    <row r="13" spans="1:60" ht="12" outlineLevel="1">
      <c r="A13" s="488">
        <v>4</v>
      </c>
      <c r="B13" s="487" t="s">
        <v>1617</v>
      </c>
      <c r="C13" s="486" t="s">
        <v>1616</v>
      </c>
      <c r="D13" s="485" t="s">
        <v>1605</v>
      </c>
      <c r="E13" s="484">
        <v>1</v>
      </c>
      <c r="F13" s="483"/>
      <c r="G13" s="482">
        <f>ROUND(E13*F13,2)</f>
        <v>0</v>
      </c>
      <c r="H13" s="481">
        <v>0</v>
      </c>
      <c r="I13" s="481">
        <f>ROUND(E13*H13,2)</f>
        <v>0</v>
      </c>
      <c r="J13" s="481">
        <v>5000</v>
      </c>
      <c r="K13" s="481">
        <f>ROUND(E13*J13,2)</f>
        <v>5000</v>
      </c>
      <c r="L13" s="481">
        <v>21</v>
      </c>
      <c r="M13" s="481">
        <f>G13*(1+L13/100)</f>
        <v>0</v>
      </c>
      <c r="N13" s="481">
        <v>0</v>
      </c>
      <c r="O13" s="481">
        <f>ROUND(E13*N13,2)</f>
        <v>0</v>
      </c>
      <c r="P13" s="481">
        <v>0</v>
      </c>
      <c r="Q13" s="481">
        <f>ROUND(E13*P13,2)</f>
        <v>0</v>
      </c>
      <c r="R13" s="481"/>
      <c r="S13" s="481" t="s">
        <v>1601</v>
      </c>
      <c r="T13" s="481" t="s">
        <v>1600</v>
      </c>
      <c r="U13" s="481">
        <v>0</v>
      </c>
      <c r="V13" s="481">
        <f>ROUND(E13*U13,2)</f>
        <v>0</v>
      </c>
      <c r="W13" s="481"/>
      <c r="X13" s="481" t="s">
        <v>113</v>
      </c>
      <c r="Y13" s="480"/>
      <c r="Z13" s="480"/>
      <c r="AA13" s="480"/>
      <c r="AB13" s="480"/>
      <c r="AC13" s="480"/>
      <c r="AD13" s="480"/>
      <c r="AE13" s="480"/>
      <c r="AF13" s="480"/>
      <c r="AG13" s="480" t="s">
        <v>1599</v>
      </c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480"/>
      <c r="BE13" s="480"/>
      <c r="BF13" s="480"/>
      <c r="BG13" s="480"/>
      <c r="BH13" s="480"/>
    </row>
    <row r="14" spans="1:60" ht="22.5" outlineLevel="1">
      <c r="A14" s="497"/>
      <c r="B14" s="496"/>
      <c r="C14" s="632" t="s">
        <v>1615</v>
      </c>
      <c r="D14" s="633"/>
      <c r="E14" s="633"/>
      <c r="F14" s="633"/>
      <c r="G14" s="633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0"/>
      <c r="Z14" s="480"/>
      <c r="AA14" s="480"/>
      <c r="AB14" s="480"/>
      <c r="AC14" s="480"/>
      <c r="AD14" s="480"/>
      <c r="AE14" s="480"/>
      <c r="AF14" s="480"/>
      <c r="AG14" s="480" t="s">
        <v>1608</v>
      </c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98" t="str">
        <f>C14</f>
        <v>Náklady na vyhotovení dokumentace skutečného provedení stavby a její předání objednateli v požadované formě a požadovaném počtu.</v>
      </c>
      <c r="BB14" s="480"/>
      <c r="BC14" s="480"/>
      <c r="BD14" s="480"/>
      <c r="BE14" s="480"/>
      <c r="BF14" s="480"/>
      <c r="BG14" s="480"/>
      <c r="BH14" s="480"/>
    </row>
    <row r="15" spans="1:60" ht="22.5" outlineLevel="1">
      <c r="A15" s="488">
        <v>5</v>
      </c>
      <c r="B15" s="487" t="s">
        <v>1614</v>
      </c>
      <c r="C15" s="486" t="s">
        <v>1613</v>
      </c>
      <c r="D15" s="485" t="s">
        <v>1605</v>
      </c>
      <c r="E15" s="484">
        <v>1</v>
      </c>
      <c r="F15" s="483"/>
      <c r="G15" s="482">
        <f>ROUND(E15*F15,2)</f>
        <v>0</v>
      </c>
      <c r="H15" s="481">
        <v>0</v>
      </c>
      <c r="I15" s="481">
        <f>ROUND(E15*H15,2)</f>
        <v>0</v>
      </c>
      <c r="J15" s="481">
        <v>2500</v>
      </c>
      <c r="K15" s="481">
        <f>ROUND(E15*J15,2)</f>
        <v>2500</v>
      </c>
      <c r="L15" s="481">
        <v>21</v>
      </c>
      <c r="M15" s="481">
        <f>G15*(1+L15/100)</f>
        <v>0</v>
      </c>
      <c r="N15" s="481">
        <v>0</v>
      </c>
      <c r="O15" s="481">
        <f>ROUND(E15*N15,2)</f>
        <v>0</v>
      </c>
      <c r="P15" s="481">
        <v>0</v>
      </c>
      <c r="Q15" s="481">
        <f>ROUND(E15*P15,2)</f>
        <v>0</v>
      </c>
      <c r="R15" s="481"/>
      <c r="S15" s="481" t="s">
        <v>1601</v>
      </c>
      <c r="T15" s="481" t="s">
        <v>1600</v>
      </c>
      <c r="U15" s="481">
        <v>0</v>
      </c>
      <c r="V15" s="481">
        <f>ROUND(E15*U15,2)</f>
        <v>0</v>
      </c>
      <c r="W15" s="481"/>
      <c r="X15" s="481" t="s">
        <v>113</v>
      </c>
      <c r="Y15" s="480"/>
      <c r="Z15" s="480"/>
      <c r="AA15" s="480"/>
      <c r="AB15" s="480"/>
      <c r="AC15" s="480"/>
      <c r="AD15" s="480"/>
      <c r="AE15" s="480"/>
      <c r="AF15" s="480"/>
      <c r="AG15" s="480" t="s">
        <v>1599</v>
      </c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</row>
    <row r="16" spans="1:60" ht="22.5" outlineLevel="1">
      <c r="A16" s="497"/>
      <c r="B16" s="496"/>
      <c r="C16" s="632" t="s">
        <v>1612</v>
      </c>
      <c r="D16" s="633"/>
      <c r="E16" s="633"/>
      <c r="F16" s="633"/>
      <c r="G16" s="633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0"/>
      <c r="Z16" s="480"/>
      <c r="AA16" s="480"/>
      <c r="AB16" s="480"/>
      <c r="AC16" s="480"/>
      <c r="AD16" s="480"/>
      <c r="AE16" s="480"/>
      <c r="AF16" s="480"/>
      <c r="AG16" s="480" t="s">
        <v>1608</v>
      </c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98" t="str">
        <f>C16</f>
        <v>Náklady na provedení skutečného zaměření stavby v rozsahu nezbytném pro zápis změny do katastru nemovitostí.</v>
      </c>
      <c r="BB16" s="480"/>
      <c r="BC16" s="480"/>
      <c r="BD16" s="480"/>
      <c r="BE16" s="480"/>
      <c r="BF16" s="480"/>
      <c r="BG16" s="480"/>
      <c r="BH16" s="480"/>
    </row>
    <row r="17" spans="1:60" ht="12" outlineLevel="1">
      <c r="A17" s="488">
        <v>6</v>
      </c>
      <c r="B17" s="487" t="s">
        <v>1611</v>
      </c>
      <c r="C17" s="486" t="s">
        <v>1610</v>
      </c>
      <c r="D17" s="485" t="s">
        <v>1605</v>
      </c>
      <c r="E17" s="484">
        <v>1</v>
      </c>
      <c r="F17" s="483"/>
      <c r="G17" s="482">
        <f>ROUND(E17*F17,2)</f>
        <v>0</v>
      </c>
      <c r="H17" s="481">
        <v>0</v>
      </c>
      <c r="I17" s="481">
        <f>ROUND(E17*H17,2)</f>
        <v>0</v>
      </c>
      <c r="J17" s="481">
        <v>1500</v>
      </c>
      <c r="K17" s="481">
        <f>ROUND(E17*J17,2)</f>
        <v>1500</v>
      </c>
      <c r="L17" s="481">
        <v>21</v>
      </c>
      <c r="M17" s="481">
        <f>G17*(1+L17/100)</f>
        <v>0</v>
      </c>
      <c r="N17" s="481">
        <v>0</v>
      </c>
      <c r="O17" s="481">
        <f>ROUND(E17*N17,2)</f>
        <v>0</v>
      </c>
      <c r="P17" s="481">
        <v>0</v>
      </c>
      <c r="Q17" s="481">
        <f>ROUND(E17*P17,2)</f>
        <v>0</v>
      </c>
      <c r="R17" s="481"/>
      <c r="S17" s="481" t="s">
        <v>1601</v>
      </c>
      <c r="T17" s="481" t="s">
        <v>1600</v>
      </c>
      <c r="U17" s="481">
        <v>0</v>
      </c>
      <c r="V17" s="481">
        <f>ROUND(E17*U17,2)</f>
        <v>0</v>
      </c>
      <c r="W17" s="481"/>
      <c r="X17" s="481" t="s">
        <v>113</v>
      </c>
      <c r="Y17" s="480"/>
      <c r="Z17" s="480"/>
      <c r="AA17" s="480"/>
      <c r="AB17" s="480"/>
      <c r="AC17" s="480"/>
      <c r="AD17" s="480"/>
      <c r="AE17" s="480"/>
      <c r="AF17" s="480"/>
      <c r="AG17" s="480" t="s">
        <v>1599</v>
      </c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0"/>
      <c r="BB17" s="480"/>
      <c r="BC17" s="480"/>
      <c r="BD17" s="480"/>
      <c r="BE17" s="480"/>
      <c r="BF17" s="480"/>
      <c r="BG17" s="480"/>
      <c r="BH17" s="480"/>
    </row>
    <row r="18" spans="1:60" ht="12" outlineLevel="1">
      <c r="A18" s="497"/>
      <c r="B18" s="496"/>
      <c r="C18" s="632" t="s">
        <v>1609</v>
      </c>
      <c r="D18" s="633"/>
      <c r="E18" s="633"/>
      <c r="F18" s="633"/>
      <c r="G18" s="633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0"/>
      <c r="Z18" s="480"/>
      <c r="AA18" s="480"/>
      <c r="AB18" s="480"/>
      <c r="AC18" s="480"/>
      <c r="AD18" s="480"/>
      <c r="AE18" s="480"/>
      <c r="AF18" s="480"/>
      <c r="AG18" s="480" t="s">
        <v>1608</v>
      </c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480"/>
      <c r="BC18" s="480"/>
      <c r="BD18" s="480"/>
      <c r="BE18" s="480"/>
      <c r="BF18" s="480"/>
      <c r="BG18" s="480"/>
      <c r="BH18" s="480"/>
    </row>
    <row r="19" spans="1:60" ht="12" outlineLevel="1">
      <c r="A19" s="495">
        <v>7</v>
      </c>
      <c r="B19" s="494" t="s">
        <v>1607</v>
      </c>
      <c r="C19" s="493" t="s">
        <v>1606</v>
      </c>
      <c r="D19" s="492" t="s">
        <v>1605</v>
      </c>
      <c r="E19" s="491">
        <v>1</v>
      </c>
      <c r="F19" s="490"/>
      <c r="G19" s="489">
        <f>ROUND(E19*F19,2)</f>
        <v>0</v>
      </c>
      <c r="H19" s="481">
        <v>0</v>
      </c>
      <c r="I19" s="481">
        <f>ROUND(E19*H19,2)</f>
        <v>0</v>
      </c>
      <c r="J19" s="481">
        <v>2000</v>
      </c>
      <c r="K19" s="481">
        <f>ROUND(E19*J19,2)</f>
        <v>2000</v>
      </c>
      <c r="L19" s="481">
        <v>21</v>
      </c>
      <c r="M19" s="481">
        <f>G19*(1+L19/100)</f>
        <v>0</v>
      </c>
      <c r="N19" s="481">
        <v>0</v>
      </c>
      <c r="O19" s="481">
        <f>ROUND(E19*N19,2)</f>
        <v>0</v>
      </c>
      <c r="P19" s="481">
        <v>0</v>
      </c>
      <c r="Q19" s="481">
        <f>ROUND(E19*P19,2)</f>
        <v>0</v>
      </c>
      <c r="R19" s="481"/>
      <c r="S19" s="481" t="s">
        <v>1601</v>
      </c>
      <c r="T19" s="481" t="s">
        <v>1600</v>
      </c>
      <c r="U19" s="481">
        <v>0</v>
      </c>
      <c r="V19" s="481">
        <f>ROUND(E19*U19,2)</f>
        <v>0</v>
      </c>
      <c r="W19" s="481"/>
      <c r="X19" s="481" t="s">
        <v>113</v>
      </c>
      <c r="Y19" s="480"/>
      <c r="Z19" s="480"/>
      <c r="AA19" s="480"/>
      <c r="AB19" s="480"/>
      <c r="AC19" s="480"/>
      <c r="AD19" s="480"/>
      <c r="AE19" s="480"/>
      <c r="AF19" s="480"/>
      <c r="AG19" s="480" t="s">
        <v>1599</v>
      </c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480"/>
      <c r="BE19" s="480"/>
      <c r="BF19" s="480"/>
      <c r="BG19" s="480"/>
      <c r="BH19" s="480"/>
    </row>
    <row r="20" spans="1:60" ht="12" outlineLevel="1">
      <c r="A20" s="488">
        <v>8</v>
      </c>
      <c r="B20" s="487" t="s">
        <v>1604</v>
      </c>
      <c r="C20" s="486" t="s">
        <v>1603</v>
      </c>
      <c r="D20" s="485" t="s">
        <v>1602</v>
      </c>
      <c r="E20" s="484">
        <v>2</v>
      </c>
      <c r="F20" s="483"/>
      <c r="G20" s="482">
        <f>ROUND(E20*F20,2)</f>
        <v>0</v>
      </c>
      <c r="H20" s="481">
        <v>0</v>
      </c>
      <c r="I20" s="481">
        <f>ROUND(E20*H20,2)</f>
        <v>0</v>
      </c>
      <c r="J20" s="481">
        <v>3000</v>
      </c>
      <c r="K20" s="481">
        <f>ROUND(E20*J20,2)</f>
        <v>6000</v>
      </c>
      <c r="L20" s="481">
        <v>21</v>
      </c>
      <c r="M20" s="481">
        <f>G20*(1+L20/100)</f>
        <v>0</v>
      </c>
      <c r="N20" s="481">
        <v>0</v>
      </c>
      <c r="O20" s="481">
        <f>ROUND(E20*N20,2)</f>
        <v>0</v>
      </c>
      <c r="P20" s="481">
        <v>0</v>
      </c>
      <c r="Q20" s="481">
        <f>ROUND(E20*P20,2)</f>
        <v>0</v>
      </c>
      <c r="R20" s="481"/>
      <c r="S20" s="481" t="s">
        <v>1601</v>
      </c>
      <c r="T20" s="481" t="s">
        <v>1600</v>
      </c>
      <c r="U20" s="481">
        <v>0</v>
      </c>
      <c r="V20" s="481">
        <f>ROUND(E20*U20,2)</f>
        <v>0</v>
      </c>
      <c r="W20" s="481"/>
      <c r="X20" s="481" t="s">
        <v>113</v>
      </c>
      <c r="Y20" s="480"/>
      <c r="Z20" s="480"/>
      <c r="AA20" s="480"/>
      <c r="AB20" s="480"/>
      <c r="AC20" s="480"/>
      <c r="AD20" s="480"/>
      <c r="AE20" s="480"/>
      <c r="AF20" s="480"/>
      <c r="AG20" s="480" t="s">
        <v>1599</v>
      </c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</row>
    <row r="21" spans="1:33" ht="12">
      <c r="A21" s="476"/>
      <c r="B21" s="479"/>
      <c r="C21" s="478"/>
      <c r="D21" s="477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AE21" s="344">
        <v>15</v>
      </c>
      <c r="AF21" s="344">
        <v>21</v>
      </c>
      <c r="AG21" s="344" t="s">
        <v>38</v>
      </c>
    </row>
    <row r="22" spans="3:33" ht="12">
      <c r="C22" s="475"/>
      <c r="D22" s="395"/>
      <c r="AG22" s="344" t="s">
        <v>1598</v>
      </c>
    </row>
    <row r="23" ht="12">
      <c r="D23" s="395"/>
    </row>
    <row r="24" ht="12">
      <c r="D24" s="395"/>
    </row>
    <row r="25" ht="12">
      <c r="D25" s="395"/>
    </row>
    <row r="26" ht="12">
      <c r="D26" s="395"/>
    </row>
    <row r="27" ht="12">
      <c r="D27" s="395"/>
    </row>
    <row r="28" ht="12">
      <c r="D28" s="395"/>
    </row>
    <row r="29" ht="12">
      <c r="D29" s="395"/>
    </row>
    <row r="30" ht="12">
      <c r="D30" s="395"/>
    </row>
    <row r="31" ht="12">
      <c r="D31" s="395"/>
    </row>
    <row r="32" ht="12">
      <c r="D32" s="395"/>
    </row>
    <row r="33" ht="12">
      <c r="D33" s="395"/>
    </row>
    <row r="34" ht="12">
      <c r="D34" s="395"/>
    </row>
    <row r="35" ht="12">
      <c r="D35" s="395"/>
    </row>
    <row r="36" ht="12">
      <c r="D36" s="395"/>
    </row>
    <row r="37" ht="12">
      <c r="D37" s="395"/>
    </row>
    <row r="38" ht="12">
      <c r="D38" s="395"/>
    </row>
    <row r="39" ht="12">
      <c r="D39" s="395"/>
    </row>
    <row r="40" ht="12">
      <c r="D40" s="395"/>
    </row>
    <row r="41" ht="12">
      <c r="D41" s="395"/>
    </row>
    <row r="42" ht="12">
      <c r="D42" s="395"/>
    </row>
    <row r="43" ht="12">
      <c r="D43" s="395"/>
    </row>
    <row r="44" ht="12">
      <c r="D44" s="395"/>
    </row>
    <row r="45" ht="12">
      <c r="D45" s="395"/>
    </row>
    <row r="46" ht="12">
      <c r="D46" s="395"/>
    </row>
    <row r="47" ht="12">
      <c r="D47" s="395"/>
    </row>
    <row r="48" ht="12">
      <c r="D48" s="395"/>
    </row>
    <row r="49" ht="12">
      <c r="D49" s="395"/>
    </row>
    <row r="50" ht="12">
      <c r="D50" s="395"/>
    </row>
    <row r="51" ht="12">
      <c r="D51" s="395"/>
    </row>
    <row r="52" ht="12">
      <c r="D52" s="395"/>
    </row>
    <row r="53" ht="12">
      <c r="D53" s="395"/>
    </row>
    <row r="54" ht="12">
      <c r="D54" s="395"/>
    </row>
    <row r="55" ht="12">
      <c r="D55" s="395"/>
    </row>
    <row r="56" ht="12">
      <c r="D56" s="395"/>
    </row>
    <row r="57" ht="12">
      <c r="D57" s="395"/>
    </row>
    <row r="58" ht="12">
      <c r="D58" s="395"/>
    </row>
    <row r="59" ht="12">
      <c r="D59" s="395"/>
    </row>
    <row r="60" ht="12">
      <c r="D60" s="395"/>
    </row>
    <row r="61" ht="12">
      <c r="D61" s="395"/>
    </row>
    <row r="62" ht="12">
      <c r="D62" s="395"/>
    </row>
    <row r="63" ht="12">
      <c r="D63" s="395"/>
    </row>
    <row r="64" ht="12">
      <c r="D64" s="395"/>
    </row>
    <row r="65" ht="12">
      <c r="D65" s="395"/>
    </row>
    <row r="66" ht="12">
      <c r="D66" s="395"/>
    </row>
    <row r="67" ht="12">
      <c r="D67" s="395"/>
    </row>
    <row r="68" ht="12">
      <c r="D68" s="395"/>
    </row>
    <row r="69" ht="12">
      <c r="D69" s="395"/>
    </row>
    <row r="70" ht="12">
      <c r="D70" s="395"/>
    </row>
    <row r="71" ht="12">
      <c r="D71" s="395"/>
    </row>
    <row r="72" ht="12">
      <c r="D72" s="395"/>
    </row>
    <row r="73" ht="12">
      <c r="D73" s="395"/>
    </row>
    <row r="74" ht="12">
      <c r="D74" s="395"/>
    </row>
    <row r="75" ht="12">
      <c r="D75" s="395"/>
    </row>
    <row r="76" ht="12">
      <c r="D76" s="395"/>
    </row>
    <row r="77" ht="12">
      <c r="D77" s="395"/>
    </row>
    <row r="78" ht="12">
      <c r="D78" s="395"/>
    </row>
    <row r="79" ht="12">
      <c r="D79" s="395"/>
    </row>
    <row r="80" ht="12">
      <c r="D80" s="395"/>
    </row>
    <row r="81" ht="12">
      <c r="D81" s="395"/>
    </row>
    <row r="82" ht="12">
      <c r="D82" s="395"/>
    </row>
    <row r="83" ht="12">
      <c r="D83" s="395"/>
    </row>
    <row r="84" ht="12">
      <c r="D84" s="395"/>
    </row>
    <row r="85" ht="12">
      <c r="D85" s="395"/>
    </row>
    <row r="86" ht="12">
      <c r="D86" s="395"/>
    </row>
    <row r="87" ht="12">
      <c r="D87" s="395"/>
    </row>
    <row r="88" ht="12">
      <c r="D88" s="395"/>
    </row>
    <row r="89" ht="12">
      <c r="D89" s="395"/>
    </row>
    <row r="90" ht="12">
      <c r="D90" s="395"/>
    </row>
    <row r="91" ht="12">
      <c r="D91" s="395"/>
    </row>
    <row r="92" ht="12">
      <c r="D92" s="395"/>
    </row>
    <row r="93" ht="12">
      <c r="D93" s="395"/>
    </row>
    <row r="94" ht="12">
      <c r="D94" s="395"/>
    </row>
    <row r="95" ht="12">
      <c r="D95" s="395"/>
    </row>
    <row r="96" ht="12">
      <c r="D96" s="395"/>
    </row>
    <row r="97" ht="12">
      <c r="D97" s="395"/>
    </row>
    <row r="98" ht="12">
      <c r="D98" s="395"/>
    </row>
    <row r="99" ht="12">
      <c r="D99" s="395"/>
    </row>
    <row r="100" ht="12">
      <c r="D100" s="395"/>
    </row>
    <row r="101" ht="12">
      <c r="D101" s="395"/>
    </row>
    <row r="102" ht="12">
      <c r="D102" s="395"/>
    </row>
    <row r="103" ht="12">
      <c r="D103" s="395"/>
    </row>
    <row r="104" ht="12">
      <c r="D104" s="395"/>
    </row>
    <row r="105" ht="12">
      <c r="D105" s="395"/>
    </row>
    <row r="106" ht="12">
      <c r="D106" s="395"/>
    </row>
    <row r="107" ht="12">
      <c r="D107" s="395"/>
    </row>
    <row r="108" ht="12">
      <c r="D108" s="395"/>
    </row>
    <row r="109" ht="12">
      <c r="D109" s="395"/>
    </row>
    <row r="110" ht="12">
      <c r="D110" s="395"/>
    </row>
    <row r="111" ht="12">
      <c r="D111" s="395"/>
    </row>
    <row r="112" ht="12">
      <c r="D112" s="395"/>
    </row>
    <row r="113" ht="12">
      <c r="D113" s="395"/>
    </row>
    <row r="114" ht="12">
      <c r="D114" s="395"/>
    </row>
    <row r="115" ht="12">
      <c r="D115" s="395"/>
    </row>
    <row r="116" ht="12">
      <c r="D116" s="395"/>
    </row>
    <row r="117" ht="12">
      <c r="D117" s="395"/>
    </row>
    <row r="118" ht="12">
      <c r="D118" s="395"/>
    </row>
    <row r="119" ht="12">
      <c r="D119" s="395"/>
    </row>
    <row r="120" ht="12">
      <c r="D120" s="395"/>
    </row>
    <row r="121" ht="12">
      <c r="D121" s="395"/>
    </row>
    <row r="122" ht="12">
      <c r="D122" s="395"/>
    </row>
    <row r="123" ht="12">
      <c r="D123" s="395"/>
    </row>
    <row r="124" ht="12">
      <c r="D124" s="395"/>
    </row>
    <row r="125" ht="12">
      <c r="D125" s="395"/>
    </row>
    <row r="126" ht="12">
      <c r="D126" s="395"/>
    </row>
    <row r="127" ht="12">
      <c r="D127" s="395"/>
    </row>
    <row r="128" ht="12">
      <c r="D128" s="395"/>
    </row>
    <row r="129" ht="12">
      <c r="D129" s="395"/>
    </row>
    <row r="130" ht="12">
      <c r="D130" s="395"/>
    </row>
    <row r="131" ht="12">
      <c r="D131" s="395"/>
    </row>
    <row r="132" ht="12">
      <c r="D132" s="395"/>
    </row>
    <row r="133" ht="12">
      <c r="D133" s="395"/>
    </row>
    <row r="134" ht="12">
      <c r="D134" s="395"/>
    </row>
    <row r="135" ht="12">
      <c r="D135" s="395"/>
    </row>
    <row r="136" ht="12">
      <c r="D136" s="395"/>
    </row>
    <row r="137" ht="12">
      <c r="D137" s="395"/>
    </row>
    <row r="138" ht="12">
      <c r="D138" s="395"/>
    </row>
    <row r="139" ht="12">
      <c r="D139" s="395"/>
    </row>
    <row r="140" ht="12">
      <c r="D140" s="395"/>
    </row>
    <row r="141" ht="12">
      <c r="D141" s="395"/>
    </row>
    <row r="142" ht="12">
      <c r="D142" s="395"/>
    </row>
    <row r="143" ht="12">
      <c r="D143" s="395"/>
    </row>
    <row r="144" ht="12">
      <c r="D144" s="395"/>
    </row>
    <row r="145" ht="12">
      <c r="D145" s="395"/>
    </row>
    <row r="146" ht="12">
      <c r="D146" s="395"/>
    </row>
    <row r="147" ht="12">
      <c r="D147" s="395"/>
    </row>
    <row r="148" ht="12">
      <c r="D148" s="395"/>
    </row>
    <row r="149" ht="12">
      <c r="D149" s="395"/>
    </row>
    <row r="150" ht="12">
      <c r="D150" s="395"/>
    </row>
    <row r="151" ht="12">
      <c r="D151" s="395"/>
    </row>
    <row r="152" ht="12">
      <c r="D152" s="395"/>
    </row>
    <row r="153" ht="12">
      <c r="D153" s="395"/>
    </row>
    <row r="154" ht="12">
      <c r="D154" s="395"/>
    </row>
    <row r="155" ht="12">
      <c r="D155" s="395"/>
    </row>
    <row r="156" ht="12">
      <c r="D156" s="395"/>
    </row>
    <row r="157" ht="12">
      <c r="D157" s="395"/>
    </row>
    <row r="158" ht="12">
      <c r="D158" s="395"/>
    </row>
    <row r="159" ht="12">
      <c r="D159" s="395"/>
    </row>
    <row r="160" ht="12">
      <c r="D160" s="395"/>
    </row>
    <row r="161" ht="12">
      <c r="D161" s="395"/>
    </row>
    <row r="162" ht="12">
      <c r="D162" s="395"/>
    </row>
    <row r="163" ht="12">
      <c r="D163" s="395"/>
    </row>
    <row r="164" ht="12">
      <c r="D164" s="395"/>
    </row>
    <row r="165" ht="12">
      <c r="D165" s="395"/>
    </row>
    <row r="166" ht="12">
      <c r="D166" s="395"/>
    </row>
    <row r="167" ht="12">
      <c r="D167" s="395"/>
    </row>
    <row r="168" ht="12">
      <c r="D168" s="395"/>
    </row>
    <row r="169" ht="12">
      <c r="D169" s="395"/>
    </row>
    <row r="170" ht="12">
      <c r="D170" s="395"/>
    </row>
    <row r="171" ht="12">
      <c r="D171" s="395"/>
    </row>
    <row r="172" ht="12">
      <c r="D172" s="395"/>
    </row>
    <row r="173" ht="12">
      <c r="D173" s="395"/>
    </row>
    <row r="174" ht="12">
      <c r="D174" s="395"/>
    </row>
    <row r="175" ht="12">
      <c r="D175" s="395"/>
    </row>
    <row r="176" ht="12">
      <c r="D176" s="395"/>
    </row>
    <row r="177" ht="12">
      <c r="D177" s="395"/>
    </row>
    <row r="178" ht="12">
      <c r="D178" s="395"/>
    </row>
    <row r="179" ht="12">
      <c r="D179" s="395"/>
    </row>
    <row r="180" ht="12">
      <c r="D180" s="395"/>
    </row>
    <row r="181" ht="12">
      <c r="D181" s="395"/>
    </row>
    <row r="182" ht="12">
      <c r="D182" s="395"/>
    </row>
    <row r="183" ht="12">
      <c r="D183" s="395"/>
    </row>
    <row r="184" ht="12">
      <c r="D184" s="395"/>
    </row>
    <row r="185" ht="12">
      <c r="D185" s="395"/>
    </row>
    <row r="186" ht="12">
      <c r="D186" s="395"/>
    </row>
    <row r="187" ht="12">
      <c r="D187" s="395"/>
    </row>
    <row r="188" ht="12">
      <c r="D188" s="395"/>
    </row>
    <row r="189" ht="12">
      <c r="D189" s="395"/>
    </row>
    <row r="190" ht="12">
      <c r="D190" s="395"/>
    </row>
    <row r="191" ht="12">
      <c r="D191" s="395"/>
    </row>
    <row r="192" ht="12">
      <c r="D192" s="395"/>
    </row>
    <row r="193" ht="12">
      <c r="D193" s="395"/>
    </row>
    <row r="194" ht="12">
      <c r="D194" s="395"/>
    </row>
    <row r="195" ht="12">
      <c r="D195" s="395"/>
    </row>
    <row r="196" ht="12">
      <c r="D196" s="395"/>
    </row>
    <row r="197" ht="12">
      <c r="D197" s="395"/>
    </row>
    <row r="198" ht="12">
      <c r="D198" s="395"/>
    </row>
    <row r="199" ht="12">
      <c r="D199" s="395"/>
    </row>
    <row r="200" ht="12">
      <c r="D200" s="395"/>
    </row>
    <row r="201" ht="12">
      <c r="D201" s="395"/>
    </row>
    <row r="202" ht="12">
      <c r="D202" s="395"/>
    </row>
    <row r="203" ht="12">
      <c r="D203" s="395"/>
    </row>
    <row r="204" ht="12">
      <c r="D204" s="395"/>
    </row>
    <row r="205" ht="12">
      <c r="D205" s="395"/>
    </row>
    <row r="206" ht="12">
      <c r="D206" s="395"/>
    </row>
    <row r="207" ht="12">
      <c r="D207" s="395"/>
    </row>
    <row r="208" ht="12">
      <c r="D208" s="395"/>
    </row>
    <row r="209" ht="12">
      <c r="D209" s="395"/>
    </row>
    <row r="210" ht="12">
      <c r="D210" s="395"/>
    </row>
    <row r="211" ht="12">
      <c r="D211" s="395"/>
    </row>
    <row r="212" ht="12">
      <c r="D212" s="395"/>
    </row>
    <row r="213" ht="12">
      <c r="D213" s="395"/>
    </row>
    <row r="214" ht="12">
      <c r="D214" s="395"/>
    </row>
    <row r="215" ht="12">
      <c r="D215" s="395"/>
    </row>
    <row r="216" ht="12">
      <c r="D216" s="395"/>
    </row>
    <row r="217" ht="12">
      <c r="D217" s="395"/>
    </row>
    <row r="218" ht="12">
      <c r="D218" s="395"/>
    </row>
    <row r="219" ht="12">
      <c r="D219" s="395"/>
    </row>
    <row r="220" ht="12">
      <c r="D220" s="395"/>
    </row>
    <row r="221" ht="12">
      <c r="D221" s="395"/>
    </row>
    <row r="222" ht="12">
      <c r="D222" s="395"/>
    </row>
    <row r="223" ht="12">
      <c r="D223" s="395"/>
    </row>
    <row r="224" ht="12">
      <c r="D224" s="395"/>
    </row>
    <row r="225" ht="12">
      <c r="D225" s="395"/>
    </row>
    <row r="226" ht="12">
      <c r="D226" s="395"/>
    </row>
    <row r="227" ht="12">
      <c r="D227" s="395"/>
    </row>
    <row r="228" ht="12">
      <c r="D228" s="395"/>
    </row>
    <row r="229" ht="12">
      <c r="D229" s="395"/>
    </row>
    <row r="230" ht="12">
      <c r="D230" s="395"/>
    </row>
    <row r="231" ht="12">
      <c r="D231" s="395"/>
    </row>
    <row r="232" ht="12">
      <c r="D232" s="395"/>
    </row>
    <row r="233" ht="12">
      <c r="D233" s="395"/>
    </row>
    <row r="234" ht="12">
      <c r="D234" s="395"/>
    </row>
    <row r="235" ht="12">
      <c r="D235" s="395"/>
    </row>
    <row r="236" ht="12">
      <c r="D236" s="395"/>
    </row>
    <row r="237" ht="12">
      <c r="D237" s="395"/>
    </row>
    <row r="238" ht="12">
      <c r="D238" s="395"/>
    </row>
    <row r="239" ht="12">
      <c r="D239" s="395"/>
    </row>
    <row r="240" ht="12">
      <c r="D240" s="395"/>
    </row>
    <row r="241" ht="12">
      <c r="D241" s="395"/>
    </row>
    <row r="242" ht="12">
      <c r="D242" s="395"/>
    </row>
    <row r="243" ht="12">
      <c r="D243" s="395"/>
    </row>
    <row r="244" ht="12">
      <c r="D244" s="395"/>
    </row>
    <row r="245" ht="12">
      <c r="D245" s="395"/>
    </row>
    <row r="246" ht="12">
      <c r="D246" s="395"/>
    </row>
    <row r="247" ht="12">
      <c r="D247" s="395"/>
    </row>
    <row r="248" ht="12">
      <c r="D248" s="395"/>
    </row>
    <row r="249" ht="12">
      <c r="D249" s="395"/>
    </row>
    <row r="250" ht="12">
      <c r="D250" s="395"/>
    </row>
    <row r="251" ht="12">
      <c r="D251" s="395"/>
    </row>
    <row r="252" ht="12">
      <c r="D252" s="395"/>
    </row>
    <row r="253" ht="12">
      <c r="D253" s="395"/>
    </row>
    <row r="254" ht="12">
      <c r="D254" s="395"/>
    </row>
    <row r="255" ht="12">
      <c r="D255" s="395"/>
    </row>
    <row r="256" ht="12">
      <c r="D256" s="395"/>
    </row>
    <row r="257" ht="12">
      <c r="D257" s="395"/>
    </row>
    <row r="258" ht="12">
      <c r="D258" s="395"/>
    </row>
    <row r="259" ht="12">
      <c r="D259" s="395"/>
    </row>
    <row r="260" ht="12">
      <c r="D260" s="395"/>
    </row>
    <row r="261" ht="12">
      <c r="D261" s="395"/>
    </row>
    <row r="262" ht="12">
      <c r="D262" s="395"/>
    </row>
    <row r="263" ht="12">
      <c r="D263" s="395"/>
    </row>
    <row r="264" ht="12">
      <c r="D264" s="395"/>
    </row>
    <row r="265" ht="12">
      <c r="D265" s="395"/>
    </row>
    <row r="266" ht="12">
      <c r="D266" s="395"/>
    </row>
    <row r="267" ht="12">
      <c r="D267" s="395"/>
    </row>
    <row r="268" ht="12">
      <c r="D268" s="395"/>
    </row>
    <row r="269" ht="12">
      <c r="D269" s="395"/>
    </row>
    <row r="270" ht="12">
      <c r="D270" s="395"/>
    </row>
    <row r="271" ht="12">
      <c r="D271" s="395"/>
    </row>
    <row r="272" ht="12">
      <c r="D272" s="395"/>
    </row>
    <row r="273" ht="12">
      <c r="D273" s="395"/>
    </row>
    <row r="274" ht="12">
      <c r="D274" s="395"/>
    </row>
    <row r="275" ht="12">
      <c r="D275" s="395"/>
    </row>
    <row r="276" ht="12">
      <c r="D276" s="395"/>
    </row>
    <row r="277" ht="12">
      <c r="D277" s="395"/>
    </row>
    <row r="278" ht="12">
      <c r="D278" s="395"/>
    </row>
    <row r="279" ht="12">
      <c r="D279" s="395"/>
    </row>
    <row r="280" ht="12">
      <c r="D280" s="395"/>
    </row>
    <row r="281" ht="12">
      <c r="D281" s="395"/>
    </row>
    <row r="282" ht="12">
      <c r="D282" s="395"/>
    </row>
    <row r="283" ht="12">
      <c r="D283" s="395"/>
    </row>
    <row r="284" ht="12">
      <c r="D284" s="395"/>
    </row>
    <row r="285" ht="12">
      <c r="D285" s="395"/>
    </row>
    <row r="286" ht="12">
      <c r="D286" s="395"/>
    </row>
    <row r="287" ht="12">
      <c r="D287" s="395"/>
    </row>
    <row r="288" ht="12">
      <c r="D288" s="395"/>
    </row>
    <row r="289" ht="12">
      <c r="D289" s="395"/>
    </row>
    <row r="290" ht="12">
      <c r="D290" s="395"/>
    </row>
    <row r="291" ht="12">
      <c r="D291" s="395"/>
    </row>
    <row r="292" ht="12">
      <c r="D292" s="395"/>
    </row>
    <row r="293" ht="12">
      <c r="D293" s="395"/>
    </row>
    <row r="294" ht="12">
      <c r="D294" s="395"/>
    </row>
    <row r="295" ht="12">
      <c r="D295" s="395"/>
    </row>
    <row r="296" ht="12">
      <c r="D296" s="395"/>
    </row>
    <row r="297" ht="12">
      <c r="D297" s="395"/>
    </row>
    <row r="298" ht="12">
      <c r="D298" s="395"/>
    </row>
    <row r="299" ht="12">
      <c r="D299" s="395"/>
    </row>
    <row r="300" ht="12">
      <c r="D300" s="395"/>
    </row>
    <row r="301" ht="12">
      <c r="D301" s="395"/>
    </row>
    <row r="302" ht="12">
      <c r="D302" s="395"/>
    </row>
    <row r="303" ht="12">
      <c r="D303" s="395"/>
    </row>
    <row r="304" ht="12">
      <c r="D304" s="395"/>
    </row>
    <row r="305" ht="12">
      <c r="D305" s="395"/>
    </row>
    <row r="306" ht="12">
      <c r="D306" s="395"/>
    </row>
    <row r="307" ht="12">
      <c r="D307" s="395"/>
    </row>
    <row r="308" ht="12">
      <c r="D308" s="395"/>
    </row>
    <row r="309" ht="12">
      <c r="D309" s="395"/>
    </row>
    <row r="310" ht="12">
      <c r="D310" s="395"/>
    </row>
    <row r="311" ht="12">
      <c r="D311" s="395"/>
    </row>
    <row r="312" ht="12">
      <c r="D312" s="395"/>
    </row>
    <row r="313" ht="12">
      <c r="D313" s="395"/>
    </row>
    <row r="314" ht="12">
      <c r="D314" s="395"/>
    </row>
    <row r="315" ht="12">
      <c r="D315" s="395"/>
    </row>
    <row r="316" ht="12">
      <c r="D316" s="395"/>
    </row>
    <row r="317" ht="12">
      <c r="D317" s="395"/>
    </row>
    <row r="318" ht="12">
      <c r="D318" s="395"/>
    </row>
    <row r="319" ht="12">
      <c r="D319" s="395"/>
    </row>
    <row r="320" ht="12">
      <c r="D320" s="395"/>
    </row>
    <row r="321" ht="12">
      <c r="D321" s="395"/>
    </row>
    <row r="322" ht="12">
      <c r="D322" s="395"/>
    </row>
    <row r="323" ht="12">
      <c r="D323" s="395"/>
    </row>
    <row r="324" ht="12">
      <c r="D324" s="395"/>
    </row>
    <row r="325" ht="12">
      <c r="D325" s="395"/>
    </row>
    <row r="326" ht="12">
      <c r="D326" s="395"/>
    </row>
    <row r="327" ht="12">
      <c r="D327" s="395"/>
    </row>
    <row r="328" ht="12">
      <c r="D328" s="395"/>
    </row>
    <row r="329" ht="12">
      <c r="D329" s="395"/>
    </row>
    <row r="330" ht="12">
      <c r="D330" s="395"/>
    </row>
    <row r="331" ht="12">
      <c r="D331" s="395"/>
    </row>
    <row r="332" ht="12">
      <c r="D332" s="395"/>
    </row>
    <row r="333" ht="12">
      <c r="D333" s="395"/>
    </row>
    <row r="334" ht="12">
      <c r="D334" s="395"/>
    </row>
    <row r="335" ht="12">
      <c r="D335" s="395"/>
    </row>
    <row r="336" ht="12">
      <c r="D336" s="395"/>
    </row>
    <row r="337" ht="12">
      <c r="D337" s="395"/>
    </row>
    <row r="338" ht="12">
      <c r="D338" s="395"/>
    </row>
    <row r="339" ht="12">
      <c r="D339" s="395"/>
    </row>
    <row r="340" ht="12">
      <c r="D340" s="395"/>
    </row>
    <row r="341" ht="12">
      <c r="D341" s="395"/>
    </row>
    <row r="342" ht="12">
      <c r="D342" s="395"/>
    </row>
    <row r="343" ht="12">
      <c r="D343" s="395"/>
    </row>
    <row r="344" ht="12">
      <c r="D344" s="395"/>
    </row>
    <row r="345" ht="12">
      <c r="D345" s="395"/>
    </row>
    <row r="346" ht="12">
      <c r="D346" s="395"/>
    </row>
    <row r="347" ht="12">
      <c r="D347" s="395"/>
    </row>
    <row r="348" ht="12">
      <c r="D348" s="395"/>
    </row>
    <row r="349" ht="12">
      <c r="D349" s="395"/>
    </row>
    <row r="350" ht="12">
      <c r="D350" s="395"/>
    </row>
    <row r="351" ht="12">
      <c r="D351" s="395"/>
    </row>
    <row r="352" ht="12">
      <c r="D352" s="395"/>
    </row>
    <row r="353" ht="12">
      <c r="D353" s="395"/>
    </row>
    <row r="354" ht="12">
      <c r="D354" s="395"/>
    </row>
    <row r="355" ht="12">
      <c r="D355" s="395"/>
    </row>
    <row r="356" ht="12">
      <c r="D356" s="395"/>
    </row>
    <row r="357" ht="12">
      <c r="D357" s="395"/>
    </row>
    <row r="358" ht="12">
      <c r="D358" s="395"/>
    </row>
    <row r="359" ht="12">
      <c r="D359" s="395"/>
    </row>
    <row r="360" ht="12">
      <c r="D360" s="395"/>
    </row>
    <row r="361" ht="12">
      <c r="D361" s="395"/>
    </row>
    <row r="362" ht="12">
      <c r="D362" s="395"/>
    </row>
    <row r="363" ht="12">
      <c r="D363" s="395"/>
    </row>
    <row r="364" ht="12">
      <c r="D364" s="395"/>
    </row>
    <row r="365" ht="12">
      <c r="D365" s="395"/>
    </row>
    <row r="366" ht="12">
      <c r="D366" s="395"/>
    </row>
    <row r="367" ht="12">
      <c r="D367" s="395"/>
    </row>
    <row r="368" ht="12">
      <c r="D368" s="395"/>
    </row>
    <row r="369" ht="12">
      <c r="D369" s="395"/>
    </row>
    <row r="370" ht="12">
      <c r="D370" s="395"/>
    </row>
    <row r="371" ht="12">
      <c r="D371" s="395"/>
    </row>
    <row r="372" ht="12">
      <c r="D372" s="395"/>
    </row>
    <row r="373" ht="12">
      <c r="D373" s="395"/>
    </row>
    <row r="374" ht="12">
      <c r="D374" s="395"/>
    </row>
    <row r="375" ht="12">
      <c r="D375" s="395"/>
    </row>
    <row r="376" ht="12">
      <c r="D376" s="395"/>
    </row>
    <row r="377" ht="12">
      <c r="D377" s="395"/>
    </row>
    <row r="378" ht="12">
      <c r="D378" s="395"/>
    </row>
    <row r="379" ht="12">
      <c r="D379" s="395"/>
    </row>
    <row r="380" ht="12">
      <c r="D380" s="395"/>
    </row>
    <row r="381" ht="12">
      <c r="D381" s="395"/>
    </row>
    <row r="382" ht="12">
      <c r="D382" s="395"/>
    </row>
    <row r="383" ht="12">
      <c r="D383" s="395"/>
    </row>
    <row r="384" ht="12">
      <c r="D384" s="395"/>
    </row>
    <row r="385" ht="12">
      <c r="D385" s="395"/>
    </row>
    <row r="386" ht="12">
      <c r="D386" s="395"/>
    </row>
    <row r="387" ht="12">
      <c r="D387" s="395"/>
    </row>
    <row r="388" ht="12">
      <c r="D388" s="395"/>
    </row>
    <row r="389" ht="12">
      <c r="D389" s="395"/>
    </row>
    <row r="390" ht="12">
      <c r="D390" s="395"/>
    </row>
    <row r="391" ht="12">
      <c r="D391" s="395"/>
    </row>
    <row r="392" ht="12">
      <c r="D392" s="395"/>
    </row>
    <row r="393" ht="12">
      <c r="D393" s="395"/>
    </row>
    <row r="394" ht="12">
      <c r="D394" s="395"/>
    </row>
    <row r="395" ht="12">
      <c r="D395" s="395"/>
    </row>
    <row r="396" ht="12">
      <c r="D396" s="395"/>
    </row>
    <row r="397" ht="12">
      <c r="D397" s="395"/>
    </row>
    <row r="398" ht="12">
      <c r="D398" s="395"/>
    </row>
    <row r="399" ht="12">
      <c r="D399" s="395"/>
    </row>
    <row r="400" ht="12">
      <c r="D400" s="395"/>
    </row>
    <row r="401" ht="12">
      <c r="D401" s="395"/>
    </row>
    <row r="402" ht="12">
      <c r="D402" s="395"/>
    </row>
    <row r="403" ht="12">
      <c r="D403" s="395"/>
    </row>
    <row r="404" ht="12">
      <c r="D404" s="395"/>
    </row>
    <row r="405" ht="12">
      <c r="D405" s="395"/>
    </row>
    <row r="406" ht="12">
      <c r="D406" s="395"/>
    </row>
    <row r="407" ht="12">
      <c r="D407" s="395"/>
    </row>
    <row r="408" ht="12">
      <c r="D408" s="395"/>
    </row>
    <row r="409" ht="12">
      <c r="D409" s="395"/>
    </row>
    <row r="410" ht="12">
      <c r="D410" s="395"/>
    </row>
    <row r="411" ht="12">
      <c r="D411" s="395"/>
    </row>
    <row r="412" ht="12">
      <c r="D412" s="395"/>
    </row>
    <row r="413" ht="12">
      <c r="D413" s="395"/>
    </row>
    <row r="414" ht="12">
      <c r="D414" s="395"/>
    </row>
    <row r="415" ht="12">
      <c r="D415" s="395"/>
    </row>
    <row r="416" ht="12">
      <c r="D416" s="395"/>
    </row>
    <row r="417" ht="12">
      <c r="D417" s="395"/>
    </row>
    <row r="418" ht="12">
      <c r="D418" s="395"/>
    </row>
    <row r="419" ht="12">
      <c r="D419" s="395"/>
    </row>
    <row r="420" ht="12">
      <c r="D420" s="395"/>
    </row>
    <row r="421" ht="12">
      <c r="D421" s="395"/>
    </row>
    <row r="422" ht="12">
      <c r="D422" s="395"/>
    </row>
    <row r="423" ht="12">
      <c r="D423" s="395"/>
    </row>
    <row r="424" ht="12">
      <c r="D424" s="395"/>
    </row>
    <row r="425" ht="12">
      <c r="D425" s="395"/>
    </row>
    <row r="426" ht="12">
      <c r="D426" s="395"/>
    </row>
    <row r="427" ht="12">
      <c r="D427" s="395"/>
    </row>
    <row r="428" ht="12">
      <c r="D428" s="395"/>
    </row>
    <row r="429" ht="12">
      <c r="D429" s="395"/>
    </row>
    <row r="430" ht="12">
      <c r="D430" s="395"/>
    </row>
    <row r="431" ht="12">
      <c r="D431" s="395"/>
    </row>
    <row r="432" ht="12">
      <c r="D432" s="395"/>
    </row>
    <row r="433" ht="12">
      <c r="D433" s="395"/>
    </row>
    <row r="434" ht="12">
      <c r="D434" s="395"/>
    </row>
    <row r="435" ht="12">
      <c r="D435" s="395"/>
    </row>
    <row r="436" ht="12">
      <c r="D436" s="395"/>
    </row>
    <row r="437" ht="12">
      <c r="D437" s="395"/>
    </row>
    <row r="438" ht="12">
      <c r="D438" s="395"/>
    </row>
    <row r="439" ht="12">
      <c r="D439" s="395"/>
    </row>
    <row r="440" ht="12">
      <c r="D440" s="395"/>
    </row>
    <row r="441" ht="12">
      <c r="D441" s="395"/>
    </row>
    <row r="442" ht="12">
      <c r="D442" s="395"/>
    </row>
    <row r="443" ht="12">
      <c r="D443" s="395"/>
    </row>
    <row r="444" ht="12">
      <c r="D444" s="395"/>
    </row>
    <row r="445" ht="12">
      <c r="D445" s="395"/>
    </row>
    <row r="446" ht="12">
      <c r="D446" s="395"/>
    </row>
    <row r="447" ht="12">
      <c r="D447" s="395"/>
    </row>
    <row r="448" ht="12">
      <c r="D448" s="395"/>
    </row>
    <row r="449" ht="12">
      <c r="D449" s="395"/>
    </row>
    <row r="450" ht="12">
      <c r="D450" s="395"/>
    </row>
    <row r="451" ht="12">
      <c r="D451" s="395"/>
    </row>
    <row r="452" ht="12">
      <c r="D452" s="395"/>
    </row>
    <row r="453" ht="12">
      <c r="D453" s="395"/>
    </row>
    <row r="454" ht="12">
      <c r="D454" s="395"/>
    </row>
    <row r="455" ht="12">
      <c r="D455" s="395"/>
    </row>
    <row r="456" ht="12">
      <c r="D456" s="395"/>
    </row>
    <row r="457" ht="12">
      <c r="D457" s="395"/>
    </row>
    <row r="458" ht="12">
      <c r="D458" s="395"/>
    </row>
    <row r="459" ht="12">
      <c r="D459" s="395"/>
    </row>
    <row r="460" ht="12">
      <c r="D460" s="395"/>
    </row>
    <row r="461" ht="12">
      <c r="D461" s="395"/>
    </row>
    <row r="462" ht="12">
      <c r="D462" s="395"/>
    </row>
    <row r="463" ht="12">
      <c r="D463" s="395"/>
    </row>
    <row r="464" ht="12">
      <c r="D464" s="395"/>
    </row>
    <row r="465" ht="12">
      <c r="D465" s="395"/>
    </row>
    <row r="466" ht="12">
      <c r="D466" s="395"/>
    </row>
    <row r="467" ht="12">
      <c r="D467" s="395"/>
    </row>
    <row r="468" ht="12">
      <c r="D468" s="395"/>
    </row>
    <row r="469" ht="12">
      <c r="D469" s="395"/>
    </row>
    <row r="470" ht="12">
      <c r="D470" s="395"/>
    </row>
    <row r="471" ht="12">
      <c r="D471" s="395"/>
    </row>
    <row r="472" ht="12">
      <c r="D472" s="395"/>
    </row>
    <row r="473" ht="12">
      <c r="D473" s="395"/>
    </row>
    <row r="474" ht="12">
      <c r="D474" s="395"/>
    </row>
    <row r="475" ht="12">
      <c r="D475" s="395"/>
    </row>
    <row r="476" ht="12">
      <c r="D476" s="395"/>
    </row>
    <row r="477" ht="12">
      <c r="D477" s="395"/>
    </row>
    <row r="478" ht="12">
      <c r="D478" s="395"/>
    </row>
    <row r="479" ht="12">
      <c r="D479" s="395"/>
    </row>
    <row r="480" ht="12">
      <c r="D480" s="395"/>
    </row>
    <row r="481" ht="12">
      <c r="D481" s="395"/>
    </row>
    <row r="482" ht="12">
      <c r="D482" s="395"/>
    </row>
    <row r="483" ht="12">
      <c r="D483" s="395"/>
    </row>
    <row r="484" ht="12">
      <c r="D484" s="395"/>
    </row>
    <row r="485" ht="12">
      <c r="D485" s="395"/>
    </row>
    <row r="486" ht="12">
      <c r="D486" s="395"/>
    </row>
    <row r="487" ht="12">
      <c r="D487" s="395"/>
    </row>
    <row r="488" ht="12">
      <c r="D488" s="395"/>
    </row>
    <row r="489" ht="12">
      <c r="D489" s="395"/>
    </row>
    <row r="490" ht="12">
      <c r="D490" s="395"/>
    </row>
    <row r="491" ht="12">
      <c r="D491" s="395"/>
    </row>
    <row r="492" ht="12">
      <c r="D492" s="395"/>
    </row>
    <row r="493" ht="12">
      <c r="D493" s="395"/>
    </row>
    <row r="494" ht="12">
      <c r="D494" s="395"/>
    </row>
    <row r="495" ht="12">
      <c r="D495" s="395"/>
    </row>
    <row r="496" ht="12">
      <c r="D496" s="395"/>
    </row>
    <row r="497" ht="12">
      <c r="D497" s="395"/>
    </row>
    <row r="498" ht="12">
      <c r="D498" s="395"/>
    </row>
    <row r="499" ht="12">
      <c r="D499" s="395"/>
    </row>
    <row r="500" ht="12">
      <c r="D500" s="395"/>
    </row>
    <row r="501" ht="12">
      <c r="D501" s="395"/>
    </row>
    <row r="502" ht="12">
      <c r="D502" s="395"/>
    </row>
    <row r="503" ht="12">
      <c r="D503" s="395"/>
    </row>
    <row r="504" ht="12">
      <c r="D504" s="395"/>
    </row>
    <row r="505" ht="12">
      <c r="D505" s="395"/>
    </row>
    <row r="506" ht="12">
      <c r="D506" s="395"/>
    </row>
    <row r="507" ht="12">
      <c r="D507" s="395"/>
    </row>
    <row r="508" ht="12">
      <c r="D508" s="395"/>
    </row>
    <row r="509" ht="12">
      <c r="D509" s="395"/>
    </row>
    <row r="510" ht="12">
      <c r="D510" s="395"/>
    </row>
    <row r="511" ht="12">
      <c r="D511" s="395"/>
    </row>
    <row r="512" ht="12">
      <c r="D512" s="395"/>
    </row>
    <row r="513" ht="12">
      <c r="D513" s="395"/>
    </row>
    <row r="514" ht="12">
      <c r="D514" s="395"/>
    </row>
    <row r="515" ht="12">
      <c r="D515" s="395"/>
    </row>
    <row r="516" ht="12">
      <c r="D516" s="395"/>
    </row>
    <row r="517" ht="12">
      <c r="D517" s="395"/>
    </row>
    <row r="518" ht="12">
      <c r="D518" s="395"/>
    </row>
    <row r="519" ht="12">
      <c r="D519" s="395"/>
    </row>
    <row r="520" ht="12">
      <c r="D520" s="395"/>
    </row>
    <row r="521" ht="12">
      <c r="D521" s="395"/>
    </row>
    <row r="522" ht="12">
      <c r="D522" s="395"/>
    </row>
    <row r="523" ht="12">
      <c r="D523" s="395"/>
    </row>
    <row r="524" ht="12">
      <c r="D524" s="395"/>
    </row>
    <row r="525" ht="12">
      <c r="D525" s="395"/>
    </row>
    <row r="526" ht="12">
      <c r="D526" s="395"/>
    </row>
    <row r="527" ht="12">
      <c r="D527" s="395"/>
    </row>
    <row r="528" ht="12">
      <c r="D528" s="395"/>
    </row>
    <row r="529" ht="12">
      <c r="D529" s="395"/>
    </row>
    <row r="530" ht="12">
      <c r="D530" s="395"/>
    </row>
    <row r="531" ht="12">
      <c r="D531" s="395"/>
    </row>
    <row r="532" ht="12">
      <c r="D532" s="395"/>
    </row>
    <row r="533" ht="12">
      <c r="D533" s="395"/>
    </row>
    <row r="534" ht="12">
      <c r="D534" s="395"/>
    </row>
    <row r="535" ht="12">
      <c r="D535" s="395"/>
    </row>
    <row r="536" ht="12">
      <c r="D536" s="395"/>
    </row>
    <row r="537" ht="12">
      <c r="D537" s="395"/>
    </row>
    <row r="538" ht="12">
      <c r="D538" s="395"/>
    </row>
    <row r="539" ht="12">
      <c r="D539" s="395"/>
    </row>
    <row r="540" ht="12">
      <c r="D540" s="395"/>
    </row>
    <row r="541" ht="12">
      <c r="D541" s="395"/>
    </row>
    <row r="542" ht="12">
      <c r="D542" s="395"/>
    </row>
    <row r="543" ht="12">
      <c r="D543" s="395"/>
    </row>
    <row r="544" ht="12">
      <c r="D544" s="395"/>
    </row>
    <row r="545" ht="12">
      <c r="D545" s="395"/>
    </row>
    <row r="546" ht="12">
      <c r="D546" s="395"/>
    </row>
    <row r="547" ht="12">
      <c r="D547" s="395"/>
    </row>
    <row r="548" ht="12">
      <c r="D548" s="395"/>
    </row>
    <row r="549" ht="12">
      <c r="D549" s="395"/>
    </row>
    <row r="550" ht="12">
      <c r="D550" s="395"/>
    </row>
    <row r="551" ht="12">
      <c r="D551" s="395"/>
    </row>
    <row r="552" ht="12">
      <c r="D552" s="395"/>
    </row>
    <row r="553" ht="12">
      <c r="D553" s="395"/>
    </row>
    <row r="554" ht="12">
      <c r="D554" s="395"/>
    </row>
    <row r="555" ht="12">
      <c r="D555" s="395"/>
    </row>
    <row r="556" ht="12">
      <c r="D556" s="395"/>
    </row>
    <row r="557" ht="12">
      <c r="D557" s="395"/>
    </row>
    <row r="558" ht="12">
      <c r="D558" s="395"/>
    </row>
    <row r="559" ht="12">
      <c r="D559" s="395"/>
    </row>
    <row r="560" ht="12">
      <c r="D560" s="395"/>
    </row>
    <row r="561" ht="12">
      <c r="D561" s="395"/>
    </row>
    <row r="562" ht="12">
      <c r="D562" s="395"/>
    </row>
    <row r="563" ht="12">
      <c r="D563" s="395"/>
    </row>
    <row r="564" ht="12">
      <c r="D564" s="395"/>
    </row>
    <row r="565" ht="12">
      <c r="D565" s="395"/>
    </row>
    <row r="566" ht="12">
      <c r="D566" s="395"/>
    </row>
    <row r="567" ht="12">
      <c r="D567" s="395"/>
    </row>
    <row r="568" ht="12">
      <c r="D568" s="395"/>
    </row>
    <row r="569" ht="12">
      <c r="D569" s="395"/>
    </row>
    <row r="570" ht="12">
      <c r="D570" s="395"/>
    </row>
    <row r="571" ht="12">
      <c r="D571" s="395"/>
    </row>
    <row r="572" ht="12">
      <c r="D572" s="395"/>
    </row>
    <row r="573" ht="12">
      <c r="D573" s="395"/>
    </row>
    <row r="574" ht="12">
      <c r="D574" s="395"/>
    </row>
    <row r="575" ht="12">
      <c r="D575" s="395"/>
    </row>
    <row r="576" ht="12">
      <c r="D576" s="395"/>
    </row>
    <row r="577" ht="12">
      <c r="D577" s="395"/>
    </row>
    <row r="578" ht="12">
      <c r="D578" s="395"/>
    </row>
    <row r="579" ht="12">
      <c r="D579" s="395"/>
    </row>
    <row r="580" ht="12">
      <c r="D580" s="395"/>
    </row>
    <row r="581" ht="12">
      <c r="D581" s="395"/>
    </row>
    <row r="582" ht="12">
      <c r="D582" s="395"/>
    </row>
    <row r="583" ht="12">
      <c r="D583" s="395"/>
    </row>
    <row r="584" ht="12">
      <c r="D584" s="395"/>
    </row>
    <row r="585" ht="12">
      <c r="D585" s="395"/>
    </row>
    <row r="586" ht="12">
      <c r="D586" s="395"/>
    </row>
    <row r="587" ht="12">
      <c r="D587" s="395"/>
    </row>
    <row r="588" ht="12">
      <c r="D588" s="395"/>
    </row>
    <row r="589" ht="12">
      <c r="D589" s="395"/>
    </row>
    <row r="590" ht="12">
      <c r="D590" s="395"/>
    </row>
    <row r="591" ht="12">
      <c r="D591" s="395"/>
    </row>
    <row r="592" ht="12">
      <c r="D592" s="395"/>
    </row>
    <row r="593" ht="12">
      <c r="D593" s="395"/>
    </row>
    <row r="594" ht="12">
      <c r="D594" s="395"/>
    </row>
    <row r="595" ht="12">
      <c r="D595" s="395"/>
    </row>
    <row r="596" ht="12">
      <c r="D596" s="395"/>
    </row>
    <row r="597" ht="12">
      <c r="D597" s="395"/>
    </row>
    <row r="598" ht="12">
      <c r="D598" s="395"/>
    </row>
    <row r="599" ht="12">
      <c r="D599" s="395"/>
    </row>
    <row r="600" ht="12">
      <c r="D600" s="395"/>
    </row>
    <row r="601" ht="12">
      <c r="D601" s="395"/>
    </row>
    <row r="602" ht="12">
      <c r="D602" s="395"/>
    </row>
    <row r="603" ht="12">
      <c r="D603" s="395"/>
    </row>
    <row r="604" ht="12">
      <c r="D604" s="395"/>
    </row>
    <row r="605" ht="12">
      <c r="D605" s="395"/>
    </row>
    <row r="606" ht="12">
      <c r="D606" s="395"/>
    </row>
    <row r="607" ht="12">
      <c r="D607" s="395"/>
    </row>
    <row r="608" ht="12">
      <c r="D608" s="395"/>
    </row>
    <row r="609" ht="12">
      <c r="D609" s="395"/>
    </row>
    <row r="610" ht="12">
      <c r="D610" s="395"/>
    </row>
    <row r="611" ht="12">
      <c r="D611" s="395"/>
    </row>
    <row r="612" ht="12">
      <c r="D612" s="395"/>
    </row>
    <row r="613" ht="12">
      <c r="D613" s="395"/>
    </row>
    <row r="614" ht="12">
      <c r="D614" s="395"/>
    </row>
    <row r="615" ht="12">
      <c r="D615" s="395"/>
    </row>
    <row r="616" ht="12">
      <c r="D616" s="395"/>
    </row>
    <row r="617" ht="12">
      <c r="D617" s="395"/>
    </row>
    <row r="618" ht="12">
      <c r="D618" s="395"/>
    </row>
    <row r="619" ht="12">
      <c r="D619" s="395"/>
    </row>
    <row r="620" ht="12">
      <c r="D620" s="395"/>
    </row>
    <row r="621" ht="12">
      <c r="D621" s="395"/>
    </row>
    <row r="622" ht="12">
      <c r="D622" s="395"/>
    </row>
    <row r="623" ht="12">
      <c r="D623" s="395"/>
    </row>
    <row r="624" ht="12">
      <c r="D624" s="395"/>
    </row>
    <row r="625" ht="12">
      <c r="D625" s="395"/>
    </row>
    <row r="626" ht="12">
      <c r="D626" s="395"/>
    </row>
    <row r="627" ht="12">
      <c r="D627" s="395"/>
    </row>
    <row r="628" ht="12">
      <c r="D628" s="395"/>
    </row>
    <row r="629" ht="12">
      <c r="D629" s="395"/>
    </row>
    <row r="630" ht="12">
      <c r="D630" s="395"/>
    </row>
    <row r="631" ht="12">
      <c r="D631" s="395"/>
    </row>
    <row r="632" ht="12">
      <c r="D632" s="395"/>
    </row>
    <row r="633" ht="12">
      <c r="D633" s="395"/>
    </row>
    <row r="634" ht="12">
      <c r="D634" s="395"/>
    </row>
    <row r="635" ht="12">
      <c r="D635" s="395"/>
    </row>
    <row r="636" ht="12">
      <c r="D636" s="395"/>
    </row>
    <row r="637" ht="12">
      <c r="D637" s="395"/>
    </row>
    <row r="638" ht="12">
      <c r="D638" s="395"/>
    </row>
    <row r="639" ht="12">
      <c r="D639" s="395"/>
    </row>
    <row r="640" ht="12">
      <c r="D640" s="395"/>
    </row>
    <row r="641" ht="12">
      <c r="D641" s="395"/>
    </row>
    <row r="642" ht="12">
      <c r="D642" s="395"/>
    </row>
    <row r="643" ht="12">
      <c r="D643" s="395"/>
    </row>
    <row r="644" ht="12">
      <c r="D644" s="395"/>
    </row>
    <row r="645" ht="12">
      <c r="D645" s="395"/>
    </row>
    <row r="646" ht="12">
      <c r="D646" s="395"/>
    </row>
    <row r="647" ht="12">
      <c r="D647" s="395"/>
    </row>
    <row r="648" ht="12">
      <c r="D648" s="395"/>
    </row>
    <row r="649" ht="12">
      <c r="D649" s="395"/>
    </row>
    <row r="650" ht="12">
      <c r="D650" s="395"/>
    </row>
    <row r="651" ht="12">
      <c r="D651" s="395"/>
    </row>
    <row r="652" ht="12">
      <c r="D652" s="395"/>
    </row>
    <row r="653" ht="12">
      <c r="D653" s="395"/>
    </row>
    <row r="654" ht="12">
      <c r="D654" s="395"/>
    </row>
    <row r="655" ht="12">
      <c r="D655" s="395"/>
    </row>
    <row r="656" ht="12">
      <c r="D656" s="395"/>
    </row>
    <row r="657" ht="12">
      <c r="D657" s="395"/>
    </row>
    <row r="658" ht="12">
      <c r="D658" s="395"/>
    </row>
    <row r="659" ht="12">
      <c r="D659" s="395"/>
    </row>
    <row r="660" ht="12">
      <c r="D660" s="395"/>
    </row>
    <row r="661" ht="12">
      <c r="D661" s="395"/>
    </row>
    <row r="662" ht="12">
      <c r="D662" s="395"/>
    </row>
    <row r="663" ht="12">
      <c r="D663" s="395"/>
    </row>
    <row r="664" ht="12">
      <c r="D664" s="395"/>
    </row>
    <row r="665" ht="12">
      <c r="D665" s="395"/>
    </row>
    <row r="666" ht="12">
      <c r="D666" s="395"/>
    </row>
    <row r="667" ht="12">
      <c r="D667" s="395"/>
    </row>
    <row r="668" ht="12">
      <c r="D668" s="395"/>
    </row>
    <row r="669" ht="12">
      <c r="D669" s="395"/>
    </row>
    <row r="670" ht="12">
      <c r="D670" s="395"/>
    </row>
    <row r="671" ht="12">
      <c r="D671" s="395"/>
    </row>
    <row r="672" ht="12">
      <c r="D672" s="395"/>
    </row>
    <row r="673" ht="12">
      <c r="D673" s="395"/>
    </row>
    <row r="674" ht="12">
      <c r="D674" s="395"/>
    </row>
    <row r="675" ht="12">
      <c r="D675" s="395"/>
    </row>
    <row r="676" ht="12">
      <c r="D676" s="395"/>
    </row>
    <row r="677" ht="12">
      <c r="D677" s="395"/>
    </row>
    <row r="678" ht="12">
      <c r="D678" s="395"/>
    </row>
    <row r="679" ht="12">
      <c r="D679" s="395"/>
    </row>
    <row r="680" ht="12">
      <c r="D680" s="395"/>
    </row>
    <row r="681" ht="12">
      <c r="D681" s="395"/>
    </row>
    <row r="682" ht="12">
      <c r="D682" s="395"/>
    </row>
    <row r="683" ht="12">
      <c r="D683" s="395"/>
    </row>
    <row r="684" ht="12">
      <c r="D684" s="395"/>
    </row>
    <row r="685" ht="12">
      <c r="D685" s="395"/>
    </row>
    <row r="686" ht="12">
      <c r="D686" s="395"/>
    </row>
    <row r="687" ht="12">
      <c r="D687" s="395"/>
    </row>
    <row r="688" ht="12">
      <c r="D688" s="395"/>
    </row>
    <row r="689" ht="12">
      <c r="D689" s="395"/>
    </row>
    <row r="690" ht="12">
      <c r="D690" s="395"/>
    </row>
    <row r="691" ht="12">
      <c r="D691" s="395"/>
    </row>
    <row r="692" ht="12">
      <c r="D692" s="395"/>
    </row>
    <row r="693" ht="12">
      <c r="D693" s="395"/>
    </row>
    <row r="694" ht="12">
      <c r="D694" s="395"/>
    </row>
    <row r="695" ht="12">
      <c r="D695" s="395"/>
    </row>
    <row r="696" ht="12">
      <c r="D696" s="395"/>
    </row>
    <row r="697" ht="12">
      <c r="D697" s="395"/>
    </row>
    <row r="698" ht="12">
      <c r="D698" s="395"/>
    </row>
    <row r="699" ht="12">
      <c r="D699" s="395"/>
    </row>
    <row r="700" ht="12">
      <c r="D700" s="395"/>
    </row>
    <row r="701" ht="12">
      <c r="D701" s="395"/>
    </row>
    <row r="702" ht="12">
      <c r="D702" s="395"/>
    </row>
    <row r="703" ht="12">
      <c r="D703" s="395"/>
    </row>
    <row r="704" ht="12">
      <c r="D704" s="395"/>
    </row>
    <row r="705" ht="12">
      <c r="D705" s="395"/>
    </row>
    <row r="706" ht="12">
      <c r="D706" s="395"/>
    </row>
    <row r="707" ht="12">
      <c r="D707" s="395"/>
    </row>
    <row r="708" ht="12">
      <c r="D708" s="395"/>
    </row>
    <row r="709" ht="12">
      <c r="D709" s="395"/>
    </row>
    <row r="710" ht="12">
      <c r="D710" s="395"/>
    </row>
    <row r="711" ht="12">
      <c r="D711" s="395"/>
    </row>
    <row r="712" ht="12">
      <c r="D712" s="395"/>
    </row>
    <row r="713" ht="12">
      <c r="D713" s="395"/>
    </row>
    <row r="714" ht="12">
      <c r="D714" s="395"/>
    </row>
    <row r="715" ht="12">
      <c r="D715" s="395"/>
    </row>
    <row r="716" ht="12">
      <c r="D716" s="395"/>
    </row>
    <row r="717" ht="12">
      <c r="D717" s="395"/>
    </row>
    <row r="718" ht="12">
      <c r="D718" s="395"/>
    </row>
    <row r="719" ht="12">
      <c r="D719" s="395"/>
    </row>
    <row r="720" ht="12">
      <c r="D720" s="395"/>
    </row>
    <row r="721" ht="12">
      <c r="D721" s="395"/>
    </row>
    <row r="722" ht="12">
      <c r="D722" s="395"/>
    </row>
    <row r="723" ht="12">
      <c r="D723" s="395"/>
    </row>
    <row r="724" ht="12">
      <c r="D724" s="395"/>
    </row>
    <row r="725" ht="12">
      <c r="D725" s="395"/>
    </row>
    <row r="726" ht="12">
      <c r="D726" s="395"/>
    </row>
    <row r="727" ht="12">
      <c r="D727" s="395"/>
    </row>
    <row r="728" ht="12">
      <c r="D728" s="395"/>
    </row>
    <row r="729" ht="12">
      <c r="D729" s="395"/>
    </row>
    <row r="730" ht="12">
      <c r="D730" s="395"/>
    </row>
    <row r="731" ht="12">
      <c r="D731" s="395"/>
    </row>
    <row r="732" ht="12">
      <c r="D732" s="395"/>
    </row>
    <row r="733" ht="12">
      <c r="D733" s="395"/>
    </row>
    <row r="734" ht="12">
      <c r="D734" s="395"/>
    </row>
    <row r="735" ht="12">
      <c r="D735" s="395"/>
    </row>
    <row r="736" ht="12">
      <c r="D736" s="395"/>
    </row>
    <row r="737" ht="12">
      <c r="D737" s="395"/>
    </row>
    <row r="738" ht="12">
      <c r="D738" s="395"/>
    </row>
    <row r="739" ht="12">
      <c r="D739" s="395"/>
    </row>
    <row r="740" ht="12">
      <c r="D740" s="395"/>
    </row>
    <row r="741" ht="12">
      <c r="D741" s="395"/>
    </row>
    <row r="742" ht="12">
      <c r="D742" s="395"/>
    </row>
    <row r="743" ht="12">
      <c r="D743" s="395"/>
    </row>
    <row r="744" ht="12">
      <c r="D744" s="395"/>
    </row>
    <row r="745" ht="12">
      <c r="D745" s="395"/>
    </row>
    <row r="746" ht="12">
      <c r="D746" s="395"/>
    </row>
    <row r="747" ht="12">
      <c r="D747" s="395"/>
    </row>
    <row r="748" ht="12">
      <c r="D748" s="395"/>
    </row>
    <row r="749" ht="12">
      <c r="D749" s="395"/>
    </row>
    <row r="750" ht="12">
      <c r="D750" s="395"/>
    </row>
    <row r="751" ht="12">
      <c r="D751" s="395"/>
    </row>
    <row r="752" ht="12">
      <c r="D752" s="395"/>
    </row>
    <row r="753" ht="12">
      <c r="D753" s="395"/>
    </row>
    <row r="754" ht="12">
      <c r="D754" s="395"/>
    </row>
    <row r="755" ht="12">
      <c r="D755" s="395"/>
    </row>
    <row r="756" ht="12">
      <c r="D756" s="395"/>
    </row>
    <row r="757" ht="12">
      <c r="D757" s="395"/>
    </row>
    <row r="758" ht="12">
      <c r="D758" s="395"/>
    </row>
    <row r="759" ht="12">
      <c r="D759" s="395"/>
    </row>
    <row r="760" ht="12">
      <c r="D760" s="395"/>
    </row>
    <row r="761" ht="12">
      <c r="D761" s="395"/>
    </row>
    <row r="762" ht="12">
      <c r="D762" s="395"/>
    </row>
    <row r="763" ht="12">
      <c r="D763" s="395"/>
    </row>
    <row r="764" ht="12">
      <c r="D764" s="395"/>
    </row>
    <row r="765" ht="12">
      <c r="D765" s="395"/>
    </row>
    <row r="766" ht="12">
      <c r="D766" s="395"/>
    </row>
    <row r="767" ht="12">
      <c r="D767" s="395"/>
    </row>
    <row r="768" ht="12">
      <c r="D768" s="395"/>
    </row>
    <row r="769" ht="12">
      <c r="D769" s="395"/>
    </row>
    <row r="770" ht="12">
      <c r="D770" s="395"/>
    </row>
    <row r="771" ht="12">
      <c r="D771" s="395"/>
    </row>
    <row r="772" ht="12">
      <c r="D772" s="395"/>
    </row>
    <row r="773" ht="12">
      <c r="D773" s="395"/>
    </row>
    <row r="774" ht="12">
      <c r="D774" s="395"/>
    </row>
    <row r="775" ht="12">
      <c r="D775" s="395"/>
    </row>
    <row r="776" ht="12">
      <c r="D776" s="395"/>
    </row>
    <row r="777" ht="12">
      <c r="D777" s="395"/>
    </row>
    <row r="778" ht="12">
      <c r="D778" s="395"/>
    </row>
    <row r="779" ht="12">
      <c r="D779" s="395"/>
    </row>
    <row r="780" ht="12">
      <c r="D780" s="395"/>
    </row>
    <row r="781" ht="12">
      <c r="D781" s="395"/>
    </row>
    <row r="782" ht="12">
      <c r="D782" s="395"/>
    </row>
    <row r="783" ht="12">
      <c r="D783" s="395"/>
    </row>
    <row r="784" ht="12">
      <c r="D784" s="395"/>
    </row>
    <row r="785" ht="12">
      <c r="D785" s="395"/>
    </row>
    <row r="786" ht="12">
      <c r="D786" s="395"/>
    </row>
    <row r="787" ht="12">
      <c r="D787" s="395"/>
    </row>
    <row r="788" ht="12">
      <c r="D788" s="395"/>
    </row>
    <row r="789" ht="12">
      <c r="D789" s="395"/>
    </row>
    <row r="790" ht="12">
      <c r="D790" s="395"/>
    </row>
    <row r="791" ht="12">
      <c r="D791" s="395"/>
    </row>
    <row r="792" ht="12">
      <c r="D792" s="395"/>
    </row>
    <row r="793" ht="12">
      <c r="D793" s="395"/>
    </row>
    <row r="794" ht="12">
      <c r="D794" s="395"/>
    </row>
    <row r="795" ht="12">
      <c r="D795" s="395"/>
    </row>
    <row r="796" ht="12">
      <c r="D796" s="395"/>
    </row>
    <row r="797" ht="12">
      <c r="D797" s="395"/>
    </row>
    <row r="798" ht="12">
      <c r="D798" s="395"/>
    </row>
    <row r="799" ht="12">
      <c r="D799" s="395"/>
    </row>
    <row r="800" ht="12">
      <c r="D800" s="395"/>
    </row>
    <row r="801" ht="12">
      <c r="D801" s="395"/>
    </row>
    <row r="802" ht="12">
      <c r="D802" s="395"/>
    </row>
    <row r="803" ht="12">
      <c r="D803" s="395"/>
    </row>
    <row r="804" ht="12">
      <c r="D804" s="395"/>
    </row>
    <row r="805" ht="12">
      <c r="D805" s="395"/>
    </row>
    <row r="806" ht="12">
      <c r="D806" s="395"/>
    </row>
    <row r="807" ht="12">
      <c r="D807" s="395"/>
    </row>
    <row r="808" ht="12">
      <c r="D808" s="395"/>
    </row>
    <row r="809" ht="12">
      <c r="D809" s="395"/>
    </row>
    <row r="810" ht="12">
      <c r="D810" s="395"/>
    </row>
    <row r="811" ht="12">
      <c r="D811" s="395"/>
    </row>
    <row r="812" ht="12">
      <c r="D812" s="395"/>
    </row>
    <row r="813" ht="12">
      <c r="D813" s="395"/>
    </row>
    <row r="814" ht="12">
      <c r="D814" s="395"/>
    </row>
    <row r="815" ht="12">
      <c r="D815" s="395"/>
    </row>
    <row r="816" ht="12">
      <c r="D816" s="395"/>
    </row>
    <row r="817" ht="12">
      <c r="D817" s="395"/>
    </row>
    <row r="818" ht="12">
      <c r="D818" s="395"/>
    </row>
    <row r="819" ht="12">
      <c r="D819" s="395"/>
    </row>
    <row r="820" ht="12">
      <c r="D820" s="395"/>
    </row>
    <row r="821" ht="12">
      <c r="D821" s="395"/>
    </row>
    <row r="822" ht="12">
      <c r="D822" s="395"/>
    </row>
    <row r="823" ht="12">
      <c r="D823" s="395"/>
    </row>
    <row r="824" ht="12">
      <c r="D824" s="395"/>
    </row>
    <row r="825" ht="12">
      <c r="D825" s="395"/>
    </row>
    <row r="826" ht="12">
      <c r="D826" s="395"/>
    </row>
    <row r="827" ht="12">
      <c r="D827" s="395"/>
    </row>
    <row r="828" ht="12">
      <c r="D828" s="395"/>
    </row>
    <row r="829" ht="12">
      <c r="D829" s="395"/>
    </row>
    <row r="830" ht="12">
      <c r="D830" s="395"/>
    </row>
    <row r="831" ht="12">
      <c r="D831" s="395"/>
    </row>
    <row r="832" ht="12">
      <c r="D832" s="395"/>
    </row>
    <row r="833" ht="12">
      <c r="D833" s="395"/>
    </row>
    <row r="834" ht="12">
      <c r="D834" s="395"/>
    </row>
    <row r="835" ht="12">
      <c r="D835" s="395"/>
    </row>
    <row r="836" ht="12">
      <c r="D836" s="395"/>
    </row>
    <row r="837" ht="12">
      <c r="D837" s="395"/>
    </row>
    <row r="838" ht="12">
      <c r="D838" s="395"/>
    </row>
    <row r="839" ht="12">
      <c r="D839" s="395"/>
    </row>
    <row r="840" ht="12">
      <c r="D840" s="395"/>
    </row>
    <row r="841" ht="12">
      <c r="D841" s="395"/>
    </row>
    <row r="842" ht="12">
      <c r="D842" s="395"/>
    </row>
    <row r="843" ht="12">
      <c r="D843" s="395"/>
    </row>
    <row r="844" ht="12">
      <c r="D844" s="395"/>
    </row>
    <row r="845" ht="12">
      <c r="D845" s="395"/>
    </row>
    <row r="846" ht="12">
      <c r="D846" s="395"/>
    </row>
    <row r="847" ht="12">
      <c r="D847" s="395"/>
    </row>
    <row r="848" ht="12">
      <c r="D848" s="395"/>
    </row>
    <row r="849" ht="12">
      <c r="D849" s="395"/>
    </row>
    <row r="850" ht="12">
      <c r="D850" s="395"/>
    </row>
    <row r="851" ht="12">
      <c r="D851" s="395"/>
    </row>
    <row r="852" ht="12">
      <c r="D852" s="395"/>
    </row>
    <row r="853" ht="12">
      <c r="D853" s="395"/>
    </row>
    <row r="854" ht="12">
      <c r="D854" s="395"/>
    </row>
    <row r="855" ht="12">
      <c r="D855" s="395"/>
    </row>
    <row r="856" ht="12">
      <c r="D856" s="395"/>
    </row>
    <row r="857" ht="12">
      <c r="D857" s="395"/>
    </row>
    <row r="858" ht="12">
      <c r="D858" s="395"/>
    </row>
    <row r="859" ht="12">
      <c r="D859" s="395"/>
    </row>
    <row r="860" ht="12">
      <c r="D860" s="395"/>
    </row>
    <row r="861" ht="12">
      <c r="D861" s="395"/>
    </row>
    <row r="862" ht="12">
      <c r="D862" s="395"/>
    </row>
    <row r="863" ht="12">
      <c r="D863" s="395"/>
    </row>
    <row r="864" ht="12">
      <c r="D864" s="395"/>
    </row>
    <row r="865" ht="12">
      <c r="D865" s="395"/>
    </row>
    <row r="866" ht="12">
      <c r="D866" s="395"/>
    </row>
    <row r="867" ht="12">
      <c r="D867" s="395"/>
    </row>
    <row r="868" ht="12">
      <c r="D868" s="395"/>
    </row>
    <row r="869" ht="12">
      <c r="D869" s="395"/>
    </row>
    <row r="870" ht="12">
      <c r="D870" s="395"/>
    </row>
    <row r="871" ht="12">
      <c r="D871" s="395"/>
    </row>
    <row r="872" ht="12">
      <c r="D872" s="395"/>
    </row>
    <row r="873" ht="12">
      <c r="D873" s="395"/>
    </row>
    <row r="874" ht="12">
      <c r="D874" s="395"/>
    </row>
    <row r="875" ht="12">
      <c r="D875" s="395"/>
    </row>
    <row r="876" ht="12">
      <c r="D876" s="395"/>
    </row>
    <row r="877" ht="12">
      <c r="D877" s="395"/>
    </row>
    <row r="878" ht="12">
      <c r="D878" s="395"/>
    </row>
    <row r="879" ht="12">
      <c r="D879" s="395"/>
    </row>
    <row r="880" ht="12">
      <c r="D880" s="395"/>
    </row>
    <row r="881" ht="12">
      <c r="D881" s="395"/>
    </row>
    <row r="882" ht="12">
      <c r="D882" s="395"/>
    </row>
    <row r="883" ht="12">
      <c r="D883" s="395"/>
    </row>
    <row r="884" ht="12">
      <c r="D884" s="395"/>
    </row>
    <row r="885" ht="12">
      <c r="D885" s="395"/>
    </row>
    <row r="886" ht="12">
      <c r="D886" s="395"/>
    </row>
    <row r="887" ht="12">
      <c r="D887" s="395"/>
    </row>
    <row r="888" ht="12">
      <c r="D888" s="395"/>
    </row>
    <row r="889" ht="12">
      <c r="D889" s="395"/>
    </row>
    <row r="890" ht="12">
      <c r="D890" s="395"/>
    </row>
    <row r="891" ht="12">
      <c r="D891" s="395"/>
    </row>
    <row r="892" ht="12">
      <c r="D892" s="395"/>
    </row>
    <row r="893" ht="12">
      <c r="D893" s="395"/>
    </row>
    <row r="894" ht="12">
      <c r="D894" s="395"/>
    </row>
    <row r="895" ht="12">
      <c r="D895" s="395"/>
    </row>
    <row r="896" ht="12">
      <c r="D896" s="395"/>
    </row>
    <row r="897" ht="12">
      <c r="D897" s="395"/>
    </row>
    <row r="898" ht="12">
      <c r="D898" s="395"/>
    </row>
    <row r="899" ht="12">
      <c r="D899" s="395"/>
    </row>
    <row r="900" ht="12">
      <c r="D900" s="395"/>
    </row>
    <row r="901" ht="12">
      <c r="D901" s="395"/>
    </row>
    <row r="902" ht="12">
      <c r="D902" s="395"/>
    </row>
    <row r="903" ht="12">
      <c r="D903" s="395"/>
    </row>
    <row r="904" ht="12">
      <c r="D904" s="395"/>
    </row>
    <row r="905" ht="12">
      <c r="D905" s="395"/>
    </row>
    <row r="906" ht="12">
      <c r="D906" s="395"/>
    </row>
    <row r="907" ht="12">
      <c r="D907" s="395"/>
    </row>
    <row r="908" ht="12">
      <c r="D908" s="395"/>
    </row>
    <row r="909" ht="12">
      <c r="D909" s="395"/>
    </row>
    <row r="910" ht="12">
      <c r="D910" s="395"/>
    </row>
    <row r="911" ht="12">
      <c r="D911" s="395"/>
    </row>
    <row r="912" ht="12">
      <c r="D912" s="395"/>
    </row>
    <row r="913" ht="12">
      <c r="D913" s="395"/>
    </row>
    <row r="914" ht="12">
      <c r="D914" s="395"/>
    </row>
    <row r="915" ht="12">
      <c r="D915" s="395"/>
    </row>
    <row r="916" ht="12">
      <c r="D916" s="395"/>
    </row>
    <row r="917" ht="12">
      <c r="D917" s="395"/>
    </row>
    <row r="918" ht="12">
      <c r="D918" s="395"/>
    </row>
    <row r="919" ht="12">
      <c r="D919" s="395"/>
    </row>
    <row r="920" ht="12">
      <c r="D920" s="395"/>
    </row>
    <row r="921" ht="12">
      <c r="D921" s="395"/>
    </row>
    <row r="922" ht="12">
      <c r="D922" s="395"/>
    </row>
    <row r="923" ht="12">
      <c r="D923" s="395"/>
    </row>
    <row r="924" ht="12">
      <c r="D924" s="395"/>
    </row>
    <row r="925" ht="12">
      <c r="D925" s="395"/>
    </row>
    <row r="926" ht="12">
      <c r="D926" s="395"/>
    </row>
    <row r="927" ht="12">
      <c r="D927" s="395"/>
    </row>
    <row r="928" ht="12">
      <c r="D928" s="395"/>
    </row>
    <row r="929" ht="12">
      <c r="D929" s="395"/>
    </row>
    <row r="930" ht="12">
      <c r="D930" s="395"/>
    </row>
    <row r="931" ht="12">
      <c r="D931" s="395"/>
    </row>
    <row r="932" ht="12">
      <c r="D932" s="395"/>
    </row>
    <row r="933" ht="12">
      <c r="D933" s="395"/>
    </row>
    <row r="934" ht="12">
      <c r="D934" s="395"/>
    </row>
    <row r="935" ht="12">
      <c r="D935" s="395"/>
    </row>
    <row r="936" ht="12">
      <c r="D936" s="395"/>
    </row>
    <row r="937" ht="12">
      <c r="D937" s="395"/>
    </row>
    <row r="938" ht="12">
      <c r="D938" s="395"/>
    </row>
    <row r="939" ht="12">
      <c r="D939" s="395"/>
    </row>
    <row r="940" ht="12">
      <c r="D940" s="395"/>
    </row>
    <row r="941" ht="12">
      <c r="D941" s="395"/>
    </row>
    <row r="942" ht="12">
      <c r="D942" s="395"/>
    </row>
    <row r="943" ht="12">
      <c r="D943" s="395"/>
    </row>
    <row r="944" ht="12">
      <c r="D944" s="395"/>
    </row>
    <row r="945" ht="12">
      <c r="D945" s="395"/>
    </row>
    <row r="946" ht="12">
      <c r="D946" s="395"/>
    </row>
    <row r="947" ht="12">
      <c r="D947" s="395"/>
    </row>
    <row r="948" ht="12">
      <c r="D948" s="395"/>
    </row>
    <row r="949" ht="12">
      <c r="D949" s="395"/>
    </row>
    <row r="950" ht="12">
      <c r="D950" s="395"/>
    </row>
    <row r="951" ht="12">
      <c r="D951" s="395"/>
    </row>
    <row r="952" ht="12">
      <c r="D952" s="395"/>
    </row>
    <row r="953" ht="12">
      <c r="D953" s="395"/>
    </row>
    <row r="954" ht="12">
      <c r="D954" s="395"/>
    </row>
    <row r="955" ht="12">
      <c r="D955" s="395"/>
    </row>
    <row r="956" ht="12">
      <c r="D956" s="395"/>
    </row>
    <row r="957" ht="12">
      <c r="D957" s="395"/>
    </row>
    <row r="958" ht="12">
      <c r="D958" s="395"/>
    </row>
    <row r="959" ht="12">
      <c r="D959" s="395"/>
    </row>
    <row r="960" ht="12">
      <c r="D960" s="395"/>
    </row>
    <row r="961" ht="12">
      <c r="D961" s="395"/>
    </row>
    <row r="962" ht="12">
      <c r="D962" s="395"/>
    </row>
    <row r="963" ht="12">
      <c r="D963" s="395"/>
    </row>
    <row r="964" ht="12">
      <c r="D964" s="395"/>
    </row>
    <row r="965" ht="12">
      <c r="D965" s="395"/>
    </row>
    <row r="966" ht="12">
      <c r="D966" s="395"/>
    </row>
    <row r="967" ht="12">
      <c r="D967" s="395"/>
    </row>
    <row r="968" ht="12">
      <c r="D968" s="395"/>
    </row>
    <row r="969" ht="12">
      <c r="D969" s="395"/>
    </row>
    <row r="970" ht="12">
      <c r="D970" s="395"/>
    </row>
    <row r="971" ht="12">
      <c r="D971" s="395"/>
    </row>
    <row r="972" ht="12">
      <c r="D972" s="395"/>
    </row>
    <row r="973" ht="12">
      <c r="D973" s="395"/>
    </row>
    <row r="974" ht="12">
      <c r="D974" s="395"/>
    </row>
    <row r="975" ht="12">
      <c r="D975" s="395"/>
    </row>
    <row r="976" ht="12">
      <c r="D976" s="395"/>
    </row>
    <row r="977" ht="12">
      <c r="D977" s="395"/>
    </row>
    <row r="978" ht="12">
      <c r="D978" s="395"/>
    </row>
    <row r="979" ht="12">
      <c r="D979" s="395"/>
    </row>
    <row r="980" ht="12">
      <c r="D980" s="395"/>
    </row>
    <row r="981" ht="12">
      <c r="D981" s="395"/>
    </row>
    <row r="982" ht="12">
      <c r="D982" s="395"/>
    </row>
    <row r="983" ht="12">
      <c r="D983" s="395"/>
    </row>
    <row r="984" ht="12">
      <c r="D984" s="395"/>
    </row>
    <row r="985" ht="12">
      <c r="D985" s="395"/>
    </row>
    <row r="986" ht="12">
      <c r="D986" s="395"/>
    </row>
    <row r="987" ht="12">
      <c r="D987" s="395"/>
    </row>
    <row r="988" ht="12">
      <c r="D988" s="395"/>
    </row>
    <row r="989" ht="12">
      <c r="D989" s="395"/>
    </row>
    <row r="990" ht="12">
      <c r="D990" s="395"/>
    </row>
    <row r="991" ht="12">
      <c r="D991" s="395"/>
    </row>
    <row r="992" ht="12">
      <c r="D992" s="395"/>
    </row>
    <row r="993" ht="12">
      <c r="D993" s="395"/>
    </row>
    <row r="994" ht="12">
      <c r="D994" s="395"/>
    </row>
    <row r="995" ht="12">
      <c r="D995" s="395"/>
    </row>
    <row r="996" ht="12">
      <c r="D996" s="395"/>
    </row>
    <row r="997" ht="12">
      <c r="D997" s="395"/>
    </row>
    <row r="998" ht="12">
      <c r="D998" s="395"/>
    </row>
    <row r="999" ht="12">
      <c r="D999" s="395"/>
    </row>
    <row r="1000" ht="12">
      <c r="D1000" s="395"/>
    </row>
    <row r="1001" ht="12">
      <c r="D1001" s="395"/>
    </row>
    <row r="1002" ht="12">
      <c r="D1002" s="395"/>
    </row>
    <row r="1003" ht="12">
      <c r="D1003" s="395"/>
    </row>
    <row r="1004" ht="12">
      <c r="D1004" s="395"/>
    </row>
    <row r="1005" ht="12">
      <c r="D1005" s="395"/>
    </row>
    <row r="1006" ht="12">
      <c r="D1006" s="395"/>
    </row>
    <row r="1007" ht="12">
      <c r="D1007" s="395"/>
    </row>
    <row r="1008" ht="12">
      <c r="D1008" s="395"/>
    </row>
    <row r="1009" ht="12">
      <c r="D1009" s="395"/>
    </row>
    <row r="1010" ht="12">
      <c r="D1010" s="395"/>
    </row>
    <row r="1011" ht="12">
      <c r="D1011" s="395"/>
    </row>
    <row r="1012" ht="12">
      <c r="D1012" s="395"/>
    </row>
    <row r="1013" ht="12">
      <c r="D1013" s="395"/>
    </row>
    <row r="1014" ht="12">
      <c r="D1014" s="395"/>
    </row>
    <row r="1015" ht="12">
      <c r="D1015" s="395"/>
    </row>
    <row r="1016" ht="12">
      <c r="D1016" s="395"/>
    </row>
    <row r="1017" ht="12">
      <c r="D1017" s="395"/>
    </row>
    <row r="1018" ht="12">
      <c r="D1018" s="395"/>
    </row>
    <row r="1019" ht="12">
      <c r="D1019" s="395"/>
    </row>
    <row r="1020" ht="12">
      <c r="D1020" s="395"/>
    </row>
    <row r="1021" ht="12">
      <c r="D1021" s="395"/>
    </row>
    <row r="1022" ht="12">
      <c r="D1022" s="395"/>
    </row>
    <row r="1023" ht="12">
      <c r="D1023" s="395"/>
    </row>
    <row r="1024" ht="12">
      <c r="D1024" s="395"/>
    </row>
    <row r="1025" ht="12">
      <c r="D1025" s="395"/>
    </row>
    <row r="1026" ht="12">
      <c r="D1026" s="395"/>
    </row>
    <row r="1027" ht="12">
      <c r="D1027" s="395"/>
    </row>
    <row r="1028" ht="12">
      <c r="D1028" s="395"/>
    </row>
    <row r="1029" ht="12">
      <c r="D1029" s="395"/>
    </row>
    <row r="1030" ht="12">
      <c r="D1030" s="395"/>
    </row>
    <row r="1031" ht="12">
      <c r="D1031" s="395"/>
    </row>
    <row r="1032" ht="12">
      <c r="D1032" s="395"/>
    </row>
    <row r="1033" ht="12">
      <c r="D1033" s="395"/>
    </row>
    <row r="1034" ht="12">
      <c r="D1034" s="395"/>
    </row>
    <row r="1035" ht="12">
      <c r="D1035" s="395"/>
    </row>
    <row r="1036" ht="12">
      <c r="D1036" s="395"/>
    </row>
    <row r="1037" ht="12">
      <c r="D1037" s="395"/>
    </row>
    <row r="1038" ht="12">
      <c r="D1038" s="395"/>
    </row>
    <row r="1039" ht="12">
      <c r="D1039" s="395"/>
    </row>
    <row r="1040" ht="12">
      <c r="D1040" s="395"/>
    </row>
    <row r="1041" ht="12">
      <c r="D1041" s="395"/>
    </row>
    <row r="1042" ht="12">
      <c r="D1042" s="395"/>
    </row>
    <row r="1043" ht="12">
      <c r="D1043" s="395"/>
    </row>
    <row r="1044" ht="12">
      <c r="D1044" s="395"/>
    </row>
    <row r="1045" ht="12">
      <c r="D1045" s="395"/>
    </row>
    <row r="1046" ht="12">
      <c r="D1046" s="395"/>
    </row>
    <row r="1047" ht="12">
      <c r="D1047" s="395"/>
    </row>
    <row r="1048" ht="12">
      <c r="D1048" s="395"/>
    </row>
    <row r="1049" ht="12">
      <c r="D1049" s="395"/>
    </row>
    <row r="1050" ht="12">
      <c r="D1050" s="395"/>
    </row>
    <row r="1051" ht="12">
      <c r="D1051" s="395"/>
    </row>
    <row r="1052" ht="12">
      <c r="D1052" s="395"/>
    </row>
    <row r="1053" ht="12">
      <c r="D1053" s="395"/>
    </row>
    <row r="1054" ht="12">
      <c r="D1054" s="395"/>
    </row>
    <row r="1055" ht="12">
      <c r="D1055" s="395"/>
    </row>
    <row r="1056" ht="12">
      <c r="D1056" s="395"/>
    </row>
    <row r="1057" ht="12">
      <c r="D1057" s="395"/>
    </row>
    <row r="1058" ht="12">
      <c r="D1058" s="395"/>
    </row>
    <row r="1059" ht="12">
      <c r="D1059" s="395"/>
    </row>
    <row r="1060" ht="12">
      <c r="D1060" s="395"/>
    </row>
    <row r="1061" ht="12">
      <c r="D1061" s="395"/>
    </row>
    <row r="1062" ht="12">
      <c r="D1062" s="395"/>
    </row>
    <row r="1063" ht="12">
      <c r="D1063" s="395"/>
    </row>
    <row r="1064" ht="12">
      <c r="D1064" s="395"/>
    </row>
    <row r="1065" ht="12">
      <c r="D1065" s="395"/>
    </row>
    <row r="1066" ht="12">
      <c r="D1066" s="395"/>
    </row>
    <row r="1067" ht="12">
      <c r="D1067" s="395"/>
    </row>
    <row r="1068" ht="12">
      <c r="D1068" s="395"/>
    </row>
    <row r="1069" ht="12">
      <c r="D1069" s="395"/>
    </row>
    <row r="1070" ht="12">
      <c r="D1070" s="395"/>
    </row>
    <row r="1071" ht="12">
      <c r="D1071" s="395"/>
    </row>
    <row r="1072" ht="12">
      <c r="D1072" s="395"/>
    </row>
    <row r="1073" ht="12">
      <c r="D1073" s="395"/>
    </row>
    <row r="1074" ht="12">
      <c r="D1074" s="395"/>
    </row>
    <row r="1075" ht="12">
      <c r="D1075" s="395"/>
    </row>
    <row r="1076" ht="12">
      <c r="D1076" s="395"/>
    </row>
    <row r="1077" ht="12">
      <c r="D1077" s="395"/>
    </row>
    <row r="1078" ht="12">
      <c r="D1078" s="395"/>
    </row>
    <row r="1079" ht="12">
      <c r="D1079" s="395"/>
    </row>
    <row r="1080" ht="12">
      <c r="D1080" s="395"/>
    </row>
    <row r="1081" ht="12">
      <c r="D1081" s="395"/>
    </row>
    <row r="1082" ht="12">
      <c r="D1082" s="395"/>
    </row>
    <row r="1083" ht="12">
      <c r="D1083" s="395"/>
    </row>
    <row r="1084" ht="12">
      <c r="D1084" s="395"/>
    </row>
    <row r="1085" ht="12">
      <c r="D1085" s="395"/>
    </row>
    <row r="1086" ht="12">
      <c r="D1086" s="395"/>
    </row>
    <row r="1087" ht="12">
      <c r="D1087" s="395"/>
    </row>
    <row r="1088" ht="12">
      <c r="D1088" s="395"/>
    </row>
    <row r="1089" ht="12">
      <c r="D1089" s="395"/>
    </row>
    <row r="1090" ht="12">
      <c r="D1090" s="395"/>
    </row>
    <row r="1091" ht="12">
      <c r="D1091" s="395"/>
    </row>
    <row r="1092" ht="12">
      <c r="D1092" s="395"/>
    </row>
    <row r="1093" ht="12">
      <c r="D1093" s="395"/>
    </row>
    <row r="1094" ht="12">
      <c r="D1094" s="395"/>
    </row>
    <row r="1095" ht="12">
      <c r="D1095" s="395"/>
    </row>
    <row r="1096" ht="12">
      <c r="D1096" s="395"/>
    </row>
    <row r="1097" ht="12">
      <c r="D1097" s="395"/>
    </row>
    <row r="1098" ht="12">
      <c r="D1098" s="395"/>
    </row>
    <row r="1099" ht="12">
      <c r="D1099" s="395"/>
    </row>
    <row r="1100" ht="12">
      <c r="D1100" s="395"/>
    </row>
    <row r="1101" ht="12">
      <c r="D1101" s="395"/>
    </row>
    <row r="1102" ht="12">
      <c r="D1102" s="395"/>
    </row>
    <row r="1103" ht="12">
      <c r="D1103" s="395"/>
    </row>
    <row r="1104" ht="12">
      <c r="D1104" s="395"/>
    </row>
    <row r="1105" ht="12">
      <c r="D1105" s="395"/>
    </row>
    <row r="1106" ht="12">
      <c r="D1106" s="395"/>
    </row>
    <row r="1107" ht="12">
      <c r="D1107" s="395"/>
    </row>
    <row r="1108" ht="12">
      <c r="D1108" s="395"/>
    </row>
    <row r="1109" ht="12">
      <c r="D1109" s="395"/>
    </row>
    <row r="1110" ht="12">
      <c r="D1110" s="395"/>
    </row>
    <row r="1111" ht="12">
      <c r="D1111" s="395"/>
    </row>
    <row r="1112" ht="12">
      <c r="D1112" s="395"/>
    </row>
    <row r="1113" ht="12">
      <c r="D1113" s="395"/>
    </row>
    <row r="1114" ht="12">
      <c r="D1114" s="395"/>
    </row>
    <row r="1115" ht="12">
      <c r="D1115" s="395"/>
    </row>
    <row r="1116" ht="12">
      <c r="D1116" s="395"/>
    </row>
    <row r="1117" ht="12">
      <c r="D1117" s="395"/>
    </row>
    <row r="1118" ht="12">
      <c r="D1118" s="395"/>
    </row>
    <row r="1119" ht="12">
      <c r="D1119" s="395"/>
    </row>
    <row r="1120" ht="12">
      <c r="D1120" s="395"/>
    </row>
    <row r="1121" ht="12">
      <c r="D1121" s="395"/>
    </row>
    <row r="1122" ht="12">
      <c r="D1122" s="395"/>
    </row>
    <row r="1123" ht="12">
      <c r="D1123" s="395"/>
    </row>
    <row r="1124" ht="12">
      <c r="D1124" s="395"/>
    </row>
    <row r="1125" ht="12">
      <c r="D1125" s="395"/>
    </row>
    <row r="1126" ht="12">
      <c r="D1126" s="395"/>
    </row>
    <row r="1127" ht="12">
      <c r="D1127" s="395"/>
    </row>
    <row r="1128" ht="12">
      <c r="D1128" s="395"/>
    </row>
    <row r="1129" ht="12">
      <c r="D1129" s="395"/>
    </row>
    <row r="1130" ht="12">
      <c r="D1130" s="395"/>
    </row>
    <row r="1131" ht="12">
      <c r="D1131" s="395"/>
    </row>
    <row r="1132" ht="12">
      <c r="D1132" s="395"/>
    </row>
    <row r="1133" ht="12">
      <c r="D1133" s="395"/>
    </row>
    <row r="1134" ht="12">
      <c r="D1134" s="395"/>
    </row>
    <row r="1135" ht="12">
      <c r="D1135" s="395"/>
    </row>
    <row r="1136" ht="12">
      <c r="D1136" s="395"/>
    </row>
    <row r="1137" ht="12">
      <c r="D1137" s="395"/>
    </row>
    <row r="1138" ht="12">
      <c r="D1138" s="395"/>
    </row>
    <row r="1139" ht="12">
      <c r="D1139" s="395"/>
    </row>
    <row r="1140" ht="12">
      <c r="D1140" s="395"/>
    </row>
    <row r="1141" ht="12">
      <c r="D1141" s="395"/>
    </row>
    <row r="1142" ht="12">
      <c r="D1142" s="395"/>
    </row>
    <row r="1143" ht="12">
      <c r="D1143" s="395"/>
    </row>
    <row r="1144" ht="12">
      <c r="D1144" s="395"/>
    </row>
    <row r="1145" ht="12">
      <c r="D1145" s="395"/>
    </row>
    <row r="1146" ht="12">
      <c r="D1146" s="395"/>
    </row>
    <row r="1147" ht="12">
      <c r="D1147" s="395"/>
    </row>
    <row r="1148" ht="12">
      <c r="D1148" s="395"/>
    </row>
    <row r="1149" ht="12">
      <c r="D1149" s="395"/>
    </row>
    <row r="1150" ht="12">
      <c r="D1150" s="395"/>
    </row>
    <row r="1151" ht="12">
      <c r="D1151" s="395"/>
    </row>
    <row r="1152" ht="12">
      <c r="D1152" s="395"/>
    </row>
    <row r="1153" ht="12">
      <c r="D1153" s="395"/>
    </row>
    <row r="1154" ht="12">
      <c r="D1154" s="395"/>
    </row>
    <row r="1155" ht="12">
      <c r="D1155" s="395"/>
    </row>
    <row r="1156" ht="12">
      <c r="D1156" s="395"/>
    </row>
    <row r="1157" ht="12">
      <c r="D1157" s="395"/>
    </row>
    <row r="1158" ht="12">
      <c r="D1158" s="395"/>
    </row>
    <row r="1159" ht="12">
      <c r="D1159" s="395"/>
    </row>
    <row r="1160" ht="12">
      <c r="D1160" s="395"/>
    </row>
    <row r="1161" ht="12">
      <c r="D1161" s="395"/>
    </row>
    <row r="1162" ht="12">
      <c r="D1162" s="395"/>
    </row>
    <row r="1163" ht="12">
      <c r="D1163" s="395"/>
    </row>
    <row r="1164" ht="12">
      <c r="D1164" s="395"/>
    </row>
    <row r="1165" ht="12">
      <c r="D1165" s="395"/>
    </row>
    <row r="1166" ht="12">
      <c r="D1166" s="395"/>
    </row>
    <row r="1167" ht="12">
      <c r="D1167" s="395"/>
    </row>
    <row r="1168" ht="12">
      <c r="D1168" s="395"/>
    </row>
    <row r="1169" ht="12">
      <c r="D1169" s="395"/>
    </row>
    <row r="1170" ht="12">
      <c r="D1170" s="395"/>
    </row>
    <row r="1171" ht="12">
      <c r="D1171" s="395"/>
    </row>
    <row r="1172" ht="12">
      <c r="D1172" s="395"/>
    </row>
    <row r="1173" ht="12">
      <c r="D1173" s="395"/>
    </row>
    <row r="1174" ht="12">
      <c r="D1174" s="395"/>
    </row>
    <row r="1175" ht="12">
      <c r="D1175" s="395"/>
    </row>
    <row r="1176" ht="12">
      <c r="D1176" s="395"/>
    </row>
    <row r="1177" ht="12">
      <c r="D1177" s="395"/>
    </row>
    <row r="1178" ht="12">
      <c r="D1178" s="395"/>
    </row>
    <row r="1179" ht="12">
      <c r="D1179" s="395"/>
    </row>
    <row r="1180" ht="12">
      <c r="D1180" s="395"/>
    </row>
    <row r="1181" ht="12">
      <c r="D1181" s="395"/>
    </row>
    <row r="1182" ht="12">
      <c r="D1182" s="395"/>
    </row>
    <row r="1183" ht="12">
      <c r="D1183" s="395"/>
    </row>
    <row r="1184" ht="12">
      <c r="D1184" s="395"/>
    </row>
    <row r="1185" ht="12">
      <c r="D1185" s="395"/>
    </row>
    <row r="1186" ht="12">
      <c r="D1186" s="395"/>
    </row>
    <row r="1187" ht="12">
      <c r="D1187" s="395"/>
    </row>
    <row r="1188" ht="12">
      <c r="D1188" s="395"/>
    </row>
    <row r="1189" ht="12">
      <c r="D1189" s="395"/>
    </row>
    <row r="1190" ht="12">
      <c r="D1190" s="395"/>
    </row>
    <row r="1191" ht="12">
      <c r="D1191" s="395"/>
    </row>
    <row r="1192" ht="12">
      <c r="D1192" s="395"/>
    </row>
    <row r="1193" ht="12">
      <c r="D1193" s="395"/>
    </row>
    <row r="1194" ht="12">
      <c r="D1194" s="395"/>
    </row>
    <row r="1195" ht="12">
      <c r="D1195" s="395"/>
    </row>
    <row r="1196" ht="12">
      <c r="D1196" s="395"/>
    </row>
    <row r="1197" ht="12">
      <c r="D1197" s="395"/>
    </row>
    <row r="1198" ht="12">
      <c r="D1198" s="395"/>
    </row>
    <row r="1199" ht="12">
      <c r="D1199" s="395"/>
    </row>
    <row r="1200" ht="12">
      <c r="D1200" s="395"/>
    </row>
    <row r="1201" ht="12">
      <c r="D1201" s="395"/>
    </row>
    <row r="1202" ht="12">
      <c r="D1202" s="395"/>
    </row>
    <row r="1203" ht="12">
      <c r="D1203" s="395"/>
    </row>
    <row r="1204" ht="12">
      <c r="D1204" s="395"/>
    </row>
    <row r="1205" ht="12">
      <c r="D1205" s="395"/>
    </row>
    <row r="1206" ht="12">
      <c r="D1206" s="395"/>
    </row>
    <row r="1207" ht="12">
      <c r="D1207" s="395"/>
    </row>
    <row r="1208" ht="12">
      <c r="D1208" s="395"/>
    </row>
    <row r="1209" ht="12">
      <c r="D1209" s="395"/>
    </row>
    <row r="1210" ht="12">
      <c r="D1210" s="395"/>
    </row>
    <row r="1211" ht="12">
      <c r="D1211" s="395"/>
    </row>
    <row r="1212" ht="12">
      <c r="D1212" s="395"/>
    </row>
    <row r="1213" ht="12">
      <c r="D1213" s="395"/>
    </row>
    <row r="1214" ht="12">
      <c r="D1214" s="395"/>
    </row>
    <row r="1215" ht="12">
      <c r="D1215" s="395"/>
    </row>
    <row r="1216" ht="12">
      <c r="D1216" s="395"/>
    </row>
    <row r="1217" ht="12">
      <c r="D1217" s="395"/>
    </row>
    <row r="1218" ht="12">
      <c r="D1218" s="395"/>
    </row>
    <row r="1219" ht="12">
      <c r="D1219" s="395"/>
    </row>
    <row r="1220" ht="12">
      <c r="D1220" s="395"/>
    </row>
    <row r="1221" ht="12">
      <c r="D1221" s="395"/>
    </row>
    <row r="1222" ht="12">
      <c r="D1222" s="395"/>
    </row>
    <row r="1223" ht="12">
      <c r="D1223" s="395"/>
    </row>
    <row r="1224" ht="12">
      <c r="D1224" s="395"/>
    </row>
    <row r="1225" ht="12">
      <c r="D1225" s="395"/>
    </row>
    <row r="1226" ht="12">
      <c r="D1226" s="395"/>
    </row>
    <row r="1227" ht="12">
      <c r="D1227" s="395"/>
    </row>
    <row r="1228" ht="12">
      <c r="D1228" s="395"/>
    </row>
    <row r="1229" ht="12">
      <c r="D1229" s="395"/>
    </row>
    <row r="1230" ht="12">
      <c r="D1230" s="395"/>
    </row>
    <row r="1231" ht="12">
      <c r="D1231" s="395"/>
    </row>
    <row r="1232" ht="12">
      <c r="D1232" s="395"/>
    </row>
    <row r="1233" ht="12">
      <c r="D1233" s="395"/>
    </row>
    <row r="1234" ht="12">
      <c r="D1234" s="395"/>
    </row>
    <row r="1235" ht="12">
      <c r="D1235" s="395"/>
    </row>
    <row r="1236" ht="12">
      <c r="D1236" s="395"/>
    </row>
    <row r="1237" ht="12">
      <c r="D1237" s="395"/>
    </row>
    <row r="1238" ht="12">
      <c r="D1238" s="395"/>
    </row>
    <row r="1239" ht="12">
      <c r="D1239" s="395"/>
    </row>
    <row r="1240" ht="12">
      <c r="D1240" s="395"/>
    </row>
    <row r="1241" ht="12">
      <c r="D1241" s="395"/>
    </row>
    <row r="1242" ht="12">
      <c r="D1242" s="395"/>
    </row>
    <row r="1243" ht="12">
      <c r="D1243" s="395"/>
    </row>
    <row r="1244" ht="12">
      <c r="D1244" s="395"/>
    </row>
    <row r="1245" ht="12">
      <c r="D1245" s="395"/>
    </row>
    <row r="1246" ht="12">
      <c r="D1246" s="395"/>
    </row>
    <row r="1247" ht="12">
      <c r="D1247" s="395"/>
    </row>
    <row r="1248" ht="12">
      <c r="D1248" s="395"/>
    </row>
    <row r="1249" ht="12">
      <c r="D1249" s="395"/>
    </row>
    <row r="1250" ht="12">
      <c r="D1250" s="395"/>
    </row>
    <row r="1251" ht="12">
      <c r="D1251" s="395"/>
    </row>
    <row r="1252" ht="12">
      <c r="D1252" s="395"/>
    </row>
    <row r="1253" ht="12">
      <c r="D1253" s="395"/>
    </row>
    <row r="1254" ht="12">
      <c r="D1254" s="395"/>
    </row>
    <row r="1255" ht="12">
      <c r="D1255" s="395"/>
    </row>
    <row r="1256" ht="12">
      <c r="D1256" s="395"/>
    </row>
    <row r="1257" ht="12">
      <c r="D1257" s="395"/>
    </row>
    <row r="1258" ht="12">
      <c r="D1258" s="395"/>
    </row>
    <row r="1259" ht="12">
      <c r="D1259" s="395"/>
    </row>
    <row r="1260" ht="12">
      <c r="D1260" s="395"/>
    </row>
    <row r="1261" ht="12">
      <c r="D1261" s="395"/>
    </row>
    <row r="1262" ht="12">
      <c r="D1262" s="395"/>
    </row>
    <row r="1263" ht="12">
      <c r="D1263" s="395"/>
    </row>
    <row r="1264" ht="12">
      <c r="D1264" s="395"/>
    </row>
    <row r="1265" ht="12">
      <c r="D1265" s="395"/>
    </row>
    <row r="1266" ht="12">
      <c r="D1266" s="395"/>
    </row>
    <row r="1267" ht="12">
      <c r="D1267" s="395"/>
    </row>
    <row r="1268" ht="12">
      <c r="D1268" s="395"/>
    </row>
    <row r="1269" ht="12">
      <c r="D1269" s="395"/>
    </row>
    <row r="1270" ht="12">
      <c r="D1270" s="395"/>
    </row>
    <row r="1271" ht="12">
      <c r="D1271" s="395"/>
    </row>
    <row r="1272" ht="12">
      <c r="D1272" s="395"/>
    </row>
    <row r="1273" ht="12">
      <c r="D1273" s="395"/>
    </row>
    <row r="1274" ht="12">
      <c r="D1274" s="395"/>
    </row>
    <row r="1275" ht="12">
      <c r="D1275" s="395"/>
    </row>
    <row r="1276" ht="12">
      <c r="D1276" s="395"/>
    </row>
    <row r="1277" ht="12">
      <c r="D1277" s="395"/>
    </row>
    <row r="1278" ht="12">
      <c r="D1278" s="395"/>
    </row>
    <row r="1279" ht="12">
      <c r="D1279" s="395"/>
    </row>
    <row r="1280" ht="12">
      <c r="D1280" s="395"/>
    </row>
    <row r="1281" ht="12">
      <c r="D1281" s="395"/>
    </row>
    <row r="1282" ht="12">
      <c r="D1282" s="395"/>
    </row>
    <row r="1283" ht="12">
      <c r="D1283" s="395"/>
    </row>
    <row r="1284" ht="12">
      <c r="D1284" s="395"/>
    </row>
    <row r="1285" ht="12">
      <c r="D1285" s="395"/>
    </row>
    <row r="1286" ht="12">
      <c r="D1286" s="395"/>
    </row>
    <row r="1287" ht="12">
      <c r="D1287" s="395"/>
    </row>
    <row r="1288" ht="12">
      <c r="D1288" s="395"/>
    </row>
    <row r="1289" ht="12">
      <c r="D1289" s="395"/>
    </row>
    <row r="1290" ht="12">
      <c r="D1290" s="395"/>
    </row>
    <row r="1291" ht="12">
      <c r="D1291" s="395"/>
    </row>
    <row r="1292" ht="12">
      <c r="D1292" s="395"/>
    </row>
    <row r="1293" ht="12">
      <c r="D1293" s="395"/>
    </row>
    <row r="1294" ht="12">
      <c r="D1294" s="395"/>
    </row>
    <row r="1295" ht="12">
      <c r="D1295" s="395"/>
    </row>
    <row r="1296" ht="12">
      <c r="D1296" s="395"/>
    </row>
    <row r="1297" ht="12">
      <c r="D1297" s="395"/>
    </row>
    <row r="1298" ht="12">
      <c r="D1298" s="395"/>
    </row>
    <row r="1299" ht="12">
      <c r="D1299" s="395"/>
    </row>
    <row r="1300" ht="12">
      <c r="D1300" s="395"/>
    </row>
    <row r="1301" ht="12">
      <c r="D1301" s="395"/>
    </row>
    <row r="1302" ht="12">
      <c r="D1302" s="395"/>
    </row>
    <row r="1303" ht="12">
      <c r="D1303" s="395"/>
    </row>
    <row r="1304" ht="12">
      <c r="D1304" s="395"/>
    </row>
    <row r="1305" ht="12">
      <c r="D1305" s="395"/>
    </row>
    <row r="1306" ht="12">
      <c r="D1306" s="395"/>
    </row>
    <row r="1307" ht="12">
      <c r="D1307" s="395"/>
    </row>
    <row r="1308" ht="12">
      <c r="D1308" s="395"/>
    </row>
    <row r="1309" ht="12">
      <c r="D1309" s="395"/>
    </row>
    <row r="1310" ht="12">
      <c r="D1310" s="395"/>
    </row>
    <row r="1311" ht="12">
      <c r="D1311" s="395"/>
    </row>
    <row r="1312" ht="12">
      <c r="D1312" s="395"/>
    </row>
    <row r="1313" ht="12">
      <c r="D1313" s="395"/>
    </row>
    <row r="1314" ht="12">
      <c r="D1314" s="395"/>
    </row>
    <row r="1315" ht="12">
      <c r="D1315" s="395"/>
    </row>
    <row r="1316" ht="12">
      <c r="D1316" s="395"/>
    </row>
    <row r="1317" ht="12">
      <c r="D1317" s="395"/>
    </row>
    <row r="1318" ht="12">
      <c r="D1318" s="395"/>
    </row>
    <row r="1319" ht="12">
      <c r="D1319" s="395"/>
    </row>
    <row r="1320" ht="12">
      <c r="D1320" s="395"/>
    </row>
    <row r="1321" ht="12">
      <c r="D1321" s="395"/>
    </row>
    <row r="1322" ht="12">
      <c r="D1322" s="395"/>
    </row>
    <row r="1323" ht="12">
      <c r="D1323" s="395"/>
    </row>
    <row r="1324" ht="12">
      <c r="D1324" s="395"/>
    </row>
    <row r="1325" ht="12">
      <c r="D1325" s="395"/>
    </row>
    <row r="1326" ht="12">
      <c r="D1326" s="395"/>
    </row>
    <row r="1327" ht="12">
      <c r="D1327" s="395"/>
    </row>
    <row r="1328" ht="12">
      <c r="D1328" s="395"/>
    </row>
    <row r="1329" ht="12">
      <c r="D1329" s="395"/>
    </row>
    <row r="1330" ht="12">
      <c r="D1330" s="395"/>
    </row>
    <row r="1331" ht="12">
      <c r="D1331" s="395"/>
    </row>
    <row r="1332" ht="12">
      <c r="D1332" s="395"/>
    </row>
    <row r="1333" ht="12">
      <c r="D1333" s="395"/>
    </row>
    <row r="1334" ht="12">
      <c r="D1334" s="395"/>
    </row>
    <row r="1335" ht="12">
      <c r="D1335" s="395"/>
    </row>
    <row r="1336" ht="12">
      <c r="D1336" s="395"/>
    </row>
    <row r="1337" ht="12">
      <c r="D1337" s="395"/>
    </row>
    <row r="1338" ht="12">
      <c r="D1338" s="395"/>
    </row>
    <row r="1339" ht="12">
      <c r="D1339" s="395"/>
    </row>
    <row r="1340" ht="12">
      <c r="D1340" s="395"/>
    </row>
    <row r="1341" ht="12">
      <c r="D1341" s="395"/>
    </row>
    <row r="1342" ht="12">
      <c r="D1342" s="395"/>
    </row>
    <row r="1343" ht="12">
      <c r="D1343" s="395"/>
    </row>
    <row r="1344" ht="12">
      <c r="D1344" s="395"/>
    </row>
    <row r="1345" ht="12">
      <c r="D1345" s="395"/>
    </row>
    <row r="1346" ht="12">
      <c r="D1346" s="395"/>
    </row>
    <row r="1347" ht="12">
      <c r="D1347" s="395"/>
    </row>
    <row r="1348" ht="12">
      <c r="D1348" s="395"/>
    </row>
    <row r="1349" ht="12">
      <c r="D1349" s="395"/>
    </row>
    <row r="1350" ht="12">
      <c r="D1350" s="395"/>
    </row>
    <row r="1351" ht="12">
      <c r="D1351" s="395"/>
    </row>
    <row r="1352" ht="12">
      <c r="D1352" s="395"/>
    </row>
    <row r="1353" ht="12">
      <c r="D1353" s="395"/>
    </row>
    <row r="1354" ht="12">
      <c r="D1354" s="395"/>
    </row>
    <row r="1355" ht="12">
      <c r="D1355" s="395"/>
    </row>
    <row r="1356" ht="12">
      <c r="D1356" s="395"/>
    </row>
    <row r="1357" ht="12">
      <c r="D1357" s="395"/>
    </row>
    <row r="1358" ht="12">
      <c r="D1358" s="395"/>
    </row>
    <row r="1359" ht="12">
      <c r="D1359" s="395"/>
    </row>
    <row r="1360" ht="12">
      <c r="D1360" s="395"/>
    </row>
    <row r="1361" ht="12">
      <c r="D1361" s="395"/>
    </row>
    <row r="1362" ht="12">
      <c r="D1362" s="395"/>
    </row>
    <row r="1363" ht="12">
      <c r="D1363" s="395"/>
    </row>
    <row r="1364" ht="12">
      <c r="D1364" s="395"/>
    </row>
    <row r="1365" ht="12">
      <c r="D1365" s="395"/>
    </row>
    <row r="1366" ht="12">
      <c r="D1366" s="395"/>
    </row>
    <row r="1367" ht="12">
      <c r="D1367" s="395"/>
    </row>
    <row r="1368" ht="12">
      <c r="D1368" s="395"/>
    </row>
    <row r="1369" ht="12">
      <c r="D1369" s="395"/>
    </row>
    <row r="1370" ht="12">
      <c r="D1370" s="395"/>
    </row>
    <row r="1371" ht="12">
      <c r="D1371" s="395"/>
    </row>
    <row r="1372" ht="12">
      <c r="D1372" s="395"/>
    </row>
    <row r="1373" ht="12">
      <c r="D1373" s="395"/>
    </row>
    <row r="1374" ht="12">
      <c r="D1374" s="395"/>
    </row>
    <row r="1375" ht="12">
      <c r="D1375" s="395"/>
    </row>
    <row r="1376" ht="12">
      <c r="D1376" s="395"/>
    </row>
    <row r="1377" ht="12">
      <c r="D1377" s="395"/>
    </row>
    <row r="1378" ht="12">
      <c r="D1378" s="395"/>
    </row>
    <row r="1379" ht="12">
      <c r="D1379" s="395"/>
    </row>
    <row r="1380" ht="12">
      <c r="D1380" s="395"/>
    </row>
    <row r="1381" ht="12">
      <c r="D1381" s="395"/>
    </row>
    <row r="1382" ht="12">
      <c r="D1382" s="395"/>
    </row>
    <row r="1383" ht="12">
      <c r="D1383" s="395"/>
    </row>
    <row r="1384" ht="12">
      <c r="D1384" s="395"/>
    </row>
    <row r="1385" ht="12">
      <c r="D1385" s="395"/>
    </row>
    <row r="1386" ht="12">
      <c r="D1386" s="395"/>
    </row>
    <row r="1387" ht="12">
      <c r="D1387" s="395"/>
    </row>
    <row r="1388" ht="12">
      <c r="D1388" s="395"/>
    </row>
    <row r="1389" ht="12">
      <c r="D1389" s="395"/>
    </row>
    <row r="1390" ht="12">
      <c r="D1390" s="395"/>
    </row>
    <row r="1391" ht="12">
      <c r="D1391" s="395"/>
    </row>
    <row r="1392" ht="12">
      <c r="D1392" s="395"/>
    </row>
    <row r="1393" ht="12">
      <c r="D1393" s="395"/>
    </row>
    <row r="1394" ht="12">
      <c r="D1394" s="395"/>
    </row>
    <row r="1395" ht="12">
      <c r="D1395" s="395"/>
    </row>
    <row r="1396" ht="12">
      <c r="D1396" s="395"/>
    </row>
    <row r="1397" ht="12">
      <c r="D1397" s="395"/>
    </row>
    <row r="1398" ht="12">
      <c r="D1398" s="395"/>
    </row>
    <row r="1399" ht="12">
      <c r="D1399" s="395"/>
    </row>
    <row r="1400" ht="12">
      <c r="D1400" s="395"/>
    </row>
    <row r="1401" ht="12">
      <c r="D1401" s="395"/>
    </row>
    <row r="1402" ht="12">
      <c r="D1402" s="395"/>
    </row>
    <row r="1403" ht="12">
      <c r="D1403" s="395"/>
    </row>
    <row r="1404" ht="12">
      <c r="D1404" s="395"/>
    </row>
    <row r="1405" ht="12">
      <c r="D1405" s="395"/>
    </row>
    <row r="1406" ht="12">
      <c r="D1406" s="395"/>
    </row>
    <row r="1407" ht="12">
      <c r="D1407" s="395"/>
    </row>
    <row r="1408" ht="12">
      <c r="D1408" s="395"/>
    </row>
    <row r="1409" ht="12">
      <c r="D1409" s="395"/>
    </row>
    <row r="1410" ht="12">
      <c r="D1410" s="395"/>
    </row>
    <row r="1411" ht="12">
      <c r="D1411" s="395"/>
    </row>
    <row r="1412" ht="12">
      <c r="D1412" s="395"/>
    </row>
    <row r="1413" ht="12">
      <c r="D1413" s="395"/>
    </row>
    <row r="1414" ht="12">
      <c r="D1414" s="395"/>
    </row>
    <row r="1415" ht="12">
      <c r="D1415" s="395"/>
    </row>
    <row r="1416" ht="12">
      <c r="D1416" s="395"/>
    </row>
    <row r="1417" ht="12">
      <c r="D1417" s="395"/>
    </row>
    <row r="1418" ht="12">
      <c r="D1418" s="395"/>
    </row>
    <row r="1419" ht="12">
      <c r="D1419" s="395"/>
    </row>
    <row r="1420" ht="12">
      <c r="D1420" s="395"/>
    </row>
    <row r="1421" ht="12">
      <c r="D1421" s="395"/>
    </row>
    <row r="1422" ht="12">
      <c r="D1422" s="395"/>
    </row>
    <row r="1423" ht="12">
      <c r="D1423" s="395"/>
    </row>
    <row r="1424" ht="12">
      <c r="D1424" s="395"/>
    </row>
    <row r="1425" ht="12">
      <c r="D1425" s="395"/>
    </row>
    <row r="1426" ht="12">
      <c r="D1426" s="395"/>
    </row>
    <row r="1427" ht="12">
      <c r="D1427" s="395"/>
    </row>
    <row r="1428" ht="12">
      <c r="D1428" s="395"/>
    </row>
    <row r="1429" ht="12">
      <c r="D1429" s="395"/>
    </row>
    <row r="1430" ht="12">
      <c r="D1430" s="395"/>
    </row>
    <row r="1431" ht="12">
      <c r="D1431" s="395"/>
    </row>
    <row r="1432" ht="12">
      <c r="D1432" s="395"/>
    </row>
    <row r="1433" ht="12">
      <c r="D1433" s="395"/>
    </row>
    <row r="1434" ht="12">
      <c r="D1434" s="395"/>
    </row>
    <row r="1435" ht="12">
      <c r="D1435" s="395"/>
    </row>
    <row r="1436" ht="12">
      <c r="D1436" s="395"/>
    </row>
    <row r="1437" ht="12">
      <c r="D1437" s="395"/>
    </row>
    <row r="1438" ht="12">
      <c r="D1438" s="395"/>
    </row>
    <row r="1439" ht="12">
      <c r="D1439" s="395"/>
    </row>
    <row r="1440" ht="12">
      <c r="D1440" s="395"/>
    </row>
    <row r="1441" ht="12">
      <c r="D1441" s="395"/>
    </row>
    <row r="1442" ht="12">
      <c r="D1442" s="395"/>
    </row>
    <row r="1443" ht="12">
      <c r="D1443" s="395"/>
    </row>
    <row r="1444" ht="12">
      <c r="D1444" s="395"/>
    </row>
    <row r="1445" ht="12">
      <c r="D1445" s="395"/>
    </row>
    <row r="1446" ht="12">
      <c r="D1446" s="395"/>
    </row>
    <row r="1447" ht="12">
      <c r="D1447" s="395"/>
    </row>
    <row r="1448" ht="12">
      <c r="D1448" s="395"/>
    </row>
    <row r="1449" ht="12">
      <c r="D1449" s="395"/>
    </row>
    <row r="1450" ht="12">
      <c r="D1450" s="395"/>
    </row>
    <row r="1451" ht="12">
      <c r="D1451" s="395"/>
    </row>
    <row r="1452" ht="12">
      <c r="D1452" s="395"/>
    </row>
    <row r="1453" ht="12">
      <c r="D1453" s="395"/>
    </row>
    <row r="1454" ht="12">
      <c r="D1454" s="395"/>
    </row>
    <row r="1455" ht="12">
      <c r="D1455" s="395"/>
    </row>
    <row r="1456" ht="12">
      <c r="D1456" s="395"/>
    </row>
    <row r="1457" ht="12">
      <c r="D1457" s="395"/>
    </row>
    <row r="1458" ht="12">
      <c r="D1458" s="395"/>
    </row>
    <row r="1459" ht="12">
      <c r="D1459" s="395"/>
    </row>
    <row r="1460" ht="12">
      <c r="D1460" s="395"/>
    </row>
    <row r="1461" ht="12">
      <c r="D1461" s="395"/>
    </row>
    <row r="1462" ht="12">
      <c r="D1462" s="395"/>
    </row>
    <row r="1463" ht="12">
      <c r="D1463" s="395"/>
    </row>
    <row r="1464" ht="12">
      <c r="D1464" s="395"/>
    </row>
    <row r="1465" ht="12">
      <c r="D1465" s="395"/>
    </row>
    <row r="1466" ht="12">
      <c r="D1466" s="395"/>
    </row>
    <row r="1467" ht="12">
      <c r="D1467" s="395"/>
    </row>
    <row r="1468" ht="12">
      <c r="D1468" s="395"/>
    </row>
    <row r="1469" ht="12">
      <c r="D1469" s="395"/>
    </row>
    <row r="1470" ht="12">
      <c r="D1470" s="395"/>
    </row>
    <row r="1471" ht="12">
      <c r="D1471" s="395"/>
    </row>
    <row r="1472" ht="12">
      <c r="D1472" s="395"/>
    </row>
    <row r="1473" ht="12">
      <c r="D1473" s="395"/>
    </row>
    <row r="1474" ht="12">
      <c r="D1474" s="395"/>
    </row>
    <row r="1475" ht="12">
      <c r="D1475" s="395"/>
    </row>
    <row r="1476" ht="12">
      <c r="D1476" s="395"/>
    </row>
    <row r="1477" ht="12">
      <c r="D1477" s="395"/>
    </row>
    <row r="1478" ht="12">
      <c r="D1478" s="395"/>
    </row>
    <row r="1479" ht="12">
      <c r="D1479" s="395"/>
    </row>
    <row r="1480" ht="12">
      <c r="D1480" s="395"/>
    </row>
    <row r="1481" ht="12">
      <c r="D1481" s="395"/>
    </row>
    <row r="1482" ht="12">
      <c r="D1482" s="395"/>
    </row>
    <row r="1483" ht="12">
      <c r="D1483" s="395"/>
    </row>
    <row r="1484" ht="12">
      <c r="D1484" s="395"/>
    </row>
    <row r="1485" ht="12">
      <c r="D1485" s="395"/>
    </row>
    <row r="1486" ht="12">
      <c r="D1486" s="395"/>
    </row>
    <row r="1487" ht="12">
      <c r="D1487" s="395"/>
    </row>
    <row r="1488" ht="12">
      <c r="D1488" s="395"/>
    </row>
    <row r="1489" ht="12">
      <c r="D1489" s="395"/>
    </row>
    <row r="1490" ht="12">
      <c r="D1490" s="395"/>
    </row>
    <row r="1491" ht="12">
      <c r="D1491" s="395"/>
    </row>
    <row r="1492" ht="12">
      <c r="D1492" s="395"/>
    </row>
    <row r="1493" ht="12">
      <c r="D1493" s="395"/>
    </row>
    <row r="1494" ht="12">
      <c r="D1494" s="395"/>
    </row>
    <row r="1495" ht="12">
      <c r="D1495" s="395"/>
    </row>
    <row r="1496" ht="12">
      <c r="D1496" s="395"/>
    </row>
    <row r="1497" ht="12">
      <c r="D1497" s="395"/>
    </row>
    <row r="1498" ht="12">
      <c r="D1498" s="395"/>
    </row>
    <row r="1499" ht="12">
      <c r="D1499" s="395"/>
    </row>
    <row r="1500" ht="12">
      <c r="D1500" s="395"/>
    </row>
    <row r="1501" ht="12">
      <c r="D1501" s="395"/>
    </row>
    <row r="1502" ht="12">
      <c r="D1502" s="395"/>
    </row>
    <row r="1503" ht="12">
      <c r="D1503" s="395"/>
    </row>
    <row r="1504" ht="12">
      <c r="D1504" s="395"/>
    </row>
    <row r="1505" ht="12">
      <c r="D1505" s="395"/>
    </row>
    <row r="1506" ht="12">
      <c r="D1506" s="395"/>
    </row>
    <row r="1507" ht="12">
      <c r="D1507" s="395"/>
    </row>
    <row r="1508" ht="12">
      <c r="D1508" s="395"/>
    </row>
    <row r="1509" ht="12">
      <c r="D1509" s="395"/>
    </row>
    <row r="1510" ht="12">
      <c r="D1510" s="395"/>
    </row>
    <row r="1511" ht="12">
      <c r="D1511" s="395"/>
    </row>
    <row r="1512" ht="12">
      <c r="D1512" s="395"/>
    </row>
    <row r="1513" ht="12">
      <c r="D1513" s="395"/>
    </row>
    <row r="1514" ht="12">
      <c r="D1514" s="395"/>
    </row>
    <row r="1515" ht="12">
      <c r="D1515" s="395"/>
    </row>
    <row r="1516" ht="12">
      <c r="D1516" s="395"/>
    </row>
    <row r="1517" ht="12">
      <c r="D1517" s="395"/>
    </row>
    <row r="1518" ht="12">
      <c r="D1518" s="395"/>
    </row>
    <row r="1519" ht="12">
      <c r="D1519" s="395"/>
    </row>
    <row r="1520" ht="12">
      <c r="D1520" s="395"/>
    </row>
    <row r="1521" ht="12">
      <c r="D1521" s="395"/>
    </row>
    <row r="1522" ht="12">
      <c r="D1522" s="395"/>
    </row>
    <row r="1523" ht="12">
      <c r="D1523" s="395"/>
    </row>
    <row r="1524" ht="12">
      <c r="D1524" s="395"/>
    </row>
    <row r="1525" ht="12">
      <c r="D1525" s="395"/>
    </row>
    <row r="1526" ht="12">
      <c r="D1526" s="395"/>
    </row>
    <row r="1527" ht="12">
      <c r="D1527" s="395"/>
    </row>
    <row r="1528" ht="12">
      <c r="D1528" s="395"/>
    </row>
    <row r="1529" ht="12">
      <c r="D1529" s="395"/>
    </row>
    <row r="1530" ht="12">
      <c r="D1530" s="395"/>
    </row>
    <row r="1531" ht="12">
      <c r="D1531" s="395"/>
    </row>
    <row r="1532" ht="12">
      <c r="D1532" s="395"/>
    </row>
    <row r="1533" ht="12">
      <c r="D1533" s="395"/>
    </row>
    <row r="1534" ht="12">
      <c r="D1534" s="395"/>
    </row>
    <row r="1535" ht="12">
      <c r="D1535" s="395"/>
    </row>
    <row r="1536" ht="12">
      <c r="D1536" s="395"/>
    </row>
    <row r="1537" ht="12">
      <c r="D1537" s="395"/>
    </row>
    <row r="1538" ht="12">
      <c r="D1538" s="395"/>
    </row>
    <row r="1539" ht="12">
      <c r="D1539" s="395"/>
    </row>
    <row r="1540" ht="12">
      <c r="D1540" s="395"/>
    </row>
    <row r="1541" ht="12">
      <c r="D1541" s="395"/>
    </row>
    <row r="1542" ht="12">
      <c r="D1542" s="395"/>
    </row>
    <row r="1543" ht="12">
      <c r="D1543" s="395"/>
    </row>
    <row r="1544" ht="12">
      <c r="D1544" s="395"/>
    </row>
    <row r="1545" ht="12">
      <c r="D1545" s="395"/>
    </row>
    <row r="1546" ht="12">
      <c r="D1546" s="395"/>
    </row>
    <row r="1547" ht="12">
      <c r="D1547" s="395"/>
    </row>
    <row r="1548" ht="12">
      <c r="D1548" s="395"/>
    </row>
    <row r="1549" ht="12">
      <c r="D1549" s="395"/>
    </row>
    <row r="1550" ht="12">
      <c r="D1550" s="395"/>
    </row>
    <row r="1551" ht="12">
      <c r="D1551" s="395"/>
    </row>
    <row r="1552" ht="12">
      <c r="D1552" s="395"/>
    </row>
    <row r="1553" ht="12">
      <c r="D1553" s="395"/>
    </row>
    <row r="1554" ht="12">
      <c r="D1554" s="395"/>
    </row>
    <row r="1555" ht="12">
      <c r="D1555" s="395"/>
    </row>
    <row r="1556" ht="12">
      <c r="D1556" s="395"/>
    </row>
    <row r="1557" ht="12">
      <c r="D1557" s="395"/>
    </row>
    <row r="1558" ht="12">
      <c r="D1558" s="395"/>
    </row>
    <row r="1559" ht="12">
      <c r="D1559" s="395"/>
    </row>
    <row r="1560" ht="12">
      <c r="D1560" s="395"/>
    </row>
    <row r="1561" ht="12">
      <c r="D1561" s="395"/>
    </row>
    <row r="1562" ht="12">
      <c r="D1562" s="395"/>
    </row>
    <row r="1563" ht="12">
      <c r="D1563" s="395"/>
    </row>
    <row r="1564" ht="12">
      <c r="D1564" s="395"/>
    </row>
    <row r="1565" ht="12">
      <c r="D1565" s="395"/>
    </row>
    <row r="1566" ht="12">
      <c r="D1566" s="395"/>
    </row>
    <row r="1567" ht="12">
      <c r="D1567" s="395"/>
    </row>
    <row r="1568" ht="12">
      <c r="D1568" s="395"/>
    </row>
    <row r="1569" ht="12">
      <c r="D1569" s="395"/>
    </row>
    <row r="1570" ht="12">
      <c r="D1570" s="395"/>
    </row>
    <row r="1571" ht="12">
      <c r="D1571" s="395"/>
    </row>
    <row r="1572" ht="12">
      <c r="D1572" s="395"/>
    </row>
    <row r="1573" ht="12">
      <c r="D1573" s="395"/>
    </row>
    <row r="1574" ht="12">
      <c r="D1574" s="395"/>
    </row>
    <row r="1575" ht="12">
      <c r="D1575" s="395"/>
    </row>
    <row r="1576" ht="12">
      <c r="D1576" s="395"/>
    </row>
    <row r="1577" ht="12">
      <c r="D1577" s="395"/>
    </row>
    <row r="1578" ht="12">
      <c r="D1578" s="395"/>
    </row>
    <row r="1579" ht="12">
      <c r="D1579" s="395"/>
    </row>
    <row r="1580" ht="12">
      <c r="D1580" s="395"/>
    </row>
    <row r="1581" ht="12">
      <c r="D1581" s="395"/>
    </row>
    <row r="1582" ht="12">
      <c r="D1582" s="395"/>
    </row>
    <row r="1583" ht="12">
      <c r="D1583" s="395"/>
    </row>
    <row r="1584" ht="12">
      <c r="D1584" s="395"/>
    </row>
    <row r="1585" ht="12">
      <c r="D1585" s="395"/>
    </row>
    <row r="1586" ht="12">
      <c r="D1586" s="395"/>
    </row>
    <row r="1587" ht="12">
      <c r="D1587" s="395"/>
    </row>
    <row r="1588" ht="12">
      <c r="D1588" s="395"/>
    </row>
    <row r="1589" ht="12">
      <c r="D1589" s="395"/>
    </row>
    <row r="1590" ht="12">
      <c r="D1590" s="395"/>
    </row>
    <row r="1591" ht="12">
      <c r="D1591" s="395"/>
    </row>
    <row r="1592" ht="12">
      <c r="D1592" s="395"/>
    </row>
    <row r="1593" ht="12">
      <c r="D1593" s="395"/>
    </row>
    <row r="1594" ht="12">
      <c r="D1594" s="395"/>
    </row>
    <row r="1595" ht="12">
      <c r="D1595" s="395"/>
    </row>
    <row r="1596" ht="12">
      <c r="D1596" s="395"/>
    </row>
    <row r="1597" ht="12">
      <c r="D1597" s="395"/>
    </row>
    <row r="1598" ht="12">
      <c r="D1598" s="395"/>
    </row>
    <row r="1599" ht="12">
      <c r="D1599" s="395"/>
    </row>
    <row r="1600" ht="12">
      <c r="D1600" s="395"/>
    </row>
    <row r="1601" ht="12">
      <c r="D1601" s="395"/>
    </row>
    <row r="1602" ht="12">
      <c r="D1602" s="395"/>
    </row>
    <row r="1603" ht="12">
      <c r="D1603" s="395"/>
    </row>
    <row r="1604" ht="12">
      <c r="D1604" s="395"/>
    </row>
    <row r="1605" ht="12">
      <c r="D1605" s="395"/>
    </row>
    <row r="1606" ht="12">
      <c r="D1606" s="395"/>
    </row>
    <row r="1607" ht="12">
      <c r="D1607" s="395"/>
    </row>
    <row r="1608" ht="12">
      <c r="D1608" s="395"/>
    </row>
    <row r="1609" ht="12">
      <c r="D1609" s="395"/>
    </row>
    <row r="1610" ht="12">
      <c r="D1610" s="395"/>
    </row>
    <row r="1611" ht="12">
      <c r="D1611" s="395"/>
    </row>
    <row r="1612" ht="12">
      <c r="D1612" s="395"/>
    </row>
    <row r="1613" ht="12">
      <c r="D1613" s="395"/>
    </row>
    <row r="1614" ht="12">
      <c r="D1614" s="395"/>
    </row>
    <row r="1615" ht="12">
      <c r="D1615" s="395"/>
    </row>
    <row r="1616" ht="12">
      <c r="D1616" s="395"/>
    </row>
    <row r="1617" ht="12">
      <c r="D1617" s="395"/>
    </row>
    <row r="1618" ht="12">
      <c r="D1618" s="395"/>
    </row>
    <row r="1619" ht="12">
      <c r="D1619" s="395"/>
    </row>
    <row r="1620" ht="12">
      <c r="D1620" s="395"/>
    </row>
    <row r="1621" ht="12">
      <c r="D1621" s="395"/>
    </row>
    <row r="1622" ht="12">
      <c r="D1622" s="395"/>
    </row>
    <row r="1623" ht="12">
      <c r="D1623" s="395"/>
    </row>
    <row r="1624" ht="12">
      <c r="D1624" s="395"/>
    </row>
    <row r="1625" ht="12">
      <c r="D1625" s="395"/>
    </row>
    <row r="1626" ht="12">
      <c r="D1626" s="395"/>
    </row>
    <row r="1627" ht="12">
      <c r="D1627" s="395"/>
    </row>
    <row r="1628" ht="12">
      <c r="D1628" s="395"/>
    </row>
    <row r="1629" ht="12">
      <c r="D1629" s="395"/>
    </row>
    <row r="1630" ht="12">
      <c r="D1630" s="395"/>
    </row>
    <row r="1631" ht="12">
      <c r="D1631" s="395"/>
    </row>
    <row r="1632" ht="12">
      <c r="D1632" s="395"/>
    </row>
    <row r="1633" ht="12">
      <c r="D1633" s="395"/>
    </row>
    <row r="1634" ht="12">
      <c r="D1634" s="395"/>
    </row>
    <row r="1635" ht="12">
      <c r="D1635" s="395"/>
    </row>
    <row r="1636" ht="12">
      <c r="D1636" s="395"/>
    </row>
    <row r="1637" ht="12">
      <c r="D1637" s="395"/>
    </row>
    <row r="1638" ht="12">
      <c r="D1638" s="395"/>
    </row>
    <row r="1639" ht="12">
      <c r="D1639" s="395"/>
    </row>
    <row r="1640" ht="12">
      <c r="D1640" s="395"/>
    </row>
    <row r="1641" ht="12">
      <c r="D1641" s="395"/>
    </row>
    <row r="1642" ht="12">
      <c r="D1642" s="395"/>
    </row>
    <row r="1643" ht="12">
      <c r="D1643" s="395"/>
    </row>
    <row r="1644" ht="12">
      <c r="D1644" s="395"/>
    </row>
    <row r="1645" ht="12">
      <c r="D1645" s="395"/>
    </row>
    <row r="1646" ht="12">
      <c r="D1646" s="395"/>
    </row>
    <row r="1647" ht="12">
      <c r="D1647" s="395"/>
    </row>
    <row r="1648" ht="12">
      <c r="D1648" s="395"/>
    </row>
    <row r="1649" ht="12">
      <c r="D1649" s="395"/>
    </row>
    <row r="1650" ht="12">
      <c r="D1650" s="395"/>
    </row>
    <row r="1651" ht="12">
      <c r="D1651" s="395"/>
    </row>
    <row r="1652" ht="12">
      <c r="D1652" s="395"/>
    </row>
    <row r="1653" ht="12">
      <c r="D1653" s="395"/>
    </row>
    <row r="1654" ht="12">
      <c r="D1654" s="395"/>
    </row>
    <row r="1655" ht="12">
      <c r="D1655" s="395"/>
    </row>
    <row r="1656" ht="12">
      <c r="D1656" s="395"/>
    </row>
    <row r="1657" ht="12">
      <c r="D1657" s="395"/>
    </row>
    <row r="1658" ht="12">
      <c r="D1658" s="395"/>
    </row>
    <row r="1659" ht="12">
      <c r="D1659" s="395"/>
    </row>
    <row r="1660" ht="12">
      <c r="D1660" s="395"/>
    </row>
    <row r="1661" ht="12">
      <c r="D1661" s="395"/>
    </row>
    <row r="1662" ht="12">
      <c r="D1662" s="395"/>
    </row>
    <row r="1663" ht="12">
      <c r="D1663" s="395"/>
    </row>
    <row r="1664" ht="12">
      <c r="D1664" s="395"/>
    </row>
    <row r="1665" ht="12">
      <c r="D1665" s="395"/>
    </row>
    <row r="1666" ht="12">
      <c r="D1666" s="395"/>
    </row>
    <row r="1667" ht="12">
      <c r="D1667" s="395"/>
    </row>
    <row r="1668" ht="12">
      <c r="D1668" s="395"/>
    </row>
    <row r="1669" ht="12">
      <c r="D1669" s="395"/>
    </row>
    <row r="1670" ht="12">
      <c r="D1670" s="395"/>
    </row>
    <row r="1671" ht="12">
      <c r="D1671" s="395"/>
    </row>
    <row r="1672" ht="12">
      <c r="D1672" s="395"/>
    </row>
    <row r="1673" ht="12">
      <c r="D1673" s="395"/>
    </row>
    <row r="1674" ht="12">
      <c r="D1674" s="395"/>
    </row>
    <row r="1675" ht="12">
      <c r="D1675" s="395"/>
    </row>
    <row r="1676" ht="12">
      <c r="D1676" s="395"/>
    </row>
    <row r="1677" ht="12">
      <c r="D1677" s="395"/>
    </row>
    <row r="1678" ht="12">
      <c r="D1678" s="395"/>
    </row>
    <row r="1679" ht="12">
      <c r="D1679" s="395"/>
    </row>
    <row r="1680" ht="12">
      <c r="D1680" s="395"/>
    </row>
    <row r="1681" ht="12">
      <c r="D1681" s="395"/>
    </row>
    <row r="1682" ht="12">
      <c r="D1682" s="395"/>
    </row>
    <row r="1683" ht="12">
      <c r="D1683" s="395"/>
    </row>
    <row r="1684" ht="12">
      <c r="D1684" s="395"/>
    </row>
    <row r="1685" ht="12">
      <c r="D1685" s="395"/>
    </row>
    <row r="1686" ht="12">
      <c r="D1686" s="395"/>
    </row>
    <row r="1687" ht="12">
      <c r="D1687" s="395"/>
    </row>
    <row r="1688" ht="12">
      <c r="D1688" s="395"/>
    </row>
    <row r="1689" ht="12">
      <c r="D1689" s="395"/>
    </row>
    <row r="1690" ht="12">
      <c r="D1690" s="395"/>
    </row>
    <row r="1691" ht="12">
      <c r="D1691" s="395"/>
    </row>
    <row r="1692" ht="12">
      <c r="D1692" s="395"/>
    </row>
    <row r="1693" ht="12">
      <c r="D1693" s="395"/>
    </row>
    <row r="1694" ht="12">
      <c r="D1694" s="395"/>
    </row>
    <row r="1695" ht="12">
      <c r="D1695" s="395"/>
    </row>
    <row r="1696" ht="12">
      <c r="D1696" s="395"/>
    </row>
    <row r="1697" ht="12">
      <c r="D1697" s="395"/>
    </row>
    <row r="1698" ht="12">
      <c r="D1698" s="395"/>
    </row>
    <row r="1699" ht="12">
      <c r="D1699" s="395"/>
    </row>
    <row r="1700" ht="12">
      <c r="D1700" s="395"/>
    </row>
    <row r="1701" ht="12">
      <c r="D1701" s="395"/>
    </row>
    <row r="1702" ht="12">
      <c r="D1702" s="395"/>
    </row>
    <row r="1703" ht="12">
      <c r="D1703" s="395"/>
    </row>
    <row r="1704" ht="12">
      <c r="D1704" s="395"/>
    </row>
    <row r="1705" ht="12">
      <c r="D1705" s="395"/>
    </row>
    <row r="1706" ht="12">
      <c r="D1706" s="395"/>
    </row>
    <row r="1707" ht="12">
      <c r="D1707" s="395"/>
    </row>
    <row r="1708" ht="12">
      <c r="D1708" s="395"/>
    </row>
    <row r="1709" ht="12">
      <c r="D1709" s="395"/>
    </row>
    <row r="1710" ht="12">
      <c r="D1710" s="395"/>
    </row>
    <row r="1711" ht="12">
      <c r="D1711" s="395"/>
    </row>
    <row r="1712" ht="12">
      <c r="D1712" s="395"/>
    </row>
    <row r="1713" ht="12">
      <c r="D1713" s="395"/>
    </row>
    <row r="1714" ht="12">
      <c r="D1714" s="395"/>
    </row>
    <row r="1715" ht="12">
      <c r="D1715" s="395"/>
    </row>
    <row r="1716" ht="12">
      <c r="D1716" s="395"/>
    </row>
    <row r="1717" ht="12">
      <c r="D1717" s="395"/>
    </row>
    <row r="1718" ht="12">
      <c r="D1718" s="395"/>
    </row>
    <row r="1719" ht="12">
      <c r="D1719" s="395"/>
    </row>
    <row r="1720" ht="12">
      <c r="D1720" s="395"/>
    </row>
    <row r="1721" ht="12">
      <c r="D1721" s="395"/>
    </row>
    <row r="1722" ht="12">
      <c r="D1722" s="395"/>
    </row>
    <row r="1723" ht="12">
      <c r="D1723" s="395"/>
    </row>
    <row r="1724" ht="12">
      <c r="D1724" s="395"/>
    </row>
    <row r="1725" ht="12">
      <c r="D1725" s="395"/>
    </row>
    <row r="1726" ht="12">
      <c r="D1726" s="395"/>
    </row>
    <row r="1727" ht="12">
      <c r="D1727" s="395"/>
    </row>
    <row r="1728" ht="12">
      <c r="D1728" s="395"/>
    </row>
    <row r="1729" ht="12">
      <c r="D1729" s="395"/>
    </row>
    <row r="1730" ht="12">
      <c r="D1730" s="395"/>
    </row>
    <row r="1731" ht="12">
      <c r="D1731" s="395"/>
    </row>
    <row r="1732" ht="12">
      <c r="D1732" s="395"/>
    </row>
    <row r="1733" ht="12">
      <c r="D1733" s="395"/>
    </row>
    <row r="1734" ht="12">
      <c r="D1734" s="395"/>
    </row>
    <row r="1735" ht="12">
      <c r="D1735" s="395"/>
    </row>
    <row r="1736" ht="12">
      <c r="D1736" s="395"/>
    </row>
    <row r="1737" ht="12">
      <c r="D1737" s="395"/>
    </row>
    <row r="1738" ht="12">
      <c r="D1738" s="395"/>
    </row>
    <row r="1739" ht="12">
      <c r="D1739" s="395"/>
    </row>
    <row r="1740" ht="12">
      <c r="D1740" s="395"/>
    </row>
    <row r="1741" ht="12">
      <c r="D1741" s="395"/>
    </row>
    <row r="1742" ht="12">
      <c r="D1742" s="395"/>
    </row>
    <row r="1743" ht="12">
      <c r="D1743" s="395"/>
    </row>
    <row r="1744" ht="12">
      <c r="D1744" s="395"/>
    </row>
    <row r="1745" ht="12">
      <c r="D1745" s="395"/>
    </row>
    <row r="1746" ht="12">
      <c r="D1746" s="395"/>
    </row>
    <row r="1747" ht="12">
      <c r="D1747" s="395"/>
    </row>
    <row r="1748" ht="12">
      <c r="D1748" s="395"/>
    </row>
    <row r="1749" ht="12">
      <c r="D1749" s="395"/>
    </row>
    <row r="1750" ht="12">
      <c r="D1750" s="395"/>
    </row>
    <row r="1751" ht="12">
      <c r="D1751" s="395"/>
    </row>
    <row r="1752" ht="12">
      <c r="D1752" s="395"/>
    </row>
    <row r="1753" ht="12">
      <c r="D1753" s="395"/>
    </row>
    <row r="1754" ht="12">
      <c r="D1754" s="395"/>
    </row>
    <row r="1755" ht="12">
      <c r="D1755" s="395"/>
    </row>
    <row r="1756" ht="12">
      <c r="D1756" s="395"/>
    </row>
    <row r="1757" ht="12">
      <c r="D1757" s="395"/>
    </row>
    <row r="1758" ht="12">
      <c r="D1758" s="395"/>
    </row>
    <row r="1759" ht="12">
      <c r="D1759" s="395"/>
    </row>
    <row r="1760" ht="12">
      <c r="D1760" s="395"/>
    </row>
    <row r="1761" ht="12">
      <c r="D1761" s="395"/>
    </row>
    <row r="1762" ht="12">
      <c r="D1762" s="395"/>
    </row>
    <row r="1763" ht="12">
      <c r="D1763" s="395"/>
    </row>
    <row r="1764" ht="12">
      <c r="D1764" s="395"/>
    </row>
    <row r="1765" ht="12">
      <c r="D1765" s="395"/>
    </row>
    <row r="1766" ht="12">
      <c r="D1766" s="395"/>
    </row>
    <row r="1767" ht="12">
      <c r="D1767" s="395"/>
    </row>
    <row r="1768" ht="12">
      <c r="D1768" s="395"/>
    </row>
    <row r="1769" ht="12">
      <c r="D1769" s="395"/>
    </row>
    <row r="1770" ht="12">
      <c r="D1770" s="395"/>
    </row>
    <row r="1771" ht="12">
      <c r="D1771" s="395"/>
    </row>
    <row r="1772" ht="12">
      <c r="D1772" s="395"/>
    </row>
    <row r="1773" ht="12">
      <c r="D1773" s="395"/>
    </row>
    <row r="1774" ht="12">
      <c r="D1774" s="395"/>
    </row>
    <row r="1775" ht="12">
      <c r="D1775" s="395"/>
    </row>
    <row r="1776" ht="12">
      <c r="D1776" s="395"/>
    </row>
    <row r="1777" ht="12">
      <c r="D1777" s="395"/>
    </row>
    <row r="1778" ht="12">
      <c r="D1778" s="395"/>
    </row>
    <row r="1779" ht="12">
      <c r="D1779" s="395"/>
    </row>
    <row r="1780" ht="12">
      <c r="D1780" s="395"/>
    </row>
    <row r="1781" ht="12">
      <c r="D1781" s="395"/>
    </row>
    <row r="1782" ht="12">
      <c r="D1782" s="395"/>
    </row>
    <row r="1783" ht="12">
      <c r="D1783" s="395"/>
    </row>
    <row r="1784" ht="12">
      <c r="D1784" s="395"/>
    </row>
    <row r="1785" ht="12">
      <c r="D1785" s="395"/>
    </row>
    <row r="1786" ht="12">
      <c r="D1786" s="395"/>
    </row>
    <row r="1787" ht="12">
      <c r="D1787" s="395"/>
    </row>
    <row r="1788" ht="12">
      <c r="D1788" s="395"/>
    </row>
    <row r="1789" ht="12">
      <c r="D1789" s="395"/>
    </row>
    <row r="1790" ht="12">
      <c r="D1790" s="395"/>
    </row>
    <row r="1791" ht="12">
      <c r="D1791" s="395"/>
    </row>
    <row r="1792" ht="12">
      <c r="D1792" s="395"/>
    </row>
    <row r="1793" ht="12">
      <c r="D1793" s="395"/>
    </row>
    <row r="1794" ht="12">
      <c r="D1794" s="395"/>
    </row>
    <row r="1795" ht="12">
      <c r="D1795" s="395"/>
    </row>
    <row r="1796" ht="12">
      <c r="D1796" s="395"/>
    </row>
    <row r="1797" ht="12">
      <c r="D1797" s="395"/>
    </row>
    <row r="1798" ht="12">
      <c r="D1798" s="395"/>
    </row>
    <row r="1799" ht="12">
      <c r="D1799" s="395"/>
    </row>
    <row r="1800" ht="12">
      <c r="D1800" s="395"/>
    </row>
    <row r="1801" ht="12">
      <c r="D1801" s="395"/>
    </row>
    <row r="1802" ht="12">
      <c r="D1802" s="395"/>
    </row>
    <row r="1803" ht="12">
      <c r="D1803" s="395"/>
    </row>
    <row r="1804" ht="12">
      <c r="D1804" s="395"/>
    </row>
    <row r="1805" ht="12">
      <c r="D1805" s="395"/>
    </row>
    <row r="1806" ht="12">
      <c r="D1806" s="395"/>
    </row>
    <row r="1807" ht="12">
      <c r="D1807" s="395"/>
    </row>
    <row r="1808" ht="12">
      <c r="D1808" s="395"/>
    </row>
    <row r="1809" ht="12">
      <c r="D1809" s="395"/>
    </row>
    <row r="1810" ht="12">
      <c r="D1810" s="395"/>
    </row>
    <row r="1811" ht="12">
      <c r="D1811" s="395"/>
    </row>
    <row r="1812" ht="12">
      <c r="D1812" s="395"/>
    </row>
    <row r="1813" ht="12">
      <c r="D1813" s="395"/>
    </row>
    <row r="1814" ht="12">
      <c r="D1814" s="395"/>
    </row>
    <row r="1815" ht="12">
      <c r="D1815" s="395"/>
    </row>
    <row r="1816" ht="12">
      <c r="D1816" s="395"/>
    </row>
    <row r="1817" ht="12">
      <c r="D1817" s="395"/>
    </row>
    <row r="1818" ht="12">
      <c r="D1818" s="395"/>
    </row>
    <row r="1819" ht="12">
      <c r="D1819" s="395"/>
    </row>
    <row r="1820" ht="12">
      <c r="D1820" s="395"/>
    </row>
    <row r="1821" ht="12">
      <c r="D1821" s="395"/>
    </row>
    <row r="1822" ht="12">
      <c r="D1822" s="395"/>
    </row>
    <row r="1823" ht="12">
      <c r="D1823" s="395"/>
    </row>
    <row r="1824" ht="12">
      <c r="D1824" s="395"/>
    </row>
    <row r="1825" ht="12">
      <c r="D1825" s="395"/>
    </row>
    <row r="1826" ht="12">
      <c r="D1826" s="395"/>
    </row>
    <row r="1827" ht="12">
      <c r="D1827" s="395"/>
    </row>
    <row r="1828" ht="12">
      <c r="D1828" s="395"/>
    </row>
    <row r="1829" ht="12">
      <c r="D1829" s="395"/>
    </row>
    <row r="1830" ht="12">
      <c r="D1830" s="395"/>
    </row>
    <row r="1831" ht="12">
      <c r="D1831" s="395"/>
    </row>
    <row r="1832" ht="12">
      <c r="D1832" s="395"/>
    </row>
    <row r="1833" ht="12">
      <c r="D1833" s="395"/>
    </row>
    <row r="1834" ht="12">
      <c r="D1834" s="395"/>
    </row>
    <row r="1835" ht="12">
      <c r="D1835" s="395"/>
    </row>
    <row r="1836" ht="12">
      <c r="D1836" s="395"/>
    </row>
    <row r="1837" ht="12">
      <c r="D1837" s="395"/>
    </row>
    <row r="1838" ht="12">
      <c r="D1838" s="395"/>
    </row>
    <row r="1839" ht="12">
      <c r="D1839" s="395"/>
    </row>
    <row r="1840" ht="12">
      <c r="D1840" s="395"/>
    </row>
    <row r="1841" ht="12">
      <c r="D1841" s="395"/>
    </row>
    <row r="1842" ht="12">
      <c r="D1842" s="395"/>
    </row>
    <row r="1843" ht="12">
      <c r="D1843" s="395"/>
    </row>
    <row r="1844" ht="12">
      <c r="D1844" s="395"/>
    </row>
    <row r="1845" ht="12">
      <c r="D1845" s="395"/>
    </row>
    <row r="1846" ht="12">
      <c r="D1846" s="395"/>
    </row>
    <row r="1847" ht="12">
      <c r="D1847" s="395"/>
    </row>
    <row r="1848" ht="12">
      <c r="D1848" s="395"/>
    </row>
    <row r="1849" ht="12">
      <c r="D1849" s="395"/>
    </row>
    <row r="1850" ht="12">
      <c r="D1850" s="395"/>
    </row>
    <row r="1851" ht="12">
      <c r="D1851" s="395"/>
    </row>
    <row r="1852" ht="12">
      <c r="D1852" s="395"/>
    </row>
    <row r="1853" ht="12">
      <c r="D1853" s="395"/>
    </row>
    <row r="1854" ht="12">
      <c r="D1854" s="395"/>
    </row>
    <row r="1855" ht="12">
      <c r="D1855" s="395"/>
    </row>
    <row r="1856" ht="12">
      <c r="D1856" s="395"/>
    </row>
    <row r="1857" ht="12">
      <c r="D1857" s="395"/>
    </row>
    <row r="1858" ht="12">
      <c r="D1858" s="395"/>
    </row>
    <row r="1859" ht="12">
      <c r="D1859" s="395"/>
    </row>
    <row r="1860" ht="12">
      <c r="D1860" s="395"/>
    </row>
    <row r="1861" ht="12">
      <c r="D1861" s="395"/>
    </row>
    <row r="1862" ht="12">
      <c r="D1862" s="395"/>
    </row>
    <row r="1863" ht="12">
      <c r="D1863" s="395"/>
    </row>
    <row r="1864" ht="12">
      <c r="D1864" s="395"/>
    </row>
    <row r="1865" ht="12">
      <c r="D1865" s="395"/>
    </row>
    <row r="1866" ht="12">
      <c r="D1866" s="395"/>
    </row>
    <row r="1867" ht="12">
      <c r="D1867" s="395"/>
    </row>
    <row r="1868" ht="12">
      <c r="D1868" s="395"/>
    </row>
    <row r="1869" ht="12">
      <c r="D1869" s="395"/>
    </row>
    <row r="1870" ht="12">
      <c r="D1870" s="395"/>
    </row>
    <row r="1871" ht="12">
      <c r="D1871" s="395"/>
    </row>
    <row r="1872" ht="12">
      <c r="D1872" s="395"/>
    </row>
    <row r="1873" ht="12">
      <c r="D1873" s="395"/>
    </row>
    <row r="1874" ht="12">
      <c r="D1874" s="395"/>
    </row>
    <row r="1875" ht="12">
      <c r="D1875" s="395"/>
    </row>
    <row r="1876" ht="12">
      <c r="D1876" s="395"/>
    </row>
    <row r="1877" ht="12">
      <c r="D1877" s="395"/>
    </row>
    <row r="1878" ht="12">
      <c r="D1878" s="395"/>
    </row>
    <row r="1879" ht="12">
      <c r="D1879" s="395"/>
    </row>
    <row r="1880" ht="12">
      <c r="D1880" s="395"/>
    </row>
    <row r="1881" ht="12">
      <c r="D1881" s="395"/>
    </row>
    <row r="1882" ht="12">
      <c r="D1882" s="395"/>
    </row>
    <row r="1883" ht="12">
      <c r="D1883" s="395"/>
    </row>
    <row r="1884" ht="12">
      <c r="D1884" s="395"/>
    </row>
    <row r="1885" ht="12">
      <c r="D1885" s="395"/>
    </row>
    <row r="1886" ht="12">
      <c r="D1886" s="395"/>
    </row>
    <row r="1887" ht="12">
      <c r="D1887" s="395"/>
    </row>
    <row r="1888" ht="12">
      <c r="D1888" s="395"/>
    </row>
    <row r="1889" ht="12">
      <c r="D1889" s="395"/>
    </row>
    <row r="1890" ht="12">
      <c r="D1890" s="395"/>
    </row>
    <row r="1891" ht="12">
      <c r="D1891" s="395"/>
    </row>
    <row r="1892" ht="12">
      <c r="D1892" s="395"/>
    </row>
    <row r="1893" ht="12">
      <c r="D1893" s="395"/>
    </row>
    <row r="1894" ht="12">
      <c r="D1894" s="395"/>
    </row>
    <row r="1895" ht="12">
      <c r="D1895" s="395"/>
    </row>
    <row r="1896" ht="12">
      <c r="D1896" s="395"/>
    </row>
    <row r="1897" ht="12">
      <c r="D1897" s="395"/>
    </row>
    <row r="1898" ht="12">
      <c r="D1898" s="395"/>
    </row>
    <row r="1899" ht="12">
      <c r="D1899" s="395"/>
    </row>
    <row r="1900" ht="12">
      <c r="D1900" s="395"/>
    </row>
    <row r="1901" ht="12">
      <c r="D1901" s="395"/>
    </row>
    <row r="1902" ht="12">
      <c r="D1902" s="395"/>
    </row>
    <row r="1903" ht="12">
      <c r="D1903" s="395"/>
    </row>
    <row r="1904" ht="12">
      <c r="D1904" s="395"/>
    </row>
    <row r="1905" ht="12">
      <c r="D1905" s="395"/>
    </row>
    <row r="1906" ht="12">
      <c r="D1906" s="395"/>
    </row>
    <row r="1907" ht="12">
      <c r="D1907" s="395"/>
    </row>
    <row r="1908" ht="12">
      <c r="D1908" s="395"/>
    </row>
    <row r="1909" ht="12">
      <c r="D1909" s="395"/>
    </row>
    <row r="1910" ht="12">
      <c r="D1910" s="395"/>
    </row>
    <row r="1911" ht="12">
      <c r="D1911" s="395"/>
    </row>
    <row r="1912" ht="12">
      <c r="D1912" s="395"/>
    </row>
    <row r="1913" ht="12">
      <c r="D1913" s="395"/>
    </row>
    <row r="1914" ht="12">
      <c r="D1914" s="395"/>
    </row>
    <row r="1915" ht="12">
      <c r="D1915" s="395"/>
    </row>
    <row r="1916" ht="12">
      <c r="D1916" s="395"/>
    </row>
    <row r="1917" ht="12">
      <c r="D1917" s="395"/>
    </row>
    <row r="1918" ht="12">
      <c r="D1918" s="395"/>
    </row>
    <row r="1919" ht="12">
      <c r="D1919" s="395"/>
    </row>
    <row r="1920" ht="12">
      <c r="D1920" s="395"/>
    </row>
    <row r="1921" ht="12">
      <c r="D1921" s="395"/>
    </row>
    <row r="1922" ht="12">
      <c r="D1922" s="395"/>
    </row>
    <row r="1923" ht="12">
      <c r="D1923" s="395"/>
    </row>
    <row r="1924" ht="12">
      <c r="D1924" s="395"/>
    </row>
    <row r="1925" ht="12">
      <c r="D1925" s="395"/>
    </row>
    <row r="1926" ht="12">
      <c r="D1926" s="395"/>
    </row>
    <row r="1927" ht="12">
      <c r="D1927" s="395"/>
    </row>
    <row r="1928" ht="12">
      <c r="D1928" s="395"/>
    </row>
    <row r="1929" ht="12">
      <c r="D1929" s="395"/>
    </row>
    <row r="1930" ht="12">
      <c r="D1930" s="395"/>
    </row>
    <row r="1931" ht="12">
      <c r="D1931" s="395"/>
    </row>
    <row r="1932" ht="12">
      <c r="D1932" s="395"/>
    </row>
    <row r="1933" ht="12">
      <c r="D1933" s="395"/>
    </row>
    <row r="1934" ht="12">
      <c r="D1934" s="395"/>
    </row>
    <row r="1935" ht="12">
      <c r="D1935" s="395"/>
    </row>
    <row r="1936" ht="12">
      <c r="D1936" s="395"/>
    </row>
    <row r="1937" ht="12">
      <c r="D1937" s="395"/>
    </row>
    <row r="1938" ht="12">
      <c r="D1938" s="395"/>
    </row>
    <row r="1939" ht="12">
      <c r="D1939" s="395"/>
    </row>
    <row r="1940" ht="12">
      <c r="D1940" s="395"/>
    </row>
    <row r="1941" ht="12">
      <c r="D1941" s="395"/>
    </row>
    <row r="1942" ht="12">
      <c r="D1942" s="395"/>
    </row>
    <row r="1943" ht="12">
      <c r="D1943" s="395"/>
    </row>
    <row r="1944" ht="12">
      <c r="D1944" s="395"/>
    </row>
    <row r="1945" ht="12">
      <c r="D1945" s="395"/>
    </row>
    <row r="1946" ht="12">
      <c r="D1946" s="395"/>
    </row>
    <row r="1947" ht="12">
      <c r="D1947" s="395"/>
    </row>
    <row r="1948" ht="12">
      <c r="D1948" s="395"/>
    </row>
    <row r="1949" ht="12">
      <c r="D1949" s="395"/>
    </row>
    <row r="1950" ht="12">
      <c r="D1950" s="395"/>
    </row>
    <row r="1951" ht="12">
      <c r="D1951" s="395"/>
    </row>
    <row r="1952" ht="12">
      <c r="D1952" s="395"/>
    </row>
    <row r="1953" ht="12">
      <c r="D1953" s="395"/>
    </row>
    <row r="1954" ht="12">
      <c r="D1954" s="395"/>
    </row>
    <row r="1955" ht="12">
      <c r="D1955" s="395"/>
    </row>
    <row r="1956" ht="12">
      <c r="D1956" s="395"/>
    </row>
    <row r="1957" ht="12">
      <c r="D1957" s="395"/>
    </row>
    <row r="1958" ht="12">
      <c r="D1958" s="395"/>
    </row>
    <row r="1959" ht="12">
      <c r="D1959" s="395"/>
    </row>
    <row r="1960" ht="12">
      <c r="D1960" s="395"/>
    </row>
    <row r="1961" ht="12">
      <c r="D1961" s="395"/>
    </row>
    <row r="1962" ht="12">
      <c r="D1962" s="395"/>
    </row>
    <row r="1963" ht="12">
      <c r="D1963" s="395"/>
    </row>
    <row r="1964" ht="12">
      <c r="D1964" s="395"/>
    </row>
    <row r="1965" ht="12">
      <c r="D1965" s="395"/>
    </row>
    <row r="1966" ht="12">
      <c r="D1966" s="395"/>
    </row>
    <row r="1967" ht="12">
      <c r="D1967" s="395"/>
    </row>
    <row r="1968" ht="12">
      <c r="D1968" s="395"/>
    </row>
    <row r="1969" ht="12">
      <c r="D1969" s="395"/>
    </row>
    <row r="1970" ht="12">
      <c r="D1970" s="395"/>
    </row>
    <row r="1971" ht="12">
      <c r="D1971" s="395"/>
    </row>
    <row r="1972" ht="12">
      <c r="D1972" s="395"/>
    </row>
    <row r="1973" ht="12">
      <c r="D1973" s="395"/>
    </row>
    <row r="1974" ht="12">
      <c r="D1974" s="395"/>
    </row>
    <row r="1975" ht="12">
      <c r="D1975" s="395"/>
    </row>
    <row r="1976" ht="12">
      <c r="D1976" s="395"/>
    </row>
    <row r="1977" ht="12">
      <c r="D1977" s="395"/>
    </row>
    <row r="1978" ht="12">
      <c r="D1978" s="395"/>
    </row>
    <row r="1979" ht="12">
      <c r="D1979" s="395"/>
    </row>
    <row r="1980" ht="12">
      <c r="D1980" s="395"/>
    </row>
    <row r="1981" ht="12">
      <c r="D1981" s="395"/>
    </row>
    <row r="1982" ht="12">
      <c r="D1982" s="395"/>
    </row>
    <row r="1983" ht="12">
      <c r="D1983" s="395"/>
    </row>
    <row r="1984" ht="12">
      <c r="D1984" s="395"/>
    </row>
    <row r="1985" ht="12">
      <c r="D1985" s="395"/>
    </row>
    <row r="1986" ht="12">
      <c r="D1986" s="395"/>
    </row>
    <row r="1987" ht="12">
      <c r="D1987" s="395"/>
    </row>
    <row r="1988" ht="12">
      <c r="D1988" s="395"/>
    </row>
    <row r="1989" ht="12">
      <c r="D1989" s="395"/>
    </row>
    <row r="1990" ht="12">
      <c r="D1990" s="395"/>
    </row>
    <row r="1991" ht="12">
      <c r="D1991" s="395"/>
    </row>
    <row r="1992" ht="12">
      <c r="D1992" s="395"/>
    </row>
    <row r="1993" ht="12">
      <c r="D1993" s="395"/>
    </row>
    <row r="1994" ht="12">
      <c r="D1994" s="395"/>
    </row>
    <row r="1995" ht="12">
      <c r="D1995" s="395"/>
    </row>
    <row r="1996" ht="12">
      <c r="D1996" s="395"/>
    </row>
    <row r="1997" ht="12">
      <c r="D1997" s="395"/>
    </row>
    <row r="1998" ht="12">
      <c r="D1998" s="395"/>
    </row>
    <row r="1999" ht="12">
      <c r="D1999" s="395"/>
    </row>
    <row r="2000" ht="12">
      <c r="D2000" s="395"/>
    </row>
    <row r="2001" ht="12">
      <c r="D2001" s="395"/>
    </row>
    <row r="2002" ht="12">
      <c r="D2002" s="395"/>
    </row>
    <row r="2003" ht="12">
      <c r="D2003" s="395"/>
    </row>
    <row r="2004" ht="12">
      <c r="D2004" s="395"/>
    </row>
    <row r="2005" ht="12">
      <c r="D2005" s="395"/>
    </row>
    <row r="2006" ht="12">
      <c r="D2006" s="395"/>
    </row>
    <row r="2007" ht="12">
      <c r="D2007" s="395"/>
    </row>
    <row r="2008" ht="12">
      <c r="D2008" s="395"/>
    </row>
    <row r="2009" ht="12">
      <c r="D2009" s="395"/>
    </row>
    <row r="2010" ht="12">
      <c r="D2010" s="395"/>
    </row>
    <row r="2011" ht="12">
      <c r="D2011" s="395"/>
    </row>
    <row r="2012" ht="12">
      <c r="D2012" s="395"/>
    </row>
    <row r="2013" ht="12">
      <c r="D2013" s="395"/>
    </row>
    <row r="2014" ht="12">
      <c r="D2014" s="395"/>
    </row>
    <row r="2015" ht="12">
      <c r="D2015" s="395"/>
    </row>
    <row r="2016" ht="12">
      <c r="D2016" s="395"/>
    </row>
    <row r="2017" ht="12">
      <c r="D2017" s="395"/>
    </row>
    <row r="2018" ht="12">
      <c r="D2018" s="395"/>
    </row>
    <row r="2019" ht="12">
      <c r="D2019" s="395"/>
    </row>
    <row r="2020" ht="12">
      <c r="D2020" s="395"/>
    </row>
    <row r="2021" ht="12">
      <c r="D2021" s="395"/>
    </row>
    <row r="2022" ht="12">
      <c r="D2022" s="395"/>
    </row>
    <row r="2023" ht="12">
      <c r="D2023" s="395"/>
    </row>
    <row r="2024" ht="12">
      <c r="D2024" s="395"/>
    </row>
    <row r="2025" ht="12">
      <c r="D2025" s="395"/>
    </row>
    <row r="2026" ht="12">
      <c r="D2026" s="395"/>
    </row>
    <row r="2027" ht="12">
      <c r="D2027" s="395"/>
    </row>
    <row r="2028" ht="12">
      <c r="D2028" s="395"/>
    </row>
    <row r="2029" ht="12">
      <c r="D2029" s="395"/>
    </row>
    <row r="2030" ht="12">
      <c r="D2030" s="395"/>
    </row>
    <row r="2031" ht="12">
      <c r="D2031" s="395"/>
    </row>
    <row r="2032" ht="12">
      <c r="D2032" s="395"/>
    </row>
    <row r="2033" ht="12">
      <c r="D2033" s="395"/>
    </row>
    <row r="2034" ht="12">
      <c r="D2034" s="395"/>
    </row>
    <row r="2035" ht="12">
      <c r="D2035" s="395"/>
    </row>
    <row r="2036" ht="12">
      <c r="D2036" s="395"/>
    </row>
    <row r="2037" ht="12">
      <c r="D2037" s="395"/>
    </row>
    <row r="2038" ht="12">
      <c r="D2038" s="395"/>
    </row>
    <row r="2039" ht="12">
      <c r="D2039" s="395"/>
    </row>
    <row r="2040" ht="12">
      <c r="D2040" s="395"/>
    </row>
    <row r="2041" ht="12">
      <c r="D2041" s="395"/>
    </row>
    <row r="2042" ht="12">
      <c r="D2042" s="395"/>
    </row>
    <row r="2043" ht="12">
      <c r="D2043" s="395"/>
    </row>
    <row r="2044" ht="12">
      <c r="D2044" s="395"/>
    </row>
    <row r="2045" ht="12">
      <c r="D2045" s="395"/>
    </row>
    <row r="2046" ht="12">
      <c r="D2046" s="395"/>
    </row>
    <row r="2047" ht="12">
      <c r="D2047" s="395"/>
    </row>
    <row r="2048" ht="12">
      <c r="D2048" s="395"/>
    </row>
    <row r="2049" ht="12">
      <c r="D2049" s="395"/>
    </row>
    <row r="2050" ht="12">
      <c r="D2050" s="395"/>
    </row>
    <row r="2051" ht="12">
      <c r="D2051" s="395"/>
    </row>
    <row r="2052" ht="12">
      <c r="D2052" s="395"/>
    </row>
    <row r="2053" ht="12">
      <c r="D2053" s="395"/>
    </row>
    <row r="2054" ht="12">
      <c r="D2054" s="395"/>
    </row>
    <row r="2055" ht="12">
      <c r="D2055" s="395"/>
    </row>
    <row r="2056" ht="12">
      <c r="D2056" s="395"/>
    </row>
    <row r="2057" ht="12">
      <c r="D2057" s="395"/>
    </row>
    <row r="2058" ht="12">
      <c r="D2058" s="395"/>
    </row>
    <row r="2059" ht="12">
      <c r="D2059" s="395"/>
    </row>
    <row r="2060" ht="12">
      <c r="D2060" s="395"/>
    </row>
    <row r="2061" ht="12">
      <c r="D2061" s="395"/>
    </row>
    <row r="2062" ht="12">
      <c r="D2062" s="395"/>
    </row>
    <row r="2063" ht="12">
      <c r="D2063" s="395"/>
    </row>
    <row r="2064" ht="12">
      <c r="D2064" s="395"/>
    </row>
    <row r="2065" ht="12">
      <c r="D2065" s="395"/>
    </row>
    <row r="2066" ht="12">
      <c r="D2066" s="395"/>
    </row>
    <row r="2067" ht="12">
      <c r="D2067" s="395"/>
    </row>
    <row r="2068" ht="12">
      <c r="D2068" s="395"/>
    </row>
    <row r="2069" ht="12">
      <c r="D2069" s="395"/>
    </row>
    <row r="2070" ht="12">
      <c r="D2070" s="395"/>
    </row>
    <row r="2071" ht="12">
      <c r="D2071" s="395"/>
    </row>
    <row r="2072" ht="12">
      <c r="D2072" s="395"/>
    </row>
    <row r="2073" ht="12">
      <c r="D2073" s="395"/>
    </row>
    <row r="2074" ht="12">
      <c r="D2074" s="395"/>
    </row>
    <row r="2075" ht="12">
      <c r="D2075" s="395"/>
    </row>
    <row r="2076" ht="12">
      <c r="D2076" s="395"/>
    </row>
    <row r="2077" ht="12">
      <c r="D2077" s="395"/>
    </row>
    <row r="2078" ht="12">
      <c r="D2078" s="395"/>
    </row>
    <row r="2079" ht="12">
      <c r="D2079" s="395"/>
    </row>
    <row r="2080" ht="12">
      <c r="D2080" s="395"/>
    </row>
    <row r="2081" ht="12">
      <c r="D2081" s="395"/>
    </row>
    <row r="2082" ht="12">
      <c r="D2082" s="395"/>
    </row>
    <row r="2083" ht="12">
      <c r="D2083" s="395"/>
    </row>
    <row r="2084" ht="12">
      <c r="D2084" s="395"/>
    </row>
    <row r="2085" ht="12">
      <c r="D2085" s="395"/>
    </row>
    <row r="2086" ht="12">
      <c r="D2086" s="395"/>
    </row>
    <row r="2087" ht="12">
      <c r="D2087" s="395"/>
    </row>
    <row r="2088" ht="12">
      <c r="D2088" s="395"/>
    </row>
    <row r="2089" ht="12">
      <c r="D2089" s="395"/>
    </row>
    <row r="2090" ht="12">
      <c r="D2090" s="395"/>
    </row>
    <row r="2091" ht="12">
      <c r="D2091" s="395"/>
    </row>
    <row r="2092" ht="12">
      <c r="D2092" s="395"/>
    </row>
    <row r="2093" ht="12">
      <c r="D2093" s="395"/>
    </row>
    <row r="2094" ht="12">
      <c r="D2094" s="395"/>
    </row>
    <row r="2095" ht="12">
      <c r="D2095" s="395"/>
    </row>
    <row r="2096" ht="12">
      <c r="D2096" s="395"/>
    </row>
    <row r="2097" ht="12">
      <c r="D2097" s="395"/>
    </row>
    <row r="2098" ht="12">
      <c r="D2098" s="395"/>
    </row>
    <row r="2099" ht="12">
      <c r="D2099" s="395"/>
    </row>
    <row r="2100" ht="12">
      <c r="D2100" s="395"/>
    </row>
    <row r="2101" ht="12">
      <c r="D2101" s="395"/>
    </row>
    <row r="2102" ht="12">
      <c r="D2102" s="395"/>
    </row>
    <row r="2103" ht="12">
      <c r="D2103" s="395"/>
    </row>
    <row r="2104" ht="12">
      <c r="D2104" s="395"/>
    </row>
    <row r="2105" ht="12">
      <c r="D2105" s="395"/>
    </row>
    <row r="2106" ht="12">
      <c r="D2106" s="395"/>
    </row>
    <row r="2107" ht="12">
      <c r="D2107" s="395"/>
    </row>
    <row r="2108" ht="12">
      <c r="D2108" s="395"/>
    </row>
    <row r="2109" ht="12">
      <c r="D2109" s="395"/>
    </row>
    <row r="2110" ht="12">
      <c r="D2110" s="395"/>
    </row>
    <row r="2111" ht="12">
      <c r="D2111" s="395"/>
    </row>
    <row r="2112" ht="12">
      <c r="D2112" s="395"/>
    </row>
    <row r="2113" ht="12">
      <c r="D2113" s="395"/>
    </row>
    <row r="2114" ht="12">
      <c r="D2114" s="395"/>
    </row>
    <row r="2115" ht="12">
      <c r="D2115" s="395"/>
    </row>
    <row r="2116" ht="12">
      <c r="D2116" s="395"/>
    </row>
    <row r="2117" ht="12">
      <c r="D2117" s="395"/>
    </row>
    <row r="2118" ht="12">
      <c r="D2118" s="395"/>
    </row>
    <row r="2119" ht="12">
      <c r="D2119" s="395"/>
    </row>
    <row r="2120" ht="12">
      <c r="D2120" s="395"/>
    </row>
    <row r="2121" ht="12">
      <c r="D2121" s="395"/>
    </row>
    <row r="2122" ht="12">
      <c r="D2122" s="395"/>
    </row>
    <row r="2123" ht="12">
      <c r="D2123" s="395"/>
    </row>
    <row r="2124" ht="12">
      <c r="D2124" s="395"/>
    </row>
    <row r="2125" ht="12">
      <c r="D2125" s="395"/>
    </row>
    <row r="2126" ht="12">
      <c r="D2126" s="395"/>
    </row>
    <row r="2127" ht="12">
      <c r="D2127" s="395"/>
    </row>
    <row r="2128" ht="12">
      <c r="D2128" s="395"/>
    </row>
    <row r="2129" ht="12">
      <c r="D2129" s="395"/>
    </row>
    <row r="2130" ht="12">
      <c r="D2130" s="395"/>
    </row>
    <row r="2131" ht="12">
      <c r="D2131" s="395"/>
    </row>
    <row r="2132" ht="12">
      <c r="D2132" s="395"/>
    </row>
    <row r="2133" ht="12">
      <c r="D2133" s="395"/>
    </row>
    <row r="2134" ht="12">
      <c r="D2134" s="395"/>
    </row>
    <row r="2135" ht="12">
      <c r="D2135" s="395"/>
    </row>
    <row r="2136" ht="12">
      <c r="D2136" s="395"/>
    </row>
    <row r="2137" ht="12">
      <c r="D2137" s="395"/>
    </row>
    <row r="2138" ht="12">
      <c r="D2138" s="395"/>
    </row>
    <row r="2139" ht="12">
      <c r="D2139" s="395"/>
    </row>
    <row r="2140" ht="12">
      <c r="D2140" s="395"/>
    </row>
    <row r="2141" ht="12">
      <c r="D2141" s="395"/>
    </row>
    <row r="2142" ht="12">
      <c r="D2142" s="395"/>
    </row>
    <row r="2143" ht="12">
      <c r="D2143" s="395"/>
    </row>
    <row r="2144" ht="12">
      <c r="D2144" s="395"/>
    </row>
    <row r="2145" ht="12">
      <c r="D2145" s="395"/>
    </row>
    <row r="2146" ht="12">
      <c r="D2146" s="395"/>
    </row>
    <row r="2147" ht="12">
      <c r="D2147" s="395"/>
    </row>
    <row r="2148" ht="12">
      <c r="D2148" s="395"/>
    </row>
    <row r="2149" ht="12">
      <c r="D2149" s="395"/>
    </row>
    <row r="2150" ht="12">
      <c r="D2150" s="395"/>
    </row>
    <row r="2151" ht="12">
      <c r="D2151" s="395"/>
    </row>
    <row r="2152" ht="12">
      <c r="D2152" s="395"/>
    </row>
    <row r="2153" ht="12">
      <c r="D2153" s="395"/>
    </row>
    <row r="2154" ht="12">
      <c r="D2154" s="395"/>
    </row>
    <row r="2155" ht="12">
      <c r="D2155" s="395"/>
    </row>
    <row r="2156" ht="12">
      <c r="D2156" s="395"/>
    </row>
    <row r="2157" ht="12">
      <c r="D2157" s="395"/>
    </row>
    <row r="2158" ht="12">
      <c r="D2158" s="395"/>
    </row>
    <row r="2159" ht="12">
      <c r="D2159" s="395"/>
    </row>
    <row r="2160" ht="12">
      <c r="D2160" s="395"/>
    </row>
    <row r="2161" ht="12">
      <c r="D2161" s="395"/>
    </row>
    <row r="2162" ht="12">
      <c r="D2162" s="395"/>
    </row>
    <row r="2163" ht="12">
      <c r="D2163" s="395"/>
    </row>
    <row r="2164" ht="12">
      <c r="D2164" s="395"/>
    </row>
    <row r="2165" ht="12">
      <c r="D2165" s="395"/>
    </row>
    <row r="2166" ht="12">
      <c r="D2166" s="395"/>
    </row>
    <row r="2167" ht="12">
      <c r="D2167" s="395"/>
    </row>
    <row r="2168" ht="12">
      <c r="D2168" s="395"/>
    </row>
    <row r="2169" ht="12">
      <c r="D2169" s="395"/>
    </row>
    <row r="2170" ht="12">
      <c r="D2170" s="395"/>
    </row>
    <row r="2171" ht="12">
      <c r="D2171" s="395"/>
    </row>
    <row r="2172" ht="12">
      <c r="D2172" s="395"/>
    </row>
    <row r="2173" ht="12">
      <c r="D2173" s="395"/>
    </row>
    <row r="2174" ht="12">
      <c r="D2174" s="395"/>
    </row>
    <row r="2175" ht="12">
      <c r="D2175" s="395"/>
    </row>
    <row r="2176" ht="12">
      <c r="D2176" s="395"/>
    </row>
    <row r="2177" ht="12">
      <c r="D2177" s="395"/>
    </row>
    <row r="2178" ht="12">
      <c r="D2178" s="395"/>
    </row>
    <row r="2179" ht="12">
      <c r="D2179" s="395"/>
    </row>
    <row r="2180" ht="12">
      <c r="D2180" s="395"/>
    </row>
    <row r="2181" ht="12">
      <c r="D2181" s="395"/>
    </row>
    <row r="2182" ht="12">
      <c r="D2182" s="395"/>
    </row>
    <row r="2183" ht="12">
      <c r="D2183" s="395"/>
    </row>
    <row r="2184" ht="12">
      <c r="D2184" s="395"/>
    </row>
    <row r="2185" ht="12">
      <c r="D2185" s="395"/>
    </row>
    <row r="2186" ht="12">
      <c r="D2186" s="395"/>
    </row>
    <row r="2187" ht="12">
      <c r="D2187" s="395"/>
    </row>
    <row r="2188" ht="12">
      <c r="D2188" s="395"/>
    </row>
    <row r="2189" ht="12">
      <c r="D2189" s="395"/>
    </row>
    <row r="2190" ht="12">
      <c r="D2190" s="395"/>
    </row>
    <row r="2191" ht="12">
      <c r="D2191" s="395"/>
    </row>
    <row r="2192" ht="12">
      <c r="D2192" s="395"/>
    </row>
    <row r="2193" ht="12">
      <c r="D2193" s="395"/>
    </row>
    <row r="2194" ht="12">
      <c r="D2194" s="395"/>
    </row>
    <row r="2195" ht="12">
      <c r="D2195" s="395"/>
    </row>
    <row r="2196" ht="12">
      <c r="D2196" s="395"/>
    </row>
    <row r="2197" ht="12">
      <c r="D2197" s="395"/>
    </row>
    <row r="2198" ht="12">
      <c r="D2198" s="395"/>
    </row>
    <row r="2199" ht="12">
      <c r="D2199" s="395"/>
    </row>
    <row r="2200" ht="12">
      <c r="D2200" s="395"/>
    </row>
    <row r="2201" ht="12">
      <c r="D2201" s="395"/>
    </row>
    <row r="2202" ht="12">
      <c r="D2202" s="395"/>
    </row>
    <row r="2203" ht="12">
      <c r="D2203" s="395"/>
    </row>
    <row r="2204" ht="12">
      <c r="D2204" s="395"/>
    </row>
    <row r="2205" ht="12">
      <c r="D2205" s="395"/>
    </row>
    <row r="2206" ht="12">
      <c r="D2206" s="395"/>
    </row>
    <row r="2207" ht="12">
      <c r="D2207" s="395"/>
    </row>
    <row r="2208" ht="12">
      <c r="D2208" s="395"/>
    </row>
    <row r="2209" ht="12">
      <c r="D2209" s="395"/>
    </row>
    <row r="2210" ht="12">
      <c r="D2210" s="395"/>
    </row>
    <row r="2211" ht="12">
      <c r="D2211" s="395"/>
    </row>
    <row r="2212" ht="12">
      <c r="D2212" s="395"/>
    </row>
    <row r="2213" ht="12">
      <c r="D2213" s="395"/>
    </row>
    <row r="2214" ht="12">
      <c r="D2214" s="395"/>
    </row>
    <row r="2215" ht="12">
      <c r="D2215" s="395"/>
    </row>
    <row r="2216" ht="12">
      <c r="D2216" s="395"/>
    </row>
    <row r="2217" ht="12">
      <c r="D2217" s="395"/>
    </row>
    <row r="2218" ht="12">
      <c r="D2218" s="395"/>
    </row>
    <row r="2219" ht="12">
      <c r="D2219" s="395"/>
    </row>
    <row r="2220" ht="12">
      <c r="D2220" s="395"/>
    </row>
    <row r="2221" ht="12">
      <c r="D2221" s="395"/>
    </row>
    <row r="2222" ht="12">
      <c r="D2222" s="395"/>
    </row>
    <row r="2223" ht="12">
      <c r="D2223" s="395"/>
    </row>
    <row r="2224" ht="12">
      <c r="D2224" s="395"/>
    </row>
    <row r="2225" ht="12">
      <c r="D2225" s="395"/>
    </row>
    <row r="2226" ht="12">
      <c r="D2226" s="395"/>
    </row>
    <row r="2227" ht="12">
      <c r="D2227" s="395"/>
    </row>
    <row r="2228" ht="12">
      <c r="D2228" s="395"/>
    </row>
    <row r="2229" ht="12">
      <c r="D2229" s="395"/>
    </row>
    <row r="2230" ht="12">
      <c r="D2230" s="395"/>
    </row>
    <row r="2231" ht="12">
      <c r="D2231" s="395"/>
    </row>
    <row r="2232" ht="12">
      <c r="D2232" s="395"/>
    </row>
    <row r="2233" ht="12">
      <c r="D2233" s="395"/>
    </row>
    <row r="2234" ht="12">
      <c r="D2234" s="395"/>
    </row>
    <row r="2235" ht="12">
      <c r="D2235" s="395"/>
    </row>
    <row r="2236" ht="12">
      <c r="D2236" s="395"/>
    </row>
    <row r="2237" ht="12">
      <c r="D2237" s="395"/>
    </row>
    <row r="2238" ht="12">
      <c r="D2238" s="395"/>
    </row>
    <row r="2239" ht="12">
      <c r="D2239" s="395"/>
    </row>
    <row r="2240" ht="12">
      <c r="D2240" s="395"/>
    </row>
    <row r="2241" ht="12">
      <c r="D2241" s="395"/>
    </row>
    <row r="2242" ht="12">
      <c r="D2242" s="395"/>
    </row>
    <row r="2243" ht="12">
      <c r="D2243" s="395"/>
    </row>
    <row r="2244" ht="12">
      <c r="D2244" s="395"/>
    </row>
    <row r="2245" ht="12">
      <c r="D2245" s="395"/>
    </row>
    <row r="2246" ht="12">
      <c r="D2246" s="395"/>
    </row>
    <row r="2247" ht="12">
      <c r="D2247" s="395"/>
    </row>
    <row r="2248" ht="12">
      <c r="D2248" s="395"/>
    </row>
    <row r="2249" ht="12">
      <c r="D2249" s="395"/>
    </row>
    <row r="2250" ht="12">
      <c r="D2250" s="395"/>
    </row>
    <row r="2251" ht="12">
      <c r="D2251" s="395"/>
    </row>
    <row r="2252" ht="12">
      <c r="D2252" s="395"/>
    </row>
    <row r="2253" ht="12">
      <c r="D2253" s="395"/>
    </row>
    <row r="2254" ht="12">
      <c r="D2254" s="395"/>
    </row>
    <row r="2255" ht="12">
      <c r="D2255" s="395"/>
    </row>
    <row r="2256" ht="12">
      <c r="D2256" s="395"/>
    </row>
    <row r="2257" ht="12">
      <c r="D2257" s="395"/>
    </row>
    <row r="2258" ht="12">
      <c r="D2258" s="395"/>
    </row>
    <row r="2259" ht="12">
      <c r="D2259" s="395"/>
    </row>
    <row r="2260" ht="12">
      <c r="D2260" s="395"/>
    </row>
    <row r="2261" ht="12">
      <c r="D2261" s="395"/>
    </row>
    <row r="2262" ht="12">
      <c r="D2262" s="395"/>
    </row>
    <row r="2263" ht="12">
      <c r="D2263" s="395"/>
    </row>
    <row r="2264" ht="12">
      <c r="D2264" s="395"/>
    </row>
    <row r="2265" ht="12">
      <c r="D2265" s="395"/>
    </row>
    <row r="2266" ht="12">
      <c r="D2266" s="395"/>
    </row>
    <row r="2267" ht="12">
      <c r="D2267" s="395"/>
    </row>
    <row r="2268" ht="12">
      <c r="D2268" s="395"/>
    </row>
    <row r="2269" ht="12">
      <c r="D2269" s="395"/>
    </row>
    <row r="2270" ht="12">
      <c r="D2270" s="395"/>
    </row>
    <row r="2271" ht="12">
      <c r="D2271" s="395"/>
    </row>
    <row r="2272" ht="12">
      <c r="D2272" s="395"/>
    </row>
    <row r="2273" ht="12">
      <c r="D2273" s="395"/>
    </row>
    <row r="2274" ht="12">
      <c r="D2274" s="395"/>
    </row>
    <row r="2275" ht="12">
      <c r="D2275" s="395"/>
    </row>
    <row r="2276" ht="12">
      <c r="D2276" s="395"/>
    </row>
    <row r="2277" ht="12">
      <c r="D2277" s="395"/>
    </row>
    <row r="2278" ht="12">
      <c r="D2278" s="395"/>
    </row>
    <row r="2279" ht="12">
      <c r="D2279" s="395"/>
    </row>
    <row r="2280" ht="12">
      <c r="D2280" s="395"/>
    </row>
    <row r="2281" ht="12">
      <c r="D2281" s="395"/>
    </row>
    <row r="2282" ht="12">
      <c r="D2282" s="395"/>
    </row>
    <row r="2283" ht="12">
      <c r="D2283" s="395"/>
    </row>
    <row r="2284" ht="12">
      <c r="D2284" s="395"/>
    </row>
    <row r="2285" ht="12">
      <c r="D2285" s="395"/>
    </row>
    <row r="2286" ht="12">
      <c r="D2286" s="395"/>
    </row>
    <row r="2287" ht="12">
      <c r="D2287" s="395"/>
    </row>
    <row r="2288" ht="12">
      <c r="D2288" s="395"/>
    </row>
    <row r="2289" ht="12">
      <c r="D2289" s="395"/>
    </row>
    <row r="2290" ht="12">
      <c r="D2290" s="395"/>
    </row>
    <row r="2291" ht="12">
      <c r="D2291" s="395"/>
    </row>
    <row r="2292" ht="12">
      <c r="D2292" s="395"/>
    </row>
    <row r="2293" ht="12">
      <c r="D2293" s="395"/>
    </row>
    <row r="2294" ht="12">
      <c r="D2294" s="395"/>
    </row>
    <row r="2295" ht="12">
      <c r="D2295" s="395"/>
    </row>
    <row r="2296" ht="12">
      <c r="D2296" s="395"/>
    </row>
    <row r="2297" ht="12">
      <c r="D2297" s="395"/>
    </row>
    <row r="2298" ht="12">
      <c r="D2298" s="395"/>
    </row>
    <row r="2299" ht="12">
      <c r="D2299" s="395"/>
    </row>
    <row r="2300" ht="12">
      <c r="D2300" s="395"/>
    </row>
    <row r="2301" ht="12">
      <c r="D2301" s="395"/>
    </row>
    <row r="2302" ht="12">
      <c r="D2302" s="395"/>
    </row>
    <row r="2303" ht="12">
      <c r="D2303" s="395"/>
    </row>
    <row r="2304" ht="12">
      <c r="D2304" s="395"/>
    </row>
    <row r="2305" ht="12">
      <c r="D2305" s="395"/>
    </row>
    <row r="2306" ht="12">
      <c r="D2306" s="395"/>
    </row>
    <row r="2307" ht="12">
      <c r="D2307" s="395"/>
    </row>
    <row r="2308" ht="12">
      <c r="D2308" s="395"/>
    </row>
    <row r="2309" ht="12">
      <c r="D2309" s="395"/>
    </row>
    <row r="2310" ht="12">
      <c r="D2310" s="395"/>
    </row>
    <row r="2311" ht="12">
      <c r="D2311" s="395"/>
    </row>
    <row r="2312" ht="12">
      <c r="D2312" s="395"/>
    </row>
    <row r="2313" ht="12">
      <c r="D2313" s="395"/>
    </row>
    <row r="2314" ht="12">
      <c r="D2314" s="395"/>
    </row>
    <row r="2315" ht="12">
      <c r="D2315" s="395"/>
    </row>
    <row r="2316" ht="12">
      <c r="D2316" s="395"/>
    </row>
    <row r="2317" ht="12">
      <c r="D2317" s="395"/>
    </row>
    <row r="2318" ht="12">
      <c r="D2318" s="395"/>
    </row>
    <row r="2319" ht="12">
      <c r="D2319" s="395"/>
    </row>
    <row r="2320" ht="12">
      <c r="D2320" s="395"/>
    </row>
    <row r="2321" ht="12">
      <c r="D2321" s="395"/>
    </row>
    <row r="2322" ht="12">
      <c r="D2322" s="395"/>
    </row>
    <row r="2323" ht="12">
      <c r="D2323" s="395"/>
    </row>
    <row r="2324" ht="12">
      <c r="D2324" s="395"/>
    </row>
    <row r="2325" ht="12">
      <c r="D2325" s="395"/>
    </row>
    <row r="2326" ht="12">
      <c r="D2326" s="395"/>
    </row>
    <row r="2327" ht="12">
      <c r="D2327" s="395"/>
    </row>
    <row r="2328" ht="12">
      <c r="D2328" s="395"/>
    </row>
    <row r="2329" ht="12">
      <c r="D2329" s="395"/>
    </row>
    <row r="2330" ht="12">
      <c r="D2330" s="395"/>
    </row>
    <row r="2331" ht="12">
      <c r="D2331" s="395"/>
    </row>
    <row r="2332" ht="12">
      <c r="D2332" s="395"/>
    </row>
    <row r="2333" ht="12">
      <c r="D2333" s="395"/>
    </row>
    <row r="2334" ht="12">
      <c r="D2334" s="395"/>
    </row>
    <row r="2335" ht="12">
      <c r="D2335" s="395"/>
    </row>
    <row r="2336" ht="12">
      <c r="D2336" s="395"/>
    </row>
    <row r="2337" ht="12">
      <c r="D2337" s="395"/>
    </row>
    <row r="2338" ht="12">
      <c r="D2338" s="395"/>
    </row>
    <row r="2339" ht="12">
      <c r="D2339" s="395"/>
    </row>
    <row r="2340" ht="12">
      <c r="D2340" s="395"/>
    </row>
    <row r="2341" ht="12">
      <c r="D2341" s="395"/>
    </row>
    <row r="2342" ht="12">
      <c r="D2342" s="395"/>
    </row>
    <row r="2343" ht="12">
      <c r="D2343" s="395"/>
    </row>
    <row r="2344" ht="12">
      <c r="D2344" s="395"/>
    </row>
    <row r="2345" ht="12">
      <c r="D2345" s="395"/>
    </row>
    <row r="2346" ht="12">
      <c r="D2346" s="395"/>
    </row>
    <row r="2347" ht="12">
      <c r="D2347" s="395"/>
    </row>
    <row r="2348" ht="12">
      <c r="D2348" s="395"/>
    </row>
    <row r="2349" ht="12">
      <c r="D2349" s="395"/>
    </row>
    <row r="2350" ht="12">
      <c r="D2350" s="395"/>
    </row>
    <row r="2351" ht="12">
      <c r="D2351" s="395"/>
    </row>
    <row r="2352" ht="12">
      <c r="D2352" s="395"/>
    </row>
    <row r="2353" ht="12">
      <c r="D2353" s="395"/>
    </row>
    <row r="2354" ht="12">
      <c r="D2354" s="395"/>
    </row>
    <row r="2355" ht="12">
      <c r="D2355" s="395"/>
    </row>
    <row r="2356" ht="12">
      <c r="D2356" s="395"/>
    </row>
    <row r="2357" ht="12">
      <c r="D2357" s="395"/>
    </row>
    <row r="2358" ht="12">
      <c r="D2358" s="395"/>
    </row>
    <row r="2359" ht="12">
      <c r="D2359" s="395"/>
    </row>
    <row r="2360" ht="12">
      <c r="D2360" s="395"/>
    </row>
    <row r="2361" ht="12">
      <c r="D2361" s="395"/>
    </row>
    <row r="2362" ht="12">
      <c r="D2362" s="395"/>
    </row>
    <row r="2363" ht="12">
      <c r="D2363" s="395"/>
    </row>
    <row r="2364" ht="12">
      <c r="D2364" s="395"/>
    </row>
    <row r="2365" ht="12">
      <c r="D2365" s="395"/>
    </row>
    <row r="2366" ht="12">
      <c r="D2366" s="395"/>
    </row>
    <row r="2367" ht="12">
      <c r="D2367" s="395"/>
    </row>
    <row r="2368" ht="12">
      <c r="D2368" s="395"/>
    </row>
    <row r="2369" ht="12">
      <c r="D2369" s="395"/>
    </row>
    <row r="2370" ht="12">
      <c r="D2370" s="395"/>
    </row>
    <row r="2371" ht="12">
      <c r="D2371" s="395"/>
    </row>
    <row r="2372" ht="12">
      <c r="D2372" s="395"/>
    </row>
    <row r="2373" ht="12">
      <c r="D2373" s="395"/>
    </row>
    <row r="2374" ht="12">
      <c r="D2374" s="395"/>
    </row>
    <row r="2375" ht="12">
      <c r="D2375" s="395"/>
    </row>
    <row r="2376" ht="12">
      <c r="D2376" s="395"/>
    </row>
    <row r="2377" ht="12">
      <c r="D2377" s="395"/>
    </row>
    <row r="2378" ht="12">
      <c r="D2378" s="395"/>
    </row>
    <row r="2379" ht="12">
      <c r="D2379" s="395"/>
    </row>
    <row r="2380" ht="12">
      <c r="D2380" s="395"/>
    </row>
    <row r="2381" ht="12">
      <c r="D2381" s="395"/>
    </row>
    <row r="2382" ht="12">
      <c r="D2382" s="395"/>
    </row>
    <row r="2383" ht="12">
      <c r="D2383" s="395"/>
    </row>
    <row r="2384" ht="12">
      <c r="D2384" s="395"/>
    </row>
    <row r="2385" ht="12">
      <c r="D2385" s="395"/>
    </row>
    <row r="2386" ht="12">
      <c r="D2386" s="395"/>
    </row>
    <row r="2387" ht="12">
      <c r="D2387" s="395"/>
    </row>
    <row r="2388" ht="12">
      <c r="D2388" s="395"/>
    </row>
    <row r="2389" ht="12">
      <c r="D2389" s="395"/>
    </row>
    <row r="2390" ht="12">
      <c r="D2390" s="395"/>
    </row>
    <row r="2391" ht="12">
      <c r="D2391" s="395"/>
    </row>
    <row r="2392" ht="12">
      <c r="D2392" s="395"/>
    </row>
    <row r="2393" ht="12">
      <c r="D2393" s="395"/>
    </row>
    <row r="2394" ht="12">
      <c r="D2394" s="395"/>
    </row>
    <row r="2395" ht="12">
      <c r="D2395" s="395"/>
    </row>
    <row r="2396" ht="12">
      <c r="D2396" s="395"/>
    </row>
    <row r="2397" ht="12">
      <c r="D2397" s="395"/>
    </row>
    <row r="2398" ht="12">
      <c r="D2398" s="395"/>
    </row>
    <row r="2399" ht="12">
      <c r="D2399" s="395"/>
    </row>
    <row r="2400" ht="12">
      <c r="D2400" s="395"/>
    </row>
    <row r="2401" ht="12">
      <c r="D2401" s="395"/>
    </row>
    <row r="2402" ht="12">
      <c r="D2402" s="395"/>
    </row>
    <row r="2403" ht="12">
      <c r="D2403" s="395"/>
    </row>
    <row r="2404" ht="12">
      <c r="D2404" s="395"/>
    </row>
    <row r="2405" ht="12">
      <c r="D2405" s="395"/>
    </row>
    <row r="2406" ht="12">
      <c r="D2406" s="395"/>
    </row>
    <row r="2407" ht="12">
      <c r="D2407" s="395"/>
    </row>
    <row r="2408" ht="12">
      <c r="D2408" s="395"/>
    </row>
    <row r="2409" ht="12">
      <c r="D2409" s="395"/>
    </row>
    <row r="2410" ht="12">
      <c r="D2410" s="395"/>
    </row>
    <row r="2411" ht="12">
      <c r="D2411" s="395"/>
    </row>
    <row r="2412" ht="12">
      <c r="D2412" s="395"/>
    </row>
    <row r="2413" ht="12">
      <c r="D2413" s="395"/>
    </row>
    <row r="2414" ht="12">
      <c r="D2414" s="395"/>
    </row>
    <row r="2415" ht="12">
      <c r="D2415" s="395"/>
    </row>
    <row r="2416" ht="12">
      <c r="D2416" s="395"/>
    </row>
    <row r="2417" ht="12">
      <c r="D2417" s="395"/>
    </row>
    <row r="2418" ht="12">
      <c r="D2418" s="395"/>
    </row>
    <row r="2419" ht="12">
      <c r="D2419" s="395"/>
    </row>
    <row r="2420" ht="12">
      <c r="D2420" s="395"/>
    </row>
    <row r="2421" ht="12">
      <c r="D2421" s="395"/>
    </row>
    <row r="2422" ht="12">
      <c r="D2422" s="395"/>
    </row>
    <row r="2423" ht="12">
      <c r="D2423" s="395"/>
    </row>
    <row r="2424" ht="12">
      <c r="D2424" s="395"/>
    </row>
    <row r="2425" ht="12">
      <c r="D2425" s="395"/>
    </row>
    <row r="2426" ht="12">
      <c r="D2426" s="395"/>
    </row>
    <row r="2427" ht="12">
      <c r="D2427" s="395"/>
    </row>
    <row r="2428" ht="12">
      <c r="D2428" s="395"/>
    </row>
    <row r="2429" ht="12">
      <c r="D2429" s="395"/>
    </row>
    <row r="2430" ht="12">
      <c r="D2430" s="395"/>
    </row>
    <row r="2431" ht="12">
      <c r="D2431" s="395"/>
    </row>
    <row r="2432" ht="12">
      <c r="D2432" s="395"/>
    </row>
    <row r="2433" ht="12">
      <c r="D2433" s="395"/>
    </row>
    <row r="2434" ht="12">
      <c r="D2434" s="395"/>
    </row>
    <row r="2435" ht="12">
      <c r="D2435" s="395"/>
    </row>
    <row r="2436" ht="12">
      <c r="D2436" s="395"/>
    </row>
    <row r="2437" ht="12">
      <c r="D2437" s="395"/>
    </row>
    <row r="2438" ht="12">
      <c r="D2438" s="395"/>
    </row>
    <row r="2439" ht="12">
      <c r="D2439" s="395"/>
    </row>
    <row r="2440" ht="12">
      <c r="D2440" s="395"/>
    </row>
    <row r="2441" ht="12">
      <c r="D2441" s="395"/>
    </row>
    <row r="2442" ht="12">
      <c r="D2442" s="395"/>
    </row>
    <row r="2443" ht="12">
      <c r="D2443" s="395"/>
    </row>
    <row r="2444" ht="12">
      <c r="D2444" s="395"/>
    </row>
    <row r="2445" ht="12">
      <c r="D2445" s="395"/>
    </row>
    <row r="2446" ht="12">
      <c r="D2446" s="395"/>
    </row>
    <row r="2447" ht="12">
      <c r="D2447" s="395"/>
    </row>
    <row r="2448" ht="12">
      <c r="D2448" s="395"/>
    </row>
    <row r="2449" ht="12">
      <c r="D2449" s="395"/>
    </row>
    <row r="2450" ht="12">
      <c r="D2450" s="395"/>
    </row>
    <row r="2451" ht="12">
      <c r="D2451" s="395"/>
    </row>
    <row r="2452" ht="12">
      <c r="D2452" s="395"/>
    </row>
    <row r="2453" ht="12">
      <c r="D2453" s="395"/>
    </row>
    <row r="2454" ht="12">
      <c r="D2454" s="395"/>
    </row>
    <row r="2455" ht="12">
      <c r="D2455" s="395"/>
    </row>
    <row r="2456" ht="12">
      <c r="D2456" s="395"/>
    </row>
    <row r="2457" ht="12">
      <c r="D2457" s="395"/>
    </row>
    <row r="2458" ht="12">
      <c r="D2458" s="395"/>
    </row>
    <row r="2459" ht="12">
      <c r="D2459" s="395"/>
    </row>
    <row r="2460" ht="12">
      <c r="D2460" s="395"/>
    </row>
    <row r="2461" ht="12">
      <c r="D2461" s="395"/>
    </row>
    <row r="2462" ht="12">
      <c r="D2462" s="395"/>
    </row>
    <row r="2463" ht="12">
      <c r="D2463" s="395"/>
    </row>
    <row r="2464" ht="12">
      <c r="D2464" s="395"/>
    </row>
    <row r="2465" ht="12">
      <c r="D2465" s="395"/>
    </row>
    <row r="2466" ht="12">
      <c r="D2466" s="395"/>
    </row>
    <row r="2467" ht="12">
      <c r="D2467" s="395"/>
    </row>
    <row r="2468" ht="12">
      <c r="D2468" s="395"/>
    </row>
    <row r="2469" ht="12">
      <c r="D2469" s="395"/>
    </row>
    <row r="2470" ht="12">
      <c r="D2470" s="395"/>
    </row>
    <row r="2471" ht="12">
      <c r="D2471" s="395"/>
    </row>
    <row r="2472" ht="12">
      <c r="D2472" s="395"/>
    </row>
    <row r="2473" ht="12">
      <c r="D2473" s="395"/>
    </row>
    <row r="2474" ht="12">
      <c r="D2474" s="395"/>
    </row>
    <row r="2475" ht="12">
      <c r="D2475" s="395"/>
    </row>
    <row r="2476" ht="12">
      <c r="D2476" s="395"/>
    </row>
    <row r="2477" ht="12">
      <c r="D2477" s="395"/>
    </row>
    <row r="2478" ht="12">
      <c r="D2478" s="395"/>
    </row>
    <row r="2479" ht="12">
      <c r="D2479" s="395"/>
    </row>
    <row r="2480" ht="12">
      <c r="D2480" s="395"/>
    </row>
    <row r="2481" ht="12">
      <c r="D2481" s="395"/>
    </row>
    <row r="2482" ht="12">
      <c r="D2482" s="395"/>
    </row>
    <row r="2483" ht="12">
      <c r="D2483" s="395"/>
    </row>
    <row r="2484" ht="12">
      <c r="D2484" s="395"/>
    </row>
    <row r="2485" ht="12">
      <c r="D2485" s="395"/>
    </row>
    <row r="2486" ht="12">
      <c r="D2486" s="395"/>
    </row>
    <row r="2487" ht="12">
      <c r="D2487" s="395"/>
    </row>
    <row r="2488" ht="12">
      <c r="D2488" s="395"/>
    </row>
    <row r="2489" ht="12">
      <c r="D2489" s="395"/>
    </row>
    <row r="2490" ht="12">
      <c r="D2490" s="395"/>
    </row>
    <row r="2491" ht="12">
      <c r="D2491" s="395"/>
    </row>
    <row r="2492" ht="12">
      <c r="D2492" s="395"/>
    </row>
    <row r="2493" ht="12">
      <c r="D2493" s="395"/>
    </row>
    <row r="2494" ht="12">
      <c r="D2494" s="395"/>
    </row>
    <row r="2495" ht="12">
      <c r="D2495" s="395"/>
    </row>
    <row r="2496" ht="12">
      <c r="D2496" s="395"/>
    </row>
    <row r="2497" ht="12">
      <c r="D2497" s="395"/>
    </row>
    <row r="2498" ht="12">
      <c r="D2498" s="395"/>
    </row>
    <row r="2499" ht="12">
      <c r="D2499" s="395"/>
    </row>
    <row r="2500" ht="12">
      <c r="D2500" s="395"/>
    </row>
    <row r="2501" ht="12">
      <c r="D2501" s="395"/>
    </row>
    <row r="2502" ht="12">
      <c r="D2502" s="395"/>
    </row>
    <row r="2503" ht="12">
      <c r="D2503" s="395"/>
    </row>
    <row r="2504" ht="12">
      <c r="D2504" s="395"/>
    </row>
    <row r="2505" ht="12">
      <c r="D2505" s="395"/>
    </row>
    <row r="2506" ht="12">
      <c r="D2506" s="395"/>
    </row>
    <row r="2507" ht="12">
      <c r="D2507" s="395"/>
    </row>
    <row r="2508" ht="12">
      <c r="D2508" s="395"/>
    </row>
    <row r="2509" ht="12">
      <c r="D2509" s="395"/>
    </row>
    <row r="2510" ht="12">
      <c r="D2510" s="395"/>
    </row>
    <row r="2511" ht="12">
      <c r="D2511" s="395"/>
    </row>
    <row r="2512" ht="12">
      <c r="D2512" s="395"/>
    </row>
    <row r="2513" ht="12">
      <c r="D2513" s="395"/>
    </row>
    <row r="2514" ht="12">
      <c r="D2514" s="395"/>
    </row>
    <row r="2515" ht="12">
      <c r="D2515" s="395"/>
    </row>
    <row r="2516" ht="12">
      <c r="D2516" s="395"/>
    </row>
    <row r="2517" ht="12">
      <c r="D2517" s="395"/>
    </row>
    <row r="2518" ht="12">
      <c r="D2518" s="395"/>
    </row>
    <row r="2519" ht="12">
      <c r="D2519" s="395"/>
    </row>
    <row r="2520" ht="12">
      <c r="D2520" s="395"/>
    </row>
    <row r="2521" ht="12">
      <c r="D2521" s="395"/>
    </row>
    <row r="2522" ht="12">
      <c r="D2522" s="395"/>
    </row>
    <row r="2523" ht="12">
      <c r="D2523" s="395"/>
    </row>
    <row r="2524" ht="12">
      <c r="D2524" s="395"/>
    </row>
    <row r="2525" ht="12">
      <c r="D2525" s="395"/>
    </row>
    <row r="2526" ht="12">
      <c r="D2526" s="395"/>
    </row>
    <row r="2527" ht="12">
      <c r="D2527" s="395"/>
    </row>
    <row r="2528" ht="12">
      <c r="D2528" s="395"/>
    </row>
    <row r="2529" ht="12">
      <c r="D2529" s="395"/>
    </row>
    <row r="2530" ht="12">
      <c r="D2530" s="395"/>
    </row>
    <row r="2531" ht="12">
      <c r="D2531" s="395"/>
    </row>
    <row r="2532" ht="12">
      <c r="D2532" s="395"/>
    </row>
    <row r="2533" ht="12">
      <c r="D2533" s="395"/>
    </row>
    <row r="2534" ht="12">
      <c r="D2534" s="395"/>
    </row>
    <row r="2535" ht="12">
      <c r="D2535" s="395"/>
    </row>
    <row r="2536" ht="12">
      <c r="D2536" s="395"/>
    </row>
    <row r="2537" ht="12">
      <c r="D2537" s="395"/>
    </row>
    <row r="2538" ht="12">
      <c r="D2538" s="395"/>
    </row>
    <row r="2539" ht="12">
      <c r="D2539" s="395"/>
    </row>
    <row r="2540" ht="12">
      <c r="D2540" s="395"/>
    </row>
    <row r="2541" ht="12">
      <c r="D2541" s="395"/>
    </row>
    <row r="2542" ht="12">
      <c r="D2542" s="395"/>
    </row>
    <row r="2543" ht="12">
      <c r="D2543" s="395"/>
    </row>
    <row r="2544" ht="12">
      <c r="D2544" s="395"/>
    </row>
    <row r="2545" ht="12">
      <c r="D2545" s="395"/>
    </row>
    <row r="2546" ht="12">
      <c r="D2546" s="395"/>
    </row>
    <row r="2547" ht="12">
      <c r="D2547" s="395"/>
    </row>
    <row r="2548" ht="12">
      <c r="D2548" s="395"/>
    </row>
    <row r="2549" ht="12">
      <c r="D2549" s="395"/>
    </row>
    <row r="2550" ht="12">
      <c r="D2550" s="395"/>
    </row>
    <row r="2551" ht="12">
      <c r="D2551" s="395"/>
    </row>
    <row r="2552" ht="12">
      <c r="D2552" s="395"/>
    </row>
    <row r="2553" ht="12">
      <c r="D2553" s="395"/>
    </row>
    <row r="2554" ht="12">
      <c r="D2554" s="395"/>
    </row>
    <row r="2555" ht="12">
      <c r="D2555" s="395"/>
    </row>
    <row r="2556" ht="12">
      <c r="D2556" s="395"/>
    </row>
    <row r="2557" ht="12">
      <c r="D2557" s="395"/>
    </row>
    <row r="2558" ht="12">
      <c r="D2558" s="395"/>
    </row>
    <row r="2559" ht="12">
      <c r="D2559" s="395"/>
    </row>
    <row r="2560" ht="12">
      <c r="D2560" s="395"/>
    </row>
    <row r="2561" ht="12">
      <c r="D2561" s="395"/>
    </row>
    <row r="2562" ht="12">
      <c r="D2562" s="395"/>
    </row>
    <row r="2563" ht="12">
      <c r="D2563" s="395"/>
    </row>
    <row r="2564" ht="12">
      <c r="D2564" s="395"/>
    </row>
    <row r="2565" ht="12">
      <c r="D2565" s="395"/>
    </row>
    <row r="2566" ht="12">
      <c r="D2566" s="395"/>
    </row>
    <row r="2567" ht="12">
      <c r="D2567" s="395"/>
    </row>
    <row r="2568" ht="12">
      <c r="D2568" s="395"/>
    </row>
    <row r="2569" ht="12">
      <c r="D2569" s="395"/>
    </row>
    <row r="2570" ht="12">
      <c r="D2570" s="395"/>
    </row>
    <row r="2571" ht="12">
      <c r="D2571" s="395"/>
    </row>
    <row r="2572" ht="12">
      <c r="D2572" s="395"/>
    </row>
    <row r="2573" ht="12">
      <c r="D2573" s="395"/>
    </row>
    <row r="2574" ht="12">
      <c r="D2574" s="395"/>
    </row>
    <row r="2575" ht="12">
      <c r="D2575" s="395"/>
    </row>
    <row r="2576" ht="12">
      <c r="D2576" s="395"/>
    </row>
    <row r="2577" ht="12">
      <c r="D2577" s="395"/>
    </row>
    <row r="2578" ht="12">
      <c r="D2578" s="395"/>
    </row>
    <row r="2579" ht="12">
      <c r="D2579" s="395"/>
    </row>
    <row r="2580" ht="12">
      <c r="D2580" s="395"/>
    </row>
    <row r="2581" ht="12">
      <c r="D2581" s="395"/>
    </row>
    <row r="2582" ht="12">
      <c r="D2582" s="395"/>
    </row>
    <row r="2583" ht="12">
      <c r="D2583" s="395"/>
    </row>
    <row r="2584" ht="12">
      <c r="D2584" s="395"/>
    </row>
    <row r="2585" ht="12">
      <c r="D2585" s="395"/>
    </row>
    <row r="2586" ht="12">
      <c r="D2586" s="395"/>
    </row>
    <row r="2587" ht="12">
      <c r="D2587" s="395"/>
    </row>
    <row r="2588" ht="12">
      <c r="D2588" s="395"/>
    </row>
    <row r="2589" ht="12">
      <c r="D2589" s="395"/>
    </row>
    <row r="2590" ht="12">
      <c r="D2590" s="395"/>
    </row>
    <row r="2591" ht="12">
      <c r="D2591" s="395"/>
    </row>
    <row r="2592" ht="12">
      <c r="D2592" s="395"/>
    </row>
    <row r="2593" ht="12">
      <c r="D2593" s="395"/>
    </row>
    <row r="2594" ht="12">
      <c r="D2594" s="395"/>
    </row>
    <row r="2595" ht="12">
      <c r="D2595" s="395"/>
    </row>
    <row r="2596" ht="12">
      <c r="D2596" s="395"/>
    </row>
    <row r="2597" ht="12">
      <c r="D2597" s="395"/>
    </row>
    <row r="2598" ht="12">
      <c r="D2598" s="395"/>
    </row>
    <row r="2599" ht="12">
      <c r="D2599" s="395"/>
    </row>
    <row r="2600" ht="12">
      <c r="D2600" s="395"/>
    </row>
    <row r="2601" ht="12">
      <c r="D2601" s="395"/>
    </row>
    <row r="2602" ht="12">
      <c r="D2602" s="395"/>
    </row>
    <row r="2603" ht="12">
      <c r="D2603" s="395"/>
    </row>
    <row r="2604" ht="12">
      <c r="D2604" s="395"/>
    </row>
    <row r="2605" ht="12">
      <c r="D2605" s="395"/>
    </row>
    <row r="2606" ht="12">
      <c r="D2606" s="395"/>
    </row>
    <row r="2607" ht="12">
      <c r="D2607" s="395"/>
    </row>
    <row r="2608" ht="12">
      <c r="D2608" s="395"/>
    </row>
    <row r="2609" ht="12">
      <c r="D2609" s="395"/>
    </row>
    <row r="2610" ht="12">
      <c r="D2610" s="395"/>
    </row>
    <row r="2611" ht="12">
      <c r="D2611" s="395"/>
    </row>
    <row r="2612" ht="12">
      <c r="D2612" s="395"/>
    </row>
    <row r="2613" ht="12">
      <c r="D2613" s="395"/>
    </row>
    <row r="2614" ht="12">
      <c r="D2614" s="395"/>
    </row>
    <row r="2615" ht="12">
      <c r="D2615" s="395"/>
    </row>
    <row r="2616" ht="12">
      <c r="D2616" s="395"/>
    </row>
    <row r="2617" ht="12">
      <c r="D2617" s="395"/>
    </row>
    <row r="2618" ht="12">
      <c r="D2618" s="395"/>
    </row>
    <row r="2619" ht="12">
      <c r="D2619" s="395"/>
    </row>
    <row r="2620" ht="12">
      <c r="D2620" s="395"/>
    </row>
    <row r="2621" ht="12">
      <c r="D2621" s="395"/>
    </row>
    <row r="2622" ht="12">
      <c r="D2622" s="395"/>
    </row>
    <row r="2623" ht="12">
      <c r="D2623" s="395"/>
    </row>
    <row r="2624" ht="12">
      <c r="D2624" s="395"/>
    </row>
    <row r="2625" ht="12">
      <c r="D2625" s="395"/>
    </row>
    <row r="2626" ht="12">
      <c r="D2626" s="395"/>
    </row>
    <row r="2627" ht="12">
      <c r="D2627" s="395"/>
    </row>
    <row r="2628" ht="12">
      <c r="D2628" s="395"/>
    </row>
    <row r="2629" ht="12">
      <c r="D2629" s="395"/>
    </row>
    <row r="2630" ht="12">
      <c r="D2630" s="395"/>
    </row>
    <row r="2631" ht="12">
      <c r="D2631" s="395"/>
    </row>
    <row r="2632" ht="12">
      <c r="D2632" s="395"/>
    </row>
    <row r="2633" ht="12">
      <c r="D2633" s="395"/>
    </row>
    <row r="2634" ht="12">
      <c r="D2634" s="395"/>
    </row>
    <row r="2635" ht="12">
      <c r="D2635" s="395"/>
    </row>
    <row r="2636" ht="12">
      <c r="D2636" s="395"/>
    </row>
    <row r="2637" ht="12">
      <c r="D2637" s="395"/>
    </row>
    <row r="2638" ht="12">
      <c r="D2638" s="395"/>
    </row>
    <row r="2639" ht="12">
      <c r="D2639" s="395"/>
    </row>
    <row r="2640" ht="12">
      <c r="D2640" s="395"/>
    </row>
    <row r="2641" ht="12">
      <c r="D2641" s="395"/>
    </row>
    <row r="2642" ht="12">
      <c r="D2642" s="395"/>
    </row>
    <row r="2643" ht="12">
      <c r="D2643" s="395"/>
    </row>
    <row r="2644" ht="12">
      <c r="D2644" s="395"/>
    </row>
    <row r="2645" ht="12">
      <c r="D2645" s="395"/>
    </row>
    <row r="2646" ht="12">
      <c r="D2646" s="395"/>
    </row>
    <row r="2647" ht="12">
      <c r="D2647" s="395"/>
    </row>
    <row r="2648" ht="12">
      <c r="D2648" s="395"/>
    </row>
    <row r="2649" ht="12">
      <c r="D2649" s="395"/>
    </row>
    <row r="2650" ht="12">
      <c r="D2650" s="395"/>
    </row>
    <row r="2651" ht="12">
      <c r="D2651" s="395"/>
    </row>
    <row r="2652" ht="12">
      <c r="D2652" s="395"/>
    </row>
    <row r="2653" ht="12">
      <c r="D2653" s="395"/>
    </row>
    <row r="2654" ht="12">
      <c r="D2654" s="395"/>
    </row>
    <row r="2655" ht="12">
      <c r="D2655" s="395"/>
    </row>
    <row r="2656" ht="12">
      <c r="D2656" s="395"/>
    </row>
    <row r="2657" ht="12">
      <c r="D2657" s="395"/>
    </row>
    <row r="2658" ht="12">
      <c r="D2658" s="395"/>
    </row>
    <row r="2659" ht="12">
      <c r="D2659" s="395"/>
    </row>
    <row r="2660" ht="12">
      <c r="D2660" s="395"/>
    </row>
    <row r="2661" ht="12">
      <c r="D2661" s="395"/>
    </row>
    <row r="2662" ht="12">
      <c r="D2662" s="395"/>
    </row>
    <row r="2663" ht="12">
      <c r="D2663" s="395"/>
    </row>
    <row r="2664" ht="12">
      <c r="D2664" s="395"/>
    </row>
    <row r="2665" ht="12">
      <c r="D2665" s="395"/>
    </row>
    <row r="2666" ht="12">
      <c r="D2666" s="395"/>
    </row>
    <row r="2667" ht="12">
      <c r="D2667" s="395"/>
    </row>
    <row r="2668" ht="12">
      <c r="D2668" s="395"/>
    </row>
    <row r="2669" ht="12">
      <c r="D2669" s="395"/>
    </row>
    <row r="2670" ht="12">
      <c r="D2670" s="395"/>
    </row>
    <row r="2671" ht="12">
      <c r="D2671" s="395"/>
    </row>
    <row r="2672" ht="12">
      <c r="D2672" s="395"/>
    </row>
    <row r="2673" ht="12">
      <c r="D2673" s="395"/>
    </row>
    <row r="2674" ht="12">
      <c r="D2674" s="395"/>
    </row>
    <row r="2675" ht="12">
      <c r="D2675" s="395"/>
    </row>
    <row r="2676" ht="12">
      <c r="D2676" s="395"/>
    </row>
    <row r="2677" ht="12">
      <c r="D2677" s="395"/>
    </row>
    <row r="2678" ht="12">
      <c r="D2678" s="395"/>
    </row>
    <row r="2679" ht="12">
      <c r="D2679" s="395"/>
    </row>
    <row r="2680" ht="12">
      <c r="D2680" s="395"/>
    </row>
    <row r="2681" ht="12">
      <c r="D2681" s="395"/>
    </row>
    <row r="2682" ht="12">
      <c r="D2682" s="395"/>
    </row>
    <row r="2683" ht="12">
      <c r="D2683" s="395"/>
    </row>
    <row r="2684" ht="12">
      <c r="D2684" s="395"/>
    </row>
    <row r="2685" ht="12">
      <c r="D2685" s="395"/>
    </row>
    <row r="2686" ht="12">
      <c r="D2686" s="395"/>
    </row>
    <row r="2687" ht="12">
      <c r="D2687" s="395"/>
    </row>
    <row r="2688" ht="12">
      <c r="D2688" s="395"/>
    </row>
    <row r="2689" ht="12">
      <c r="D2689" s="395"/>
    </row>
    <row r="2690" ht="12">
      <c r="D2690" s="395"/>
    </row>
    <row r="2691" ht="12">
      <c r="D2691" s="395"/>
    </row>
    <row r="2692" ht="12">
      <c r="D2692" s="395"/>
    </row>
    <row r="2693" ht="12">
      <c r="D2693" s="395"/>
    </row>
    <row r="2694" ht="12">
      <c r="D2694" s="395"/>
    </row>
    <row r="2695" ht="12">
      <c r="D2695" s="395"/>
    </row>
    <row r="2696" ht="12">
      <c r="D2696" s="395"/>
    </row>
    <row r="2697" ht="12">
      <c r="D2697" s="395"/>
    </row>
    <row r="2698" ht="12">
      <c r="D2698" s="395"/>
    </row>
    <row r="2699" ht="12">
      <c r="D2699" s="395"/>
    </row>
    <row r="2700" ht="12">
      <c r="D2700" s="395"/>
    </row>
    <row r="2701" ht="12">
      <c r="D2701" s="395"/>
    </row>
    <row r="2702" ht="12">
      <c r="D2702" s="395"/>
    </row>
    <row r="2703" ht="12">
      <c r="D2703" s="395"/>
    </row>
    <row r="2704" ht="12">
      <c r="D2704" s="395"/>
    </row>
    <row r="2705" ht="12">
      <c r="D2705" s="395"/>
    </row>
    <row r="2706" ht="12">
      <c r="D2706" s="395"/>
    </row>
    <row r="2707" ht="12">
      <c r="D2707" s="395"/>
    </row>
    <row r="2708" ht="12">
      <c r="D2708" s="395"/>
    </row>
    <row r="2709" ht="12">
      <c r="D2709" s="395"/>
    </row>
    <row r="2710" ht="12">
      <c r="D2710" s="395"/>
    </row>
    <row r="2711" ht="12">
      <c r="D2711" s="395"/>
    </row>
    <row r="2712" ht="12">
      <c r="D2712" s="395"/>
    </row>
    <row r="2713" ht="12">
      <c r="D2713" s="395"/>
    </row>
    <row r="2714" ht="12">
      <c r="D2714" s="395"/>
    </row>
    <row r="2715" ht="12">
      <c r="D2715" s="395"/>
    </row>
    <row r="2716" ht="12">
      <c r="D2716" s="395"/>
    </row>
    <row r="2717" ht="12">
      <c r="D2717" s="395"/>
    </row>
    <row r="2718" ht="12">
      <c r="D2718" s="395"/>
    </row>
    <row r="2719" ht="12">
      <c r="D2719" s="395"/>
    </row>
    <row r="2720" ht="12">
      <c r="D2720" s="395"/>
    </row>
    <row r="2721" ht="12">
      <c r="D2721" s="395"/>
    </row>
    <row r="2722" ht="12">
      <c r="D2722" s="395"/>
    </row>
    <row r="2723" ht="12">
      <c r="D2723" s="395"/>
    </row>
    <row r="2724" ht="12">
      <c r="D2724" s="395"/>
    </row>
    <row r="2725" ht="12">
      <c r="D2725" s="395"/>
    </row>
    <row r="2726" ht="12">
      <c r="D2726" s="395"/>
    </row>
    <row r="2727" ht="12">
      <c r="D2727" s="395"/>
    </row>
    <row r="2728" ht="12">
      <c r="D2728" s="395"/>
    </row>
    <row r="2729" ht="12">
      <c r="D2729" s="395"/>
    </row>
    <row r="2730" ht="12">
      <c r="D2730" s="395"/>
    </row>
    <row r="2731" ht="12">
      <c r="D2731" s="395"/>
    </row>
    <row r="2732" ht="12">
      <c r="D2732" s="395"/>
    </row>
    <row r="2733" ht="12">
      <c r="D2733" s="395"/>
    </row>
    <row r="2734" ht="12">
      <c r="D2734" s="395"/>
    </row>
    <row r="2735" ht="12">
      <c r="D2735" s="395"/>
    </row>
    <row r="2736" ht="12">
      <c r="D2736" s="395"/>
    </row>
    <row r="2737" ht="12">
      <c r="D2737" s="395"/>
    </row>
    <row r="2738" ht="12">
      <c r="D2738" s="395"/>
    </row>
    <row r="2739" ht="12">
      <c r="D2739" s="395"/>
    </row>
    <row r="2740" ht="12">
      <c r="D2740" s="395"/>
    </row>
    <row r="2741" ht="12">
      <c r="D2741" s="395"/>
    </row>
    <row r="2742" ht="12">
      <c r="D2742" s="395"/>
    </row>
    <row r="2743" ht="12">
      <c r="D2743" s="395"/>
    </row>
    <row r="2744" ht="12">
      <c r="D2744" s="395"/>
    </row>
    <row r="2745" ht="12">
      <c r="D2745" s="395"/>
    </row>
    <row r="2746" ht="12">
      <c r="D2746" s="395"/>
    </row>
    <row r="2747" ht="12">
      <c r="D2747" s="395"/>
    </row>
    <row r="2748" ht="12">
      <c r="D2748" s="395"/>
    </row>
    <row r="2749" ht="12">
      <c r="D2749" s="395"/>
    </row>
    <row r="2750" ht="12">
      <c r="D2750" s="395"/>
    </row>
    <row r="2751" ht="12">
      <c r="D2751" s="395"/>
    </row>
    <row r="2752" ht="12">
      <c r="D2752" s="395"/>
    </row>
    <row r="2753" ht="12">
      <c r="D2753" s="395"/>
    </row>
    <row r="2754" ht="12">
      <c r="D2754" s="395"/>
    </row>
    <row r="2755" ht="12">
      <c r="D2755" s="395"/>
    </row>
    <row r="2756" ht="12">
      <c r="D2756" s="395"/>
    </row>
    <row r="2757" ht="12">
      <c r="D2757" s="395"/>
    </row>
    <row r="2758" ht="12">
      <c r="D2758" s="395"/>
    </row>
    <row r="2759" ht="12">
      <c r="D2759" s="395"/>
    </row>
    <row r="2760" ht="12">
      <c r="D2760" s="395"/>
    </row>
    <row r="2761" ht="12">
      <c r="D2761" s="395"/>
    </row>
    <row r="2762" ht="12">
      <c r="D2762" s="395"/>
    </row>
    <row r="2763" ht="12">
      <c r="D2763" s="395"/>
    </row>
    <row r="2764" ht="12">
      <c r="D2764" s="395"/>
    </row>
    <row r="2765" ht="12">
      <c r="D2765" s="395"/>
    </row>
    <row r="2766" ht="12">
      <c r="D2766" s="395"/>
    </row>
    <row r="2767" ht="12">
      <c r="D2767" s="395"/>
    </row>
    <row r="2768" ht="12">
      <c r="D2768" s="395"/>
    </row>
    <row r="2769" ht="12">
      <c r="D2769" s="395"/>
    </row>
    <row r="2770" ht="12">
      <c r="D2770" s="395"/>
    </row>
    <row r="2771" ht="12">
      <c r="D2771" s="395"/>
    </row>
    <row r="2772" ht="12">
      <c r="D2772" s="395"/>
    </row>
    <row r="2773" ht="12">
      <c r="D2773" s="395"/>
    </row>
    <row r="2774" ht="12">
      <c r="D2774" s="395"/>
    </row>
    <row r="2775" ht="12">
      <c r="D2775" s="395"/>
    </row>
    <row r="2776" ht="12">
      <c r="D2776" s="395"/>
    </row>
    <row r="2777" ht="12">
      <c r="D2777" s="395"/>
    </row>
    <row r="2778" ht="12">
      <c r="D2778" s="395"/>
    </row>
    <row r="2779" ht="12">
      <c r="D2779" s="395"/>
    </row>
    <row r="2780" ht="12">
      <c r="D2780" s="395"/>
    </row>
    <row r="2781" ht="12">
      <c r="D2781" s="395"/>
    </row>
    <row r="2782" ht="12">
      <c r="D2782" s="395"/>
    </row>
    <row r="2783" ht="12">
      <c r="D2783" s="395"/>
    </row>
    <row r="2784" ht="12">
      <c r="D2784" s="395"/>
    </row>
    <row r="2785" ht="12">
      <c r="D2785" s="395"/>
    </row>
    <row r="2786" ht="12">
      <c r="D2786" s="395"/>
    </row>
    <row r="2787" ht="12">
      <c r="D2787" s="395"/>
    </row>
    <row r="2788" ht="12">
      <c r="D2788" s="395"/>
    </row>
    <row r="2789" ht="12">
      <c r="D2789" s="395"/>
    </row>
    <row r="2790" ht="12">
      <c r="D2790" s="395"/>
    </row>
    <row r="2791" ht="12">
      <c r="D2791" s="395"/>
    </row>
    <row r="2792" ht="12">
      <c r="D2792" s="395"/>
    </row>
    <row r="2793" ht="12">
      <c r="D2793" s="395"/>
    </row>
    <row r="2794" ht="12">
      <c r="D2794" s="395"/>
    </row>
    <row r="2795" ht="12">
      <c r="D2795" s="395"/>
    </row>
    <row r="2796" ht="12">
      <c r="D2796" s="395"/>
    </row>
    <row r="2797" ht="12">
      <c r="D2797" s="395"/>
    </row>
    <row r="2798" ht="12">
      <c r="D2798" s="395"/>
    </row>
    <row r="2799" ht="12">
      <c r="D2799" s="395"/>
    </row>
    <row r="2800" ht="12">
      <c r="D2800" s="395"/>
    </row>
    <row r="2801" ht="12">
      <c r="D2801" s="395"/>
    </row>
    <row r="2802" ht="12">
      <c r="D2802" s="395"/>
    </row>
    <row r="2803" ht="12">
      <c r="D2803" s="395"/>
    </row>
    <row r="2804" ht="12">
      <c r="D2804" s="395"/>
    </row>
    <row r="2805" ht="12">
      <c r="D2805" s="395"/>
    </row>
    <row r="2806" ht="12">
      <c r="D2806" s="395"/>
    </row>
    <row r="2807" ht="12">
      <c r="D2807" s="395"/>
    </row>
    <row r="2808" ht="12">
      <c r="D2808" s="395"/>
    </row>
    <row r="2809" ht="12">
      <c r="D2809" s="395"/>
    </row>
    <row r="2810" ht="12">
      <c r="D2810" s="395"/>
    </row>
    <row r="2811" ht="12">
      <c r="D2811" s="395"/>
    </row>
    <row r="2812" ht="12">
      <c r="D2812" s="395"/>
    </row>
    <row r="2813" ht="12">
      <c r="D2813" s="395"/>
    </row>
    <row r="2814" ht="12">
      <c r="D2814" s="395"/>
    </row>
    <row r="2815" ht="12">
      <c r="D2815" s="395"/>
    </row>
    <row r="2816" ht="12">
      <c r="D2816" s="395"/>
    </row>
    <row r="2817" ht="12">
      <c r="D2817" s="395"/>
    </row>
    <row r="2818" ht="12">
      <c r="D2818" s="395"/>
    </row>
    <row r="2819" ht="12">
      <c r="D2819" s="395"/>
    </row>
    <row r="2820" ht="12">
      <c r="D2820" s="395"/>
    </row>
    <row r="2821" ht="12">
      <c r="D2821" s="395"/>
    </row>
    <row r="2822" ht="12">
      <c r="D2822" s="395"/>
    </row>
    <row r="2823" ht="12">
      <c r="D2823" s="395"/>
    </row>
    <row r="2824" ht="12">
      <c r="D2824" s="395"/>
    </row>
    <row r="2825" ht="12">
      <c r="D2825" s="395"/>
    </row>
    <row r="2826" ht="12">
      <c r="D2826" s="395"/>
    </row>
    <row r="2827" ht="12">
      <c r="D2827" s="395"/>
    </row>
    <row r="2828" ht="12">
      <c r="D2828" s="395"/>
    </row>
    <row r="2829" ht="12">
      <c r="D2829" s="395"/>
    </row>
    <row r="2830" ht="12">
      <c r="D2830" s="395"/>
    </row>
    <row r="2831" ht="12">
      <c r="D2831" s="395"/>
    </row>
    <row r="2832" ht="12">
      <c r="D2832" s="395"/>
    </row>
    <row r="2833" ht="12">
      <c r="D2833" s="395"/>
    </row>
    <row r="2834" ht="12">
      <c r="D2834" s="395"/>
    </row>
    <row r="2835" ht="12">
      <c r="D2835" s="395"/>
    </row>
    <row r="2836" ht="12">
      <c r="D2836" s="395"/>
    </row>
    <row r="2837" ht="12">
      <c r="D2837" s="395"/>
    </row>
    <row r="2838" ht="12">
      <c r="D2838" s="395"/>
    </row>
    <row r="2839" ht="12">
      <c r="D2839" s="395"/>
    </row>
    <row r="2840" ht="12">
      <c r="D2840" s="395"/>
    </row>
    <row r="2841" ht="12">
      <c r="D2841" s="395"/>
    </row>
    <row r="2842" ht="12">
      <c r="D2842" s="395"/>
    </row>
    <row r="2843" ht="12">
      <c r="D2843" s="395"/>
    </row>
    <row r="2844" ht="12">
      <c r="D2844" s="395"/>
    </row>
    <row r="2845" ht="12">
      <c r="D2845" s="395"/>
    </row>
    <row r="2846" ht="12">
      <c r="D2846" s="395"/>
    </row>
    <row r="2847" ht="12">
      <c r="D2847" s="395"/>
    </row>
    <row r="2848" ht="12">
      <c r="D2848" s="395"/>
    </row>
    <row r="2849" ht="12">
      <c r="D2849" s="395"/>
    </row>
    <row r="2850" ht="12">
      <c r="D2850" s="395"/>
    </row>
    <row r="2851" ht="12">
      <c r="D2851" s="395"/>
    </row>
    <row r="2852" ht="12">
      <c r="D2852" s="395"/>
    </row>
    <row r="2853" ht="12">
      <c r="D2853" s="395"/>
    </row>
    <row r="2854" ht="12">
      <c r="D2854" s="395"/>
    </row>
    <row r="2855" ht="12">
      <c r="D2855" s="395"/>
    </row>
    <row r="2856" ht="12">
      <c r="D2856" s="395"/>
    </row>
    <row r="2857" ht="12">
      <c r="D2857" s="395"/>
    </row>
    <row r="2858" ht="12">
      <c r="D2858" s="395"/>
    </row>
    <row r="2859" ht="12">
      <c r="D2859" s="395"/>
    </row>
    <row r="2860" ht="12">
      <c r="D2860" s="395"/>
    </row>
    <row r="2861" ht="12">
      <c r="D2861" s="395"/>
    </row>
    <row r="2862" ht="12">
      <c r="D2862" s="395"/>
    </row>
    <row r="2863" ht="12">
      <c r="D2863" s="395"/>
    </row>
    <row r="2864" ht="12">
      <c r="D2864" s="395"/>
    </row>
    <row r="2865" ht="12">
      <c r="D2865" s="395"/>
    </row>
    <row r="2866" ht="12">
      <c r="D2866" s="395"/>
    </row>
    <row r="2867" ht="12">
      <c r="D2867" s="395"/>
    </row>
    <row r="2868" ht="12">
      <c r="D2868" s="395"/>
    </row>
    <row r="2869" ht="12">
      <c r="D2869" s="395"/>
    </row>
    <row r="2870" ht="12">
      <c r="D2870" s="395"/>
    </row>
    <row r="2871" ht="12">
      <c r="D2871" s="395"/>
    </row>
    <row r="2872" ht="12">
      <c r="D2872" s="395"/>
    </row>
    <row r="2873" ht="12">
      <c r="D2873" s="395"/>
    </row>
    <row r="2874" ht="12">
      <c r="D2874" s="395"/>
    </row>
    <row r="2875" ht="12">
      <c r="D2875" s="395"/>
    </row>
    <row r="2876" ht="12">
      <c r="D2876" s="395"/>
    </row>
    <row r="2877" ht="12">
      <c r="D2877" s="395"/>
    </row>
    <row r="2878" ht="12">
      <c r="D2878" s="395"/>
    </row>
    <row r="2879" ht="12">
      <c r="D2879" s="395"/>
    </row>
    <row r="2880" ht="12">
      <c r="D2880" s="395"/>
    </row>
    <row r="2881" ht="12">
      <c r="D2881" s="395"/>
    </row>
    <row r="2882" ht="12">
      <c r="D2882" s="395"/>
    </row>
    <row r="2883" ht="12">
      <c r="D2883" s="395"/>
    </row>
    <row r="2884" ht="12">
      <c r="D2884" s="395"/>
    </row>
    <row r="2885" ht="12">
      <c r="D2885" s="395"/>
    </row>
    <row r="2886" ht="12">
      <c r="D2886" s="395"/>
    </row>
    <row r="2887" ht="12">
      <c r="D2887" s="395"/>
    </row>
    <row r="2888" ht="12">
      <c r="D2888" s="395"/>
    </row>
    <row r="2889" ht="12">
      <c r="D2889" s="395"/>
    </row>
    <row r="2890" ht="12">
      <c r="D2890" s="395"/>
    </row>
    <row r="2891" ht="12">
      <c r="D2891" s="395"/>
    </row>
    <row r="2892" ht="12">
      <c r="D2892" s="395"/>
    </row>
    <row r="2893" ht="12">
      <c r="D2893" s="395"/>
    </row>
    <row r="2894" ht="12">
      <c r="D2894" s="395"/>
    </row>
    <row r="2895" ht="12">
      <c r="D2895" s="395"/>
    </row>
    <row r="2896" ht="12">
      <c r="D2896" s="395"/>
    </row>
    <row r="2897" ht="12">
      <c r="D2897" s="395"/>
    </row>
    <row r="2898" ht="12">
      <c r="D2898" s="395"/>
    </row>
    <row r="2899" ht="12">
      <c r="D2899" s="395"/>
    </row>
    <row r="2900" ht="12">
      <c r="D2900" s="395"/>
    </row>
    <row r="2901" ht="12">
      <c r="D2901" s="395"/>
    </row>
    <row r="2902" ht="12">
      <c r="D2902" s="395"/>
    </row>
    <row r="2903" ht="12">
      <c r="D2903" s="395"/>
    </row>
    <row r="2904" ht="12">
      <c r="D2904" s="395"/>
    </row>
    <row r="2905" ht="12">
      <c r="D2905" s="395"/>
    </row>
    <row r="2906" ht="12">
      <c r="D2906" s="395"/>
    </row>
    <row r="2907" ht="12">
      <c r="D2907" s="395"/>
    </row>
    <row r="2908" ht="12">
      <c r="D2908" s="395"/>
    </row>
    <row r="2909" ht="12">
      <c r="D2909" s="395"/>
    </row>
    <row r="2910" ht="12">
      <c r="D2910" s="395"/>
    </row>
    <row r="2911" ht="12">
      <c r="D2911" s="395"/>
    </row>
    <row r="2912" ht="12">
      <c r="D2912" s="395"/>
    </row>
    <row r="2913" ht="12">
      <c r="D2913" s="395"/>
    </row>
    <row r="2914" ht="12">
      <c r="D2914" s="395"/>
    </row>
    <row r="2915" ht="12">
      <c r="D2915" s="395"/>
    </row>
    <row r="2916" ht="12">
      <c r="D2916" s="395"/>
    </row>
    <row r="2917" ht="12">
      <c r="D2917" s="395"/>
    </row>
    <row r="2918" ht="12">
      <c r="D2918" s="395"/>
    </row>
    <row r="2919" ht="12">
      <c r="D2919" s="395"/>
    </row>
    <row r="2920" ht="12">
      <c r="D2920" s="395"/>
    </row>
    <row r="2921" ht="12">
      <c r="D2921" s="395"/>
    </row>
    <row r="2922" ht="12">
      <c r="D2922" s="395"/>
    </row>
    <row r="2923" ht="12">
      <c r="D2923" s="395"/>
    </row>
    <row r="2924" ht="12">
      <c r="D2924" s="395"/>
    </row>
    <row r="2925" ht="12">
      <c r="D2925" s="395"/>
    </row>
    <row r="2926" ht="12">
      <c r="D2926" s="395"/>
    </row>
    <row r="2927" ht="12">
      <c r="D2927" s="395"/>
    </row>
    <row r="2928" ht="12">
      <c r="D2928" s="395"/>
    </row>
    <row r="2929" ht="12">
      <c r="D2929" s="395"/>
    </row>
    <row r="2930" ht="12">
      <c r="D2930" s="395"/>
    </row>
    <row r="2931" ht="12">
      <c r="D2931" s="395"/>
    </row>
    <row r="2932" ht="12">
      <c r="D2932" s="395"/>
    </row>
    <row r="2933" ht="12">
      <c r="D2933" s="395"/>
    </row>
    <row r="2934" ht="12">
      <c r="D2934" s="395"/>
    </row>
    <row r="2935" ht="12">
      <c r="D2935" s="395"/>
    </row>
    <row r="2936" ht="12">
      <c r="D2936" s="395"/>
    </row>
    <row r="2937" ht="12">
      <c r="D2937" s="395"/>
    </row>
    <row r="2938" ht="12">
      <c r="D2938" s="395"/>
    </row>
    <row r="2939" ht="12">
      <c r="D2939" s="395"/>
    </row>
    <row r="2940" ht="12">
      <c r="D2940" s="395"/>
    </row>
    <row r="2941" ht="12">
      <c r="D2941" s="395"/>
    </row>
    <row r="2942" ht="12">
      <c r="D2942" s="395"/>
    </row>
    <row r="2943" ht="12">
      <c r="D2943" s="395"/>
    </row>
    <row r="2944" ht="12">
      <c r="D2944" s="395"/>
    </row>
    <row r="2945" ht="12">
      <c r="D2945" s="395"/>
    </row>
    <row r="2946" ht="12">
      <c r="D2946" s="395"/>
    </row>
    <row r="2947" ht="12">
      <c r="D2947" s="395"/>
    </row>
    <row r="2948" ht="12">
      <c r="D2948" s="395"/>
    </row>
    <row r="2949" ht="12">
      <c r="D2949" s="395"/>
    </row>
    <row r="2950" ht="12">
      <c r="D2950" s="395"/>
    </row>
    <row r="2951" ht="12">
      <c r="D2951" s="395"/>
    </row>
    <row r="2952" ht="12">
      <c r="D2952" s="395"/>
    </row>
    <row r="2953" ht="12">
      <c r="D2953" s="395"/>
    </row>
    <row r="2954" ht="12">
      <c r="D2954" s="395"/>
    </row>
    <row r="2955" ht="12">
      <c r="D2955" s="395"/>
    </row>
    <row r="2956" ht="12">
      <c r="D2956" s="395"/>
    </row>
    <row r="2957" ht="12">
      <c r="D2957" s="395"/>
    </row>
    <row r="2958" ht="12">
      <c r="D2958" s="395"/>
    </row>
    <row r="2959" ht="12">
      <c r="D2959" s="395"/>
    </row>
    <row r="2960" ht="12">
      <c r="D2960" s="395"/>
    </row>
    <row r="2961" ht="12">
      <c r="D2961" s="395"/>
    </row>
    <row r="2962" ht="12">
      <c r="D2962" s="395"/>
    </row>
    <row r="2963" ht="12">
      <c r="D2963" s="395"/>
    </row>
    <row r="2964" ht="12">
      <c r="D2964" s="395"/>
    </row>
    <row r="2965" ht="12">
      <c r="D2965" s="395"/>
    </row>
    <row r="2966" ht="12">
      <c r="D2966" s="395"/>
    </row>
    <row r="2967" ht="12">
      <c r="D2967" s="395"/>
    </row>
    <row r="2968" ht="12">
      <c r="D2968" s="395"/>
    </row>
    <row r="2969" ht="12">
      <c r="D2969" s="395"/>
    </row>
    <row r="2970" ht="12">
      <c r="D2970" s="395"/>
    </row>
    <row r="2971" ht="12">
      <c r="D2971" s="395"/>
    </row>
    <row r="2972" ht="12">
      <c r="D2972" s="395"/>
    </row>
    <row r="2973" ht="12">
      <c r="D2973" s="395"/>
    </row>
    <row r="2974" ht="12">
      <c r="D2974" s="395"/>
    </row>
    <row r="2975" ht="12">
      <c r="D2975" s="395"/>
    </row>
    <row r="2976" ht="12">
      <c r="D2976" s="395"/>
    </row>
    <row r="2977" ht="12">
      <c r="D2977" s="395"/>
    </row>
    <row r="2978" ht="12">
      <c r="D2978" s="395"/>
    </row>
    <row r="2979" ht="12">
      <c r="D2979" s="395"/>
    </row>
    <row r="2980" ht="12">
      <c r="D2980" s="395"/>
    </row>
    <row r="2981" ht="12">
      <c r="D2981" s="395"/>
    </row>
    <row r="2982" ht="12">
      <c r="D2982" s="395"/>
    </row>
    <row r="2983" ht="12">
      <c r="D2983" s="395"/>
    </row>
    <row r="2984" ht="12">
      <c r="D2984" s="395"/>
    </row>
    <row r="2985" ht="12">
      <c r="D2985" s="395"/>
    </row>
    <row r="2986" ht="12">
      <c r="D2986" s="395"/>
    </row>
    <row r="2987" ht="12">
      <c r="D2987" s="395"/>
    </row>
    <row r="2988" ht="12">
      <c r="D2988" s="395"/>
    </row>
    <row r="2989" ht="12">
      <c r="D2989" s="395"/>
    </row>
    <row r="2990" ht="12">
      <c r="D2990" s="395"/>
    </row>
    <row r="2991" ht="12">
      <c r="D2991" s="395"/>
    </row>
    <row r="2992" ht="12">
      <c r="D2992" s="395"/>
    </row>
    <row r="2993" ht="12">
      <c r="D2993" s="395"/>
    </row>
    <row r="2994" ht="12">
      <c r="D2994" s="395"/>
    </row>
    <row r="2995" ht="12">
      <c r="D2995" s="395"/>
    </row>
    <row r="2996" ht="12">
      <c r="D2996" s="395"/>
    </row>
    <row r="2997" ht="12">
      <c r="D2997" s="395"/>
    </row>
    <row r="2998" ht="12">
      <c r="D2998" s="395"/>
    </row>
    <row r="2999" ht="12">
      <c r="D2999" s="395"/>
    </row>
    <row r="3000" ht="12">
      <c r="D3000" s="395"/>
    </row>
    <row r="3001" ht="12">
      <c r="D3001" s="395"/>
    </row>
    <row r="3002" ht="12">
      <c r="D3002" s="395"/>
    </row>
    <row r="3003" ht="12">
      <c r="D3003" s="395"/>
    </row>
    <row r="3004" ht="12">
      <c r="D3004" s="395"/>
    </row>
    <row r="3005" ht="12">
      <c r="D3005" s="395"/>
    </row>
    <row r="3006" ht="12">
      <c r="D3006" s="395"/>
    </row>
    <row r="3007" ht="12">
      <c r="D3007" s="395"/>
    </row>
    <row r="3008" ht="12">
      <c r="D3008" s="395"/>
    </row>
    <row r="3009" ht="12">
      <c r="D3009" s="395"/>
    </row>
    <row r="3010" ht="12">
      <c r="D3010" s="395"/>
    </row>
    <row r="3011" ht="12">
      <c r="D3011" s="395"/>
    </row>
    <row r="3012" ht="12">
      <c r="D3012" s="395"/>
    </row>
    <row r="3013" ht="12">
      <c r="D3013" s="395"/>
    </row>
    <row r="3014" ht="12">
      <c r="D3014" s="395"/>
    </row>
    <row r="3015" ht="12">
      <c r="D3015" s="395"/>
    </row>
    <row r="3016" ht="12">
      <c r="D3016" s="395"/>
    </row>
    <row r="3017" ht="12">
      <c r="D3017" s="395"/>
    </row>
    <row r="3018" ht="12">
      <c r="D3018" s="395"/>
    </row>
    <row r="3019" ht="12">
      <c r="D3019" s="395"/>
    </row>
    <row r="3020" ht="12">
      <c r="D3020" s="395"/>
    </row>
    <row r="3021" ht="12">
      <c r="D3021" s="395"/>
    </row>
    <row r="3022" ht="12">
      <c r="D3022" s="395"/>
    </row>
    <row r="3023" ht="12">
      <c r="D3023" s="395"/>
    </row>
    <row r="3024" ht="12">
      <c r="D3024" s="395"/>
    </row>
    <row r="3025" ht="12">
      <c r="D3025" s="395"/>
    </row>
    <row r="3026" ht="12">
      <c r="D3026" s="395"/>
    </row>
    <row r="3027" ht="12">
      <c r="D3027" s="395"/>
    </row>
    <row r="3028" ht="12">
      <c r="D3028" s="395"/>
    </row>
    <row r="3029" ht="12">
      <c r="D3029" s="395"/>
    </row>
    <row r="3030" ht="12">
      <c r="D3030" s="395"/>
    </row>
    <row r="3031" ht="12">
      <c r="D3031" s="395"/>
    </row>
    <row r="3032" ht="12">
      <c r="D3032" s="395"/>
    </row>
    <row r="3033" ht="12">
      <c r="D3033" s="395"/>
    </row>
    <row r="3034" ht="12">
      <c r="D3034" s="395"/>
    </row>
    <row r="3035" ht="12">
      <c r="D3035" s="395"/>
    </row>
    <row r="3036" ht="12">
      <c r="D3036" s="395"/>
    </row>
    <row r="3037" ht="12">
      <c r="D3037" s="395"/>
    </row>
    <row r="3038" ht="12">
      <c r="D3038" s="395"/>
    </row>
    <row r="3039" ht="12">
      <c r="D3039" s="395"/>
    </row>
    <row r="3040" ht="12">
      <c r="D3040" s="395"/>
    </row>
    <row r="3041" ht="12">
      <c r="D3041" s="395"/>
    </row>
    <row r="3042" ht="12">
      <c r="D3042" s="395"/>
    </row>
    <row r="3043" ht="12">
      <c r="D3043" s="395"/>
    </row>
    <row r="3044" ht="12">
      <c r="D3044" s="395"/>
    </row>
    <row r="3045" ht="12">
      <c r="D3045" s="395"/>
    </row>
    <row r="3046" ht="12">
      <c r="D3046" s="395"/>
    </row>
    <row r="3047" ht="12">
      <c r="D3047" s="395"/>
    </row>
    <row r="3048" ht="12">
      <c r="D3048" s="395"/>
    </row>
    <row r="3049" ht="12">
      <c r="D3049" s="395"/>
    </row>
    <row r="3050" ht="12">
      <c r="D3050" s="395"/>
    </row>
    <row r="3051" ht="12">
      <c r="D3051" s="395"/>
    </row>
    <row r="3052" ht="12">
      <c r="D3052" s="395"/>
    </row>
    <row r="3053" ht="12">
      <c r="D3053" s="395"/>
    </row>
    <row r="3054" ht="12">
      <c r="D3054" s="395"/>
    </row>
    <row r="3055" ht="12">
      <c r="D3055" s="395"/>
    </row>
    <row r="3056" ht="12">
      <c r="D3056" s="395"/>
    </row>
    <row r="3057" ht="12">
      <c r="D3057" s="395"/>
    </row>
    <row r="3058" ht="12">
      <c r="D3058" s="395"/>
    </row>
    <row r="3059" ht="12">
      <c r="D3059" s="395"/>
    </row>
    <row r="3060" ht="12">
      <c r="D3060" s="395"/>
    </row>
    <row r="3061" ht="12">
      <c r="D3061" s="395"/>
    </row>
    <row r="3062" ht="12">
      <c r="D3062" s="395"/>
    </row>
    <row r="3063" ht="12">
      <c r="D3063" s="395"/>
    </row>
    <row r="3064" ht="12">
      <c r="D3064" s="395"/>
    </row>
    <row r="3065" ht="12">
      <c r="D3065" s="395"/>
    </row>
    <row r="3066" ht="12">
      <c r="D3066" s="395"/>
    </row>
    <row r="3067" ht="12">
      <c r="D3067" s="395"/>
    </row>
    <row r="3068" ht="12">
      <c r="D3068" s="395"/>
    </row>
    <row r="3069" ht="12">
      <c r="D3069" s="395"/>
    </row>
    <row r="3070" ht="12">
      <c r="D3070" s="395"/>
    </row>
    <row r="3071" ht="12">
      <c r="D3071" s="395"/>
    </row>
    <row r="3072" ht="12">
      <c r="D3072" s="395"/>
    </row>
    <row r="3073" ht="12">
      <c r="D3073" s="395"/>
    </row>
    <row r="3074" ht="12">
      <c r="D3074" s="395"/>
    </row>
    <row r="3075" ht="12">
      <c r="D3075" s="395"/>
    </row>
    <row r="3076" ht="12">
      <c r="D3076" s="395"/>
    </row>
    <row r="3077" ht="12">
      <c r="D3077" s="395"/>
    </row>
    <row r="3078" ht="12">
      <c r="D3078" s="395"/>
    </row>
    <row r="3079" ht="12">
      <c r="D3079" s="395"/>
    </row>
    <row r="3080" ht="12">
      <c r="D3080" s="395"/>
    </row>
    <row r="3081" ht="12">
      <c r="D3081" s="395"/>
    </row>
    <row r="3082" ht="12">
      <c r="D3082" s="395"/>
    </row>
    <row r="3083" ht="12">
      <c r="D3083" s="395"/>
    </row>
    <row r="3084" ht="12">
      <c r="D3084" s="395"/>
    </row>
    <row r="3085" ht="12">
      <c r="D3085" s="395"/>
    </row>
    <row r="3086" ht="12">
      <c r="D3086" s="395"/>
    </row>
    <row r="3087" ht="12">
      <c r="D3087" s="395"/>
    </row>
    <row r="3088" ht="12">
      <c r="D3088" s="395"/>
    </row>
    <row r="3089" ht="12">
      <c r="D3089" s="395"/>
    </row>
    <row r="3090" ht="12">
      <c r="D3090" s="395"/>
    </row>
    <row r="3091" ht="12">
      <c r="D3091" s="395"/>
    </row>
    <row r="3092" ht="12">
      <c r="D3092" s="395"/>
    </row>
    <row r="3093" ht="12">
      <c r="D3093" s="395"/>
    </row>
    <row r="3094" ht="12">
      <c r="D3094" s="395"/>
    </row>
    <row r="3095" ht="12">
      <c r="D3095" s="395"/>
    </row>
    <row r="3096" ht="12">
      <c r="D3096" s="395"/>
    </row>
    <row r="3097" ht="12">
      <c r="D3097" s="395"/>
    </row>
    <row r="3098" ht="12">
      <c r="D3098" s="395"/>
    </row>
    <row r="3099" ht="12">
      <c r="D3099" s="395"/>
    </row>
    <row r="3100" ht="12">
      <c r="D3100" s="395"/>
    </row>
    <row r="3101" ht="12">
      <c r="D3101" s="395"/>
    </row>
    <row r="3102" ht="12">
      <c r="D3102" s="395"/>
    </row>
    <row r="3103" ht="12">
      <c r="D3103" s="395"/>
    </row>
    <row r="3104" ht="12">
      <c r="D3104" s="395"/>
    </row>
    <row r="3105" ht="12">
      <c r="D3105" s="395"/>
    </row>
    <row r="3106" ht="12">
      <c r="D3106" s="395"/>
    </row>
    <row r="3107" ht="12">
      <c r="D3107" s="395"/>
    </row>
    <row r="3108" ht="12">
      <c r="D3108" s="395"/>
    </row>
    <row r="3109" ht="12">
      <c r="D3109" s="395"/>
    </row>
    <row r="3110" ht="12">
      <c r="D3110" s="395"/>
    </row>
    <row r="3111" ht="12">
      <c r="D3111" s="395"/>
    </row>
    <row r="3112" ht="12">
      <c r="D3112" s="395"/>
    </row>
    <row r="3113" ht="12">
      <c r="D3113" s="395"/>
    </row>
    <row r="3114" ht="12">
      <c r="D3114" s="395"/>
    </row>
    <row r="3115" ht="12">
      <c r="D3115" s="395"/>
    </row>
    <row r="3116" ht="12">
      <c r="D3116" s="395"/>
    </row>
    <row r="3117" ht="12">
      <c r="D3117" s="395"/>
    </row>
    <row r="3118" ht="12">
      <c r="D3118" s="395"/>
    </row>
    <row r="3119" ht="12">
      <c r="D3119" s="395"/>
    </row>
    <row r="3120" ht="12">
      <c r="D3120" s="395"/>
    </row>
    <row r="3121" ht="12">
      <c r="D3121" s="395"/>
    </row>
    <row r="3122" ht="12">
      <c r="D3122" s="395"/>
    </row>
    <row r="3123" ht="12">
      <c r="D3123" s="395"/>
    </row>
    <row r="3124" ht="12">
      <c r="D3124" s="395"/>
    </row>
    <row r="3125" ht="12">
      <c r="D3125" s="395"/>
    </row>
    <row r="3126" ht="12">
      <c r="D3126" s="395"/>
    </row>
    <row r="3127" ht="12">
      <c r="D3127" s="395"/>
    </row>
    <row r="3128" ht="12">
      <c r="D3128" s="395"/>
    </row>
    <row r="3129" ht="12">
      <c r="D3129" s="395"/>
    </row>
    <row r="3130" ht="12">
      <c r="D3130" s="395"/>
    </row>
    <row r="3131" ht="12">
      <c r="D3131" s="395"/>
    </row>
    <row r="3132" ht="12">
      <c r="D3132" s="395"/>
    </row>
    <row r="3133" ht="12">
      <c r="D3133" s="395"/>
    </row>
    <row r="3134" ht="12">
      <c r="D3134" s="395"/>
    </row>
    <row r="3135" ht="12">
      <c r="D3135" s="395"/>
    </row>
    <row r="3136" ht="12">
      <c r="D3136" s="395"/>
    </row>
    <row r="3137" ht="12">
      <c r="D3137" s="395"/>
    </row>
    <row r="3138" ht="12">
      <c r="D3138" s="395"/>
    </row>
    <row r="3139" ht="12">
      <c r="D3139" s="395"/>
    </row>
    <row r="3140" ht="12">
      <c r="D3140" s="395"/>
    </row>
    <row r="3141" ht="12">
      <c r="D3141" s="395"/>
    </row>
    <row r="3142" ht="12">
      <c r="D3142" s="395"/>
    </row>
    <row r="3143" ht="12">
      <c r="D3143" s="395"/>
    </row>
    <row r="3144" ht="12">
      <c r="D3144" s="395"/>
    </row>
    <row r="3145" ht="12">
      <c r="D3145" s="395"/>
    </row>
    <row r="3146" ht="12">
      <c r="D3146" s="395"/>
    </row>
    <row r="3147" ht="12">
      <c r="D3147" s="395"/>
    </row>
    <row r="3148" ht="12">
      <c r="D3148" s="395"/>
    </row>
    <row r="3149" ht="12">
      <c r="D3149" s="395"/>
    </row>
    <row r="3150" ht="12">
      <c r="D3150" s="395"/>
    </row>
    <row r="3151" ht="12">
      <c r="D3151" s="395"/>
    </row>
    <row r="3152" ht="12">
      <c r="D3152" s="395"/>
    </row>
    <row r="3153" ht="12">
      <c r="D3153" s="395"/>
    </row>
    <row r="3154" ht="12">
      <c r="D3154" s="395"/>
    </row>
    <row r="3155" ht="12">
      <c r="D3155" s="395"/>
    </row>
    <row r="3156" ht="12">
      <c r="D3156" s="395"/>
    </row>
    <row r="3157" ht="12">
      <c r="D3157" s="395"/>
    </row>
    <row r="3158" ht="12">
      <c r="D3158" s="395"/>
    </row>
    <row r="3159" ht="12">
      <c r="D3159" s="395"/>
    </row>
    <row r="3160" ht="12">
      <c r="D3160" s="395"/>
    </row>
    <row r="3161" ht="12">
      <c r="D3161" s="395"/>
    </row>
    <row r="3162" ht="12">
      <c r="D3162" s="395"/>
    </row>
    <row r="3163" ht="12">
      <c r="D3163" s="395"/>
    </row>
    <row r="3164" ht="12">
      <c r="D3164" s="395"/>
    </row>
    <row r="3165" ht="12">
      <c r="D3165" s="395"/>
    </row>
    <row r="3166" ht="12">
      <c r="D3166" s="395"/>
    </row>
    <row r="3167" ht="12">
      <c r="D3167" s="395"/>
    </row>
    <row r="3168" ht="12">
      <c r="D3168" s="395"/>
    </row>
    <row r="3169" ht="12">
      <c r="D3169" s="395"/>
    </row>
    <row r="3170" ht="12">
      <c r="D3170" s="395"/>
    </row>
    <row r="3171" ht="12">
      <c r="D3171" s="395"/>
    </row>
    <row r="3172" ht="12">
      <c r="D3172" s="395"/>
    </row>
    <row r="3173" ht="12">
      <c r="D3173" s="395"/>
    </row>
    <row r="3174" ht="12">
      <c r="D3174" s="395"/>
    </row>
    <row r="3175" ht="12">
      <c r="D3175" s="395"/>
    </row>
    <row r="3176" ht="12">
      <c r="D3176" s="395"/>
    </row>
    <row r="3177" ht="12">
      <c r="D3177" s="395"/>
    </row>
    <row r="3178" ht="12">
      <c r="D3178" s="395"/>
    </row>
    <row r="3179" ht="12">
      <c r="D3179" s="395"/>
    </row>
    <row r="3180" ht="12">
      <c r="D3180" s="395"/>
    </row>
    <row r="3181" ht="12">
      <c r="D3181" s="395"/>
    </row>
    <row r="3182" ht="12">
      <c r="D3182" s="395"/>
    </row>
    <row r="3183" ht="12">
      <c r="D3183" s="395"/>
    </row>
    <row r="3184" ht="12">
      <c r="D3184" s="395"/>
    </row>
    <row r="3185" ht="12">
      <c r="D3185" s="395"/>
    </row>
    <row r="3186" ht="12">
      <c r="D3186" s="395"/>
    </row>
    <row r="3187" ht="12">
      <c r="D3187" s="395"/>
    </row>
    <row r="3188" ht="12">
      <c r="D3188" s="395"/>
    </row>
    <row r="3189" ht="12">
      <c r="D3189" s="395"/>
    </row>
    <row r="3190" ht="12">
      <c r="D3190" s="395"/>
    </row>
    <row r="3191" ht="12">
      <c r="D3191" s="395"/>
    </row>
    <row r="3192" ht="12">
      <c r="D3192" s="395"/>
    </row>
    <row r="3193" ht="12">
      <c r="D3193" s="395"/>
    </row>
    <row r="3194" ht="12">
      <c r="D3194" s="395"/>
    </row>
    <row r="3195" ht="12">
      <c r="D3195" s="395"/>
    </row>
    <row r="3196" ht="12">
      <c r="D3196" s="395"/>
    </row>
    <row r="3197" ht="12">
      <c r="D3197" s="395"/>
    </row>
    <row r="3198" ht="12">
      <c r="D3198" s="395"/>
    </row>
    <row r="3199" ht="12">
      <c r="D3199" s="395"/>
    </row>
    <row r="3200" ht="12">
      <c r="D3200" s="395"/>
    </row>
    <row r="3201" ht="12">
      <c r="D3201" s="395"/>
    </row>
    <row r="3202" ht="12">
      <c r="D3202" s="395"/>
    </row>
    <row r="3203" ht="12">
      <c r="D3203" s="395"/>
    </row>
    <row r="3204" ht="12">
      <c r="D3204" s="395"/>
    </row>
    <row r="3205" ht="12">
      <c r="D3205" s="395"/>
    </row>
    <row r="3206" ht="12">
      <c r="D3206" s="395"/>
    </row>
    <row r="3207" ht="12">
      <c r="D3207" s="395"/>
    </row>
    <row r="3208" ht="12">
      <c r="D3208" s="395"/>
    </row>
    <row r="3209" ht="12">
      <c r="D3209" s="395"/>
    </row>
    <row r="3210" ht="12">
      <c r="D3210" s="395"/>
    </row>
    <row r="3211" ht="12">
      <c r="D3211" s="395"/>
    </row>
    <row r="3212" ht="12">
      <c r="D3212" s="395"/>
    </row>
    <row r="3213" ht="12">
      <c r="D3213" s="395"/>
    </row>
    <row r="3214" ht="12">
      <c r="D3214" s="395"/>
    </row>
    <row r="3215" ht="12">
      <c r="D3215" s="395"/>
    </row>
    <row r="3216" ht="12">
      <c r="D3216" s="395"/>
    </row>
    <row r="3217" ht="12">
      <c r="D3217" s="395"/>
    </row>
    <row r="3218" ht="12">
      <c r="D3218" s="395"/>
    </row>
    <row r="3219" ht="12">
      <c r="D3219" s="395"/>
    </row>
    <row r="3220" ht="12">
      <c r="D3220" s="395"/>
    </row>
    <row r="3221" ht="12">
      <c r="D3221" s="395"/>
    </row>
    <row r="3222" ht="12">
      <c r="D3222" s="395"/>
    </row>
    <row r="3223" ht="12">
      <c r="D3223" s="395"/>
    </row>
    <row r="3224" ht="12">
      <c r="D3224" s="395"/>
    </row>
    <row r="3225" ht="12">
      <c r="D3225" s="395"/>
    </row>
    <row r="3226" ht="12">
      <c r="D3226" s="395"/>
    </row>
    <row r="3227" ht="12">
      <c r="D3227" s="395"/>
    </row>
    <row r="3228" ht="12">
      <c r="D3228" s="395"/>
    </row>
    <row r="3229" ht="12">
      <c r="D3229" s="395"/>
    </row>
    <row r="3230" ht="12">
      <c r="D3230" s="395"/>
    </row>
    <row r="3231" ht="12">
      <c r="D3231" s="395"/>
    </row>
    <row r="3232" ht="12">
      <c r="D3232" s="395"/>
    </row>
    <row r="3233" ht="12">
      <c r="D3233" s="395"/>
    </row>
    <row r="3234" ht="12">
      <c r="D3234" s="395"/>
    </row>
    <row r="3235" ht="12">
      <c r="D3235" s="395"/>
    </row>
    <row r="3236" ht="12">
      <c r="D3236" s="395"/>
    </row>
    <row r="3237" ht="12">
      <c r="D3237" s="395"/>
    </row>
    <row r="3238" ht="12">
      <c r="D3238" s="395"/>
    </row>
    <row r="3239" ht="12">
      <c r="D3239" s="395"/>
    </row>
    <row r="3240" ht="12">
      <c r="D3240" s="395"/>
    </row>
    <row r="3241" ht="12">
      <c r="D3241" s="395"/>
    </row>
    <row r="3242" ht="12">
      <c r="D3242" s="395"/>
    </row>
    <row r="3243" ht="12">
      <c r="D3243" s="395"/>
    </row>
    <row r="3244" ht="12">
      <c r="D3244" s="395"/>
    </row>
    <row r="3245" ht="12">
      <c r="D3245" s="395"/>
    </row>
    <row r="3246" ht="12">
      <c r="D3246" s="395"/>
    </row>
    <row r="3247" ht="12">
      <c r="D3247" s="395"/>
    </row>
    <row r="3248" ht="12">
      <c r="D3248" s="395"/>
    </row>
    <row r="3249" ht="12">
      <c r="D3249" s="395"/>
    </row>
    <row r="3250" ht="12">
      <c r="D3250" s="395"/>
    </row>
    <row r="3251" ht="12">
      <c r="D3251" s="395"/>
    </row>
    <row r="3252" ht="12">
      <c r="D3252" s="395"/>
    </row>
    <row r="3253" ht="12">
      <c r="D3253" s="395"/>
    </row>
    <row r="3254" ht="12">
      <c r="D3254" s="395"/>
    </row>
    <row r="3255" ht="12">
      <c r="D3255" s="395"/>
    </row>
    <row r="3256" ht="12">
      <c r="D3256" s="395"/>
    </row>
    <row r="3257" ht="12">
      <c r="D3257" s="395"/>
    </row>
    <row r="3258" ht="12">
      <c r="D3258" s="395"/>
    </row>
    <row r="3259" ht="12">
      <c r="D3259" s="395"/>
    </row>
    <row r="3260" ht="12">
      <c r="D3260" s="395"/>
    </row>
    <row r="3261" ht="12">
      <c r="D3261" s="395"/>
    </row>
    <row r="3262" ht="12">
      <c r="D3262" s="395"/>
    </row>
    <row r="3263" ht="12">
      <c r="D3263" s="395"/>
    </row>
    <row r="3264" ht="12">
      <c r="D3264" s="395"/>
    </row>
    <row r="3265" ht="12">
      <c r="D3265" s="395"/>
    </row>
    <row r="3266" ht="12">
      <c r="D3266" s="395"/>
    </row>
    <row r="3267" ht="12">
      <c r="D3267" s="395"/>
    </row>
    <row r="3268" ht="12">
      <c r="D3268" s="395"/>
    </row>
    <row r="3269" ht="12">
      <c r="D3269" s="395"/>
    </row>
    <row r="3270" ht="12">
      <c r="D3270" s="395"/>
    </row>
    <row r="3271" ht="12">
      <c r="D3271" s="395"/>
    </row>
    <row r="3272" ht="12">
      <c r="D3272" s="395"/>
    </row>
    <row r="3273" ht="12">
      <c r="D3273" s="395"/>
    </row>
    <row r="3274" ht="12">
      <c r="D3274" s="395"/>
    </row>
    <row r="3275" ht="12">
      <c r="D3275" s="395"/>
    </row>
    <row r="3276" ht="12">
      <c r="D3276" s="395"/>
    </row>
    <row r="3277" ht="12">
      <c r="D3277" s="395"/>
    </row>
    <row r="3278" ht="12">
      <c r="D3278" s="395"/>
    </row>
    <row r="3279" ht="12">
      <c r="D3279" s="395"/>
    </row>
    <row r="3280" ht="12">
      <c r="D3280" s="395"/>
    </row>
    <row r="3281" ht="12">
      <c r="D3281" s="395"/>
    </row>
    <row r="3282" ht="12">
      <c r="D3282" s="395"/>
    </row>
    <row r="3283" ht="12">
      <c r="D3283" s="395"/>
    </row>
    <row r="3284" ht="12">
      <c r="D3284" s="395"/>
    </row>
    <row r="3285" ht="12">
      <c r="D3285" s="395"/>
    </row>
    <row r="3286" ht="12">
      <c r="D3286" s="395"/>
    </row>
    <row r="3287" ht="12">
      <c r="D3287" s="395"/>
    </row>
    <row r="3288" ht="12">
      <c r="D3288" s="395"/>
    </row>
    <row r="3289" ht="12">
      <c r="D3289" s="395"/>
    </row>
    <row r="3290" ht="12">
      <c r="D3290" s="395"/>
    </row>
    <row r="3291" ht="12">
      <c r="D3291" s="395"/>
    </row>
    <row r="3292" ht="12">
      <c r="D3292" s="395"/>
    </row>
    <row r="3293" ht="12">
      <c r="D3293" s="395"/>
    </row>
    <row r="3294" ht="12">
      <c r="D3294" s="395"/>
    </row>
    <row r="3295" ht="12">
      <c r="D3295" s="395"/>
    </row>
    <row r="3296" ht="12">
      <c r="D3296" s="395"/>
    </row>
    <row r="3297" ht="12">
      <c r="D3297" s="395"/>
    </row>
    <row r="3298" ht="12">
      <c r="D3298" s="395"/>
    </row>
    <row r="3299" ht="12">
      <c r="D3299" s="395"/>
    </row>
    <row r="3300" ht="12">
      <c r="D3300" s="395"/>
    </row>
    <row r="3301" ht="12">
      <c r="D3301" s="395"/>
    </row>
    <row r="3302" ht="12">
      <c r="D3302" s="395"/>
    </row>
    <row r="3303" ht="12">
      <c r="D3303" s="395"/>
    </row>
    <row r="3304" ht="12">
      <c r="D3304" s="395"/>
    </row>
    <row r="3305" ht="12">
      <c r="D3305" s="395"/>
    </row>
    <row r="3306" ht="12">
      <c r="D3306" s="395"/>
    </row>
    <row r="3307" ht="12">
      <c r="D3307" s="395"/>
    </row>
    <row r="3308" ht="12">
      <c r="D3308" s="395"/>
    </row>
    <row r="3309" ht="12">
      <c r="D3309" s="395"/>
    </row>
    <row r="3310" ht="12">
      <c r="D3310" s="395"/>
    </row>
    <row r="3311" ht="12">
      <c r="D3311" s="395"/>
    </row>
    <row r="3312" ht="12">
      <c r="D3312" s="395"/>
    </row>
    <row r="3313" ht="12">
      <c r="D3313" s="395"/>
    </row>
    <row r="3314" ht="12">
      <c r="D3314" s="395"/>
    </row>
    <row r="3315" ht="12">
      <c r="D3315" s="395"/>
    </row>
    <row r="3316" ht="12">
      <c r="D3316" s="395"/>
    </row>
    <row r="3317" ht="12">
      <c r="D3317" s="395"/>
    </row>
    <row r="3318" ht="12">
      <c r="D3318" s="395"/>
    </row>
    <row r="3319" ht="12">
      <c r="D3319" s="395"/>
    </row>
    <row r="3320" ht="12">
      <c r="D3320" s="395"/>
    </row>
    <row r="3321" ht="12">
      <c r="D3321" s="395"/>
    </row>
    <row r="3322" ht="12">
      <c r="D3322" s="395"/>
    </row>
    <row r="3323" ht="12">
      <c r="D3323" s="395"/>
    </row>
    <row r="3324" ht="12">
      <c r="D3324" s="395"/>
    </row>
    <row r="3325" ht="12">
      <c r="D3325" s="395"/>
    </row>
    <row r="3326" ht="12">
      <c r="D3326" s="395"/>
    </row>
    <row r="3327" ht="12">
      <c r="D3327" s="395"/>
    </row>
    <row r="3328" ht="12">
      <c r="D3328" s="395"/>
    </row>
    <row r="3329" ht="12">
      <c r="D3329" s="395"/>
    </row>
    <row r="3330" ht="12">
      <c r="D3330" s="395"/>
    </row>
    <row r="3331" ht="12">
      <c r="D3331" s="395"/>
    </row>
    <row r="3332" ht="12">
      <c r="D3332" s="395"/>
    </row>
    <row r="3333" ht="12">
      <c r="D3333" s="395"/>
    </row>
    <row r="3334" ht="12">
      <c r="D3334" s="395"/>
    </row>
    <row r="3335" ht="12">
      <c r="D3335" s="395"/>
    </row>
    <row r="3336" ht="12">
      <c r="D3336" s="395"/>
    </row>
    <row r="3337" ht="12">
      <c r="D3337" s="395"/>
    </row>
    <row r="3338" ht="12">
      <c r="D3338" s="395"/>
    </row>
    <row r="3339" ht="12">
      <c r="D3339" s="395"/>
    </row>
    <row r="3340" ht="12">
      <c r="D3340" s="395"/>
    </row>
    <row r="3341" ht="12">
      <c r="D3341" s="395"/>
    </row>
    <row r="3342" ht="12">
      <c r="D3342" s="395"/>
    </row>
    <row r="3343" ht="12">
      <c r="D3343" s="395"/>
    </row>
    <row r="3344" ht="12">
      <c r="D3344" s="395"/>
    </row>
    <row r="3345" ht="12">
      <c r="D3345" s="395"/>
    </row>
    <row r="3346" ht="12">
      <c r="D3346" s="395"/>
    </row>
    <row r="3347" ht="12">
      <c r="D3347" s="395"/>
    </row>
    <row r="3348" ht="12">
      <c r="D3348" s="395"/>
    </row>
    <row r="3349" ht="12">
      <c r="D3349" s="395"/>
    </row>
    <row r="3350" ht="12">
      <c r="D3350" s="395"/>
    </row>
    <row r="3351" ht="12">
      <c r="D3351" s="395"/>
    </row>
    <row r="3352" ht="12">
      <c r="D3352" s="395"/>
    </row>
    <row r="3353" ht="12">
      <c r="D3353" s="395"/>
    </row>
    <row r="3354" ht="12">
      <c r="D3354" s="395"/>
    </row>
    <row r="3355" ht="12">
      <c r="D3355" s="395"/>
    </row>
    <row r="3356" ht="12">
      <c r="D3356" s="395"/>
    </row>
    <row r="3357" ht="12">
      <c r="D3357" s="395"/>
    </row>
    <row r="3358" ht="12">
      <c r="D3358" s="395"/>
    </row>
    <row r="3359" ht="12">
      <c r="D3359" s="395"/>
    </row>
    <row r="3360" ht="12">
      <c r="D3360" s="395"/>
    </row>
    <row r="3361" ht="12">
      <c r="D3361" s="395"/>
    </row>
    <row r="3362" ht="12">
      <c r="D3362" s="395"/>
    </row>
    <row r="3363" ht="12">
      <c r="D3363" s="395"/>
    </row>
    <row r="3364" ht="12">
      <c r="D3364" s="395"/>
    </row>
    <row r="3365" ht="12">
      <c r="D3365" s="395"/>
    </row>
    <row r="3366" ht="12">
      <c r="D3366" s="395"/>
    </row>
    <row r="3367" ht="12">
      <c r="D3367" s="395"/>
    </row>
    <row r="3368" ht="12">
      <c r="D3368" s="395"/>
    </row>
    <row r="3369" ht="12">
      <c r="D3369" s="395"/>
    </row>
    <row r="3370" ht="12">
      <c r="D3370" s="395"/>
    </row>
    <row r="3371" ht="12">
      <c r="D3371" s="395"/>
    </row>
    <row r="3372" ht="12">
      <c r="D3372" s="395"/>
    </row>
    <row r="3373" ht="12">
      <c r="D3373" s="395"/>
    </row>
    <row r="3374" ht="12">
      <c r="D3374" s="395"/>
    </row>
    <row r="3375" ht="12">
      <c r="D3375" s="395"/>
    </row>
    <row r="3376" ht="12">
      <c r="D3376" s="395"/>
    </row>
    <row r="3377" ht="12">
      <c r="D3377" s="395"/>
    </row>
    <row r="3378" ht="12">
      <c r="D3378" s="395"/>
    </row>
    <row r="3379" ht="12">
      <c r="D3379" s="395"/>
    </row>
    <row r="3380" ht="12">
      <c r="D3380" s="395"/>
    </row>
    <row r="3381" ht="12">
      <c r="D3381" s="395"/>
    </row>
    <row r="3382" ht="12">
      <c r="D3382" s="395"/>
    </row>
    <row r="3383" ht="12">
      <c r="D3383" s="395"/>
    </row>
    <row r="3384" ht="12">
      <c r="D3384" s="395"/>
    </row>
    <row r="3385" ht="12">
      <c r="D3385" s="395"/>
    </row>
    <row r="3386" ht="12">
      <c r="D3386" s="395"/>
    </row>
    <row r="3387" ht="12">
      <c r="D3387" s="395"/>
    </row>
    <row r="3388" ht="12">
      <c r="D3388" s="395"/>
    </row>
    <row r="3389" ht="12">
      <c r="D3389" s="395"/>
    </row>
    <row r="3390" ht="12">
      <c r="D3390" s="395"/>
    </row>
    <row r="3391" ht="12">
      <c r="D3391" s="395"/>
    </row>
    <row r="3392" ht="12">
      <c r="D3392" s="395"/>
    </row>
    <row r="3393" ht="12">
      <c r="D3393" s="395"/>
    </row>
    <row r="3394" ht="12">
      <c r="D3394" s="395"/>
    </row>
    <row r="3395" ht="12">
      <c r="D3395" s="395"/>
    </row>
    <row r="3396" ht="12">
      <c r="D3396" s="395"/>
    </row>
    <row r="3397" ht="12">
      <c r="D3397" s="395"/>
    </row>
    <row r="3398" ht="12">
      <c r="D3398" s="395"/>
    </row>
    <row r="3399" ht="12">
      <c r="D3399" s="395"/>
    </row>
    <row r="3400" ht="12">
      <c r="D3400" s="395"/>
    </row>
    <row r="3401" ht="12">
      <c r="D3401" s="395"/>
    </row>
    <row r="3402" ht="12">
      <c r="D3402" s="395"/>
    </row>
    <row r="3403" ht="12">
      <c r="D3403" s="395"/>
    </row>
    <row r="3404" ht="12">
      <c r="D3404" s="395"/>
    </row>
    <row r="3405" ht="12">
      <c r="D3405" s="395"/>
    </row>
    <row r="3406" ht="12">
      <c r="D3406" s="395"/>
    </row>
    <row r="3407" ht="12">
      <c r="D3407" s="395"/>
    </row>
    <row r="3408" ht="12">
      <c r="D3408" s="395"/>
    </row>
    <row r="3409" ht="12">
      <c r="D3409" s="395"/>
    </row>
    <row r="3410" ht="12">
      <c r="D3410" s="395"/>
    </row>
    <row r="3411" ht="12">
      <c r="D3411" s="395"/>
    </row>
    <row r="3412" ht="12">
      <c r="D3412" s="395"/>
    </row>
    <row r="3413" ht="12">
      <c r="D3413" s="395"/>
    </row>
    <row r="3414" ht="12">
      <c r="D3414" s="395"/>
    </row>
    <row r="3415" ht="12">
      <c r="D3415" s="395"/>
    </row>
    <row r="3416" ht="12">
      <c r="D3416" s="395"/>
    </row>
    <row r="3417" ht="12">
      <c r="D3417" s="395"/>
    </row>
    <row r="3418" ht="12">
      <c r="D3418" s="395"/>
    </row>
    <row r="3419" ht="12">
      <c r="D3419" s="395"/>
    </row>
    <row r="3420" ht="12">
      <c r="D3420" s="395"/>
    </row>
    <row r="3421" ht="12">
      <c r="D3421" s="395"/>
    </row>
    <row r="3422" ht="12">
      <c r="D3422" s="395"/>
    </row>
    <row r="3423" ht="12">
      <c r="D3423" s="395"/>
    </row>
    <row r="3424" ht="12">
      <c r="D3424" s="395"/>
    </row>
    <row r="3425" ht="12">
      <c r="D3425" s="395"/>
    </row>
    <row r="3426" ht="12">
      <c r="D3426" s="395"/>
    </row>
    <row r="3427" ht="12">
      <c r="D3427" s="395"/>
    </row>
    <row r="3428" ht="12">
      <c r="D3428" s="395"/>
    </row>
    <row r="3429" ht="12">
      <c r="D3429" s="395"/>
    </row>
    <row r="3430" ht="12">
      <c r="D3430" s="395"/>
    </row>
    <row r="3431" ht="12">
      <c r="D3431" s="395"/>
    </row>
    <row r="3432" ht="12">
      <c r="D3432" s="395"/>
    </row>
    <row r="3433" ht="12">
      <c r="D3433" s="395"/>
    </row>
    <row r="3434" ht="12">
      <c r="D3434" s="395"/>
    </row>
    <row r="3435" ht="12">
      <c r="D3435" s="395"/>
    </row>
    <row r="3436" ht="12">
      <c r="D3436" s="395"/>
    </row>
    <row r="3437" ht="12">
      <c r="D3437" s="395"/>
    </row>
    <row r="3438" ht="12">
      <c r="D3438" s="395"/>
    </row>
    <row r="3439" ht="12">
      <c r="D3439" s="395"/>
    </row>
    <row r="3440" ht="12">
      <c r="D3440" s="395"/>
    </row>
    <row r="3441" ht="12">
      <c r="D3441" s="395"/>
    </row>
    <row r="3442" ht="12">
      <c r="D3442" s="395"/>
    </row>
    <row r="3443" ht="12">
      <c r="D3443" s="395"/>
    </row>
    <row r="3444" ht="12">
      <c r="D3444" s="395"/>
    </row>
    <row r="3445" ht="12">
      <c r="D3445" s="395"/>
    </row>
    <row r="3446" ht="12">
      <c r="D3446" s="395"/>
    </row>
    <row r="3447" ht="12">
      <c r="D3447" s="395"/>
    </row>
    <row r="3448" ht="12">
      <c r="D3448" s="395"/>
    </row>
    <row r="3449" ht="12">
      <c r="D3449" s="395"/>
    </row>
    <row r="3450" ht="12">
      <c r="D3450" s="395"/>
    </row>
    <row r="3451" ht="12">
      <c r="D3451" s="395"/>
    </row>
    <row r="3452" ht="12">
      <c r="D3452" s="395"/>
    </row>
    <row r="3453" ht="12">
      <c r="D3453" s="395"/>
    </row>
    <row r="3454" ht="12">
      <c r="D3454" s="395"/>
    </row>
    <row r="3455" ht="12">
      <c r="D3455" s="395"/>
    </row>
    <row r="3456" ht="12">
      <c r="D3456" s="395"/>
    </row>
    <row r="3457" ht="12">
      <c r="D3457" s="395"/>
    </row>
    <row r="3458" ht="12">
      <c r="D3458" s="395"/>
    </row>
    <row r="3459" ht="12">
      <c r="D3459" s="395"/>
    </row>
    <row r="3460" ht="12">
      <c r="D3460" s="395"/>
    </row>
    <row r="3461" ht="12">
      <c r="D3461" s="395"/>
    </row>
    <row r="3462" ht="12">
      <c r="D3462" s="395"/>
    </row>
    <row r="3463" ht="12">
      <c r="D3463" s="395"/>
    </row>
    <row r="3464" ht="12">
      <c r="D3464" s="395"/>
    </row>
    <row r="3465" ht="12">
      <c r="D3465" s="395"/>
    </row>
    <row r="3466" ht="12">
      <c r="D3466" s="395"/>
    </row>
    <row r="3467" ht="12">
      <c r="D3467" s="395"/>
    </row>
    <row r="3468" ht="12">
      <c r="D3468" s="395"/>
    </row>
    <row r="3469" ht="12">
      <c r="D3469" s="395"/>
    </row>
    <row r="3470" ht="12">
      <c r="D3470" s="395"/>
    </row>
    <row r="3471" ht="12">
      <c r="D3471" s="395"/>
    </row>
    <row r="3472" ht="12">
      <c r="D3472" s="395"/>
    </row>
    <row r="3473" ht="12">
      <c r="D3473" s="395"/>
    </row>
    <row r="3474" ht="12">
      <c r="D3474" s="395"/>
    </row>
    <row r="3475" ht="12">
      <c r="D3475" s="395"/>
    </row>
    <row r="3476" ht="12">
      <c r="D3476" s="395"/>
    </row>
    <row r="3477" ht="12">
      <c r="D3477" s="395"/>
    </row>
    <row r="3478" ht="12">
      <c r="D3478" s="395"/>
    </row>
    <row r="3479" ht="12">
      <c r="D3479" s="395"/>
    </row>
    <row r="3480" ht="12">
      <c r="D3480" s="395"/>
    </row>
    <row r="3481" ht="12">
      <c r="D3481" s="395"/>
    </row>
    <row r="3482" ht="12">
      <c r="D3482" s="395"/>
    </row>
    <row r="3483" ht="12">
      <c r="D3483" s="395"/>
    </row>
    <row r="3484" ht="12">
      <c r="D3484" s="395"/>
    </row>
    <row r="3485" ht="12">
      <c r="D3485" s="395"/>
    </row>
    <row r="3486" ht="12">
      <c r="D3486" s="395"/>
    </row>
    <row r="3487" ht="12">
      <c r="D3487" s="395"/>
    </row>
    <row r="3488" ht="12">
      <c r="D3488" s="395"/>
    </row>
    <row r="3489" ht="12">
      <c r="D3489" s="395"/>
    </row>
    <row r="3490" ht="12">
      <c r="D3490" s="395"/>
    </row>
    <row r="3491" ht="12">
      <c r="D3491" s="395"/>
    </row>
    <row r="3492" ht="12">
      <c r="D3492" s="395"/>
    </row>
    <row r="3493" ht="12">
      <c r="D3493" s="395"/>
    </row>
    <row r="3494" ht="12">
      <c r="D3494" s="395"/>
    </row>
    <row r="3495" ht="12">
      <c r="D3495" s="395"/>
    </row>
    <row r="3496" ht="12">
      <c r="D3496" s="395"/>
    </row>
    <row r="3497" ht="12">
      <c r="D3497" s="395"/>
    </row>
    <row r="3498" ht="12">
      <c r="D3498" s="395"/>
    </row>
    <row r="3499" ht="12">
      <c r="D3499" s="395"/>
    </row>
    <row r="3500" ht="12">
      <c r="D3500" s="395"/>
    </row>
    <row r="3501" ht="12">
      <c r="D3501" s="395"/>
    </row>
    <row r="3502" ht="12">
      <c r="D3502" s="395"/>
    </row>
    <row r="3503" ht="12">
      <c r="D3503" s="395"/>
    </row>
    <row r="3504" ht="12">
      <c r="D3504" s="395"/>
    </row>
    <row r="3505" ht="12">
      <c r="D3505" s="395"/>
    </row>
    <row r="3506" ht="12">
      <c r="D3506" s="395"/>
    </row>
    <row r="3507" ht="12">
      <c r="D3507" s="395"/>
    </row>
    <row r="3508" ht="12">
      <c r="D3508" s="395"/>
    </row>
    <row r="3509" ht="12">
      <c r="D3509" s="395"/>
    </row>
    <row r="3510" ht="12">
      <c r="D3510" s="395"/>
    </row>
    <row r="3511" ht="12">
      <c r="D3511" s="395"/>
    </row>
    <row r="3512" ht="12">
      <c r="D3512" s="395"/>
    </row>
    <row r="3513" ht="12">
      <c r="D3513" s="395"/>
    </row>
    <row r="3514" ht="12">
      <c r="D3514" s="395"/>
    </row>
    <row r="3515" ht="12">
      <c r="D3515" s="395"/>
    </row>
    <row r="3516" ht="12">
      <c r="D3516" s="395"/>
    </row>
    <row r="3517" ht="12">
      <c r="D3517" s="395"/>
    </row>
    <row r="3518" ht="12">
      <c r="D3518" s="395"/>
    </row>
    <row r="3519" ht="12">
      <c r="D3519" s="395"/>
    </row>
    <row r="3520" ht="12">
      <c r="D3520" s="395"/>
    </row>
    <row r="3521" ht="12">
      <c r="D3521" s="395"/>
    </row>
    <row r="3522" ht="12">
      <c r="D3522" s="395"/>
    </row>
    <row r="3523" ht="12">
      <c r="D3523" s="395"/>
    </row>
    <row r="3524" ht="12">
      <c r="D3524" s="395"/>
    </row>
    <row r="3525" ht="12">
      <c r="D3525" s="395"/>
    </row>
    <row r="3526" ht="12">
      <c r="D3526" s="395"/>
    </row>
    <row r="3527" ht="12">
      <c r="D3527" s="395"/>
    </row>
    <row r="3528" ht="12">
      <c r="D3528" s="395"/>
    </row>
    <row r="3529" ht="12">
      <c r="D3529" s="395"/>
    </row>
    <row r="3530" ht="12">
      <c r="D3530" s="395"/>
    </row>
    <row r="3531" ht="12">
      <c r="D3531" s="395"/>
    </row>
    <row r="3532" ht="12">
      <c r="D3532" s="395"/>
    </row>
    <row r="3533" ht="12">
      <c r="D3533" s="395"/>
    </row>
    <row r="3534" ht="12">
      <c r="D3534" s="395"/>
    </row>
    <row r="3535" ht="12">
      <c r="D3535" s="395"/>
    </row>
    <row r="3536" ht="12">
      <c r="D3536" s="395"/>
    </row>
    <row r="3537" ht="12">
      <c r="D3537" s="395"/>
    </row>
    <row r="3538" ht="12">
      <c r="D3538" s="395"/>
    </row>
    <row r="3539" ht="12">
      <c r="D3539" s="395"/>
    </row>
    <row r="3540" ht="12">
      <c r="D3540" s="395"/>
    </row>
    <row r="3541" ht="12">
      <c r="D3541" s="395"/>
    </row>
    <row r="3542" ht="12">
      <c r="D3542" s="395"/>
    </row>
    <row r="3543" ht="12">
      <c r="D3543" s="395"/>
    </row>
    <row r="3544" ht="12">
      <c r="D3544" s="395"/>
    </row>
    <row r="3545" ht="12">
      <c r="D3545" s="395"/>
    </row>
    <row r="3546" ht="12">
      <c r="D3546" s="395"/>
    </row>
    <row r="3547" ht="12">
      <c r="D3547" s="395"/>
    </row>
    <row r="3548" ht="12">
      <c r="D3548" s="395"/>
    </row>
    <row r="3549" ht="12">
      <c r="D3549" s="395"/>
    </row>
    <row r="3550" ht="12">
      <c r="D3550" s="395"/>
    </row>
    <row r="3551" ht="12">
      <c r="D3551" s="395"/>
    </row>
    <row r="3552" ht="12">
      <c r="D3552" s="395"/>
    </row>
    <row r="3553" ht="12">
      <c r="D3553" s="395"/>
    </row>
    <row r="3554" ht="12">
      <c r="D3554" s="395"/>
    </row>
    <row r="3555" ht="12">
      <c r="D3555" s="395"/>
    </row>
    <row r="3556" ht="12">
      <c r="D3556" s="395"/>
    </row>
    <row r="3557" ht="12">
      <c r="D3557" s="395"/>
    </row>
    <row r="3558" ht="12">
      <c r="D3558" s="395"/>
    </row>
    <row r="3559" ht="12">
      <c r="D3559" s="395"/>
    </row>
    <row r="3560" ht="12">
      <c r="D3560" s="395"/>
    </row>
    <row r="3561" ht="12">
      <c r="D3561" s="395"/>
    </row>
    <row r="3562" ht="12">
      <c r="D3562" s="395"/>
    </row>
    <row r="3563" ht="12">
      <c r="D3563" s="395"/>
    </row>
    <row r="3564" ht="12">
      <c r="D3564" s="395"/>
    </row>
    <row r="3565" ht="12">
      <c r="D3565" s="395"/>
    </row>
    <row r="3566" ht="12">
      <c r="D3566" s="395"/>
    </row>
    <row r="3567" ht="12">
      <c r="D3567" s="395"/>
    </row>
    <row r="3568" ht="12">
      <c r="D3568" s="395"/>
    </row>
    <row r="3569" ht="12">
      <c r="D3569" s="395"/>
    </row>
    <row r="3570" ht="12">
      <c r="D3570" s="395"/>
    </row>
    <row r="3571" ht="12">
      <c r="D3571" s="395"/>
    </row>
    <row r="3572" ht="12">
      <c r="D3572" s="395"/>
    </row>
    <row r="3573" ht="12">
      <c r="D3573" s="395"/>
    </row>
    <row r="3574" ht="12">
      <c r="D3574" s="395"/>
    </row>
    <row r="3575" ht="12">
      <c r="D3575" s="395"/>
    </row>
    <row r="3576" ht="12">
      <c r="D3576" s="395"/>
    </row>
    <row r="3577" ht="12">
      <c r="D3577" s="395"/>
    </row>
    <row r="3578" ht="12">
      <c r="D3578" s="395"/>
    </row>
    <row r="3579" ht="12">
      <c r="D3579" s="395"/>
    </row>
    <row r="3580" ht="12">
      <c r="D3580" s="395"/>
    </row>
    <row r="3581" ht="12">
      <c r="D3581" s="395"/>
    </row>
    <row r="3582" ht="12">
      <c r="D3582" s="395"/>
    </row>
    <row r="3583" ht="12">
      <c r="D3583" s="395"/>
    </row>
    <row r="3584" ht="12">
      <c r="D3584" s="395"/>
    </row>
    <row r="3585" ht="12">
      <c r="D3585" s="395"/>
    </row>
    <row r="3586" ht="12">
      <c r="D3586" s="395"/>
    </row>
    <row r="3587" ht="12">
      <c r="D3587" s="395"/>
    </row>
    <row r="3588" ht="12">
      <c r="D3588" s="395"/>
    </row>
    <row r="3589" ht="12">
      <c r="D3589" s="395"/>
    </row>
    <row r="3590" ht="12">
      <c r="D3590" s="395"/>
    </row>
    <row r="3591" ht="12">
      <c r="D3591" s="395"/>
    </row>
    <row r="3592" ht="12">
      <c r="D3592" s="395"/>
    </row>
    <row r="3593" ht="12">
      <c r="D3593" s="395"/>
    </row>
    <row r="3594" ht="12">
      <c r="D3594" s="395"/>
    </row>
    <row r="3595" ht="12">
      <c r="D3595" s="395"/>
    </row>
    <row r="3596" ht="12">
      <c r="D3596" s="395"/>
    </row>
    <row r="3597" ht="12">
      <c r="D3597" s="395"/>
    </row>
    <row r="3598" ht="12">
      <c r="D3598" s="395"/>
    </row>
    <row r="3599" ht="12">
      <c r="D3599" s="395"/>
    </row>
    <row r="3600" ht="12">
      <c r="D3600" s="395"/>
    </row>
    <row r="3601" ht="12">
      <c r="D3601" s="395"/>
    </row>
    <row r="3602" ht="12">
      <c r="D3602" s="395"/>
    </row>
    <row r="3603" ht="12">
      <c r="D3603" s="395"/>
    </row>
    <row r="3604" ht="12">
      <c r="D3604" s="395"/>
    </row>
    <row r="3605" ht="12">
      <c r="D3605" s="395"/>
    </row>
    <row r="3606" ht="12">
      <c r="D3606" s="395"/>
    </row>
    <row r="3607" ht="12">
      <c r="D3607" s="395"/>
    </row>
    <row r="3608" ht="12">
      <c r="D3608" s="395"/>
    </row>
    <row r="3609" ht="12">
      <c r="D3609" s="395"/>
    </row>
    <row r="3610" ht="12">
      <c r="D3610" s="395"/>
    </row>
    <row r="3611" ht="12">
      <c r="D3611" s="395"/>
    </row>
    <row r="3612" ht="12">
      <c r="D3612" s="395"/>
    </row>
    <row r="3613" ht="12">
      <c r="D3613" s="395"/>
    </row>
    <row r="3614" ht="12">
      <c r="D3614" s="395"/>
    </row>
    <row r="3615" ht="12">
      <c r="D3615" s="395"/>
    </row>
    <row r="3616" ht="12">
      <c r="D3616" s="395"/>
    </row>
    <row r="3617" ht="12">
      <c r="D3617" s="395"/>
    </row>
    <row r="3618" ht="12">
      <c r="D3618" s="395"/>
    </row>
    <row r="3619" ht="12">
      <c r="D3619" s="395"/>
    </row>
    <row r="3620" ht="12">
      <c r="D3620" s="395"/>
    </row>
    <row r="3621" ht="12">
      <c r="D3621" s="395"/>
    </row>
    <row r="3622" ht="12">
      <c r="D3622" s="395"/>
    </row>
    <row r="3623" ht="12">
      <c r="D3623" s="395"/>
    </row>
    <row r="3624" ht="12">
      <c r="D3624" s="395"/>
    </row>
    <row r="3625" ht="12">
      <c r="D3625" s="395"/>
    </row>
    <row r="3626" ht="12">
      <c r="D3626" s="395"/>
    </row>
    <row r="3627" ht="12">
      <c r="D3627" s="395"/>
    </row>
    <row r="3628" ht="12">
      <c r="D3628" s="395"/>
    </row>
    <row r="3629" ht="12">
      <c r="D3629" s="395"/>
    </row>
    <row r="3630" ht="12">
      <c r="D3630" s="395"/>
    </row>
    <row r="3631" ht="12">
      <c r="D3631" s="395"/>
    </row>
    <row r="3632" ht="12">
      <c r="D3632" s="395"/>
    </row>
    <row r="3633" ht="12">
      <c r="D3633" s="395"/>
    </row>
    <row r="3634" ht="12">
      <c r="D3634" s="395"/>
    </row>
    <row r="3635" ht="12">
      <c r="D3635" s="395"/>
    </row>
    <row r="3636" ht="12">
      <c r="D3636" s="395"/>
    </row>
    <row r="3637" ht="12">
      <c r="D3637" s="395"/>
    </row>
    <row r="3638" ht="12">
      <c r="D3638" s="395"/>
    </row>
    <row r="3639" ht="12">
      <c r="D3639" s="395"/>
    </row>
    <row r="3640" ht="12">
      <c r="D3640" s="395"/>
    </row>
    <row r="3641" ht="12">
      <c r="D3641" s="395"/>
    </row>
    <row r="3642" ht="12">
      <c r="D3642" s="395"/>
    </row>
    <row r="3643" ht="12">
      <c r="D3643" s="395"/>
    </row>
    <row r="3644" ht="12">
      <c r="D3644" s="395"/>
    </row>
    <row r="3645" ht="12">
      <c r="D3645" s="395"/>
    </row>
    <row r="3646" ht="12">
      <c r="D3646" s="395"/>
    </row>
    <row r="3647" ht="12">
      <c r="D3647" s="395"/>
    </row>
    <row r="3648" ht="12">
      <c r="D3648" s="395"/>
    </row>
    <row r="3649" ht="12">
      <c r="D3649" s="395"/>
    </row>
    <row r="3650" ht="12">
      <c r="D3650" s="395"/>
    </row>
    <row r="3651" ht="12">
      <c r="D3651" s="395"/>
    </row>
    <row r="3652" ht="12">
      <c r="D3652" s="395"/>
    </row>
    <row r="3653" ht="12">
      <c r="D3653" s="395"/>
    </row>
    <row r="3654" ht="12">
      <c r="D3654" s="395"/>
    </row>
    <row r="3655" ht="12">
      <c r="D3655" s="395"/>
    </row>
    <row r="3656" ht="12">
      <c r="D3656" s="395"/>
    </row>
    <row r="3657" ht="12">
      <c r="D3657" s="395"/>
    </row>
    <row r="3658" ht="12">
      <c r="D3658" s="395"/>
    </row>
    <row r="3659" ht="12">
      <c r="D3659" s="395"/>
    </row>
    <row r="3660" ht="12">
      <c r="D3660" s="395"/>
    </row>
    <row r="3661" ht="12">
      <c r="D3661" s="395"/>
    </row>
    <row r="3662" ht="12">
      <c r="D3662" s="395"/>
    </row>
    <row r="3663" ht="12">
      <c r="D3663" s="395"/>
    </row>
    <row r="3664" ht="12">
      <c r="D3664" s="395"/>
    </row>
    <row r="3665" ht="12">
      <c r="D3665" s="395"/>
    </row>
    <row r="3666" ht="12">
      <c r="D3666" s="395"/>
    </row>
    <row r="3667" ht="12">
      <c r="D3667" s="395"/>
    </row>
    <row r="3668" ht="12">
      <c r="D3668" s="395"/>
    </row>
    <row r="3669" ht="12">
      <c r="D3669" s="395"/>
    </row>
    <row r="3670" ht="12">
      <c r="D3670" s="395"/>
    </row>
    <row r="3671" ht="12">
      <c r="D3671" s="395"/>
    </row>
    <row r="3672" ht="12">
      <c r="D3672" s="395"/>
    </row>
    <row r="3673" ht="12">
      <c r="D3673" s="395"/>
    </row>
    <row r="3674" ht="12">
      <c r="D3674" s="395"/>
    </row>
    <row r="3675" ht="12">
      <c r="D3675" s="395"/>
    </row>
    <row r="3676" ht="12">
      <c r="D3676" s="395"/>
    </row>
    <row r="3677" ht="12">
      <c r="D3677" s="395"/>
    </row>
    <row r="3678" ht="12">
      <c r="D3678" s="395"/>
    </row>
    <row r="3679" ht="12">
      <c r="D3679" s="395"/>
    </row>
    <row r="3680" ht="12">
      <c r="D3680" s="395"/>
    </row>
    <row r="3681" ht="12">
      <c r="D3681" s="395"/>
    </row>
    <row r="3682" ht="12">
      <c r="D3682" s="395"/>
    </row>
    <row r="3683" ht="12">
      <c r="D3683" s="395"/>
    </row>
    <row r="3684" ht="12">
      <c r="D3684" s="395"/>
    </row>
    <row r="3685" ht="12">
      <c r="D3685" s="395"/>
    </row>
    <row r="3686" ht="12">
      <c r="D3686" s="395"/>
    </row>
    <row r="3687" ht="12">
      <c r="D3687" s="395"/>
    </row>
    <row r="3688" ht="12">
      <c r="D3688" s="395"/>
    </row>
    <row r="3689" ht="12">
      <c r="D3689" s="395"/>
    </row>
    <row r="3690" ht="12">
      <c r="D3690" s="395"/>
    </row>
    <row r="3691" ht="12">
      <c r="D3691" s="395"/>
    </row>
    <row r="3692" ht="12">
      <c r="D3692" s="395"/>
    </row>
    <row r="3693" ht="12">
      <c r="D3693" s="395"/>
    </row>
    <row r="3694" ht="12">
      <c r="D3694" s="395"/>
    </row>
    <row r="3695" ht="12">
      <c r="D3695" s="395"/>
    </row>
    <row r="3696" ht="12">
      <c r="D3696" s="395"/>
    </row>
    <row r="3697" ht="12">
      <c r="D3697" s="395"/>
    </row>
    <row r="3698" ht="12">
      <c r="D3698" s="395"/>
    </row>
    <row r="3699" ht="12">
      <c r="D3699" s="395"/>
    </row>
    <row r="3700" ht="12">
      <c r="D3700" s="395"/>
    </row>
    <row r="3701" ht="12">
      <c r="D3701" s="395"/>
    </row>
    <row r="3702" ht="12">
      <c r="D3702" s="395"/>
    </row>
    <row r="3703" ht="12">
      <c r="D3703" s="395"/>
    </row>
    <row r="3704" ht="12">
      <c r="D3704" s="395"/>
    </row>
    <row r="3705" ht="12">
      <c r="D3705" s="395"/>
    </row>
    <row r="3706" ht="12">
      <c r="D3706" s="395"/>
    </row>
    <row r="3707" ht="12">
      <c r="D3707" s="395"/>
    </row>
    <row r="3708" ht="12">
      <c r="D3708" s="395"/>
    </row>
    <row r="3709" ht="12">
      <c r="D3709" s="395"/>
    </row>
    <row r="3710" ht="12">
      <c r="D3710" s="395"/>
    </row>
    <row r="3711" ht="12">
      <c r="D3711" s="395"/>
    </row>
    <row r="3712" ht="12">
      <c r="D3712" s="395"/>
    </row>
    <row r="3713" ht="12">
      <c r="D3713" s="395"/>
    </row>
    <row r="3714" ht="12">
      <c r="D3714" s="395"/>
    </row>
    <row r="3715" ht="12">
      <c r="D3715" s="395"/>
    </row>
    <row r="3716" ht="12">
      <c r="D3716" s="395"/>
    </row>
    <row r="3717" ht="12">
      <c r="D3717" s="395"/>
    </row>
    <row r="3718" ht="12">
      <c r="D3718" s="395"/>
    </row>
    <row r="3719" ht="12">
      <c r="D3719" s="395"/>
    </row>
    <row r="3720" ht="12">
      <c r="D3720" s="395"/>
    </row>
    <row r="3721" ht="12">
      <c r="D3721" s="395"/>
    </row>
    <row r="3722" ht="12">
      <c r="D3722" s="395"/>
    </row>
    <row r="3723" ht="12">
      <c r="D3723" s="395"/>
    </row>
    <row r="3724" ht="12">
      <c r="D3724" s="395"/>
    </row>
    <row r="3725" ht="12">
      <c r="D3725" s="395"/>
    </row>
    <row r="3726" ht="12">
      <c r="D3726" s="395"/>
    </row>
    <row r="3727" ht="12">
      <c r="D3727" s="395"/>
    </row>
    <row r="3728" ht="12">
      <c r="D3728" s="395"/>
    </row>
    <row r="3729" ht="12">
      <c r="D3729" s="395"/>
    </row>
    <row r="3730" ht="12">
      <c r="D3730" s="395"/>
    </row>
    <row r="3731" ht="12">
      <c r="D3731" s="395"/>
    </row>
    <row r="3732" ht="12">
      <c r="D3732" s="395"/>
    </row>
    <row r="3733" ht="12">
      <c r="D3733" s="395"/>
    </row>
    <row r="3734" ht="12">
      <c r="D3734" s="395"/>
    </row>
    <row r="3735" ht="12">
      <c r="D3735" s="395"/>
    </row>
    <row r="3736" ht="12">
      <c r="D3736" s="395"/>
    </row>
    <row r="3737" ht="12">
      <c r="D3737" s="395"/>
    </row>
    <row r="3738" ht="12">
      <c r="D3738" s="395"/>
    </row>
    <row r="3739" ht="12">
      <c r="D3739" s="395"/>
    </row>
    <row r="3740" ht="12">
      <c r="D3740" s="395"/>
    </row>
    <row r="3741" ht="12">
      <c r="D3741" s="395"/>
    </row>
    <row r="3742" ht="12">
      <c r="D3742" s="395"/>
    </row>
    <row r="3743" ht="12">
      <c r="D3743" s="395"/>
    </row>
    <row r="3744" ht="12">
      <c r="D3744" s="395"/>
    </row>
    <row r="3745" ht="12">
      <c r="D3745" s="395"/>
    </row>
    <row r="3746" ht="12">
      <c r="D3746" s="395"/>
    </row>
    <row r="3747" ht="12">
      <c r="D3747" s="395"/>
    </row>
    <row r="3748" ht="12">
      <c r="D3748" s="395"/>
    </row>
    <row r="3749" ht="12">
      <c r="D3749" s="395"/>
    </row>
    <row r="3750" ht="12">
      <c r="D3750" s="395"/>
    </row>
    <row r="3751" ht="12">
      <c r="D3751" s="395"/>
    </row>
    <row r="3752" ht="12">
      <c r="D3752" s="395"/>
    </row>
    <row r="3753" ht="12">
      <c r="D3753" s="395"/>
    </row>
    <row r="3754" ht="12">
      <c r="D3754" s="395"/>
    </row>
    <row r="3755" ht="12">
      <c r="D3755" s="395"/>
    </row>
    <row r="3756" ht="12">
      <c r="D3756" s="395"/>
    </row>
    <row r="3757" ht="12">
      <c r="D3757" s="395"/>
    </row>
    <row r="3758" ht="12">
      <c r="D3758" s="395"/>
    </row>
    <row r="3759" ht="12">
      <c r="D3759" s="395"/>
    </row>
    <row r="3760" ht="12">
      <c r="D3760" s="395"/>
    </row>
    <row r="3761" ht="12">
      <c r="D3761" s="395"/>
    </row>
    <row r="3762" ht="12">
      <c r="D3762" s="395"/>
    </row>
    <row r="3763" ht="12">
      <c r="D3763" s="395"/>
    </row>
    <row r="3764" ht="12">
      <c r="D3764" s="395"/>
    </row>
    <row r="3765" ht="12">
      <c r="D3765" s="395"/>
    </row>
    <row r="3766" ht="12">
      <c r="D3766" s="395"/>
    </row>
    <row r="3767" ht="12">
      <c r="D3767" s="395"/>
    </row>
    <row r="3768" ht="12">
      <c r="D3768" s="395"/>
    </row>
    <row r="3769" ht="12">
      <c r="D3769" s="395"/>
    </row>
    <row r="3770" ht="12">
      <c r="D3770" s="395"/>
    </row>
    <row r="3771" ht="12">
      <c r="D3771" s="395"/>
    </row>
    <row r="3772" ht="12">
      <c r="D3772" s="395"/>
    </row>
    <row r="3773" ht="12">
      <c r="D3773" s="395"/>
    </row>
    <row r="3774" ht="12">
      <c r="D3774" s="395"/>
    </row>
    <row r="3775" ht="12">
      <c r="D3775" s="395"/>
    </row>
    <row r="3776" ht="12">
      <c r="D3776" s="395"/>
    </row>
    <row r="3777" ht="12">
      <c r="D3777" s="395"/>
    </row>
    <row r="3778" ht="12">
      <c r="D3778" s="395"/>
    </row>
    <row r="3779" ht="12">
      <c r="D3779" s="395"/>
    </row>
    <row r="3780" ht="12">
      <c r="D3780" s="395"/>
    </row>
    <row r="3781" ht="12">
      <c r="D3781" s="395"/>
    </row>
    <row r="3782" ht="12">
      <c r="D3782" s="395"/>
    </row>
    <row r="3783" ht="12">
      <c r="D3783" s="395"/>
    </row>
    <row r="3784" ht="12">
      <c r="D3784" s="395"/>
    </row>
    <row r="3785" ht="12">
      <c r="D3785" s="395"/>
    </row>
    <row r="3786" ht="12">
      <c r="D3786" s="395"/>
    </row>
    <row r="3787" ht="12">
      <c r="D3787" s="395"/>
    </row>
    <row r="3788" ht="12">
      <c r="D3788" s="395"/>
    </row>
    <row r="3789" ht="12">
      <c r="D3789" s="395"/>
    </row>
    <row r="3790" ht="12">
      <c r="D3790" s="395"/>
    </row>
    <row r="3791" ht="12">
      <c r="D3791" s="395"/>
    </row>
    <row r="3792" ht="12">
      <c r="D3792" s="395"/>
    </row>
    <row r="3793" ht="12">
      <c r="D3793" s="395"/>
    </row>
    <row r="3794" ht="12">
      <c r="D3794" s="395"/>
    </row>
    <row r="3795" ht="12">
      <c r="D3795" s="395"/>
    </row>
    <row r="3796" ht="12">
      <c r="D3796" s="395"/>
    </row>
    <row r="3797" ht="12">
      <c r="D3797" s="395"/>
    </row>
    <row r="3798" ht="12">
      <c r="D3798" s="395"/>
    </row>
    <row r="3799" ht="12">
      <c r="D3799" s="395"/>
    </row>
    <row r="3800" ht="12">
      <c r="D3800" s="395"/>
    </row>
    <row r="3801" ht="12">
      <c r="D3801" s="395"/>
    </row>
    <row r="3802" ht="12">
      <c r="D3802" s="395"/>
    </row>
    <row r="3803" ht="12">
      <c r="D3803" s="395"/>
    </row>
    <row r="3804" ht="12">
      <c r="D3804" s="395"/>
    </row>
    <row r="3805" ht="12">
      <c r="D3805" s="395"/>
    </row>
    <row r="3806" ht="12">
      <c r="D3806" s="395"/>
    </row>
    <row r="3807" ht="12">
      <c r="D3807" s="395"/>
    </row>
    <row r="3808" ht="12">
      <c r="D3808" s="395"/>
    </row>
    <row r="3809" ht="12">
      <c r="D3809" s="395"/>
    </row>
    <row r="3810" ht="12">
      <c r="D3810" s="395"/>
    </row>
    <row r="3811" ht="12">
      <c r="D3811" s="395"/>
    </row>
    <row r="3812" ht="12">
      <c r="D3812" s="395"/>
    </row>
    <row r="3813" ht="12">
      <c r="D3813" s="395"/>
    </row>
    <row r="3814" ht="12">
      <c r="D3814" s="395"/>
    </row>
    <row r="3815" ht="12">
      <c r="D3815" s="395"/>
    </row>
    <row r="3816" ht="12">
      <c r="D3816" s="395"/>
    </row>
    <row r="3817" ht="12">
      <c r="D3817" s="395"/>
    </row>
    <row r="3818" ht="12">
      <c r="D3818" s="395"/>
    </row>
    <row r="3819" ht="12">
      <c r="D3819" s="395"/>
    </row>
    <row r="3820" ht="12">
      <c r="D3820" s="395"/>
    </row>
    <row r="3821" ht="12">
      <c r="D3821" s="395"/>
    </row>
    <row r="3822" ht="12">
      <c r="D3822" s="395"/>
    </row>
    <row r="3823" ht="12">
      <c r="D3823" s="395"/>
    </row>
    <row r="3824" ht="12">
      <c r="D3824" s="395"/>
    </row>
    <row r="3825" ht="12">
      <c r="D3825" s="395"/>
    </row>
    <row r="3826" ht="12">
      <c r="D3826" s="395"/>
    </row>
    <row r="3827" ht="12">
      <c r="D3827" s="395"/>
    </row>
    <row r="3828" ht="12">
      <c r="D3828" s="395"/>
    </row>
    <row r="3829" ht="12">
      <c r="D3829" s="395"/>
    </row>
    <row r="3830" ht="12">
      <c r="D3830" s="395"/>
    </row>
    <row r="3831" ht="12">
      <c r="D3831" s="395"/>
    </row>
    <row r="3832" ht="12">
      <c r="D3832" s="395"/>
    </row>
    <row r="3833" ht="12">
      <c r="D3833" s="395"/>
    </row>
    <row r="3834" ht="12">
      <c r="D3834" s="395"/>
    </row>
    <row r="3835" ht="12">
      <c r="D3835" s="395"/>
    </row>
    <row r="3836" ht="12">
      <c r="D3836" s="395"/>
    </row>
    <row r="3837" ht="12">
      <c r="D3837" s="395"/>
    </row>
    <row r="3838" ht="12">
      <c r="D3838" s="395"/>
    </row>
    <row r="3839" ht="12">
      <c r="D3839" s="395"/>
    </row>
    <row r="3840" ht="12">
      <c r="D3840" s="395"/>
    </row>
    <row r="3841" ht="12">
      <c r="D3841" s="395"/>
    </row>
    <row r="3842" ht="12">
      <c r="D3842" s="395"/>
    </row>
    <row r="3843" ht="12">
      <c r="D3843" s="395"/>
    </row>
    <row r="3844" ht="12">
      <c r="D3844" s="395"/>
    </row>
    <row r="3845" ht="12">
      <c r="D3845" s="395"/>
    </row>
    <row r="3846" ht="12">
      <c r="D3846" s="395"/>
    </row>
    <row r="3847" ht="12">
      <c r="D3847" s="395"/>
    </row>
    <row r="3848" ht="12">
      <c r="D3848" s="395"/>
    </row>
    <row r="3849" ht="12">
      <c r="D3849" s="395"/>
    </row>
    <row r="3850" ht="12">
      <c r="D3850" s="395"/>
    </row>
    <row r="3851" ht="12">
      <c r="D3851" s="395"/>
    </row>
    <row r="3852" ht="12">
      <c r="D3852" s="395"/>
    </row>
    <row r="3853" ht="12">
      <c r="D3853" s="395"/>
    </row>
    <row r="3854" ht="12">
      <c r="D3854" s="395"/>
    </row>
    <row r="3855" ht="12">
      <c r="D3855" s="395"/>
    </row>
    <row r="3856" ht="12">
      <c r="D3856" s="395"/>
    </row>
    <row r="3857" ht="12">
      <c r="D3857" s="395"/>
    </row>
    <row r="3858" ht="12">
      <c r="D3858" s="395"/>
    </row>
    <row r="3859" ht="12">
      <c r="D3859" s="395"/>
    </row>
    <row r="3860" ht="12">
      <c r="D3860" s="395"/>
    </row>
    <row r="3861" ht="12">
      <c r="D3861" s="395"/>
    </row>
    <row r="3862" ht="12">
      <c r="D3862" s="395"/>
    </row>
    <row r="3863" ht="12">
      <c r="D3863" s="395"/>
    </row>
    <row r="3864" ht="12">
      <c r="D3864" s="395"/>
    </row>
    <row r="3865" ht="12">
      <c r="D3865" s="395"/>
    </row>
    <row r="3866" ht="12">
      <c r="D3866" s="395"/>
    </row>
    <row r="3867" ht="12">
      <c r="D3867" s="395"/>
    </row>
    <row r="3868" ht="12">
      <c r="D3868" s="395"/>
    </row>
    <row r="3869" ht="12">
      <c r="D3869" s="395"/>
    </row>
    <row r="3870" ht="12">
      <c r="D3870" s="395"/>
    </row>
    <row r="3871" ht="12">
      <c r="D3871" s="395"/>
    </row>
    <row r="3872" ht="12">
      <c r="D3872" s="395"/>
    </row>
    <row r="3873" ht="12">
      <c r="D3873" s="395"/>
    </row>
    <row r="3874" ht="12">
      <c r="D3874" s="395"/>
    </row>
    <row r="3875" ht="12">
      <c r="D3875" s="395"/>
    </row>
    <row r="3876" ht="12">
      <c r="D3876" s="395"/>
    </row>
    <row r="3877" ht="12">
      <c r="D3877" s="395"/>
    </row>
    <row r="3878" ht="12">
      <c r="D3878" s="395"/>
    </row>
    <row r="3879" ht="12">
      <c r="D3879" s="395"/>
    </row>
    <row r="3880" ht="12">
      <c r="D3880" s="395"/>
    </row>
    <row r="3881" ht="12">
      <c r="D3881" s="395"/>
    </row>
    <row r="3882" ht="12">
      <c r="D3882" s="395"/>
    </row>
    <row r="3883" ht="12">
      <c r="D3883" s="395"/>
    </row>
    <row r="3884" ht="12">
      <c r="D3884" s="395"/>
    </row>
    <row r="3885" ht="12">
      <c r="D3885" s="395"/>
    </row>
    <row r="3886" ht="12">
      <c r="D3886" s="395"/>
    </row>
    <row r="3887" ht="12">
      <c r="D3887" s="395"/>
    </row>
    <row r="3888" ht="12">
      <c r="D3888" s="395"/>
    </row>
    <row r="3889" ht="12">
      <c r="D3889" s="395"/>
    </row>
    <row r="3890" ht="12">
      <c r="D3890" s="395"/>
    </row>
    <row r="3891" ht="12">
      <c r="D3891" s="395"/>
    </row>
    <row r="3892" ht="12">
      <c r="D3892" s="395"/>
    </row>
    <row r="3893" ht="12">
      <c r="D3893" s="395"/>
    </row>
    <row r="3894" ht="12">
      <c r="D3894" s="395"/>
    </row>
    <row r="3895" ht="12">
      <c r="D3895" s="395"/>
    </row>
    <row r="3896" ht="12">
      <c r="D3896" s="395"/>
    </row>
    <row r="3897" ht="12">
      <c r="D3897" s="395"/>
    </row>
    <row r="3898" ht="12">
      <c r="D3898" s="395"/>
    </row>
    <row r="3899" ht="12">
      <c r="D3899" s="395"/>
    </row>
    <row r="3900" ht="12">
      <c r="D3900" s="395"/>
    </row>
    <row r="3901" ht="12">
      <c r="D3901" s="395"/>
    </row>
    <row r="3902" ht="12">
      <c r="D3902" s="395"/>
    </row>
    <row r="3903" ht="12">
      <c r="D3903" s="395"/>
    </row>
    <row r="3904" ht="12">
      <c r="D3904" s="395"/>
    </row>
    <row r="3905" ht="12">
      <c r="D3905" s="395"/>
    </row>
    <row r="3906" ht="12">
      <c r="D3906" s="395"/>
    </row>
    <row r="3907" ht="12">
      <c r="D3907" s="395"/>
    </row>
    <row r="3908" ht="12">
      <c r="D3908" s="395"/>
    </row>
    <row r="3909" ht="12">
      <c r="D3909" s="395"/>
    </row>
    <row r="3910" ht="12">
      <c r="D3910" s="395"/>
    </row>
    <row r="3911" ht="12">
      <c r="D3911" s="395"/>
    </row>
    <row r="3912" ht="12">
      <c r="D3912" s="395"/>
    </row>
    <row r="3913" ht="12">
      <c r="D3913" s="395"/>
    </row>
    <row r="3914" ht="12">
      <c r="D3914" s="395"/>
    </row>
    <row r="3915" ht="12">
      <c r="D3915" s="395"/>
    </row>
    <row r="3916" ht="12">
      <c r="D3916" s="395"/>
    </row>
    <row r="3917" ht="12">
      <c r="D3917" s="395"/>
    </row>
    <row r="3918" ht="12">
      <c r="D3918" s="395"/>
    </row>
    <row r="3919" ht="12">
      <c r="D3919" s="395"/>
    </row>
    <row r="3920" ht="12">
      <c r="D3920" s="395"/>
    </row>
    <row r="3921" ht="12">
      <c r="D3921" s="395"/>
    </row>
    <row r="3922" ht="12">
      <c r="D3922" s="395"/>
    </row>
    <row r="3923" ht="12">
      <c r="D3923" s="395"/>
    </row>
    <row r="3924" ht="12">
      <c r="D3924" s="395"/>
    </row>
    <row r="3925" ht="12">
      <c r="D3925" s="395"/>
    </row>
    <row r="3926" ht="12">
      <c r="D3926" s="395"/>
    </row>
    <row r="3927" ht="12">
      <c r="D3927" s="395"/>
    </row>
    <row r="3928" ht="12">
      <c r="D3928" s="395"/>
    </row>
    <row r="3929" ht="12">
      <c r="D3929" s="395"/>
    </row>
    <row r="3930" ht="12">
      <c r="D3930" s="395"/>
    </row>
    <row r="3931" ht="12">
      <c r="D3931" s="395"/>
    </row>
    <row r="3932" ht="12">
      <c r="D3932" s="395"/>
    </row>
    <row r="3933" ht="12">
      <c r="D3933" s="395"/>
    </row>
    <row r="3934" ht="12">
      <c r="D3934" s="395"/>
    </row>
    <row r="3935" ht="12">
      <c r="D3935" s="395"/>
    </row>
    <row r="3936" ht="12">
      <c r="D3936" s="395"/>
    </row>
    <row r="3937" ht="12">
      <c r="D3937" s="395"/>
    </row>
    <row r="3938" ht="12">
      <c r="D3938" s="395"/>
    </row>
    <row r="3939" ht="12">
      <c r="D3939" s="395"/>
    </row>
    <row r="3940" ht="12">
      <c r="D3940" s="395"/>
    </row>
    <row r="3941" ht="12">
      <c r="D3941" s="395"/>
    </row>
    <row r="3942" ht="12">
      <c r="D3942" s="395"/>
    </row>
    <row r="3943" ht="12">
      <c r="D3943" s="395"/>
    </row>
    <row r="3944" ht="12">
      <c r="D3944" s="395"/>
    </row>
    <row r="3945" ht="12">
      <c r="D3945" s="395"/>
    </row>
    <row r="3946" ht="12">
      <c r="D3946" s="395"/>
    </row>
    <row r="3947" ht="12">
      <c r="D3947" s="395"/>
    </row>
    <row r="3948" ht="12">
      <c r="D3948" s="395"/>
    </row>
    <row r="3949" ht="12">
      <c r="D3949" s="395"/>
    </row>
    <row r="3950" ht="12">
      <c r="D3950" s="395"/>
    </row>
    <row r="3951" ht="12">
      <c r="D3951" s="395"/>
    </row>
    <row r="3952" ht="12">
      <c r="D3952" s="395"/>
    </row>
    <row r="3953" ht="12">
      <c r="D3953" s="395"/>
    </row>
    <row r="3954" ht="12">
      <c r="D3954" s="395"/>
    </row>
    <row r="3955" ht="12">
      <c r="D3955" s="395"/>
    </row>
    <row r="3956" ht="12">
      <c r="D3956" s="395"/>
    </row>
    <row r="3957" ht="12">
      <c r="D3957" s="395"/>
    </row>
    <row r="3958" ht="12">
      <c r="D3958" s="395"/>
    </row>
    <row r="3959" ht="12">
      <c r="D3959" s="395"/>
    </row>
    <row r="3960" ht="12">
      <c r="D3960" s="395"/>
    </row>
    <row r="3961" ht="12">
      <c r="D3961" s="395"/>
    </row>
    <row r="3962" ht="12">
      <c r="D3962" s="395"/>
    </row>
    <row r="3963" ht="12">
      <c r="D3963" s="395"/>
    </row>
    <row r="3964" ht="12">
      <c r="D3964" s="395"/>
    </row>
    <row r="3965" ht="12">
      <c r="D3965" s="395"/>
    </row>
    <row r="3966" ht="12">
      <c r="D3966" s="395"/>
    </row>
    <row r="3967" ht="12">
      <c r="D3967" s="395"/>
    </row>
    <row r="3968" ht="12">
      <c r="D3968" s="395"/>
    </row>
    <row r="3969" ht="12">
      <c r="D3969" s="395"/>
    </row>
    <row r="3970" ht="12">
      <c r="D3970" s="395"/>
    </row>
    <row r="3971" ht="12">
      <c r="D3971" s="395"/>
    </row>
    <row r="3972" ht="12">
      <c r="D3972" s="395"/>
    </row>
    <row r="3973" ht="12">
      <c r="D3973" s="395"/>
    </row>
    <row r="3974" ht="12">
      <c r="D3974" s="395"/>
    </row>
    <row r="3975" ht="12">
      <c r="D3975" s="395"/>
    </row>
    <row r="3976" ht="12">
      <c r="D3976" s="395"/>
    </row>
    <row r="3977" ht="12">
      <c r="D3977" s="395"/>
    </row>
    <row r="3978" ht="12">
      <c r="D3978" s="395"/>
    </row>
    <row r="3979" ht="12">
      <c r="D3979" s="395"/>
    </row>
    <row r="3980" ht="12">
      <c r="D3980" s="395"/>
    </row>
    <row r="3981" ht="12">
      <c r="D3981" s="395"/>
    </row>
    <row r="3982" ht="12">
      <c r="D3982" s="395"/>
    </row>
    <row r="3983" ht="12">
      <c r="D3983" s="395"/>
    </row>
    <row r="3984" ht="12">
      <c r="D3984" s="395"/>
    </row>
    <row r="3985" ht="12">
      <c r="D3985" s="395"/>
    </row>
    <row r="3986" ht="12">
      <c r="D3986" s="395"/>
    </row>
    <row r="3987" ht="12">
      <c r="D3987" s="395"/>
    </row>
    <row r="3988" ht="12">
      <c r="D3988" s="395"/>
    </row>
    <row r="3989" ht="12">
      <c r="D3989" s="395"/>
    </row>
    <row r="3990" ht="12">
      <c r="D3990" s="395"/>
    </row>
    <row r="3991" ht="12">
      <c r="D3991" s="395"/>
    </row>
    <row r="3992" ht="12">
      <c r="D3992" s="395"/>
    </row>
    <row r="3993" ht="12">
      <c r="D3993" s="395"/>
    </row>
    <row r="3994" ht="12">
      <c r="D3994" s="395"/>
    </row>
    <row r="3995" ht="12">
      <c r="D3995" s="395"/>
    </row>
    <row r="3996" ht="12">
      <c r="D3996" s="395"/>
    </row>
    <row r="3997" ht="12">
      <c r="D3997" s="395"/>
    </row>
    <row r="3998" ht="12">
      <c r="D3998" s="395"/>
    </row>
    <row r="3999" ht="12">
      <c r="D3999" s="395"/>
    </row>
    <row r="4000" ht="12">
      <c r="D4000" s="395"/>
    </row>
    <row r="4001" ht="12">
      <c r="D4001" s="395"/>
    </row>
    <row r="4002" ht="12">
      <c r="D4002" s="395"/>
    </row>
    <row r="4003" ht="12">
      <c r="D4003" s="395"/>
    </row>
    <row r="4004" ht="12">
      <c r="D4004" s="395"/>
    </row>
    <row r="4005" ht="12">
      <c r="D4005" s="395"/>
    </row>
    <row r="4006" ht="12">
      <c r="D4006" s="395"/>
    </row>
    <row r="4007" ht="12">
      <c r="D4007" s="395"/>
    </row>
    <row r="4008" ht="12">
      <c r="D4008" s="395"/>
    </row>
    <row r="4009" ht="12">
      <c r="D4009" s="395"/>
    </row>
    <row r="4010" ht="12">
      <c r="D4010" s="395"/>
    </row>
    <row r="4011" ht="12">
      <c r="D4011" s="395"/>
    </row>
    <row r="4012" ht="12">
      <c r="D4012" s="395"/>
    </row>
    <row r="4013" ht="12">
      <c r="D4013" s="395"/>
    </row>
    <row r="4014" ht="12">
      <c r="D4014" s="395"/>
    </row>
    <row r="4015" ht="12">
      <c r="D4015" s="395"/>
    </row>
    <row r="4016" ht="12">
      <c r="D4016" s="395"/>
    </row>
    <row r="4017" ht="12">
      <c r="D4017" s="395"/>
    </row>
    <row r="4018" ht="12">
      <c r="D4018" s="395"/>
    </row>
    <row r="4019" ht="12">
      <c r="D4019" s="395"/>
    </row>
    <row r="4020" ht="12">
      <c r="D4020" s="395"/>
    </row>
    <row r="4021" ht="12">
      <c r="D4021" s="395"/>
    </row>
    <row r="4022" ht="12">
      <c r="D4022" s="395"/>
    </row>
    <row r="4023" ht="12">
      <c r="D4023" s="395"/>
    </row>
    <row r="4024" ht="12">
      <c r="D4024" s="395"/>
    </row>
    <row r="4025" ht="12">
      <c r="D4025" s="395"/>
    </row>
    <row r="4026" ht="12">
      <c r="D4026" s="395"/>
    </row>
    <row r="4027" ht="12">
      <c r="D4027" s="395"/>
    </row>
    <row r="4028" ht="12">
      <c r="D4028" s="395"/>
    </row>
    <row r="4029" ht="12">
      <c r="D4029" s="395"/>
    </row>
    <row r="4030" ht="12">
      <c r="D4030" s="395"/>
    </row>
    <row r="4031" ht="12">
      <c r="D4031" s="395"/>
    </row>
    <row r="4032" ht="12">
      <c r="D4032" s="395"/>
    </row>
    <row r="4033" ht="12">
      <c r="D4033" s="395"/>
    </row>
    <row r="4034" ht="12">
      <c r="D4034" s="395"/>
    </row>
    <row r="4035" ht="12">
      <c r="D4035" s="395"/>
    </row>
    <row r="4036" ht="12">
      <c r="D4036" s="395"/>
    </row>
    <row r="4037" ht="12">
      <c r="D4037" s="395"/>
    </row>
    <row r="4038" ht="12">
      <c r="D4038" s="395"/>
    </row>
    <row r="4039" ht="12">
      <c r="D4039" s="395"/>
    </row>
    <row r="4040" ht="12">
      <c r="D4040" s="395"/>
    </row>
    <row r="4041" ht="12">
      <c r="D4041" s="395"/>
    </row>
    <row r="4042" ht="12">
      <c r="D4042" s="395"/>
    </row>
    <row r="4043" ht="12">
      <c r="D4043" s="395"/>
    </row>
    <row r="4044" ht="12">
      <c r="D4044" s="395"/>
    </row>
    <row r="4045" ht="12">
      <c r="D4045" s="395"/>
    </row>
    <row r="4046" ht="12">
      <c r="D4046" s="395"/>
    </row>
    <row r="4047" ht="12">
      <c r="D4047" s="395"/>
    </row>
    <row r="4048" ht="12">
      <c r="D4048" s="395"/>
    </row>
    <row r="4049" ht="12">
      <c r="D4049" s="395"/>
    </row>
    <row r="4050" ht="12">
      <c r="D4050" s="395"/>
    </row>
    <row r="4051" ht="12">
      <c r="D4051" s="395"/>
    </row>
    <row r="4052" ht="12">
      <c r="D4052" s="395"/>
    </row>
    <row r="4053" ht="12">
      <c r="D4053" s="395"/>
    </row>
    <row r="4054" ht="12">
      <c r="D4054" s="395"/>
    </row>
    <row r="4055" ht="12">
      <c r="D4055" s="395"/>
    </row>
    <row r="4056" ht="12">
      <c r="D4056" s="395"/>
    </row>
    <row r="4057" ht="12">
      <c r="D4057" s="395"/>
    </row>
    <row r="4058" ht="12">
      <c r="D4058" s="395"/>
    </row>
    <row r="4059" ht="12">
      <c r="D4059" s="395"/>
    </row>
    <row r="4060" ht="12">
      <c r="D4060" s="395"/>
    </row>
    <row r="4061" ht="12">
      <c r="D4061" s="395"/>
    </row>
    <row r="4062" ht="12">
      <c r="D4062" s="395"/>
    </row>
    <row r="4063" ht="12">
      <c r="D4063" s="395"/>
    </row>
    <row r="4064" ht="12">
      <c r="D4064" s="395"/>
    </row>
    <row r="4065" ht="12">
      <c r="D4065" s="395"/>
    </row>
    <row r="4066" ht="12">
      <c r="D4066" s="395"/>
    </row>
    <row r="4067" ht="12">
      <c r="D4067" s="395"/>
    </row>
    <row r="4068" ht="12">
      <c r="D4068" s="395"/>
    </row>
    <row r="4069" ht="12">
      <c r="D4069" s="395"/>
    </row>
    <row r="4070" ht="12">
      <c r="D4070" s="395"/>
    </row>
    <row r="4071" ht="12">
      <c r="D4071" s="395"/>
    </row>
    <row r="4072" ht="12">
      <c r="D4072" s="395"/>
    </row>
    <row r="4073" ht="12">
      <c r="D4073" s="395"/>
    </row>
    <row r="4074" ht="12">
      <c r="D4074" s="395"/>
    </row>
    <row r="4075" ht="12">
      <c r="D4075" s="395"/>
    </row>
    <row r="4076" ht="12">
      <c r="D4076" s="395"/>
    </row>
    <row r="4077" ht="12">
      <c r="D4077" s="395"/>
    </row>
    <row r="4078" ht="12">
      <c r="D4078" s="395"/>
    </row>
    <row r="4079" ht="12">
      <c r="D4079" s="395"/>
    </row>
    <row r="4080" ht="12">
      <c r="D4080" s="395"/>
    </row>
    <row r="4081" ht="12">
      <c r="D4081" s="395"/>
    </row>
    <row r="4082" ht="12">
      <c r="D4082" s="395"/>
    </row>
    <row r="4083" ht="12">
      <c r="D4083" s="395"/>
    </row>
    <row r="4084" ht="12">
      <c r="D4084" s="395"/>
    </row>
    <row r="4085" ht="12">
      <c r="D4085" s="395"/>
    </row>
    <row r="4086" ht="12">
      <c r="D4086" s="395"/>
    </row>
    <row r="4087" ht="12">
      <c r="D4087" s="395"/>
    </row>
    <row r="4088" ht="12">
      <c r="D4088" s="395"/>
    </row>
    <row r="4089" ht="12">
      <c r="D4089" s="395"/>
    </row>
    <row r="4090" ht="12">
      <c r="D4090" s="395"/>
    </row>
    <row r="4091" ht="12">
      <c r="D4091" s="395"/>
    </row>
    <row r="4092" ht="12">
      <c r="D4092" s="395"/>
    </row>
    <row r="4093" ht="12">
      <c r="D4093" s="395"/>
    </row>
    <row r="4094" ht="12">
      <c r="D4094" s="395"/>
    </row>
    <row r="4095" ht="12">
      <c r="D4095" s="395"/>
    </row>
    <row r="4096" ht="12">
      <c r="D4096" s="395"/>
    </row>
    <row r="4097" ht="12">
      <c r="D4097" s="395"/>
    </row>
    <row r="4098" ht="12">
      <c r="D4098" s="395"/>
    </row>
    <row r="4099" ht="12">
      <c r="D4099" s="395"/>
    </row>
    <row r="4100" ht="12">
      <c r="D4100" s="395"/>
    </row>
    <row r="4101" ht="12">
      <c r="D4101" s="395"/>
    </row>
    <row r="4102" ht="12">
      <c r="D4102" s="395"/>
    </row>
    <row r="4103" ht="12">
      <c r="D4103" s="395"/>
    </row>
    <row r="4104" ht="12">
      <c r="D4104" s="395"/>
    </row>
    <row r="4105" ht="12">
      <c r="D4105" s="395"/>
    </row>
    <row r="4106" ht="12">
      <c r="D4106" s="395"/>
    </row>
    <row r="4107" ht="12">
      <c r="D4107" s="395"/>
    </row>
    <row r="4108" ht="12">
      <c r="D4108" s="395"/>
    </row>
    <row r="4109" ht="12">
      <c r="D4109" s="395"/>
    </row>
    <row r="4110" ht="12">
      <c r="D4110" s="395"/>
    </row>
    <row r="4111" ht="12">
      <c r="D4111" s="395"/>
    </row>
    <row r="4112" ht="12">
      <c r="D4112" s="395"/>
    </row>
    <row r="4113" ht="12">
      <c r="D4113" s="395"/>
    </row>
    <row r="4114" ht="12">
      <c r="D4114" s="395"/>
    </row>
    <row r="4115" ht="12">
      <c r="D4115" s="395"/>
    </row>
    <row r="4116" ht="12">
      <c r="D4116" s="395"/>
    </row>
    <row r="4117" ht="12">
      <c r="D4117" s="395"/>
    </row>
    <row r="4118" ht="12">
      <c r="D4118" s="395"/>
    </row>
    <row r="4119" ht="12">
      <c r="D4119" s="395"/>
    </row>
    <row r="4120" ht="12">
      <c r="D4120" s="395"/>
    </row>
    <row r="4121" ht="12">
      <c r="D4121" s="395"/>
    </row>
    <row r="4122" ht="12">
      <c r="D4122" s="395"/>
    </row>
    <row r="4123" ht="12">
      <c r="D4123" s="395"/>
    </row>
    <row r="4124" ht="12">
      <c r="D4124" s="395"/>
    </row>
    <row r="4125" ht="12">
      <c r="D4125" s="395"/>
    </row>
    <row r="4126" ht="12">
      <c r="D4126" s="395"/>
    </row>
    <row r="4127" ht="12">
      <c r="D4127" s="395"/>
    </row>
    <row r="4128" ht="12">
      <c r="D4128" s="395"/>
    </row>
    <row r="4129" ht="12">
      <c r="D4129" s="395"/>
    </row>
    <row r="4130" ht="12">
      <c r="D4130" s="395"/>
    </row>
    <row r="4131" ht="12">
      <c r="D4131" s="395"/>
    </row>
    <row r="4132" ht="12">
      <c r="D4132" s="395"/>
    </row>
    <row r="4133" ht="12">
      <c r="D4133" s="395"/>
    </row>
    <row r="4134" ht="12">
      <c r="D4134" s="395"/>
    </row>
    <row r="4135" ht="12">
      <c r="D4135" s="395"/>
    </row>
    <row r="4136" ht="12">
      <c r="D4136" s="395"/>
    </row>
    <row r="4137" ht="12">
      <c r="D4137" s="395"/>
    </row>
    <row r="4138" ht="12">
      <c r="D4138" s="395"/>
    </row>
    <row r="4139" ht="12">
      <c r="D4139" s="395"/>
    </row>
    <row r="4140" ht="12">
      <c r="D4140" s="395"/>
    </row>
    <row r="4141" ht="12">
      <c r="D4141" s="395"/>
    </row>
    <row r="4142" ht="12">
      <c r="D4142" s="395"/>
    </row>
    <row r="4143" ht="12">
      <c r="D4143" s="395"/>
    </row>
    <row r="4144" ht="12">
      <c r="D4144" s="395"/>
    </row>
    <row r="4145" ht="12">
      <c r="D4145" s="395"/>
    </row>
    <row r="4146" ht="12">
      <c r="D4146" s="395"/>
    </row>
    <row r="4147" ht="12">
      <c r="D4147" s="395"/>
    </row>
    <row r="4148" ht="12">
      <c r="D4148" s="395"/>
    </row>
    <row r="4149" ht="12">
      <c r="D4149" s="395"/>
    </row>
    <row r="4150" ht="12">
      <c r="D4150" s="395"/>
    </row>
    <row r="4151" ht="12">
      <c r="D4151" s="395"/>
    </row>
    <row r="4152" ht="12">
      <c r="D4152" s="395"/>
    </row>
    <row r="4153" ht="12">
      <c r="D4153" s="395"/>
    </row>
    <row r="4154" ht="12">
      <c r="D4154" s="395"/>
    </row>
    <row r="4155" ht="12">
      <c r="D4155" s="395"/>
    </row>
    <row r="4156" ht="12">
      <c r="D4156" s="395"/>
    </row>
    <row r="4157" ht="12">
      <c r="D4157" s="395"/>
    </row>
    <row r="4158" ht="12">
      <c r="D4158" s="395"/>
    </row>
    <row r="4159" ht="12">
      <c r="D4159" s="395"/>
    </row>
    <row r="4160" ht="12">
      <c r="D4160" s="395"/>
    </row>
    <row r="4161" ht="12">
      <c r="D4161" s="395"/>
    </row>
    <row r="4162" ht="12">
      <c r="D4162" s="395"/>
    </row>
    <row r="4163" ht="12">
      <c r="D4163" s="395"/>
    </row>
    <row r="4164" ht="12">
      <c r="D4164" s="395"/>
    </row>
    <row r="4165" ht="12">
      <c r="D4165" s="395"/>
    </row>
    <row r="4166" ht="12">
      <c r="D4166" s="395"/>
    </row>
    <row r="4167" ht="12">
      <c r="D4167" s="395"/>
    </row>
    <row r="4168" ht="12">
      <c r="D4168" s="395"/>
    </row>
    <row r="4169" ht="12">
      <c r="D4169" s="395"/>
    </row>
    <row r="4170" ht="12">
      <c r="D4170" s="395"/>
    </row>
    <row r="4171" ht="12">
      <c r="D4171" s="395"/>
    </row>
    <row r="4172" ht="12">
      <c r="D4172" s="395"/>
    </row>
    <row r="4173" ht="12">
      <c r="D4173" s="395"/>
    </row>
    <row r="4174" ht="12">
      <c r="D4174" s="395"/>
    </row>
    <row r="4175" ht="12">
      <c r="D4175" s="395"/>
    </row>
    <row r="4176" ht="12">
      <c r="D4176" s="395"/>
    </row>
    <row r="4177" ht="12">
      <c r="D4177" s="395"/>
    </row>
    <row r="4178" ht="12">
      <c r="D4178" s="395"/>
    </row>
    <row r="4179" ht="12">
      <c r="D4179" s="395"/>
    </row>
    <row r="4180" ht="12">
      <c r="D4180" s="395"/>
    </row>
    <row r="4181" ht="12">
      <c r="D4181" s="395"/>
    </row>
    <row r="4182" ht="12">
      <c r="D4182" s="395"/>
    </row>
    <row r="4183" ht="12">
      <c r="D4183" s="395"/>
    </row>
    <row r="4184" ht="12">
      <c r="D4184" s="395"/>
    </row>
    <row r="4185" ht="12">
      <c r="D4185" s="395"/>
    </row>
    <row r="4186" ht="12">
      <c r="D4186" s="395"/>
    </row>
    <row r="4187" ht="12">
      <c r="D4187" s="395"/>
    </row>
    <row r="4188" ht="12">
      <c r="D4188" s="395"/>
    </row>
    <row r="4189" ht="12">
      <c r="D4189" s="395"/>
    </row>
    <row r="4190" ht="12">
      <c r="D4190" s="395"/>
    </row>
    <row r="4191" ht="12">
      <c r="D4191" s="395"/>
    </row>
    <row r="4192" ht="12">
      <c r="D4192" s="395"/>
    </row>
    <row r="4193" ht="12">
      <c r="D4193" s="395"/>
    </row>
    <row r="4194" ht="12">
      <c r="D4194" s="395"/>
    </row>
    <row r="4195" ht="12">
      <c r="D4195" s="395"/>
    </row>
    <row r="4196" ht="12">
      <c r="D4196" s="395"/>
    </row>
    <row r="4197" ht="12">
      <c r="D4197" s="395"/>
    </row>
    <row r="4198" ht="12">
      <c r="D4198" s="395"/>
    </row>
    <row r="4199" ht="12">
      <c r="D4199" s="395"/>
    </row>
    <row r="4200" ht="12">
      <c r="D4200" s="395"/>
    </row>
    <row r="4201" ht="12">
      <c r="D4201" s="395"/>
    </row>
    <row r="4202" ht="12">
      <c r="D4202" s="395"/>
    </row>
    <row r="4203" ht="12">
      <c r="D4203" s="395"/>
    </row>
    <row r="4204" ht="12">
      <c r="D4204" s="395"/>
    </row>
    <row r="4205" ht="12">
      <c r="D4205" s="395"/>
    </row>
    <row r="4206" ht="12">
      <c r="D4206" s="395"/>
    </row>
    <row r="4207" ht="12">
      <c r="D4207" s="395"/>
    </row>
    <row r="4208" ht="12">
      <c r="D4208" s="395"/>
    </row>
    <row r="4209" ht="12">
      <c r="D4209" s="395"/>
    </row>
    <row r="4210" ht="12">
      <c r="D4210" s="395"/>
    </row>
    <row r="4211" ht="12">
      <c r="D4211" s="395"/>
    </row>
    <row r="4212" ht="12">
      <c r="D4212" s="395"/>
    </row>
    <row r="4213" ht="12">
      <c r="D4213" s="395"/>
    </row>
    <row r="4214" ht="12">
      <c r="D4214" s="395"/>
    </row>
    <row r="4215" ht="12">
      <c r="D4215" s="395"/>
    </row>
    <row r="4216" ht="12">
      <c r="D4216" s="395"/>
    </row>
    <row r="4217" ht="12">
      <c r="D4217" s="395"/>
    </row>
    <row r="4218" ht="12">
      <c r="D4218" s="395"/>
    </row>
    <row r="4219" ht="12">
      <c r="D4219" s="395"/>
    </row>
    <row r="4220" ht="12">
      <c r="D4220" s="395"/>
    </row>
    <row r="4221" ht="12">
      <c r="D4221" s="395"/>
    </row>
    <row r="4222" ht="12">
      <c r="D4222" s="395"/>
    </row>
    <row r="4223" ht="12">
      <c r="D4223" s="395"/>
    </row>
    <row r="4224" ht="12">
      <c r="D4224" s="395"/>
    </row>
    <row r="4225" ht="12">
      <c r="D4225" s="395"/>
    </row>
    <row r="4226" ht="12">
      <c r="D4226" s="395"/>
    </row>
    <row r="4227" ht="12">
      <c r="D4227" s="395"/>
    </row>
    <row r="4228" ht="12">
      <c r="D4228" s="395"/>
    </row>
    <row r="4229" ht="12">
      <c r="D4229" s="395"/>
    </row>
    <row r="4230" ht="12">
      <c r="D4230" s="395"/>
    </row>
    <row r="4231" ht="12">
      <c r="D4231" s="395"/>
    </row>
    <row r="4232" ht="12">
      <c r="D4232" s="395"/>
    </row>
    <row r="4233" ht="12">
      <c r="D4233" s="395"/>
    </row>
    <row r="4234" ht="12">
      <c r="D4234" s="395"/>
    </row>
    <row r="4235" ht="12">
      <c r="D4235" s="395"/>
    </row>
    <row r="4236" ht="12">
      <c r="D4236" s="395"/>
    </row>
    <row r="4237" ht="12">
      <c r="D4237" s="395"/>
    </row>
    <row r="4238" ht="12">
      <c r="D4238" s="395"/>
    </row>
    <row r="4239" ht="12">
      <c r="D4239" s="395"/>
    </row>
    <row r="4240" ht="12">
      <c r="D4240" s="395"/>
    </row>
    <row r="4241" ht="12">
      <c r="D4241" s="395"/>
    </row>
    <row r="4242" ht="12">
      <c r="D4242" s="395"/>
    </row>
    <row r="4243" ht="12">
      <c r="D4243" s="395"/>
    </row>
    <row r="4244" ht="12">
      <c r="D4244" s="395"/>
    </row>
    <row r="4245" ht="12">
      <c r="D4245" s="395"/>
    </row>
    <row r="4246" ht="12">
      <c r="D4246" s="395"/>
    </row>
    <row r="4247" ht="12">
      <c r="D4247" s="395"/>
    </row>
    <row r="4248" ht="12">
      <c r="D4248" s="395"/>
    </row>
    <row r="4249" ht="12">
      <c r="D4249" s="395"/>
    </row>
    <row r="4250" ht="12">
      <c r="D4250" s="395"/>
    </row>
    <row r="4251" ht="12">
      <c r="D4251" s="395"/>
    </row>
    <row r="4252" ht="12">
      <c r="D4252" s="395"/>
    </row>
    <row r="4253" ht="12">
      <c r="D4253" s="395"/>
    </row>
    <row r="4254" ht="12">
      <c r="D4254" s="395"/>
    </row>
    <row r="4255" ht="12">
      <c r="D4255" s="395"/>
    </row>
    <row r="4256" ht="12">
      <c r="D4256" s="395"/>
    </row>
    <row r="4257" ht="12">
      <c r="D4257" s="395"/>
    </row>
    <row r="4258" ht="12">
      <c r="D4258" s="395"/>
    </row>
    <row r="4259" ht="12">
      <c r="D4259" s="395"/>
    </row>
    <row r="4260" ht="12">
      <c r="D4260" s="395"/>
    </row>
    <row r="4261" ht="12">
      <c r="D4261" s="395"/>
    </row>
    <row r="4262" ht="12">
      <c r="D4262" s="395"/>
    </row>
    <row r="4263" ht="12">
      <c r="D4263" s="395"/>
    </row>
    <row r="4264" ht="12">
      <c r="D4264" s="395"/>
    </row>
    <row r="4265" ht="12">
      <c r="D4265" s="395"/>
    </row>
    <row r="4266" ht="12">
      <c r="D4266" s="395"/>
    </row>
    <row r="4267" ht="12">
      <c r="D4267" s="395"/>
    </row>
    <row r="4268" ht="12">
      <c r="D4268" s="395"/>
    </row>
    <row r="4269" ht="12">
      <c r="D4269" s="395"/>
    </row>
    <row r="4270" ht="12">
      <c r="D4270" s="395"/>
    </row>
    <row r="4271" ht="12">
      <c r="D4271" s="395"/>
    </row>
    <row r="4272" ht="12">
      <c r="D4272" s="395"/>
    </row>
    <row r="4273" ht="12">
      <c r="D4273" s="395"/>
    </row>
    <row r="4274" ht="12">
      <c r="D4274" s="395"/>
    </row>
    <row r="4275" ht="12">
      <c r="D4275" s="395"/>
    </row>
    <row r="4276" ht="12">
      <c r="D4276" s="395"/>
    </row>
    <row r="4277" ht="12">
      <c r="D4277" s="395"/>
    </row>
    <row r="4278" ht="12">
      <c r="D4278" s="395"/>
    </row>
    <row r="4279" ht="12">
      <c r="D4279" s="395"/>
    </row>
    <row r="4280" ht="12">
      <c r="D4280" s="395"/>
    </row>
    <row r="4281" ht="12">
      <c r="D4281" s="395"/>
    </row>
    <row r="4282" ht="12">
      <c r="D4282" s="395"/>
    </row>
    <row r="4283" ht="12">
      <c r="D4283" s="395"/>
    </row>
    <row r="4284" ht="12">
      <c r="D4284" s="395"/>
    </row>
    <row r="4285" ht="12">
      <c r="D4285" s="395"/>
    </row>
    <row r="4286" ht="12">
      <c r="D4286" s="395"/>
    </row>
    <row r="4287" ht="12">
      <c r="D4287" s="395"/>
    </row>
    <row r="4288" ht="12">
      <c r="D4288" s="395"/>
    </row>
    <row r="4289" ht="12">
      <c r="D4289" s="395"/>
    </row>
    <row r="4290" ht="12">
      <c r="D4290" s="395"/>
    </row>
    <row r="4291" ht="12">
      <c r="D4291" s="395"/>
    </row>
    <row r="4292" ht="12">
      <c r="D4292" s="395"/>
    </row>
    <row r="4293" ht="12">
      <c r="D4293" s="395"/>
    </row>
    <row r="4294" ht="12">
      <c r="D4294" s="395"/>
    </row>
    <row r="4295" ht="12">
      <c r="D4295" s="395"/>
    </row>
    <row r="4296" ht="12">
      <c r="D4296" s="395"/>
    </row>
    <row r="4297" ht="12">
      <c r="D4297" s="395"/>
    </row>
    <row r="4298" ht="12">
      <c r="D4298" s="395"/>
    </row>
    <row r="4299" ht="12">
      <c r="D4299" s="395"/>
    </row>
    <row r="4300" ht="12">
      <c r="D4300" s="395"/>
    </row>
    <row r="4301" ht="12">
      <c r="D4301" s="395"/>
    </row>
    <row r="4302" ht="12">
      <c r="D4302" s="395"/>
    </row>
    <row r="4303" ht="12">
      <c r="D4303" s="395"/>
    </row>
    <row r="4304" ht="12">
      <c r="D4304" s="395"/>
    </row>
    <row r="4305" ht="12">
      <c r="D4305" s="395"/>
    </row>
    <row r="4306" ht="12">
      <c r="D4306" s="395"/>
    </row>
    <row r="4307" ht="12">
      <c r="D4307" s="395"/>
    </row>
    <row r="4308" ht="12">
      <c r="D4308" s="395"/>
    </row>
    <row r="4309" ht="12">
      <c r="D4309" s="395"/>
    </row>
    <row r="4310" ht="12">
      <c r="D4310" s="395"/>
    </row>
    <row r="4311" ht="12">
      <c r="D4311" s="395"/>
    </row>
    <row r="4312" ht="12">
      <c r="D4312" s="395"/>
    </row>
    <row r="4313" ht="12">
      <c r="D4313" s="395"/>
    </row>
    <row r="4314" ht="12">
      <c r="D4314" s="395"/>
    </row>
    <row r="4315" ht="12">
      <c r="D4315" s="395"/>
    </row>
    <row r="4316" ht="12">
      <c r="D4316" s="395"/>
    </row>
    <row r="4317" ht="12">
      <c r="D4317" s="395"/>
    </row>
    <row r="4318" ht="12">
      <c r="D4318" s="395"/>
    </row>
    <row r="4319" ht="12">
      <c r="D4319" s="395"/>
    </row>
    <row r="4320" ht="12">
      <c r="D4320" s="395"/>
    </row>
    <row r="4321" ht="12">
      <c r="D4321" s="395"/>
    </row>
    <row r="4322" ht="12">
      <c r="D4322" s="395"/>
    </row>
    <row r="4323" ht="12">
      <c r="D4323" s="395"/>
    </row>
    <row r="4324" ht="12">
      <c r="D4324" s="395"/>
    </row>
    <row r="4325" ht="12">
      <c r="D4325" s="395"/>
    </row>
    <row r="4326" ht="12">
      <c r="D4326" s="395"/>
    </row>
    <row r="4327" ht="12">
      <c r="D4327" s="395"/>
    </row>
    <row r="4328" ht="12">
      <c r="D4328" s="395"/>
    </row>
    <row r="4329" ht="12">
      <c r="D4329" s="395"/>
    </row>
    <row r="4330" ht="12">
      <c r="D4330" s="395"/>
    </row>
    <row r="4331" ht="12">
      <c r="D4331" s="395"/>
    </row>
    <row r="4332" ht="12">
      <c r="D4332" s="395"/>
    </row>
    <row r="4333" ht="12">
      <c r="D4333" s="395"/>
    </row>
    <row r="4334" ht="12">
      <c r="D4334" s="395"/>
    </row>
    <row r="4335" ht="12">
      <c r="D4335" s="395"/>
    </row>
    <row r="4336" ht="12">
      <c r="D4336" s="395"/>
    </row>
    <row r="4337" ht="12">
      <c r="D4337" s="395"/>
    </row>
    <row r="4338" ht="12">
      <c r="D4338" s="395"/>
    </row>
    <row r="4339" ht="12">
      <c r="D4339" s="395"/>
    </row>
    <row r="4340" ht="12">
      <c r="D4340" s="395"/>
    </row>
    <row r="4341" ht="12">
      <c r="D4341" s="395"/>
    </row>
    <row r="4342" ht="12">
      <c r="D4342" s="395"/>
    </row>
    <row r="4343" ht="12">
      <c r="D4343" s="395"/>
    </row>
    <row r="4344" ht="12">
      <c r="D4344" s="395"/>
    </row>
    <row r="4345" ht="12">
      <c r="D4345" s="395"/>
    </row>
    <row r="4346" ht="12">
      <c r="D4346" s="395"/>
    </row>
    <row r="4347" ht="12">
      <c r="D4347" s="395"/>
    </row>
    <row r="4348" ht="12">
      <c r="D4348" s="395"/>
    </row>
    <row r="4349" ht="12">
      <c r="D4349" s="395"/>
    </row>
    <row r="4350" ht="12">
      <c r="D4350" s="395"/>
    </row>
    <row r="4351" ht="12">
      <c r="D4351" s="395"/>
    </row>
    <row r="4352" ht="12">
      <c r="D4352" s="395"/>
    </row>
    <row r="4353" ht="12">
      <c r="D4353" s="395"/>
    </row>
    <row r="4354" ht="12">
      <c r="D4354" s="395"/>
    </row>
    <row r="4355" ht="12">
      <c r="D4355" s="395"/>
    </row>
    <row r="4356" ht="12">
      <c r="D4356" s="395"/>
    </row>
    <row r="4357" ht="12">
      <c r="D4357" s="395"/>
    </row>
    <row r="4358" ht="12">
      <c r="D4358" s="395"/>
    </row>
    <row r="4359" ht="12">
      <c r="D4359" s="395"/>
    </row>
    <row r="4360" ht="12">
      <c r="D4360" s="395"/>
    </row>
    <row r="4361" ht="12">
      <c r="D4361" s="395"/>
    </row>
    <row r="4362" ht="12">
      <c r="D4362" s="395"/>
    </row>
    <row r="4363" ht="12">
      <c r="D4363" s="395"/>
    </row>
    <row r="4364" ht="12">
      <c r="D4364" s="395"/>
    </row>
    <row r="4365" ht="12">
      <c r="D4365" s="395"/>
    </row>
    <row r="4366" ht="12">
      <c r="D4366" s="395"/>
    </row>
    <row r="4367" ht="12">
      <c r="D4367" s="395"/>
    </row>
    <row r="4368" ht="12">
      <c r="D4368" s="395"/>
    </row>
    <row r="4369" ht="12">
      <c r="D4369" s="395"/>
    </row>
    <row r="4370" ht="12">
      <c r="D4370" s="395"/>
    </row>
    <row r="4371" ht="12">
      <c r="D4371" s="395"/>
    </row>
    <row r="4372" ht="12">
      <c r="D4372" s="395"/>
    </row>
    <row r="4373" ht="12">
      <c r="D4373" s="395"/>
    </row>
    <row r="4374" ht="12">
      <c r="D4374" s="395"/>
    </row>
    <row r="4375" ht="12">
      <c r="D4375" s="395"/>
    </row>
    <row r="4376" ht="12">
      <c r="D4376" s="395"/>
    </row>
    <row r="4377" ht="12">
      <c r="D4377" s="395"/>
    </row>
    <row r="4378" ht="12">
      <c r="D4378" s="395"/>
    </row>
    <row r="4379" ht="12">
      <c r="D4379" s="395"/>
    </row>
    <row r="4380" ht="12">
      <c r="D4380" s="395"/>
    </row>
    <row r="4381" ht="12">
      <c r="D4381" s="395"/>
    </row>
    <row r="4382" ht="12">
      <c r="D4382" s="395"/>
    </row>
    <row r="4383" ht="12">
      <c r="D4383" s="395"/>
    </row>
    <row r="4384" ht="12">
      <c r="D4384" s="395"/>
    </row>
    <row r="4385" ht="12">
      <c r="D4385" s="395"/>
    </row>
    <row r="4386" ht="12">
      <c r="D4386" s="395"/>
    </row>
    <row r="4387" ht="12">
      <c r="D4387" s="395"/>
    </row>
    <row r="4388" ht="12">
      <c r="D4388" s="395"/>
    </row>
    <row r="4389" ht="12">
      <c r="D4389" s="395"/>
    </row>
    <row r="4390" ht="12">
      <c r="D4390" s="395"/>
    </row>
    <row r="4391" ht="12">
      <c r="D4391" s="395"/>
    </row>
    <row r="4392" ht="12">
      <c r="D4392" s="395"/>
    </row>
    <row r="4393" ht="12">
      <c r="D4393" s="395"/>
    </row>
    <row r="4394" ht="12">
      <c r="D4394" s="395"/>
    </row>
    <row r="4395" ht="12">
      <c r="D4395" s="395"/>
    </row>
    <row r="4396" ht="12">
      <c r="D4396" s="395"/>
    </row>
    <row r="4397" ht="12">
      <c r="D4397" s="395"/>
    </row>
    <row r="4398" ht="12">
      <c r="D4398" s="395"/>
    </row>
    <row r="4399" ht="12">
      <c r="D4399" s="395"/>
    </row>
    <row r="4400" ht="12">
      <c r="D4400" s="395"/>
    </row>
    <row r="4401" ht="12">
      <c r="D4401" s="395"/>
    </row>
    <row r="4402" ht="12">
      <c r="D4402" s="395"/>
    </row>
    <row r="4403" ht="12">
      <c r="D4403" s="395"/>
    </row>
    <row r="4404" ht="12">
      <c r="D4404" s="395"/>
    </row>
    <row r="4405" ht="12">
      <c r="D4405" s="395"/>
    </row>
    <row r="4406" ht="12">
      <c r="D4406" s="395"/>
    </row>
    <row r="4407" ht="12">
      <c r="D4407" s="395"/>
    </row>
    <row r="4408" ht="12">
      <c r="D4408" s="395"/>
    </row>
    <row r="4409" ht="12">
      <c r="D4409" s="395"/>
    </row>
    <row r="4410" ht="12">
      <c r="D4410" s="395"/>
    </row>
    <row r="4411" ht="12">
      <c r="D4411" s="395"/>
    </row>
    <row r="4412" ht="12">
      <c r="D4412" s="395"/>
    </row>
    <row r="4413" ht="12">
      <c r="D4413" s="395"/>
    </row>
    <row r="4414" ht="12">
      <c r="D4414" s="395"/>
    </row>
    <row r="4415" ht="12">
      <c r="D4415" s="395"/>
    </row>
    <row r="4416" ht="12">
      <c r="D4416" s="395"/>
    </row>
    <row r="4417" ht="12">
      <c r="D4417" s="395"/>
    </row>
    <row r="4418" ht="12">
      <c r="D4418" s="395"/>
    </row>
    <row r="4419" ht="12">
      <c r="D4419" s="395"/>
    </row>
    <row r="4420" ht="12">
      <c r="D4420" s="395"/>
    </row>
    <row r="4421" ht="12">
      <c r="D4421" s="395"/>
    </row>
    <row r="4422" ht="12">
      <c r="D4422" s="395"/>
    </row>
    <row r="4423" ht="12">
      <c r="D4423" s="395"/>
    </row>
    <row r="4424" ht="12">
      <c r="D4424" s="395"/>
    </row>
    <row r="4425" ht="12">
      <c r="D4425" s="395"/>
    </row>
    <row r="4426" ht="12">
      <c r="D4426" s="395"/>
    </row>
    <row r="4427" ht="12">
      <c r="D4427" s="395"/>
    </row>
    <row r="4428" ht="12">
      <c r="D4428" s="395"/>
    </row>
    <row r="4429" ht="12">
      <c r="D4429" s="395"/>
    </row>
    <row r="4430" ht="12">
      <c r="D4430" s="395"/>
    </row>
    <row r="4431" ht="12">
      <c r="D4431" s="395"/>
    </row>
    <row r="4432" ht="12">
      <c r="D4432" s="395"/>
    </row>
    <row r="4433" ht="12">
      <c r="D4433" s="395"/>
    </row>
    <row r="4434" ht="12">
      <c r="D4434" s="395"/>
    </row>
    <row r="4435" ht="12">
      <c r="D4435" s="395"/>
    </row>
    <row r="4436" ht="12">
      <c r="D4436" s="395"/>
    </row>
    <row r="4437" ht="12">
      <c r="D4437" s="395"/>
    </row>
    <row r="4438" ht="12">
      <c r="D4438" s="395"/>
    </row>
    <row r="4439" ht="12">
      <c r="D4439" s="395"/>
    </row>
    <row r="4440" ht="12">
      <c r="D4440" s="395"/>
    </row>
    <row r="4441" ht="12">
      <c r="D4441" s="395"/>
    </row>
    <row r="4442" ht="12">
      <c r="D4442" s="395"/>
    </row>
    <row r="4443" ht="12">
      <c r="D4443" s="395"/>
    </row>
    <row r="4444" ht="12">
      <c r="D4444" s="395"/>
    </row>
    <row r="4445" ht="12">
      <c r="D4445" s="395"/>
    </row>
    <row r="4446" ht="12">
      <c r="D4446" s="395"/>
    </row>
    <row r="4447" ht="12">
      <c r="D4447" s="395"/>
    </row>
    <row r="4448" ht="12">
      <c r="D4448" s="395"/>
    </row>
    <row r="4449" ht="12">
      <c r="D4449" s="395"/>
    </row>
    <row r="4450" ht="12">
      <c r="D4450" s="395"/>
    </row>
    <row r="4451" ht="12">
      <c r="D4451" s="395"/>
    </row>
    <row r="4452" ht="12">
      <c r="D4452" s="395"/>
    </row>
    <row r="4453" ht="12">
      <c r="D4453" s="395"/>
    </row>
    <row r="4454" ht="12">
      <c r="D4454" s="395"/>
    </row>
    <row r="4455" ht="12">
      <c r="D4455" s="395"/>
    </row>
    <row r="4456" ht="12">
      <c r="D4456" s="395"/>
    </row>
    <row r="4457" ht="12">
      <c r="D4457" s="395"/>
    </row>
    <row r="4458" ht="12">
      <c r="D4458" s="395"/>
    </row>
    <row r="4459" ht="12">
      <c r="D4459" s="395"/>
    </row>
    <row r="4460" ht="12">
      <c r="D4460" s="395"/>
    </row>
    <row r="4461" ht="12">
      <c r="D4461" s="395"/>
    </row>
    <row r="4462" ht="12">
      <c r="D4462" s="395"/>
    </row>
    <row r="4463" ht="12">
      <c r="D4463" s="395"/>
    </row>
    <row r="4464" ht="12">
      <c r="D4464" s="395"/>
    </row>
    <row r="4465" ht="12">
      <c r="D4465" s="395"/>
    </row>
    <row r="4466" ht="12">
      <c r="D4466" s="395"/>
    </row>
    <row r="4467" ht="12">
      <c r="D4467" s="395"/>
    </row>
    <row r="4468" ht="12">
      <c r="D4468" s="395"/>
    </row>
    <row r="4469" ht="12">
      <c r="D4469" s="395"/>
    </row>
    <row r="4470" ht="12">
      <c r="D4470" s="395"/>
    </row>
    <row r="4471" ht="12">
      <c r="D4471" s="395"/>
    </row>
    <row r="4472" ht="12">
      <c r="D4472" s="395"/>
    </row>
    <row r="4473" ht="12">
      <c r="D4473" s="395"/>
    </row>
    <row r="4474" ht="12">
      <c r="D4474" s="395"/>
    </row>
    <row r="4475" ht="12">
      <c r="D4475" s="395"/>
    </row>
    <row r="4476" ht="12">
      <c r="D4476" s="395"/>
    </row>
    <row r="4477" ht="12">
      <c r="D4477" s="395"/>
    </row>
    <row r="4478" ht="12">
      <c r="D4478" s="395"/>
    </row>
    <row r="4479" ht="12">
      <c r="D4479" s="395"/>
    </row>
    <row r="4480" ht="12">
      <c r="D4480" s="395"/>
    </row>
    <row r="4481" ht="12">
      <c r="D4481" s="395"/>
    </row>
    <row r="4482" ht="12">
      <c r="D4482" s="395"/>
    </row>
    <row r="4483" ht="12">
      <c r="D4483" s="395"/>
    </row>
    <row r="4484" ht="12">
      <c r="D4484" s="395"/>
    </row>
    <row r="4485" ht="12">
      <c r="D4485" s="395"/>
    </row>
    <row r="4486" ht="12">
      <c r="D4486" s="395"/>
    </row>
    <row r="4487" ht="12">
      <c r="D4487" s="395"/>
    </row>
    <row r="4488" ht="12">
      <c r="D4488" s="395"/>
    </row>
    <row r="4489" ht="12">
      <c r="D4489" s="395"/>
    </row>
    <row r="4490" ht="12">
      <c r="D4490" s="395"/>
    </row>
    <row r="4491" ht="12">
      <c r="D4491" s="395"/>
    </row>
    <row r="4492" ht="12">
      <c r="D4492" s="395"/>
    </row>
    <row r="4493" ht="12">
      <c r="D4493" s="395"/>
    </row>
    <row r="4494" ht="12">
      <c r="D4494" s="395"/>
    </row>
    <row r="4495" ht="12">
      <c r="D4495" s="395"/>
    </row>
    <row r="4496" ht="12">
      <c r="D4496" s="395"/>
    </row>
    <row r="4497" ht="12">
      <c r="D4497" s="395"/>
    </row>
    <row r="4498" ht="12">
      <c r="D4498" s="395"/>
    </row>
    <row r="4499" ht="12">
      <c r="D4499" s="395"/>
    </row>
    <row r="4500" ht="12">
      <c r="D4500" s="395"/>
    </row>
    <row r="4501" ht="12">
      <c r="D4501" s="395"/>
    </row>
    <row r="4502" ht="12">
      <c r="D4502" s="395"/>
    </row>
    <row r="4503" ht="12">
      <c r="D4503" s="395"/>
    </row>
    <row r="4504" ht="12">
      <c r="D4504" s="395"/>
    </row>
    <row r="4505" ht="12">
      <c r="D4505" s="395"/>
    </row>
    <row r="4506" ht="12">
      <c r="D4506" s="395"/>
    </row>
    <row r="4507" ht="12">
      <c r="D4507" s="395"/>
    </row>
    <row r="4508" ht="12">
      <c r="D4508" s="395"/>
    </row>
    <row r="4509" ht="12">
      <c r="D4509" s="395"/>
    </row>
    <row r="4510" ht="12">
      <c r="D4510" s="395"/>
    </row>
    <row r="4511" ht="12">
      <c r="D4511" s="395"/>
    </row>
    <row r="4512" ht="12">
      <c r="D4512" s="395"/>
    </row>
    <row r="4513" ht="12">
      <c r="D4513" s="395"/>
    </row>
    <row r="4514" ht="12">
      <c r="D4514" s="395"/>
    </row>
    <row r="4515" ht="12">
      <c r="D4515" s="395"/>
    </row>
    <row r="4516" ht="12">
      <c r="D4516" s="395"/>
    </row>
    <row r="4517" ht="12">
      <c r="D4517" s="395"/>
    </row>
    <row r="4518" ht="12">
      <c r="D4518" s="395"/>
    </row>
    <row r="4519" ht="12">
      <c r="D4519" s="395"/>
    </row>
    <row r="4520" ht="12">
      <c r="D4520" s="395"/>
    </row>
    <row r="4521" ht="12">
      <c r="D4521" s="395"/>
    </row>
    <row r="4522" ht="12">
      <c r="D4522" s="395"/>
    </row>
    <row r="4523" ht="12">
      <c r="D4523" s="395"/>
    </row>
    <row r="4524" ht="12">
      <c r="D4524" s="395"/>
    </row>
    <row r="4525" ht="12">
      <c r="D4525" s="395"/>
    </row>
    <row r="4526" ht="12">
      <c r="D4526" s="395"/>
    </row>
    <row r="4527" ht="12">
      <c r="D4527" s="395"/>
    </row>
    <row r="4528" ht="12">
      <c r="D4528" s="395"/>
    </row>
    <row r="4529" ht="12">
      <c r="D4529" s="395"/>
    </row>
    <row r="4530" ht="12">
      <c r="D4530" s="395"/>
    </row>
    <row r="4531" ht="12">
      <c r="D4531" s="395"/>
    </row>
    <row r="4532" ht="12">
      <c r="D4532" s="395"/>
    </row>
    <row r="4533" ht="12">
      <c r="D4533" s="395"/>
    </row>
    <row r="4534" ht="12">
      <c r="D4534" s="395"/>
    </row>
    <row r="4535" ht="12">
      <c r="D4535" s="395"/>
    </row>
    <row r="4536" ht="12">
      <c r="D4536" s="395"/>
    </row>
    <row r="4537" ht="12">
      <c r="D4537" s="395"/>
    </row>
    <row r="4538" ht="12">
      <c r="D4538" s="395"/>
    </row>
    <row r="4539" ht="12">
      <c r="D4539" s="395"/>
    </row>
    <row r="4540" ht="12">
      <c r="D4540" s="395"/>
    </row>
    <row r="4541" ht="12">
      <c r="D4541" s="395"/>
    </row>
    <row r="4542" ht="12">
      <c r="D4542" s="395"/>
    </row>
    <row r="4543" ht="12">
      <c r="D4543" s="395"/>
    </row>
    <row r="4544" ht="12">
      <c r="D4544" s="395"/>
    </row>
    <row r="4545" ht="12">
      <c r="D4545" s="395"/>
    </row>
    <row r="4546" ht="12">
      <c r="D4546" s="395"/>
    </row>
    <row r="4547" ht="12">
      <c r="D4547" s="395"/>
    </row>
    <row r="4548" ht="12">
      <c r="D4548" s="395"/>
    </row>
    <row r="4549" ht="12">
      <c r="D4549" s="395"/>
    </row>
    <row r="4550" ht="12">
      <c r="D4550" s="395"/>
    </row>
    <row r="4551" ht="12">
      <c r="D4551" s="395"/>
    </row>
    <row r="4552" ht="12">
      <c r="D4552" s="395"/>
    </row>
    <row r="4553" ht="12">
      <c r="D4553" s="395"/>
    </row>
    <row r="4554" ht="12">
      <c r="D4554" s="395"/>
    </row>
    <row r="4555" ht="12">
      <c r="D4555" s="395"/>
    </row>
    <row r="4556" ht="12">
      <c r="D4556" s="395"/>
    </row>
    <row r="4557" ht="12">
      <c r="D4557" s="395"/>
    </row>
    <row r="4558" ht="12">
      <c r="D4558" s="395"/>
    </row>
    <row r="4559" ht="12">
      <c r="D4559" s="395"/>
    </row>
    <row r="4560" ht="12">
      <c r="D4560" s="395"/>
    </row>
    <row r="4561" ht="12">
      <c r="D4561" s="395"/>
    </row>
    <row r="4562" ht="12">
      <c r="D4562" s="395"/>
    </row>
    <row r="4563" ht="12">
      <c r="D4563" s="395"/>
    </row>
    <row r="4564" ht="12">
      <c r="D4564" s="395"/>
    </row>
    <row r="4565" ht="12">
      <c r="D4565" s="395"/>
    </row>
    <row r="4566" ht="12">
      <c r="D4566" s="395"/>
    </row>
    <row r="4567" ht="12">
      <c r="D4567" s="395"/>
    </row>
    <row r="4568" ht="12">
      <c r="D4568" s="395"/>
    </row>
    <row r="4569" ht="12">
      <c r="D4569" s="395"/>
    </row>
    <row r="4570" ht="12">
      <c r="D4570" s="395"/>
    </row>
    <row r="4571" ht="12">
      <c r="D4571" s="395"/>
    </row>
    <row r="4572" ht="12">
      <c r="D4572" s="395"/>
    </row>
    <row r="4573" ht="12">
      <c r="D4573" s="395"/>
    </row>
    <row r="4574" ht="12">
      <c r="D4574" s="395"/>
    </row>
    <row r="4575" ht="12">
      <c r="D4575" s="395"/>
    </row>
    <row r="4576" ht="12">
      <c r="D4576" s="395"/>
    </row>
    <row r="4577" ht="12">
      <c r="D4577" s="395"/>
    </row>
    <row r="4578" ht="12">
      <c r="D4578" s="395"/>
    </row>
    <row r="4579" ht="12">
      <c r="D4579" s="395"/>
    </row>
    <row r="4580" ht="12">
      <c r="D4580" s="395"/>
    </row>
    <row r="4581" ht="12">
      <c r="D4581" s="395"/>
    </row>
    <row r="4582" ht="12">
      <c r="D4582" s="395"/>
    </row>
    <row r="4583" ht="12">
      <c r="D4583" s="395"/>
    </row>
    <row r="4584" ht="12">
      <c r="D4584" s="395"/>
    </row>
    <row r="4585" ht="12">
      <c r="D4585" s="395"/>
    </row>
    <row r="4586" ht="12">
      <c r="D4586" s="395"/>
    </row>
    <row r="4587" ht="12">
      <c r="D4587" s="395"/>
    </row>
    <row r="4588" ht="12">
      <c r="D4588" s="395"/>
    </row>
    <row r="4589" ht="12">
      <c r="D4589" s="395"/>
    </row>
    <row r="4590" ht="12">
      <c r="D4590" s="395"/>
    </row>
    <row r="4591" ht="12">
      <c r="D4591" s="395"/>
    </row>
    <row r="4592" ht="12">
      <c r="D4592" s="395"/>
    </row>
    <row r="4593" ht="12">
      <c r="D4593" s="395"/>
    </row>
    <row r="4594" ht="12">
      <c r="D4594" s="395"/>
    </row>
    <row r="4595" ht="12">
      <c r="D4595" s="395"/>
    </row>
    <row r="4596" ht="12">
      <c r="D4596" s="395"/>
    </row>
    <row r="4597" ht="12">
      <c r="D4597" s="395"/>
    </row>
    <row r="4598" ht="12">
      <c r="D4598" s="395"/>
    </row>
    <row r="4599" ht="12">
      <c r="D4599" s="395"/>
    </row>
    <row r="4600" ht="12">
      <c r="D4600" s="395"/>
    </row>
    <row r="4601" ht="12">
      <c r="D4601" s="395"/>
    </row>
    <row r="4602" ht="12">
      <c r="D4602" s="395"/>
    </row>
    <row r="4603" ht="12">
      <c r="D4603" s="395"/>
    </row>
    <row r="4604" ht="12">
      <c r="D4604" s="395"/>
    </row>
    <row r="4605" ht="12">
      <c r="D4605" s="395"/>
    </row>
    <row r="4606" ht="12">
      <c r="D4606" s="395"/>
    </row>
    <row r="4607" ht="12">
      <c r="D4607" s="395"/>
    </row>
    <row r="4608" ht="12">
      <c r="D4608" s="395"/>
    </row>
    <row r="4609" ht="12">
      <c r="D4609" s="395"/>
    </row>
    <row r="4610" ht="12">
      <c r="D4610" s="395"/>
    </row>
    <row r="4611" ht="12">
      <c r="D4611" s="395"/>
    </row>
    <row r="4612" ht="12">
      <c r="D4612" s="395"/>
    </row>
    <row r="4613" ht="12">
      <c r="D4613" s="395"/>
    </row>
    <row r="4614" ht="12">
      <c r="D4614" s="395"/>
    </row>
    <row r="4615" ht="12">
      <c r="D4615" s="395"/>
    </row>
    <row r="4616" ht="12">
      <c r="D4616" s="395"/>
    </row>
    <row r="4617" ht="12">
      <c r="D4617" s="395"/>
    </row>
    <row r="4618" ht="12">
      <c r="D4618" s="395"/>
    </row>
    <row r="4619" ht="12">
      <c r="D4619" s="395"/>
    </row>
    <row r="4620" ht="12">
      <c r="D4620" s="395"/>
    </row>
    <row r="4621" ht="12">
      <c r="D4621" s="395"/>
    </row>
    <row r="4622" ht="12">
      <c r="D4622" s="395"/>
    </row>
    <row r="4623" ht="12">
      <c r="D4623" s="395"/>
    </row>
    <row r="4624" ht="12">
      <c r="D4624" s="395"/>
    </row>
    <row r="4625" ht="12">
      <c r="D4625" s="395"/>
    </row>
    <row r="4626" ht="12">
      <c r="D4626" s="395"/>
    </row>
    <row r="4627" ht="12">
      <c r="D4627" s="395"/>
    </row>
    <row r="4628" ht="12">
      <c r="D4628" s="395"/>
    </row>
    <row r="4629" ht="12">
      <c r="D4629" s="395"/>
    </row>
    <row r="4630" ht="12">
      <c r="D4630" s="395"/>
    </row>
    <row r="4631" ht="12">
      <c r="D4631" s="395"/>
    </row>
    <row r="4632" ht="12">
      <c r="D4632" s="395"/>
    </row>
    <row r="4633" ht="12">
      <c r="D4633" s="395"/>
    </row>
    <row r="4634" ht="12">
      <c r="D4634" s="395"/>
    </row>
    <row r="4635" ht="12">
      <c r="D4635" s="395"/>
    </row>
    <row r="4636" ht="12">
      <c r="D4636" s="395"/>
    </row>
    <row r="4637" ht="12">
      <c r="D4637" s="395"/>
    </row>
    <row r="4638" ht="12">
      <c r="D4638" s="395"/>
    </row>
    <row r="4639" ht="12">
      <c r="D4639" s="395"/>
    </row>
    <row r="4640" ht="12">
      <c r="D4640" s="395"/>
    </row>
    <row r="4641" ht="12">
      <c r="D4641" s="395"/>
    </row>
    <row r="4642" ht="12">
      <c r="D4642" s="395"/>
    </row>
    <row r="4643" ht="12">
      <c r="D4643" s="395"/>
    </row>
    <row r="4644" ht="12">
      <c r="D4644" s="395"/>
    </row>
    <row r="4645" ht="12">
      <c r="D4645" s="395"/>
    </row>
    <row r="4646" ht="12">
      <c r="D4646" s="395"/>
    </row>
    <row r="4647" ht="12">
      <c r="D4647" s="395"/>
    </row>
    <row r="4648" ht="12">
      <c r="D4648" s="395"/>
    </row>
    <row r="4649" ht="12">
      <c r="D4649" s="395"/>
    </row>
    <row r="4650" ht="12">
      <c r="D4650" s="395"/>
    </row>
    <row r="4651" ht="12">
      <c r="D4651" s="395"/>
    </row>
    <row r="4652" ht="12">
      <c r="D4652" s="395"/>
    </row>
    <row r="4653" ht="12">
      <c r="D4653" s="395"/>
    </row>
    <row r="4654" ht="12">
      <c r="D4654" s="395"/>
    </row>
    <row r="4655" ht="12">
      <c r="D4655" s="395"/>
    </row>
    <row r="4656" ht="12">
      <c r="D4656" s="395"/>
    </row>
    <row r="4657" ht="12">
      <c r="D4657" s="395"/>
    </row>
    <row r="4658" ht="12">
      <c r="D4658" s="395"/>
    </row>
    <row r="4659" ht="12">
      <c r="D4659" s="395"/>
    </row>
    <row r="4660" ht="12">
      <c r="D4660" s="395"/>
    </row>
    <row r="4661" ht="12">
      <c r="D4661" s="395"/>
    </row>
    <row r="4662" ht="12">
      <c r="D4662" s="395"/>
    </row>
    <row r="4663" ht="12">
      <c r="D4663" s="395"/>
    </row>
    <row r="4664" ht="12">
      <c r="D4664" s="395"/>
    </row>
    <row r="4665" ht="12">
      <c r="D4665" s="395"/>
    </row>
    <row r="4666" ht="12">
      <c r="D4666" s="395"/>
    </row>
    <row r="4667" ht="12">
      <c r="D4667" s="395"/>
    </row>
    <row r="4668" ht="12">
      <c r="D4668" s="395"/>
    </row>
    <row r="4669" ht="12">
      <c r="D4669" s="395"/>
    </row>
    <row r="4670" ht="12">
      <c r="D4670" s="395"/>
    </row>
    <row r="4671" ht="12">
      <c r="D4671" s="395"/>
    </row>
    <row r="4672" ht="12">
      <c r="D4672" s="395"/>
    </row>
    <row r="4673" ht="12">
      <c r="D4673" s="395"/>
    </row>
    <row r="4674" ht="12">
      <c r="D4674" s="395"/>
    </row>
    <row r="4675" ht="12">
      <c r="D4675" s="395"/>
    </row>
    <row r="4676" ht="12">
      <c r="D4676" s="395"/>
    </row>
    <row r="4677" ht="12">
      <c r="D4677" s="395"/>
    </row>
    <row r="4678" ht="12">
      <c r="D4678" s="395"/>
    </row>
    <row r="4679" ht="12">
      <c r="D4679" s="395"/>
    </row>
    <row r="4680" ht="12">
      <c r="D4680" s="395"/>
    </row>
    <row r="4681" ht="12">
      <c r="D4681" s="395"/>
    </row>
    <row r="4682" ht="12">
      <c r="D4682" s="395"/>
    </row>
    <row r="4683" ht="12">
      <c r="D4683" s="395"/>
    </row>
    <row r="4684" ht="12">
      <c r="D4684" s="395"/>
    </row>
    <row r="4685" ht="12">
      <c r="D4685" s="395"/>
    </row>
    <row r="4686" ht="12">
      <c r="D4686" s="395"/>
    </row>
    <row r="4687" ht="12">
      <c r="D4687" s="395"/>
    </row>
    <row r="4688" ht="12">
      <c r="D4688" s="395"/>
    </row>
    <row r="4689" ht="12">
      <c r="D4689" s="395"/>
    </row>
    <row r="4690" ht="12">
      <c r="D4690" s="395"/>
    </row>
    <row r="4691" ht="12">
      <c r="D4691" s="395"/>
    </row>
    <row r="4692" ht="12">
      <c r="D4692" s="395"/>
    </row>
    <row r="4693" ht="12">
      <c r="D4693" s="395"/>
    </row>
    <row r="4694" ht="12">
      <c r="D4694" s="395"/>
    </row>
    <row r="4695" ht="12">
      <c r="D4695" s="395"/>
    </row>
    <row r="4696" ht="12">
      <c r="D4696" s="395"/>
    </row>
    <row r="4697" ht="12">
      <c r="D4697" s="395"/>
    </row>
    <row r="4698" ht="12">
      <c r="D4698" s="395"/>
    </row>
    <row r="4699" ht="12">
      <c r="D4699" s="395"/>
    </row>
    <row r="4700" ht="12">
      <c r="D4700" s="395"/>
    </row>
    <row r="4701" ht="12">
      <c r="D4701" s="395"/>
    </row>
    <row r="4702" ht="12">
      <c r="D4702" s="395"/>
    </row>
    <row r="4703" ht="12">
      <c r="D4703" s="395"/>
    </row>
    <row r="4704" ht="12">
      <c r="D4704" s="395"/>
    </row>
    <row r="4705" ht="12">
      <c r="D4705" s="395"/>
    </row>
    <row r="4706" ht="12">
      <c r="D4706" s="395"/>
    </row>
    <row r="4707" ht="12">
      <c r="D4707" s="395"/>
    </row>
    <row r="4708" ht="12">
      <c r="D4708" s="395"/>
    </row>
    <row r="4709" ht="12">
      <c r="D4709" s="395"/>
    </row>
    <row r="4710" ht="12">
      <c r="D4710" s="395"/>
    </row>
    <row r="4711" ht="12">
      <c r="D4711" s="395"/>
    </row>
    <row r="4712" ht="12">
      <c r="D4712" s="395"/>
    </row>
    <row r="4713" ht="12">
      <c r="D4713" s="395"/>
    </row>
    <row r="4714" ht="12">
      <c r="D4714" s="395"/>
    </row>
    <row r="4715" ht="12">
      <c r="D4715" s="395"/>
    </row>
    <row r="4716" ht="12">
      <c r="D4716" s="395"/>
    </row>
    <row r="4717" ht="12">
      <c r="D4717" s="395"/>
    </row>
    <row r="4718" ht="12">
      <c r="D4718" s="395"/>
    </row>
    <row r="4719" ht="12">
      <c r="D4719" s="395"/>
    </row>
    <row r="4720" ht="12">
      <c r="D4720" s="395"/>
    </row>
    <row r="4721" ht="12">
      <c r="D4721" s="395"/>
    </row>
    <row r="4722" ht="12">
      <c r="D4722" s="395"/>
    </row>
    <row r="4723" ht="12">
      <c r="D4723" s="395"/>
    </row>
    <row r="4724" ht="12">
      <c r="D4724" s="395"/>
    </row>
    <row r="4725" ht="12">
      <c r="D4725" s="395"/>
    </row>
    <row r="4726" ht="12">
      <c r="D4726" s="395"/>
    </row>
    <row r="4727" ht="12">
      <c r="D4727" s="395"/>
    </row>
    <row r="4728" ht="12">
      <c r="D4728" s="395"/>
    </row>
    <row r="4729" ht="12">
      <c r="D4729" s="395"/>
    </row>
    <row r="4730" ht="12">
      <c r="D4730" s="395"/>
    </row>
    <row r="4731" ht="12">
      <c r="D4731" s="395"/>
    </row>
    <row r="4732" ht="12">
      <c r="D4732" s="395"/>
    </row>
    <row r="4733" ht="12">
      <c r="D4733" s="395"/>
    </row>
    <row r="4734" ht="12">
      <c r="D4734" s="395"/>
    </row>
    <row r="4735" ht="12">
      <c r="D4735" s="395"/>
    </row>
    <row r="4736" ht="12">
      <c r="D4736" s="395"/>
    </row>
    <row r="4737" ht="12">
      <c r="D4737" s="395"/>
    </row>
    <row r="4738" ht="12">
      <c r="D4738" s="395"/>
    </row>
    <row r="4739" ht="12">
      <c r="D4739" s="395"/>
    </row>
    <row r="4740" ht="12">
      <c r="D4740" s="395"/>
    </row>
    <row r="4741" ht="12">
      <c r="D4741" s="395"/>
    </row>
    <row r="4742" ht="12">
      <c r="D4742" s="395"/>
    </row>
    <row r="4743" ht="12">
      <c r="D4743" s="395"/>
    </row>
    <row r="4744" ht="12">
      <c r="D4744" s="395"/>
    </row>
    <row r="4745" ht="12">
      <c r="D4745" s="395"/>
    </row>
    <row r="4746" ht="12">
      <c r="D4746" s="395"/>
    </row>
    <row r="4747" ht="12">
      <c r="D4747" s="395"/>
    </row>
    <row r="4748" ht="12">
      <c r="D4748" s="395"/>
    </row>
    <row r="4749" ht="12">
      <c r="D4749" s="395"/>
    </row>
    <row r="4750" ht="12">
      <c r="D4750" s="395"/>
    </row>
    <row r="4751" ht="12">
      <c r="D4751" s="395"/>
    </row>
    <row r="4752" ht="12">
      <c r="D4752" s="395"/>
    </row>
    <row r="4753" ht="12">
      <c r="D4753" s="395"/>
    </row>
    <row r="4754" ht="12">
      <c r="D4754" s="395"/>
    </row>
    <row r="4755" ht="12">
      <c r="D4755" s="395"/>
    </row>
    <row r="4756" ht="12">
      <c r="D4756" s="395"/>
    </row>
    <row r="4757" ht="12">
      <c r="D4757" s="395"/>
    </row>
    <row r="4758" ht="12">
      <c r="D4758" s="395"/>
    </row>
    <row r="4759" ht="12">
      <c r="D4759" s="395"/>
    </row>
    <row r="4760" ht="12">
      <c r="D4760" s="395"/>
    </row>
    <row r="4761" ht="12">
      <c r="D4761" s="395"/>
    </row>
    <row r="4762" ht="12">
      <c r="D4762" s="395"/>
    </row>
    <row r="4763" ht="12">
      <c r="D4763" s="395"/>
    </row>
    <row r="4764" ht="12">
      <c r="D4764" s="395"/>
    </row>
    <row r="4765" ht="12">
      <c r="D4765" s="395"/>
    </row>
    <row r="4766" ht="12">
      <c r="D4766" s="395"/>
    </row>
    <row r="4767" ht="12">
      <c r="D4767" s="395"/>
    </row>
    <row r="4768" ht="12">
      <c r="D4768" s="395"/>
    </row>
    <row r="4769" ht="12">
      <c r="D4769" s="395"/>
    </row>
    <row r="4770" ht="12">
      <c r="D4770" s="395"/>
    </row>
    <row r="4771" ht="12">
      <c r="D4771" s="395"/>
    </row>
    <row r="4772" ht="12">
      <c r="D4772" s="395"/>
    </row>
    <row r="4773" ht="12">
      <c r="D4773" s="395"/>
    </row>
    <row r="4774" ht="12">
      <c r="D4774" s="395"/>
    </row>
    <row r="4775" ht="12">
      <c r="D4775" s="395"/>
    </row>
    <row r="4776" ht="12">
      <c r="D4776" s="395"/>
    </row>
    <row r="4777" ht="12">
      <c r="D4777" s="395"/>
    </row>
    <row r="4778" ht="12">
      <c r="D4778" s="395"/>
    </row>
    <row r="4779" ht="12">
      <c r="D4779" s="395"/>
    </row>
    <row r="4780" ht="12">
      <c r="D4780" s="395"/>
    </row>
    <row r="4781" ht="12">
      <c r="D4781" s="395"/>
    </row>
    <row r="4782" ht="12">
      <c r="D4782" s="395"/>
    </row>
    <row r="4783" ht="12">
      <c r="D4783" s="395"/>
    </row>
    <row r="4784" ht="12">
      <c r="D4784" s="395"/>
    </row>
    <row r="4785" ht="12">
      <c r="D4785" s="395"/>
    </row>
    <row r="4786" ht="12">
      <c r="D4786" s="395"/>
    </row>
    <row r="4787" ht="12">
      <c r="D4787" s="395"/>
    </row>
    <row r="4788" ht="12">
      <c r="D4788" s="395"/>
    </row>
    <row r="4789" ht="12">
      <c r="D4789" s="395"/>
    </row>
    <row r="4790" ht="12">
      <c r="D4790" s="395"/>
    </row>
    <row r="4791" ht="12">
      <c r="D4791" s="395"/>
    </row>
    <row r="4792" ht="12">
      <c r="D4792" s="395"/>
    </row>
    <row r="4793" ht="12">
      <c r="D4793" s="395"/>
    </row>
    <row r="4794" ht="12">
      <c r="D4794" s="395"/>
    </row>
    <row r="4795" ht="12">
      <c r="D4795" s="395"/>
    </row>
    <row r="4796" ht="12">
      <c r="D4796" s="395"/>
    </row>
    <row r="4797" ht="12">
      <c r="D4797" s="395"/>
    </row>
    <row r="4798" ht="12">
      <c r="D4798" s="395"/>
    </row>
    <row r="4799" ht="12">
      <c r="D4799" s="395"/>
    </row>
    <row r="4800" ht="12">
      <c r="D4800" s="395"/>
    </row>
    <row r="4801" ht="12">
      <c r="D4801" s="395"/>
    </row>
    <row r="4802" ht="12">
      <c r="D4802" s="395"/>
    </row>
    <row r="4803" ht="12">
      <c r="D4803" s="395"/>
    </row>
    <row r="4804" ht="12">
      <c r="D4804" s="395"/>
    </row>
    <row r="4805" ht="12">
      <c r="D4805" s="395"/>
    </row>
    <row r="4806" ht="12">
      <c r="D4806" s="395"/>
    </row>
    <row r="4807" ht="12">
      <c r="D4807" s="395"/>
    </row>
    <row r="4808" ht="12">
      <c r="D4808" s="395"/>
    </row>
    <row r="4809" ht="12">
      <c r="D4809" s="395"/>
    </row>
    <row r="4810" ht="12">
      <c r="D4810" s="395"/>
    </row>
    <row r="4811" ht="12">
      <c r="D4811" s="395"/>
    </row>
    <row r="4812" ht="12">
      <c r="D4812" s="395"/>
    </row>
    <row r="4813" ht="12">
      <c r="D4813" s="395"/>
    </row>
    <row r="4814" ht="12">
      <c r="D4814" s="395"/>
    </row>
    <row r="4815" ht="12">
      <c r="D4815" s="395"/>
    </row>
    <row r="4816" ht="12">
      <c r="D4816" s="395"/>
    </row>
    <row r="4817" ht="12">
      <c r="D4817" s="395"/>
    </row>
    <row r="4818" ht="12">
      <c r="D4818" s="395"/>
    </row>
    <row r="4819" ht="12">
      <c r="D4819" s="395"/>
    </row>
    <row r="4820" ht="12">
      <c r="D4820" s="395"/>
    </row>
    <row r="4821" ht="12">
      <c r="D4821" s="395"/>
    </row>
    <row r="4822" ht="12">
      <c r="D4822" s="395"/>
    </row>
    <row r="4823" ht="12">
      <c r="D4823" s="395"/>
    </row>
    <row r="4824" ht="12">
      <c r="D4824" s="395"/>
    </row>
    <row r="4825" ht="12">
      <c r="D4825" s="395"/>
    </row>
    <row r="4826" ht="12">
      <c r="D4826" s="395"/>
    </row>
    <row r="4827" ht="12">
      <c r="D4827" s="395"/>
    </row>
    <row r="4828" ht="12">
      <c r="D4828" s="395"/>
    </row>
    <row r="4829" ht="12">
      <c r="D4829" s="395"/>
    </row>
    <row r="4830" ht="12">
      <c r="D4830" s="395"/>
    </row>
    <row r="4831" ht="12">
      <c r="D4831" s="395"/>
    </row>
    <row r="4832" ht="12">
      <c r="D4832" s="395"/>
    </row>
    <row r="4833" ht="12">
      <c r="D4833" s="395"/>
    </row>
    <row r="4834" ht="12">
      <c r="D4834" s="395"/>
    </row>
    <row r="4835" ht="12">
      <c r="D4835" s="395"/>
    </row>
    <row r="4836" ht="12">
      <c r="D4836" s="395"/>
    </row>
    <row r="4837" ht="12">
      <c r="D4837" s="395"/>
    </row>
    <row r="4838" ht="12">
      <c r="D4838" s="395"/>
    </row>
    <row r="4839" ht="12">
      <c r="D4839" s="395"/>
    </row>
    <row r="4840" ht="12">
      <c r="D4840" s="395"/>
    </row>
    <row r="4841" ht="12">
      <c r="D4841" s="395"/>
    </row>
    <row r="4842" ht="12">
      <c r="D4842" s="395"/>
    </row>
    <row r="4843" ht="12">
      <c r="D4843" s="395"/>
    </row>
    <row r="4844" ht="12">
      <c r="D4844" s="395"/>
    </row>
    <row r="4845" ht="12">
      <c r="D4845" s="395"/>
    </row>
    <row r="4846" ht="12">
      <c r="D4846" s="395"/>
    </row>
    <row r="4847" ht="12">
      <c r="D4847" s="395"/>
    </row>
    <row r="4848" ht="12">
      <c r="D4848" s="395"/>
    </row>
    <row r="4849" ht="12">
      <c r="D4849" s="395"/>
    </row>
    <row r="4850" ht="12">
      <c r="D4850" s="395"/>
    </row>
    <row r="4851" ht="12">
      <c r="D4851" s="395"/>
    </row>
    <row r="4852" ht="12">
      <c r="D4852" s="395"/>
    </row>
    <row r="4853" ht="12">
      <c r="D4853" s="395"/>
    </row>
    <row r="4854" ht="12">
      <c r="D4854" s="395"/>
    </row>
    <row r="4855" ht="12">
      <c r="D4855" s="395"/>
    </row>
    <row r="4856" ht="12">
      <c r="D4856" s="395"/>
    </row>
    <row r="4857" ht="12">
      <c r="D4857" s="395"/>
    </row>
    <row r="4858" ht="12">
      <c r="D4858" s="395"/>
    </row>
    <row r="4859" ht="12">
      <c r="D4859" s="395"/>
    </row>
    <row r="4860" ht="12">
      <c r="D4860" s="395"/>
    </row>
    <row r="4861" ht="12">
      <c r="D4861" s="395"/>
    </row>
    <row r="4862" ht="12">
      <c r="D4862" s="395"/>
    </row>
    <row r="4863" ht="12">
      <c r="D4863" s="395"/>
    </row>
    <row r="4864" ht="12">
      <c r="D4864" s="395"/>
    </row>
    <row r="4865" ht="12">
      <c r="D4865" s="395"/>
    </row>
    <row r="4866" ht="12">
      <c r="D4866" s="395"/>
    </row>
    <row r="4867" ht="12">
      <c r="D4867" s="395"/>
    </row>
    <row r="4868" ht="12">
      <c r="D4868" s="395"/>
    </row>
    <row r="4869" ht="12">
      <c r="D4869" s="395"/>
    </row>
    <row r="4870" ht="12">
      <c r="D4870" s="395"/>
    </row>
    <row r="4871" ht="12">
      <c r="D4871" s="395"/>
    </row>
    <row r="4872" ht="12">
      <c r="D4872" s="395"/>
    </row>
    <row r="4873" ht="12">
      <c r="D4873" s="395"/>
    </row>
    <row r="4874" ht="12">
      <c r="D4874" s="395"/>
    </row>
    <row r="4875" ht="12">
      <c r="D4875" s="395"/>
    </row>
    <row r="4876" ht="12">
      <c r="D4876" s="395"/>
    </row>
    <row r="4877" ht="12">
      <c r="D4877" s="395"/>
    </row>
    <row r="4878" ht="12">
      <c r="D4878" s="395"/>
    </row>
    <row r="4879" ht="12">
      <c r="D4879" s="395"/>
    </row>
    <row r="4880" ht="12">
      <c r="D4880" s="395"/>
    </row>
    <row r="4881" ht="12">
      <c r="D4881" s="395"/>
    </row>
    <row r="4882" ht="12">
      <c r="D4882" s="395"/>
    </row>
    <row r="4883" ht="12">
      <c r="D4883" s="395"/>
    </row>
    <row r="4884" ht="12">
      <c r="D4884" s="395"/>
    </row>
    <row r="4885" ht="12">
      <c r="D4885" s="395"/>
    </row>
    <row r="4886" ht="12">
      <c r="D4886" s="395"/>
    </row>
    <row r="4887" ht="12">
      <c r="D4887" s="395"/>
    </row>
    <row r="4888" ht="12">
      <c r="D4888" s="395"/>
    </row>
    <row r="4889" ht="12">
      <c r="D4889" s="395"/>
    </row>
    <row r="4890" ht="12">
      <c r="D4890" s="395"/>
    </row>
    <row r="4891" ht="12">
      <c r="D4891" s="395"/>
    </row>
    <row r="4892" ht="12">
      <c r="D4892" s="395"/>
    </row>
    <row r="4893" ht="12">
      <c r="D4893" s="395"/>
    </row>
    <row r="4894" ht="12">
      <c r="D4894" s="395"/>
    </row>
    <row r="4895" ht="12">
      <c r="D4895" s="395"/>
    </row>
    <row r="4896" ht="12">
      <c r="D4896" s="395"/>
    </row>
    <row r="4897" ht="12">
      <c r="D4897" s="395"/>
    </row>
    <row r="4898" ht="12">
      <c r="D4898" s="395"/>
    </row>
    <row r="4899" ht="12">
      <c r="D4899" s="395"/>
    </row>
    <row r="4900" ht="12">
      <c r="D4900" s="395"/>
    </row>
    <row r="4901" ht="12">
      <c r="D4901" s="395"/>
    </row>
    <row r="4902" ht="12">
      <c r="D4902" s="395"/>
    </row>
    <row r="4903" ht="12">
      <c r="D4903" s="395"/>
    </row>
    <row r="4904" ht="12">
      <c r="D4904" s="395"/>
    </row>
    <row r="4905" ht="12">
      <c r="D4905" s="395"/>
    </row>
    <row r="4906" ht="12">
      <c r="D4906" s="395"/>
    </row>
    <row r="4907" ht="12">
      <c r="D4907" s="395"/>
    </row>
    <row r="4908" ht="12">
      <c r="D4908" s="395"/>
    </row>
    <row r="4909" ht="12">
      <c r="D4909" s="395"/>
    </row>
    <row r="4910" ht="12">
      <c r="D4910" s="395"/>
    </row>
    <row r="4911" ht="12">
      <c r="D4911" s="395"/>
    </row>
    <row r="4912" ht="12">
      <c r="D4912" s="395"/>
    </row>
    <row r="4913" ht="12">
      <c r="D4913" s="395"/>
    </row>
    <row r="4914" ht="12">
      <c r="D4914" s="395"/>
    </row>
    <row r="4915" ht="12">
      <c r="D4915" s="395"/>
    </row>
    <row r="4916" ht="12">
      <c r="D4916" s="395"/>
    </row>
    <row r="4917" ht="12">
      <c r="D4917" s="395"/>
    </row>
    <row r="4918" ht="12">
      <c r="D4918" s="395"/>
    </row>
    <row r="4919" ht="12">
      <c r="D4919" s="395"/>
    </row>
    <row r="4920" ht="12">
      <c r="D4920" s="395"/>
    </row>
    <row r="4921" ht="12">
      <c r="D4921" s="395"/>
    </row>
    <row r="4922" ht="12">
      <c r="D4922" s="395"/>
    </row>
    <row r="4923" ht="12">
      <c r="D4923" s="395"/>
    </row>
    <row r="4924" ht="12">
      <c r="D4924" s="395"/>
    </row>
    <row r="4925" ht="12">
      <c r="D4925" s="395"/>
    </row>
    <row r="4926" ht="12">
      <c r="D4926" s="395"/>
    </row>
    <row r="4927" ht="12">
      <c r="D4927" s="395"/>
    </row>
    <row r="4928" ht="12">
      <c r="D4928" s="395"/>
    </row>
    <row r="4929" ht="12">
      <c r="D4929" s="395"/>
    </row>
    <row r="4930" ht="12">
      <c r="D4930" s="395"/>
    </row>
    <row r="4931" ht="12">
      <c r="D4931" s="395"/>
    </row>
    <row r="4932" ht="12">
      <c r="D4932" s="395"/>
    </row>
    <row r="4933" ht="12">
      <c r="D4933" s="395"/>
    </row>
    <row r="4934" ht="12">
      <c r="D4934" s="395"/>
    </row>
    <row r="4935" ht="12">
      <c r="D4935" s="395"/>
    </row>
    <row r="4936" ht="12">
      <c r="D4936" s="395"/>
    </row>
    <row r="4937" ht="12">
      <c r="D4937" s="395"/>
    </row>
    <row r="4938" ht="12">
      <c r="D4938" s="395"/>
    </row>
    <row r="4939" ht="12">
      <c r="D4939" s="395"/>
    </row>
    <row r="4940" ht="12">
      <c r="D4940" s="395"/>
    </row>
    <row r="4941" ht="12">
      <c r="D4941" s="395"/>
    </row>
    <row r="4942" ht="12">
      <c r="D4942" s="395"/>
    </row>
    <row r="4943" ht="12">
      <c r="D4943" s="395"/>
    </row>
    <row r="4944" ht="12">
      <c r="D4944" s="395"/>
    </row>
    <row r="4945" ht="12">
      <c r="D4945" s="395"/>
    </row>
    <row r="4946" ht="12">
      <c r="D4946" s="395"/>
    </row>
    <row r="4947" ht="12">
      <c r="D4947" s="395"/>
    </row>
    <row r="4948" ht="12">
      <c r="D4948" s="395"/>
    </row>
    <row r="4949" ht="12">
      <c r="D4949" s="395"/>
    </row>
    <row r="4950" ht="12">
      <c r="D4950" s="395"/>
    </row>
    <row r="4951" ht="12">
      <c r="D4951" s="395"/>
    </row>
    <row r="4952" ht="12">
      <c r="D4952" s="395"/>
    </row>
    <row r="4953" ht="12">
      <c r="D4953" s="395"/>
    </row>
    <row r="4954" ht="12">
      <c r="D4954" s="395"/>
    </row>
    <row r="4955" ht="12">
      <c r="D4955" s="395"/>
    </row>
    <row r="4956" ht="12">
      <c r="D4956" s="395"/>
    </row>
    <row r="4957" ht="12">
      <c r="D4957" s="395"/>
    </row>
    <row r="4958" ht="12">
      <c r="D4958" s="395"/>
    </row>
    <row r="4959" ht="12">
      <c r="D4959" s="395"/>
    </row>
    <row r="4960" ht="12">
      <c r="D4960" s="395"/>
    </row>
    <row r="4961" ht="12">
      <c r="D4961" s="395"/>
    </row>
    <row r="4962" ht="12">
      <c r="D4962" s="395"/>
    </row>
    <row r="4963" ht="12">
      <c r="D4963" s="395"/>
    </row>
    <row r="4964" ht="12">
      <c r="D4964" s="395"/>
    </row>
    <row r="4965" ht="12">
      <c r="D4965" s="395"/>
    </row>
    <row r="4966" ht="12">
      <c r="D4966" s="395"/>
    </row>
    <row r="4967" ht="12">
      <c r="D4967" s="395"/>
    </row>
    <row r="4968" ht="12">
      <c r="D4968" s="395"/>
    </row>
    <row r="4969" ht="12">
      <c r="D4969" s="395"/>
    </row>
    <row r="4970" ht="12">
      <c r="D4970" s="395"/>
    </row>
    <row r="4971" ht="12">
      <c r="D4971" s="395"/>
    </row>
    <row r="4972" ht="12">
      <c r="D4972" s="395"/>
    </row>
    <row r="4973" ht="12">
      <c r="D4973" s="395"/>
    </row>
    <row r="4974" ht="12">
      <c r="D4974" s="395"/>
    </row>
    <row r="4975" ht="12">
      <c r="D4975" s="395"/>
    </row>
    <row r="4976" ht="12">
      <c r="D4976" s="395"/>
    </row>
    <row r="4977" ht="12">
      <c r="D4977" s="395"/>
    </row>
    <row r="4978" ht="12">
      <c r="D4978" s="395"/>
    </row>
    <row r="4979" ht="12">
      <c r="D4979" s="395"/>
    </row>
    <row r="4980" ht="12">
      <c r="D4980" s="395"/>
    </row>
    <row r="4981" ht="12">
      <c r="D4981" s="395"/>
    </row>
    <row r="4982" ht="12">
      <c r="D4982" s="395"/>
    </row>
    <row r="4983" ht="12">
      <c r="D4983" s="395"/>
    </row>
    <row r="4984" ht="12">
      <c r="D4984" s="395"/>
    </row>
    <row r="4985" ht="12">
      <c r="D4985" s="395"/>
    </row>
    <row r="4986" ht="12">
      <c r="D4986" s="395"/>
    </row>
    <row r="4987" ht="12">
      <c r="D4987" s="395"/>
    </row>
    <row r="4988" ht="12">
      <c r="D4988" s="395"/>
    </row>
    <row r="4989" ht="12">
      <c r="D4989" s="395"/>
    </row>
    <row r="4990" ht="12">
      <c r="D4990" s="395"/>
    </row>
    <row r="4991" ht="12">
      <c r="D4991" s="395"/>
    </row>
    <row r="4992" ht="12">
      <c r="D4992" s="395"/>
    </row>
    <row r="4993" ht="12">
      <c r="D4993" s="395"/>
    </row>
    <row r="4994" ht="12">
      <c r="D4994" s="395"/>
    </row>
    <row r="4995" ht="12">
      <c r="D4995" s="395"/>
    </row>
    <row r="4996" ht="12">
      <c r="D4996" s="395"/>
    </row>
    <row r="4997" ht="12">
      <c r="D4997" s="395"/>
    </row>
    <row r="4998" ht="12">
      <c r="D4998" s="395"/>
    </row>
    <row r="4999" ht="12">
      <c r="D4999" s="395"/>
    </row>
    <row r="5000" ht="12">
      <c r="D5000" s="395"/>
    </row>
  </sheetData>
  <mergeCells count="7">
    <mergeCell ref="C18:G18"/>
    <mergeCell ref="A1:G1"/>
    <mergeCell ref="C2:G2"/>
    <mergeCell ref="C3:G3"/>
    <mergeCell ref="C4:G4"/>
    <mergeCell ref="C14:G14"/>
    <mergeCell ref="C16:G16"/>
  </mergeCells>
  <printOptions gridLines="1"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outlinePr summaryBelow="0"/>
  </sheetPr>
  <dimension ref="A1:BH5000"/>
  <sheetViews>
    <sheetView workbookViewId="0" topLeftCell="A1">
      <pane ySplit="7" topLeftCell="A8" activePane="bottomLeft" state="frozen"/>
      <selection pane="topLeft" activeCell="AP29" sqref="AP29"/>
      <selection pane="bottomLeft" activeCell="AP29" sqref="AP29"/>
    </sheetView>
  </sheetViews>
  <sheetFormatPr defaultColWidth="9.28125" defaultRowHeight="12" outlineLevelRow="1"/>
  <cols>
    <col min="1" max="1" width="4.00390625" style="344" customWidth="1"/>
    <col min="2" max="2" width="14.7109375" style="474" customWidth="1"/>
    <col min="3" max="3" width="44.7109375" style="474" customWidth="1"/>
    <col min="4" max="4" width="5.7109375" style="344" customWidth="1"/>
    <col min="5" max="5" width="12.28125" style="344" customWidth="1"/>
    <col min="6" max="6" width="11.421875" style="344" customWidth="1"/>
    <col min="7" max="7" width="14.8515625" style="344" customWidth="1"/>
    <col min="8" max="24" width="9.28125" style="344" hidden="1" customWidth="1"/>
    <col min="25" max="28" width="9.28125" style="344" customWidth="1"/>
    <col min="29" max="29" width="9.28125" style="344" hidden="1" customWidth="1"/>
    <col min="30" max="30" width="9.28125" style="344" customWidth="1"/>
    <col min="31" max="41" width="9.28125" style="344" hidden="1" customWidth="1"/>
    <col min="42" max="16384" width="9.28125" style="344" customWidth="1"/>
  </cols>
  <sheetData>
    <row r="1" spans="1:33" ht="15.75" customHeight="1">
      <c r="A1" s="634" t="s">
        <v>1653</v>
      </c>
      <c r="B1" s="634"/>
      <c r="C1" s="634"/>
      <c r="D1" s="634"/>
      <c r="E1" s="634"/>
      <c r="F1" s="634"/>
      <c r="G1" s="634"/>
      <c r="AG1" s="344" t="s">
        <v>1652</v>
      </c>
    </row>
    <row r="2" spans="1:33" ht="24.95" customHeight="1">
      <c r="A2" s="517" t="s">
        <v>1651</v>
      </c>
      <c r="B2" s="516" t="s">
        <v>1595</v>
      </c>
      <c r="C2" s="635" t="s">
        <v>1594</v>
      </c>
      <c r="D2" s="636"/>
      <c r="E2" s="636"/>
      <c r="F2" s="636"/>
      <c r="G2" s="637"/>
      <c r="AG2" s="344" t="s">
        <v>75</v>
      </c>
    </row>
    <row r="3" spans="1:33" ht="24.95" customHeight="1">
      <c r="A3" s="517" t="s">
        <v>1650</v>
      </c>
      <c r="B3" s="516" t="s">
        <v>1561</v>
      </c>
      <c r="C3" s="635" t="s">
        <v>83</v>
      </c>
      <c r="D3" s="636"/>
      <c r="E3" s="636"/>
      <c r="F3" s="636"/>
      <c r="G3" s="637"/>
      <c r="AC3" s="474" t="s">
        <v>75</v>
      </c>
      <c r="AG3" s="344" t="s">
        <v>1648</v>
      </c>
    </row>
    <row r="4" spans="1:33" ht="24.95" customHeight="1">
      <c r="A4" s="515" t="s">
        <v>1647</v>
      </c>
      <c r="B4" s="514" t="s">
        <v>1560</v>
      </c>
      <c r="C4" s="638" t="s">
        <v>83</v>
      </c>
      <c r="D4" s="639"/>
      <c r="E4" s="639"/>
      <c r="F4" s="639"/>
      <c r="G4" s="640"/>
      <c r="AG4" s="344" t="s">
        <v>1646</v>
      </c>
    </row>
    <row r="5" ht="12">
      <c r="D5" s="395"/>
    </row>
    <row r="6" spans="1:24" ht="51">
      <c r="A6" s="510" t="s">
        <v>1645</v>
      </c>
      <c r="B6" s="513" t="s">
        <v>1644</v>
      </c>
      <c r="C6" s="513" t="s">
        <v>1643</v>
      </c>
      <c r="D6" s="512" t="s">
        <v>102</v>
      </c>
      <c r="E6" s="510" t="s">
        <v>103</v>
      </c>
      <c r="F6" s="511" t="s">
        <v>1642</v>
      </c>
      <c r="G6" s="510" t="s">
        <v>1552</v>
      </c>
      <c r="H6" s="509" t="s">
        <v>1641</v>
      </c>
      <c r="I6" s="509" t="s">
        <v>1640</v>
      </c>
      <c r="J6" s="509" t="s">
        <v>1639</v>
      </c>
      <c r="K6" s="509" t="s">
        <v>1638</v>
      </c>
      <c r="L6" s="509" t="s">
        <v>38</v>
      </c>
      <c r="M6" s="509" t="s">
        <v>44</v>
      </c>
      <c r="N6" s="509" t="s">
        <v>1637</v>
      </c>
      <c r="O6" s="509" t="s">
        <v>1636</v>
      </c>
      <c r="P6" s="509" t="s">
        <v>1635</v>
      </c>
      <c r="Q6" s="509" t="s">
        <v>1634</v>
      </c>
      <c r="R6" s="509" t="s">
        <v>1633</v>
      </c>
      <c r="S6" s="509" t="s">
        <v>1632</v>
      </c>
      <c r="T6" s="509" t="s">
        <v>1631</v>
      </c>
      <c r="U6" s="509" t="s">
        <v>1630</v>
      </c>
      <c r="V6" s="509" t="s">
        <v>1629</v>
      </c>
      <c r="W6" s="509" t="s">
        <v>1628</v>
      </c>
      <c r="X6" s="509" t="s">
        <v>1627</v>
      </c>
    </row>
    <row r="7" spans="1:24" ht="12" hidden="1">
      <c r="A7" s="476"/>
      <c r="B7" s="479"/>
      <c r="C7" s="479"/>
      <c r="D7" s="477"/>
      <c r="E7" s="508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</row>
    <row r="8" spans="1:33" ht="12">
      <c r="A8" s="506" t="s">
        <v>1624</v>
      </c>
      <c r="B8" s="505" t="s">
        <v>76</v>
      </c>
      <c r="C8" s="504" t="s">
        <v>211</v>
      </c>
      <c r="D8" s="503"/>
      <c r="E8" s="502"/>
      <c r="F8" s="501"/>
      <c r="G8" s="500">
        <f>SUMIF(AG9:AG53,"&lt;&gt;NOR",G9:G53)</f>
        <v>0</v>
      </c>
      <c r="H8" s="499"/>
      <c r="I8" s="499">
        <f>SUM(I9:I53)</f>
        <v>6109.799999999999</v>
      </c>
      <c r="J8" s="499"/>
      <c r="K8" s="499">
        <f>SUM(K9:K53)</f>
        <v>26197.889999999996</v>
      </c>
      <c r="L8" s="499"/>
      <c r="M8" s="499">
        <f>SUM(M9:M53)</f>
        <v>0</v>
      </c>
      <c r="N8" s="499"/>
      <c r="O8" s="499">
        <f>SUM(O9:O53)</f>
        <v>19.23</v>
      </c>
      <c r="P8" s="499"/>
      <c r="Q8" s="499">
        <f>SUM(Q9:Q53)</f>
        <v>0</v>
      </c>
      <c r="R8" s="499"/>
      <c r="S8" s="499"/>
      <c r="T8" s="499"/>
      <c r="U8" s="499"/>
      <c r="V8" s="499">
        <f>SUM(V9:V53)</f>
        <v>31.439999999999998</v>
      </c>
      <c r="W8" s="499"/>
      <c r="X8" s="499"/>
      <c r="AG8" s="344" t="s">
        <v>1623</v>
      </c>
    </row>
    <row r="9" spans="1:60" ht="12" outlineLevel="1">
      <c r="A9" s="495">
        <v>1</v>
      </c>
      <c r="B9" s="494" t="s">
        <v>1859</v>
      </c>
      <c r="C9" s="493" t="s">
        <v>1858</v>
      </c>
      <c r="D9" s="492" t="s">
        <v>444</v>
      </c>
      <c r="E9" s="491">
        <v>9</v>
      </c>
      <c r="F9" s="490"/>
      <c r="G9" s="489">
        <f>ROUND(E9*F9,2)</f>
        <v>0</v>
      </c>
      <c r="H9" s="481">
        <v>80.42</v>
      </c>
      <c r="I9" s="481">
        <f>ROUND(E9*H9,2)</f>
        <v>723.78</v>
      </c>
      <c r="J9" s="481">
        <v>212.58</v>
      </c>
      <c r="K9" s="481">
        <f>ROUND(E9*J9,2)</f>
        <v>1913.22</v>
      </c>
      <c r="L9" s="481">
        <v>21</v>
      </c>
      <c r="M9" s="481">
        <f>G9*(1+L9/100)</f>
        <v>0</v>
      </c>
      <c r="N9" s="481">
        <v>0.02478</v>
      </c>
      <c r="O9" s="481">
        <f>ROUND(E9*N9,2)</f>
        <v>0.22</v>
      </c>
      <c r="P9" s="481">
        <v>0</v>
      </c>
      <c r="Q9" s="481">
        <f>ROUND(E9*P9,2)</f>
        <v>0</v>
      </c>
      <c r="R9" s="481"/>
      <c r="S9" s="481" t="s">
        <v>1665</v>
      </c>
      <c r="T9" s="481" t="s">
        <v>1665</v>
      </c>
      <c r="U9" s="481">
        <v>0.547</v>
      </c>
      <c r="V9" s="481">
        <f>ROUND(E9*U9,2)</f>
        <v>4.92</v>
      </c>
      <c r="W9" s="481"/>
      <c r="X9" s="481" t="s">
        <v>1673</v>
      </c>
      <c r="Y9" s="480"/>
      <c r="Z9" s="480"/>
      <c r="AA9" s="480"/>
      <c r="AB9" s="480"/>
      <c r="AC9" s="480"/>
      <c r="AD9" s="480"/>
      <c r="AE9" s="480"/>
      <c r="AF9" s="480"/>
      <c r="AG9" s="480" t="s">
        <v>1695</v>
      </c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0"/>
      <c r="BA9" s="480"/>
      <c r="BB9" s="480"/>
      <c r="BC9" s="480"/>
      <c r="BD9" s="480"/>
      <c r="BE9" s="480"/>
      <c r="BF9" s="480"/>
      <c r="BG9" s="480"/>
      <c r="BH9" s="480"/>
    </row>
    <row r="10" spans="1:60" ht="12" outlineLevel="1">
      <c r="A10" s="488">
        <v>2</v>
      </c>
      <c r="B10" s="487" t="s">
        <v>1857</v>
      </c>
      <c r="C10" s="486" t="s">
        <v>1856</v>
      </c>
      <c r="D10" s="485" t="s">
        <v>258</v>
      </c>
      <c r="E10" s="484">
        <v>1.2</v>
      </c>
      <c r="F10" s="483"/>
      <c r="G10" s="482">
        <f>ROUND(E10*F10,2)</f>
        <v>0</v>
      </c>
      <c r="H10" s="481">
        <v>0</v>
      </c>
      <c r="I10" s="481">
        <f>ROUND(E10*H10,2)</f>
        <v>0</v>
      </c>
      <c r="J10" s="481">
        <v>74.7</v>
      </c>
      <c r="K10" s="481">
        <f>ROUND(E10*J10,2)</f>
        <v>89.64</v>
      </c>
      <c r="L10" s="481">
        <v>21</v>
      </c>
      <c r="M10" s="481">
        <f>G10*(1+L10/100)</f>
        <v>0</v>
      </c>
      <c r="N10" s="481">
        <v>0</v>
      </c>
      <c r="O10" s="481">
        <f>ROUND(E10*N10,2)</f>
        <v>0</v>
      </c>
      <c r="P10" s="481">
        <v>0</v>
      </c>
      <c r="Q10" s="481">
        <f>ROUND(E10*P10,2)</f>
        <v>0</v>
      </c>
      <c r="R10" s="481"/>
      <c r="S10" s="481" t="s">
        <v>1665</v>
      </c>
      <c r="T10" s="481" t="s">
        <v>1665</v>
      </c>
      <c r="U10" s="481">
        <v>0.097</v>
      </c>
      <c r="V10" s="481">
        <f>ROUND(E10*U10,2)</f>
        <v>0.12</v>
      </c>
      <c r="W10" s="481"/>
      <c r="X10" s="481" t="s">
        <v>1673</v>
      </c>
      <c r="Y10" s="480"/>
      <c r="Z10" s="480"/>
      <c r="AA10" s="480"/>
      <c r="AB10" s="480"/>
      <c r="AC10" s="480"/>
      <c r="AD10" s="480"/>
      <c r="AE10" s="480"/>
      <c r="AF10" s="480"/>
      <c r="AG10" s="480" t="s">
        <v>1788</v>
      </c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</row>
    <row r="11" spans="1:60" ht="12" outlineLevel="1">
      <c r="A11" s="497"/>
      <c r="B11" s="496"/>
      <c r="C11" s="520" t="s">
        <v>1855</v>
      </c>
      <c r="D11" s="519"/>
      <c r="E11" s="518">
        <v>1.2</v>
      </c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0"/>
      <c r="Z11" s="480"/>
      <c r="AA11" s="480"/>
      <c r="AB11" s="480"/>
      <c r="AC11" s="480"/>
      <c r="AD11" s="480"/>
      <c r="AE11" s="480"/>
      <c r="AF11" s="480"/>
      <c r="AG11" s="480" t="s">
        <v>174</v>
      </c>
      <c r="AH11" s="480">
        <v>0</v>
      </c>
      <c r="AI11" s="480"/>
      <c r="AJ11" s="480"/>
      <c r="AK11" s="480"/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480"/>
      <c r="BH11" s="480"/>
    </row>
    <row r="12" spans="1:60" ht="12" outlineLevel="1">
      <c r="A12" s="488">
        <v>3</v>
      </c>
      <c r="B12" s="487" t="s">
        <v>1854</v>
      </c>
      <c r="C12" s="486" t="s">
        <v>1853</v>
      </c>
      <c r="D12" s="485" t="s">
        <v>258</v>
      </c>
      <c r="E12" s="484">
        <v>5.6365</v>
      </c>
      <c r="F12" s="483"/>
      <c r="G12" s="482">
        <f>ROUND(E12*F12,2)</f>
        <v>0</v>
      </c>
      <c r="H12" s="481">
        <v>0</v>
      </c>
      <c r="I12" s="481">
        <f>ROUND(E12*H12,2)</f>
        <v>0</v>
      </c>
      <c r="J12" s="481">
        <v>480</v>
      </c>
      <c r="K12" s="481">
        <f>ROUND(E12*J12,2)</f>
        <v>2705.52</v>
      </c>
      <c r="L12" s="481">
        <v>21</v>
      </c>
      <c r="M12" s="481">
        <f>G12*(1+L12/100)</f>
        <v>0</v>
      </c>
      <c r="N12" s="481">
        <v>0</v>
      </c>
      <c r="O12" s="481">
        <f>ROUND(E12*N12,2)</f>
        <v>0</v>
      </c>
      <c r="P12" s="481">
        <v>0</v>
      </c>
      <c r="Q12" s="481">
        <f>ROUND(E12*P12,2)</f>
        <v>0</v>
      </c>
      <c r="R12" s="481"/>
      <c r="S12" s="481" t="s">
        <v>1665</v>
      </c>
      <c r="T12" s="481" t="s">
        <v>1665</v>
      </c>
      <c r="U12" s="481">
        <v>0.365</v>
      </c>
      <c r="V12" s="481">
        <f>ROUND(E12*U12,2)</f>
        <v>2.06</v>
      </c>
      <c r="W12" s="481"/>
      <c r="X12" s="481" t="s">
        <v>1673</v>
      </c>
      <c r="Y12" s="480"/>
      <c r="Z12" s="480"/>
      <c r="AA12" s="480"/>
      <c r="AB12" s="480"/>
      <c r="AC12" s="480"/>
      <c r="AD12" s="480"/>
      <c r="AE12" s="480"/>
      <c r="AF12" s="480"/>
      <c r="AG12" s="480" t="s">
        <v>1788</v>
      </c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</row>
    <row r="13" spans="1:60" ht="12" outlineLevel="1">
      <c r="A13" s="497"/>
      <c r="B13" s="496"/>
      <c r="C13" s="520" t="s">
        <v>1852</v>
      </c>
      <c r="D13" s="519"/>
      <c r="E13" s="518">
        <v>6.8365</v>
      </c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0"/>
      <c r="Z13" s="480"/>
      <c r="AA13" s="480"/>
      <c r="AB13" s="480"/>
      <c r="AC13" s="480"/>
      <c r="AD13" s="480"/>
      <c r="AE13" s="480"/>
      <c r="AF13" s="480"/>
      <c r="AG13" s="480" t="s">
        <v>174</v>
      </c>
      <c r="AH13" s="480">
        <v>0</v>
      </c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480"/>
      <c r="BE13" s="480"/>
      <c r="BF13" s="480"/>
      <c r="BG13" s="480"/>
      <c r="BH13" s="480"/>
    </row>
    <row r="14" spans="1:60" ht="12" outlineLevel="1">
      <c r="A14" s="497"/>
      <c r="B14" s="496"/>
      <c r="C14" s="520" t="s">
        <v>1851</v>
      </c>
      <c r="D14" s="519"/>
      <c r="E14" s="518">
        <v>-1.2</v>
      </c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0"/>
      <c r="Z14" s="480"/>
      <c r="AA14" s="480"/>
      <c r="AB14" s="480"/>
      <c r="AC14" s="480"/>
      <c r="AD14" s="480"/>
      <c r="AE14" s="480"/>
      <c r="AF14" s="480"/>
      <c r="AG14" s="480" t="s">
        <v>174</v>
      </c>
      <c r="AH14" s="480">
        <v>0</v>
      </c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</row>
    <row r="15" spans="1:60" ht="12" outlineLevel="1">
      <c r="A15" s="488">
        <v>4</v>
      </c>
      <c r="B15" s="487" t="s">
        <v>1850</v>
      </c>
      <c r="C15" s="486" t="s">
        <v>1849</v>
      </c>
      <c r="D15" s="485" t="s">
        <v>258</v>
      </c>
      <c r="E15" s="484">
        <v>6.8365</v>
      </c>
      <c r="F15" s="483"/>
      <c r="G15" s="482">
        <f>ROUND(E15*F15,2)</f>
        <v>0</v>
      </c>
      <c r="H15" s="481">
        <v>0</v>
      </c>
      <c r="I15" s="481">
        <f>ROUND(E15*H15,2)</f>
        <v>0</v>
      </c>
      <c r="J15" s="481">
        <v>617</v>
      </c>
      <c r="K15" s="481">
        <f>ROUND(E15*J15,2)</f>
        <v>4218.12</v>
      </c>
      <c r="L15" s="481">
        <v>21</v>
      </c>
      <c r="M15" s="481">
        <f>G15*(1+L15/100)</f>
        <v>0</v>
      </c>
      <c r="N15" s="481">
        <v>0</v>
      </c>
      <c r="O15" s="481">
        <f>ROUND(E15*N15,2)</f>
        <v>0</v>
      </c>
      <c r="P15" s="481">
        <v>0</v>
      </c>
      <c r="Q15" s="481">
        <f>ROUND(E15*P15,2)</f>
        <v>0</v>
      </c>
      <c r="R15" s="481"/>
      <c r="S15" s="481" t="s">
        <v>1665</v>
      </c>
      <c r="T15" s="481" t="s">
        <v>1665</v>
      </c>
      <c r="U15" s="481">
        <v>0.485</v>
      </c>
      <c r="V15" s="481">
        <f>ROUND(E15*U15,2)</f>
        <v>3.32</v>
      </c>
      <c r="W15" s="481"/>
      <c r="X15" s="481" t="s">
        <v>1673</v>
      </c>
      <c r="Y15" s="480"/>
      <c r="Z15" s="480"/>
      <c r="AA15" s="480"/>
      <c r="AB15" s="480"/>
      <c r="AC15" s="480"/>
      <c r="AD15" s="480"/>
      <c r="AE15" s="480"/>
      <c r="AF15" s="480"/>
      <c r="AG15" s="480" t="s">
        <v>1695</v>
      </c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</row>
    <row r="16" spans="1:60" ht="22.5" outlineLevel="1">
      <c r="A16" s="497"/>
      <c r="B16" s="496"/>
      <c r="C16" s="520" t="s">
        <v>1844</v>
      </c>
      <c r="D16" s="519"/>
      <c r="E16" s="518">
        <v>2.572</v>
      </c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0"/>
      <c r="Z16" s="480"/>
      <c r="AA16" s="480"/>
      <c r="AB16" s="480"/>
      <c r="AC16" s="480"/>
      <c r="AD16" s="480"/>
      <c r="AE16" s="480"/>
      <c r="AF16" s="480"/>
      <c r="AG16" s="480" t="s">
        <v>174</v>
      </c>
      <c r="AH16" s="480">
        <v>0</v>
      </c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</row>
    <row r="17" spans="1:60" ht="22.5" outlineLevel="1">
      <c r="A17" s="497"/>
      <c r="B17" s="496"/>
      <c r="C17" s="520" t="s">
        <v>1843</v>
      </c>
      <c r="D17" s="519"/>
      <c r="E17" s="518">
        <v>6.918</v>
      </c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0"/>
      <c r="Z17" s="480"/>
      <c r="AA17" s="480"/>
      <c r="AB17" s="480"/>
      <c r="AC17" s="480"/>
      <c r="AD17" s="480"/>
      <c r="AE17" s="480"/>
      <c r="AF17" s="480"/>
      <c r="AG17" s="480" t="s">
        <v>174</v>
      </c>
      <c r="AH17" s="480">
        <v>0</v>
      </c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0"/>
      <c r="BB17" s="480"/>
      <c r="BC17" s="480"/>
      <c r="BD17" s="480"/>
      <c r="BE17" s="480"/>
      <c r="BF17" s="480"/>
      <c r="BG17" s="480"/>
      <c r="BH17" s="480"/>
    </row>
    <row r="18" spans="1:60" ht="22.5" outlineLevel="1">
      <c r="A18" s="497"/>
      <c r="B18" s="496"/>
      <c r="C18" s="520" t="s">
        <v>1848</v>
      </c>
      <c r="D18" s="519"/>
      <c r="E18" s="518">
        <v>0.7265</v>
      </c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0"/>
      <c r="Z18" s="480"/>
      <c r="AA18" s="480"/>
      <c r="AB18" s="480"/>
      <c r="AC18" s="480"/>
      <c r="AD18" s="480"/>
      <c r="AE18" s="480"/>
      <c r="AF18" s="480"/>
      <c r="AG18" s="480" t="s">
        <v>174</v>
      </c>
      <c r="AH18" s="480">
        <v>0</v>
      </c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480"/>
      <c r="BC18" s="480"/>
      <c r="BD18" s="480"/>
      <c r="BE18" s="480"/>
      <c r="BF18" s="480"/>
      <c r="BG18" s="480"/>
      <c r="BH18" s="480"/>
    </row>
    <row r="19" spans="1:60" ht="33.75" outlineLevel="1">
      <c r="A19" s="497"/>
      <c r="B19" s="496"/>
      <c r="C19" s="520" t="s">
        <v>1841</v>
      </c>
      <c r="D19" s="519"/>
      <c r="E19" s="518">
        <v>3.4565</v>
      </c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0"/>
      <c r="Z19" s="480"/>
      <c r="AA19" s="480"/>
      <c r="AB19" s="480"/>
      <c r="AC19" s="480"/>
      <c r="AD19" s="480"/>
      <c r="AE19" s="480"/>
      <c r="AF19" s="480"/>
      <c r="AG19" s="480" t="s">
        <v>174</v>
      </c>
      <c r="AH19" s="480">
        <v>0</v>
      </c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480"/>
      <c r="BE19" s="480"/>
      <c r="BF19" s="480"/>
      <c r="BG19" s="480"/>
      <c r="BH19" s="480"/>
    </row>
    <row r="20" spans="1:60" ht="12" outlineLevel="1">
      <c r="A20" s="497"/>
      <c r="B20" s="496"/>
      <c r="C20" s="520" t="s">
        <v>1847</v>
      </c>
      <c r="D20" s="519"/>
      <c r="E20" s="518">
        <v>-6.8365</v>
      </c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0"/>
      <c r="Z20" s="480"/>
      <c r="AA20" s="480"/>
      <c r="AB20" s="480"/>
      <c r="AC20" s="480"/>
      <c r="AD20" s="480"/>
      <c r="AE20" s="480"/>
      <c r="AF20" s="480"/>
      <c r="AG20" s="480" t="s">
        <v>174</v>
      </c>
      <c r="AH20" s="480">
        <v>0</v>
      </c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</row>
    <row r="21" spans="1:60" ht="12" outlineLevel="1">
      <c r="A21" s="488">
        <v>5</v>
      </c>
      <c r="B21" s="487" t="s">
        <v>1846</v>
      </c>
      <c r="C21" s="486" t="s">
        <v>1845</v>
      </c>
      <c r="D21" s="485" t="s">
        <v>258</v>
      </c>
      <c r="E21" s="484">
        <v>2.417</v>
      </c>
      <c r="F21" s="483"/>
      <c r="G21" s="482">
        <f>ROUND(E21*F21,2)</f>
        <v>0</v>
      </c>
      <c r="H21" s="481">
        <v>0</v>
      </c>
      <c r="I21" s="481">
        <f>ROUND(E21*H21,2)</f>
        <v>0</v>
      </c>
      <c r="J21" s="481">
        <v>176</v>
      </c>
      <c r="K21" s="481">
        <f>ROUND(E21*J21,2)</f>
        <v>425.39</v>
      </c>
      <c r="L21" s="481">
        <v>21</v>
      </c>
      <c r="M21" s="481">
        <f>G21*(1+L21/100)</f>
        <v>0</v>
      </c>
      <c r="N21" s="481">
        <v>0</v>
      </c>
      <c r="O21" s="481">
        <f>ROUND(E21*N21,2)</f>
        <v>0</v>
      </c>
      <c r="P21" s="481">
        <v>0</v>
      </c>
      <c r="Q21" s="481">
        <f>ROUND(E21*P21,2)</f>
        <v>0</v>
      </c>
      <c r="R21" s="481"/>
      <c r="S21" s="481" t="s">
        <v>1665</v>
      </c>
      <c r="T21" s="481" t="s">
        <v>1665</v>
      </c>
      <c r="U21" s="481">
        <v>0.011</v>
      </c>
      <c r="V21" s="481">
        <f>ROUND(E21*U21,2)</f>
        <v>0.03</v>
      </c>
      <c r="W21" s="481"/>
      <c r="X21" s="481" t="s">
        <v>1673</v>
      </c>
      <c r="Y21" s="480"/>
      <c r="Z21" s="480"/>
      <c r="AA21" s="480"/>
      <c r="AB21" s="480"/>
      <c r="AC21" s="480"/>
      <c r="AD21" s="480"/>
      <c r="AE21" s="480"/>
      <c r="AF21" s="480"/>
      <c r="AG21" s="480" t="s">
        <v>1695</v>
      </c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480"/>
      <c r="BE21" s="480"/>
      <c r="BF21" s="480"/>
      <c r="BG21" s="480"/>
      <c r="BH21" s="480"/>
    </row>
    <row r="22" spans="1:60" ht="22.5" outlineLevel="1">
      <c r="A22" s="497"/>
      <c r="B22" s="496"/>
      <c r="C22" s="520" t="s">
        <v>1844</v>
      </c>
      <c r="D22" s="519"/>
      <c r="E22" s="518">
        <v>2.572</v>
      </c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0"/>
      <c r="Z22" s="480"/>
      <c r="AA22" s="480"/>
      <c r="AB22" s="480"/>
      <c r="AC22" s="480"/>
      <c r="AD22" s="480"/>
      <c r="AE22" s="480"/>
      <c r="AF22" s="480"/>
      <c r="AG22" s="480" t="s">
        <v>174</v>
      </c>
      <c r="AH22" s="480">
        <v>0</v>
      </c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480"/>
      <c r="BE22" s="480"/>
      <c r="BF22" s="480"/>
      <c r="BG22" s="480"/>
      <c r="BH22" s="480"/>
    </row>
    <row r="23" spans="1:60" ht="22.5" outlineLevel="1">
      <c r="A23" s="497"/>
      <c r="B23" s="496"/>
      <c r="C23" s="520" t="s">
        <v>1843</v>
      </c>
      <c r="D23" s="519"/>
      <c r="E23" s="518">
        <v>6.918</v>
      </c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0"/>
      <c r="Z23" s="480"/>
      <c r="AA23" s="480"/>
      <c r="AB23" s="480"/>
      <c r="AC23" s="480"/>
      <c r="AD23" s="480"/>
      <c r="AE23" s="480"/>
      <c r="AF23" s="480"/>
      <c r="AG23" s="480" t="s">
        <v>174</v>
      </c>
      <c r="AH23" s="480">
        <v>0</v>
      </c>
      <c r="AI23" s="480"/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480"/>
      <c r="BB23" s="480"/>
      <c r="BC23" s="480"/>
      <c r="BD23" s="480"/>
      <c r="BE23" s="480"/>
      <c r="BF23" s="480"/>
      <c r="BG23" s="480"/>
      <c r="BH23" s="480"/>
    </row>
    <row r="24" spans="1:60" ht="12" outlineLevel="1">
      <c r="A24" s="497"/>
      <c r="B24" s="496"/>
      <c r="C24" s="520" t="s">
        <v>1842</v>
      </c>
      <c r="D24" s="519"/>
      <c r="E24" s="518">
        <v>0.6675</v>
      </c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0"/>
      <c r="Z24" s="480"/>
      <c r="AA24" s="480"/>
      <c r="AB24" s="480"/>
      <c r="AC24" s="480"/>
      <c r="AD24" s="480"/>
      <c r="AE24" s="480"/>
      <c r="AF24" s="480"/>
      <c r="AG24" s="480" t="s">
        <v>174</v>
      </c>
      <c r="AH24" s="480">
        <v>0</v>
      </c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480"/>
      <c r="BE24" s="480"/>
      <c r="BF24" s="480"/>
      <c r="BG24" s="480"/>
      <c r="BH24" s="480"/>
    </row>
    <row r="25" spans="1:60" ht="33.75" outlineLevel="1">
      <c r="A25" s="497"/>
      <c r="B25" s="496"/>
      <c r="C25" s="520" t="s">
        <v>1841</v>
      </c>
      <c r="D25" s="519"/>
      <c r="E25" s="518">
        <v>3.4565</v>
      </c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0"/>
      <c r="Z25" s="480"/>
      <c r="AA25" s="480"/>
      <c r="AB25" s="480"/>
      <c r="AC25" s="480"/>
      <c r="AD25" s="480"/>
      <c r="AE25" s="480"/>
      <c r="AF25" s="480"/>
      <c r="AG25" s="480" t="s">
        <v>174</v>
      </c>
      <c r="AH25" s="480">
        <v>0</v>
      </c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</row>
    <row r="26" spans="1:60" ht="12" outlineLevel="1">
      <c r="A26" s="497"/>
      <c r="B26" s="496"/>
      <c r="C26" s="520" t="s">
        <v>1840</v>
      </c>
      <c r="D26" s="519"/>
      <c r="E26" s="518">
        <v>-3.468</v>
      </c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0"/>
      <c r="Z26" s="480"/>
      <c r="AA26" s="480"/>
      <c r="AB26" s="480"/>
      <c r="AC26" s="480"/>
      <c r="AD26" s="480"/>
      <c r="AE26" s="480"/>
      <c r="AF26" s="480"/>
      <c r="AG26" s="480" t="s">
        <v>174</v>
      </c>
      <c r="AH26" s="480">
        <v>0</v>
      </c>
      <c r="AI26" s="480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480"/>
      <c r="AV26" s="480"/>
      <c r="AW26" s="480"/>
      <c r="AX26" s="480"/>
      <c r="AY26" s="480"/>
      <c r="AZ26" s="480"/>
      <c r="BA26" s="480"/>
      <c r="BB26" s="480"/>
      <c r="BC26" s="480"/>
      <c r="BD26" s="480"/>
      <c r="BE26" s="480"/>
      <c r="BF26" s="480"/>
      <c r="BG26" s="480"/>
      <c r="BH26" s="480"/>
    </row>
    <row r="27" spans="1:60" ht="12" outlineLevel="1">
      <c r="A27" s="497"/>
      <c r="B27" s="496"/>
      <c r="C27" s="520" t="s">
        <v>1839</v>
      </c>
      <c r="D27" s="519"/>
      <c r="E27" s="518">
        <v>-3.75</v>
      </c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0"/>
      <c r="Z27" s="480"/>
      <c r="AA27" s="480"/>
      <c r="AB27" s="480"/>
      <c r="AC27" s="480"/>
      <c r="AD27" s="480"/>
      <c r="AE27" s="480"/>
      <c r="AF27" s="480"/>
      <c r="AG27" s="480" t="s">
        <v>174</v>
      </c>
      <c r="AH27" s="480">
        <v>0</v>
      </c>
      <c r="AI27" s="480"/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  <c r="AU27" s="480"/>
      <c r="AV27" s="480"/>
      <c r="AW27" s="480"/>
      <c r="AX27" s="480"/>
      <c r="AY27" s="480"/>
      <c r="AZ27" s="480"/>
      <c r="BA27" s="480"/>
      <c r="BB27" s="480"/>
      <c r="BC27" s="480"/>
      <c r="BD27" s="480"/>
      <c r="BE27" s="480"/>
      <c r="BF27" s="480"/>
      <c r="BG27" s="480"/>
      <c r="BH27" s="480"/>
    </row>
    <row r="28" spans="1:60" ht="12" outlineLevel="1">
      <c r="A28" s="497"/>
      <c r="B28" s="496"/>
      <c r="C28" s="520" t="s">
        <v>1838</v>
      </c>
      <c r="D28" s="519"/>
      <c r="E28" s="518">
        <v>-5.1875</v>
      </c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0"/>
      <c r="Z28" s="480"/>
      <c r="AA28" s="480"/>
      <c r="AB28" s="480"/>
      <c r="AC28" s="480"/>
      <c r="AD28" s="480"/>
      <c r="AE28" s="480"/>
      <c r="AF28" s="480"/>
      <c r="AG28" s="480" t="s">
        <v>174</v>
      </c>
      <c r="AH28" s="480">
        <v>0</v>
      </c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0"/>
      <c r="BB28" s="480"/>
      <c r="BC28" s="480"/>
      <c r="BD28" s="480"/>
      <c r="BE28" s="480"/>
      <c r="BF28" s="480"/>
      <c r="BG28" s="480"/>
      <c r="BH28" s="480"/>
    </row>
    <row r="29" spans="1:60" ht="12" outlineLevel="1">
      <c r="A29" s="497"/>
      <c r="B29" s="496"/>
      <c r="C29" s="520" t="s">
        <v>1824</v>
      </c>
      <c r="D29" s="519"/>
      <c r="E29" s="518">
        <v>1.2085</v>
      </c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0"/>
      <c r="Z29" s="480"/>
      <c r="AA29" s="480"/>
      <c r="AB29" s="480"/>
      <c r="AC29" s="480"/>
      <c r="AD29" s="480"/>
      <c r="AE29" s="480"/>
      <c r="AF29" s="480"/>
      <c r="AG29" s="480" t="s">
        <v>174</v>
      </c>
      <c r="AH29" s="480">
        <v>0</v>
      </c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480"/>
      <c r="BE29" s="480"/>
      <c r="BF29" s="480"/>
      <c r="BG29" s="480"/>
      <c r="BH29" s="480"/>
    </row>
    <row r="30" spans="1:60" ht="22.5" outlineLevel="1">
      <c r="A30" s="488">
        <v>6</v>
      </c>
      <c r="B30" s="487" t="s">
        <v>1837</v>
      </c>
      <c r="C30" s="486" t="s">
        <v>1836</v>
      </c>
      <c r="D30" s="485" t="s">
        <v>258</v>
      </c>
      <c r="E30" s="484">
        <v>12.473</v>
      </c>
      <c r="F30" s="483"/>
      <c r="G30" s="482">
        <f>ROUND(E30*F30,2)</f>
        <v>0</v>
      </c>
      <c r="H30" s="481">
        <v>0</v>
      </c>
      <c r="I30" s="481">
        <f>ROUND(E30*H30,2)</f>
        <v>0</v>
      </c>
      <c r="J30" s="481">
        <v>264.5</v>
      </c>
      <c r="K30" s="481">
        <f>ROUND(E30*J30,2)</f>
        <v>3299.11</v>
      </c>
      <c r="L30" s="481">
        <v>21</v>
      </c>
      <c r="M30" s="481">
        <f>G30*(1+L30/100)</f>
        <v>0</v>
      </c>
      <c r="N30" s="481">
        <v>0</v>
      </c>
      <c r="O30" s="481">
        <f>ROUND(E30*N30,2)</f>
        <v>0</v>
      </c>
      <c r="P30" s="481">
        <v>0</v>
      </c>
      <c r="Q30" s="481">
        <f>ROUND(E30*P30,2)</f>
        <v>0</v>
      </c>
      <c r="R30" s="481"/>
      <c r="S30" s="481" t="s">
        <v>1665</v>
      </c>
      <c r="T30" s="481" t="s">
        <v>1665</v>
      </c>
      <c r="U30" s="481">
        <v>0.011</v>
      </c>
      <c r="V30" s="481">
        <f>ROUND(E30*U30,2)</f>
        <v>0.14</v>
      </c>
      <c r="W30" s="481"/>
      <c r="X30" s="481" t="s">
        <v>1673</v>
      </c>
      <c r="Y30" s="480"/>
      <c r="Z30" s="480"/>
      <c r="AA30" s="480"/>
      <c r="AB30" s="480"/>
      <c r="AC30" s="480"/>
      <c r="AD30" s="480"/>
      <c r="AE30" s="480"/>
      <c r="AF30" s="480"/>
      <c r="AG30" s="480" t="s">
        <v>1695</v>
      </c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  <c r="AX30" s="480"/>
      <c r="AY30" s="480"/>
      <c r="AZ30" s="480"/>
      <c r="BA30" s="480"/>
      <c r="BB30" s="480"/>
      <c r="BC30" s="480"/>
      <c r="BD30" s="480"/>
      <c r="BE30" s="480"/>
      <c r="BF30" s="480"/>
      <c r="BG30" s="480"/>
      <c r="BH30" s="480"/>
    </row>
    <row r="31" spans="1:60" ht="12" outlineLevel="1">
      <c r="A31" s="497"/>
      <c r="B31" s="496"/>
      <c r="C31" s="520" t="s">
        <v>1835</v>
      </c>
      <c r="D31" s="519"/>
      <c r="E31" s="518">
        <v>12.473</v>
      </c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0"/>
      <c r="Z31" s="480"/>
      <c r="AA31" s="480"/>
      <c r="AB31" s="480"/>
      <c r="AC31" s="480"/>
      <c r="AD31" s="480"/>
      <c r="AE31" s="480"/>
      <c r="AF31" s="480"/>
      <c r="AG31" s="480" t="s">
        <v>174</v>
      </c>
      <c r="AH31" s="480">
        <v>0</v>
      </c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480"/>
      <c r="BE31" s="480"/>
      <c r="BF31" s="480"/>
      <c r="BG31" s="480"/>
      <c r="BH31" s="480"/>
    </row>
    <row r="32" spans="1:60" ht="12" outlineLevel="1">
      <c r="A32" s="488">
        <v>7</v>
      </c>
      <c r="B32" s="487" t="s">
        <v>1834</v>
      </c>
      <c r="C32" s="486" t="s">
        <v>1833</v>
      </c>
      <c r="D32" s="485" t="s">
        <v>258</v>
      </c>
      <c r="E32" s="484">
        <v>99.784</v>
      </c>
      <c r="F32" s="483"/>
      <c r="G32" s="482">
        <f>ROUND(E32*F32,2)</f>
        <v>0</v>
      </c>
      <c r="H32" s="481">
        <v>0</v>
      </c>
      <c r="I32" s="481">
        <f>ROUND(E32*H32,2)</f>
        <v>0</v>
      </c>
      <c r="J32" s="481">
        <v>20.8</v>
      </c>
      <c r="K32" s="481">
        <f>ROUND(E32*J32,2)</f>
        <v>2075.51</v>
      </c>
      <c r="L32" s="481">
        <v>21</v>
      </c>
      <c r="M32" s="481">
        <f>G32*(1+L32/100)</f>
        <v>0</v>
      </c>
      <c r="N32" s="481">
        <v>0</v>
      </c>
      <c r="O32" s="481">
        <f>ROUND(E32*N32,2)</f>
        <v>0</v>
      </c>
      <c r="P32" s="481">
        <v>0</v>
      </c>
      <c r="Q32" s="481">
        <f>ROUND(E32*P32,2)</f>
        <v>0</v>
      </c>
      <c r="R32" s="481"/>
      <c r="S32" s="481" t="s">
        <v>1665</v>
      </c>
      <c r="T32" s="481" t="s">
        <v>1665</v>
      </c>
      <c r="U32" s="481">
        <v>0</v>
      </c>
      <c r="V32" s="481">
        <f>ROUND(E32*U32,2)</f>
        <v>0</v>
      </c>
      <c r="W32" s="481"/>
      <c r="X32" s="481" t="s">
        <v>1673</v>
      </c>
      <c r="Y32" s="480"/>
      <c r="Z32" s="480"/>
      <c r="AA32" s="480"/>
      <c r="AB32" s="480"/>
      <c r="AC32" s="480"/>
      <c r="AD32" s="480"/>
      <c r="AE32" s="480"/>
      <c r="AF32" s="480"/>
      <c r="AG32" s="480" t="s">
        <v>1695</v>
      </c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0"/>
      <c r="BB32" s="480"/>
      <c r="BC32" s="480"/>
      <c r="BD32" s="480"/>
      <c r="BE32" s="480"/>
      <c r="BF32" s="480"/>
      <c r="BG32" s="480"/>
      <c r="BH32" s="480"/>
    </row>
    <row r="33" spans="1:60" ht="12" outlineLevel="1">
      <c r="A33" s="497"/>
      <c r="B33" s="496"/>
      <c r="C33" s="520" t="s">
        <v>1832</v>
      </c>
      <c r="D33" s="519"/>
      <c r="E33" s="518">
        <v>99.784</v>
      </c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0"/>
      <c r="Z33" s="480"/>
      <c r="AA33" s="480"/>
      <c r="AB33" s="480"/>
      <c r="AC33" s="480"/>
      <c r="AD33" s="480"/>
      <c r="AE33" s="480"/>
      <c r="AF33" s="480"/>
      <c r="AG33" s="480" t="s">
        <v>174</v>
      </c>
      <c r="AH33" s="480">
        <v>0</v>
      </c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0"/>
      <c r="BD33" s="480"/>
      <c r="BE33" s="480"/>
      <c r="BF33" s="480"/>
      <c r="BG33" s="480"/>
      <c r="BH33" s="480"/>
    </row>
    <row r="34" spans="1:60" ht="12" outlineLevel="1">
      <c r="A34" s="488">
        <v>8</v>
      </c>
      <c r="B34" s="487" t="s">
        <v>1831</v>
      </c>
      <c r="C34" s="486" t="s">
        <v>1830</v>
      </c>
      <c r="D34" s="485" t="s">
        <v>258</v>
      </c>
      <c r="E34" s="484">
        <v>1.2085</v>
      </c>
      <c r="F34" s="483"/>
      <c r="G34" s="482">
        <f>ROUND(E34*F34,2)</f>
        <v>0</v>
      </c>
      <c r="H34" s="481">
        <v>0</v>
      </c>
      <c r="I34" s="481">
        <f>ROUND(E34*H34,2)</f>
        <v>0</v>
      </c>
      <c r="J34" s="481">
        <v>67.1</v>
      </c>
      <c r="K34" s="481">
        <f>ROUND(E34*J34,2)</f>
        <v>81.09</v>
      </c>
      <c r="L34" s="481">
        <v>21</v>
      </c>
      <c r="M34" s="481">
        <f>G34*(1+L34/100)</f>
        <v>0</v>
      </c>
      <c r="N34" s="481">
        <v>0</v>
      </c>
      <c r="O34" s="481">
        <f>ROUND(E34*N34,2)</f>
        <v>0</v>
      </c>
      <c r="P34" s="481">
        <v>0</v>
      </c>
      <c r="Q34" s="481">
        <f>ROUND(E34*P34,2)</f>
        <v>0</v>
      </c>
      <c r="R34" s="481"/>
      <c r="S34" s="481" t="s">
        <v>1665</v>
      </c>
      <c r="T34" s="481" t="s">
        <v>1665</v>
      </c>
      <c r="U34" s="481">
        <v>0.053</v>
      </c>
      <c r="V34" s="481">
        <f>ROUND(E34*U34,2)</f>
        <v>0.06</v>
      </c>
      <c r="W34" s="481"/>
      <c r="X34" s="481" t="s">
        <v>1673</v>
      </c>
      <c r="Y34" s="480"/>
      <c r="Z34" s="480"/>
      <c r="AA34" s="480"/>
      <c r="AB34" s="480"/>
      <c r="AC34" s="480"/>
      <c r="AD34" s="480"/>
      <c r="AE34" s="480"/>
      <c r="AF34" s="480"/>
      <c r="AG34" s="480" t="s">
        <v>1695</v>
      </c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</row>
    <row r="35" spans="1:60" ht="12" outlineLevel="1">
      <c r="A35" s="497"/>
      <c r="B35" s="496"/>
      <c r="C35" s="520" t="s">
        <v>1824</v>
      </c>
      <c r="D35" s="519"/>
      <c r="E35" s="518">
        <v>1.2085</v>
      </c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0"/>
      <c r="Z35" s="480"/>
      <c r="AA35" s="480"/>
      <c r="AB35" s="480"/>
      <c r="AC35" s="480"/>
      <c r="AD35" s="480"/>
      <c r="AE35" s="480"/>
      <c r="AF35" s="480"/>
      <c r="AG35" s="480" t="s">
        <v>174</v>
      </c>
      <c r="AH35" s="480">
        <v>0</v>
      </c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</row>
    <row r="36" spans="1:60" ht="12" outlineLevel="1">
      <c r="A36" s="488">
        <v>9</v>
      </c>
      <c r="B36" s="487" t="s">
        <v>1829</v>
      </c>
      <c r="C36" s="486" t="s">
        <v>1828</v>
      </c>
      <c r="D36" s="485" t="s">
        <v>258</v>
      </c>
      <c r="E36" s="484">
        <v>13.6815</v>
      </c>
      <c r="F36" s="483"/>
      <c r="G36" s="482">
        <f>ROUND(E36*F36,2)</f>
        <v>0</v>
      </c>
      <c r="H36" s="481">
        <v>0</v>
      </c>
      <c r="I36" s="481">
        <f>ROUND(E36*H36,2)</f>
        <v>0</v>
      </c>
      <c r="J36" s="481">
        <v>26.5</v>
      </c>
      <c r="K36" s="481">
        <f>ROUND(E36*J36,2)</f>
        <v>362.56</v>
      </c>
      <c r="L36" s="481">
        <v>21</v>
      </c>
      <c r="M36" s="481">
        <f>G36*(1+L36/100)</f>
        <v>0</v>
      </c>
      <c r="N36" s="481">
        <v>0</v>
      </c>
      <c r="O36" s="481">
        <f>ROUND(E36*N36,2)</f>
        <v>0</v>
      </c>
      <c r="P36" s="481">
        <v>0</v>
      </c>
      <c r="Q36" s="481">
        <f>ROUND(E36*P36,2)</f>
        <v>0</v>
      </c>
      <c r="R36" s="481"/>
      <c r="S36" s="481" t="s">
        <v>1665</v>
      </c>
      <c r="T36" s="481" t="s">
        <v>1665</v>
      </c>
      <c r="U36" s="481">
        <v>0.031</v>
      </c>
      <c r="V36" s="481">
        <f>ROUND(E36*U36,2)</f>
        <v>0.42</v>
      </c>
      <c r="W36" s="481"/>
      <c r="X36" s="481" t="s">
        <v>1673</v>
      </c>
      <c r="Y36" s="480"/>
      <c r="Z36" s="480"/>
      <c r="AA36" s="480"/>
      <c r="AB36" s="480"/>
      <c r="AC36" s="480"/>
      <c r="AD36" s="480"/>
      <c r="AE36" s="480"/>
      <c r="AF36" s="480"/>
      <c r="AG36" s="480" t="s">
        <v>1788</v>
      </c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480"/>
      <c r="BE36" s="480"/>
      <c r="BF36" s="480"/>
      <c r="BG36" s="480"/>
      <c r="BH36" s="480"/>
    </row>
    <row r="37" spans="1:60" ht="12" outlineLevel="1">
      <c r="A37" s="497"/>
      <c r="B37" s="496"/>
      <c r="C37" s="520" t="s">
        <v>1827</v>
      </c>
      <c r="D37" s="519"/>
      <c r="E37" s="518">
        <v>12.473</v>
      </c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0"/>
      <c r="Z37" s="480"/>
      <c r="AA37" s="480"/>
      <c r="AB37" s="480"/>
      <c r="AC37" s="480"/>
      <c r="AD37" s="480"/>
      <c r="AE37" s="480"/>
      <c r="AF37" s="480"/>
      <c r="AG37" s="480" t="s">
        <v>174</v>
      </c>
      <c r="AH37" s="480">
        <v>0</v>
      </c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</row>
    <row r="38" spans="1:60" ht="12" outlineLevel="1">
      <c r="A38" s="497"/>
      <c r="B38" s="496"/>
      <c r="C38" s="520" t="s">
        <v>1824</v>
      </c>
      <c r="D38" s="519"/>
      <c r="E38" s="518">
        <v>1.2085</v>
      </c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0"/>
      <c r="Z38" s="480"/>
      <c r="AA38" s="480"/>
      <c r="AB38" s="480"/>
      <c r="AC38" s="480"/>
      <c r="AD38" s="480"/>
      <c r="AE38" s="480"/>
      <c r="AF38" s="480"/>
      <c r="AG38" s="480" t="s">
        <v>174</v>
      </c>
      <c r="AH38" s="480">
        <v>0</v>
      </c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80"/>
      <c r="BE38" s="480"/>
      <c r="BF38" s="480"/>
      <c r="BG38" s="480"/>
      <c r="BH38" s="480"/>
    </row>
    <row r="39" spans="1:60" ht="12" outlineLevel="1">
      <c r="A39" s="488">
        <v>10</v>
      </c>
      <c r="B39" s="487" t="s">
        <v>1826</v>
      </c>
      <c r="C39" s="486" t="s">
        <v>1825</v>
      </c>
      <c r="D39" s="485" t="s">
        <v>258</v>
      </c>
      <c r="E39" s="484">
        <v>1.2085</v>
      </c>
      <c r="F39" s="483"/>
      <c r="G39" s="482">
        <f>ROUND(E39*F39,2)</f>
        <v>0</v>
      </c>
      <c r="H39" s="481">
        <v>0</v>
      </c>
      <c r="I39" s="481">
        <f>ROUND(E39*H39,2)</f>
        <v>0</v>
      </c>
      <c r="J39" s="481">
        <v>122.5</v>
      </c>
      <c r="K39" s="481">
        <f>ROUND(E39*J39,2)</f>
        <v>148.04</v>
      </c>
      <c r="L39" s="481">
        <v>21</v>
      </c>
      <c r="M39" s="481">
        <f>G39*(1+L39/100)</f>
        <v>0</v>
      </c>
      <c r="N39" s="481">
        <v>0</v>
      </c>
      <c r="O39" s="481">
        <f>ROUND(E39*N39,2)</f>
        <v>0</v>
      </c>
      <c r="P39" s="481">
        <v>0</v>
      </c>
      <c r="Q39" s="481">
        <f>ROUND(E39*P39,2)</f>
        <v>0</v>
      </c>
      <c r="R39" s="481"/>
      <c r="S39" s="481" t="s">
        <v>1665</v>
      </c>
      <c r="T39" s="481" t="s">
        <v>1665</v>
      </c>
      <c r="U39" s="481">
        <v>0.299</v>
      </c>
      <c r="V39" s="481">
        <f>ROUND(E39*U39,2)</f>
        <v>0.36</v>
      </c>
      <c r="W39" s="481"/>
      <c r="X39" s="481" t="s">
        <v>1673</v>
      </c>
      <c r="Y39" s="480"/>
      <c r="Z39" s="480"/>
      <c r="AA39" s="480"/>
      <c r="AB39" s="480"/>
      <c r="AC39" s="480"/>
      <c r="AD39" s="480"/>
      <c r="AE39" s="480"/>
      <c r="AF39" s="480"/>
      <c r="AG39" s="480" t="s">
        <v>1788</v>
      </c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</row>
    <row r="40" spans="1:60" ht="12" outlineLevel="1">
      <c r="A40" s="497"/>
      <c r="B40" s="496"/>
      <c r="C40" s="520" t="s">
        <v>1824</v>
      </c>
      <c r="D40" s="519"/>
      <c r="E40" s="518">
        <v>1.2085</v>
      </c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0"/>
      <c r="Z40" s="480"/>
      <c r="AA40" s="480"/>
      <c r="AB40" s="480"/>
      <c r="AC40" s="480"/>
      <c r="AD40" s="480"/>
      <c r="AE40" s="480"/>
      <c r="AF40" s="480"/>
      <c r="AG40" s="480" t="s">
        <v>174</v>
      </c>
      <c r="AH40" s="480">
        <v>0</v>
      </c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BG40" s="480"/>
      <c r="BH40" s="480"/>
    </row>
    <row r="41" spans="1:60" ht="12" outlineLevel="1">
      <c r="A41" s="488">
        <v>11</v>
      </c>
      <c r="B41" s="487" t="s">
        <v>1823</v>
      </c>
      <c r="C41" s="486" t="s">
        <v>1822</v>
      </c>
      <c r="D41" s="485" t="s">
        <v>258</v>
      </c>
      <c r="E41" s="484">
        <v>11.06968</v>
      </c>
      <c r="F41" s="483"/>
      <c r="G41" s="482">
        <f>ROUND(E41*F41,2)</f>
        <v>0</v>
      </c>
      <c r="H41" s="481">
        <v>0</v>
      </c>
      <c r="I41" s="481">
        <f>ROUND(E41*H41,2)</f>
        <v>0</v>
      </c>
      <c r="J41" s="481">
        <v>584</v>
      </c>
      <c r="K41" s="481">
        <f>ROUND(E41*J41,2)</f>
        <v>6464.69</v>
      </c>
      <c r="L41" s="481">
        <v>21</v>
      </c>
      <c r="M41" s="481">
        <f>G41*(1+L41/100)</f>
        <v>0</v>
      </c>
      <c r="N41" s="481">
        <v>0</v>
      </c>
      <c r="O41" s="481">
        <f>ROUND(E41*N41,2)</f>
        <v>0</v>
      </c>
      <c r="P41" s="481">
        <v>0</v>
      </c>
      <c r="Q41" s="481">
        <f>ROUND(E41*P41,2)</f>
        <v>0</v>
      </c>
      <c r="R41" s="481"/>
      <c r="S41" s="481" t="s">
        <v>1665</v>
      </c>
      <c r="T41" s="481" t="s">
        <v>1665</v>
      </c>
      <c r="U41" s="481">
        <v>1.587</v>
      </c>
      <c r="V41" s="481">
        <f>ROUND(E41*U41,2)</f>
        <v>17.57</v>
      </c>
      <c r="W41" s="481"/>
      <c r="X41" s="481" t="s">
        <v>1673</v>
      </c>
      <c r="Y41" s="480"/>
      <c r="Z41" s="480"/>
      <c r="AA41" s="480"/>
      <c r="AB41" s="480"/>
      <c r="AC41" s="480"/>
      <c r="AD41" s="480"/>
      <c r="AE41" s="480"/>
      <c r="AF41" s="480"/>
      <c r="AG41" s="480" t="s">
        <v>1695</v>
      </c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/>
      <c r="BB41" s="480"/>
      <c r="BC41" s="480"/>
      <c r="BD41" s="480"/>
      <c r="BE41" s="480"/>
      <c r="BF41" s="480"/>
      <c r="BG41" s="480"/>
      <c r="BH41" s="480"/>
    </row>
    <row r="42" spans="1:60" ht="12" outlineLevel="1">
      <c r="A42" s="497"/>
      <c r="B42" s="496"/>
      <c r="C42" s="520" t="s">
        <v>1821</v>
      </c>
      <c r="D42" s="519"/>
      <c r="E42" s="518">
        <v>2.142</v>
      </c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0"/>
      <c r="Z42" s="480"/>
      <c r="AA42" s="480"/>
      <c r="AB42" s="480"/>
      <c r="AC42" s="480"/>
      <c r="AD42" s="480"/>
      <c r="AE42" s="480"/>
      <c r="AF42" s="480"/>
      <c r="AG42" s="480" t="s">
        <v>174</v>
      </c>
      <c r="AH42" s="480">
        <v>0</v>
      </c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</row>
    <row r="43" spans="1:60" ht="12" outlineLevel="1">
      <c r="A43" s="497"/>
      <c r="B43" s="496"/>
      <c r="C43" s="520" t="s">
        <v>1820</v>
      </c>
      <c r="D43" s="519"/>
      <c r="E43" s="518">
        <v>8.92768</v>
      </c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0"/>
      <c r="Z43" s="480"/>
      <c r="AA43" s="480"/>
      <c r="AB43" s="480"/>
      <c r="AC43" s="480"/>
      <c r="AD43" s="480"/>
      <c r="AE43" s="480"/>
      <c r="AF43" s="480"/>
      <c r="AG43" s="480" t="s">
        <v>174</v>
      </c>
      <c r="AH43" s="480">
        <v>0</v>
      </c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0"/>
      <c r="BB43" s="480"/>
      <c r="BC43" s="480"/>
      <c r="BD43" s="480"/>
      <c r="BE43" s="480"/>
      <c r="BF43" s="480"/>
      <c r="BG43" s="480"/>
      <c r="BH43" s="480"/>
    </row>
    <row r="44" spans="1:60" ht="12" outlineLevel="1">
      <c r="A44" s="488">
        <v>12</v>
      </c>
      <c r="B44" s="487" t="s">
        <v>1819</v>
      </c>
      <c r="C44" s="486" t="s">
        <v>1818</v>
      </c>
      <c r="D44" s="485" t="s">
        <v>214</v>
      </c>
      <c r="E44" s="484">
        <v>12</v>
      </c>
      <c r="F44" s="483"/>
      <c r="G44" s="482">
        <f>ROUND(E44*F44,2)</f>
        <v>0</v>
      </c>
      <c r="H44" s="481">
        <v>1.72</v>
      </c>
      <c r="I44" s="481">
        <f>ROUND(E44*H44,2)</f>
        <v>20.64</v>
      </c>
      <c r="J44" s="481">
        <v>22.18</v>
      </c>
      <c r="K44" s="481">
        <f>ROUND(E44*J44,2)</f>
        <v>266.16</v>
      </c>
      <c r="L44" s="481">
        <v>21</v>
      </c>
      <c r="M44" s="481">
        <f>G44*(1+L44/100)</f>
        <v>0</v>
      </c>
      <c r="N44" s="481">
        <v>0</v>
      </c>
      <c r="O44" s="481">
        <f>ROUND(E44*N44,2)</f>
        <v>0</v>
      </c>
      <c r="P44" s="481">
        <v>0</v>
      </c>
      <c r="Q44" s="481">
        <f>ROUND(E44*P44,2)</f>
        <v>0</v>
      </c>
      <c r="R44" s="481"/>
      <c r="S44" s="481" t="s">
        <v>1665</v>
      </c>
      <c r="T44" s="481" t="s">
        <v>1665</v>
      </c>
      <c r="U44" s="481">
        <v>0.06</v>
      </c>
      <c r="V44" s="481">
        <f>ROUND(E44*U44,2)</f>
        <v>0.72</v>
      </c>
      <c r="W44" s="481"/>
      <c r="X44" s="481" t="s">
        <v>1673</v>
      </c>
      <c r="Y44" s="480"/>
      <c r="Z44" s="480"/>
      <c r="AA44" s="480"/>
      <c r="AB44" s="480"/>
      <c r="AC44" s="480"/>
      <c r="AD44" s="480"/>
      <c r="AE44" s="480"/>
      <c r="AF44" s="480"/>
      <c r="AG44" s="480" t="s">
        <v>1788</v>
      </c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480"/>
      <c r="AV44" s="480"/>
      <c r="AW44" s="480"/>
      <c r="AX44" s="480"/>
      <c r="AY44" s="480"/>
      <c r="AZ44" s="480"/>
      <c r="BA44" s="480"/>
      <c r="BB44" s="480"/>
      <c r="BC44" s="480"/>
      <c r="BD44" s="480"/>
      <c r="BE44" s="480"/>
      <c r="BF44" s="480"/>
      <c r="BG44" s="480"/>
      <c r="BH44" s="480"/>
    </row>
    <row r="45" spans="1:60" ht="12" outlineLevel="1">
      <c r="A45" s="497"/>
      <c r="B45" s="496"/>
      <c r="C45" s="520" t="s">
        <v>1817</v>
      </c>
      <c r="D45" s="519"/>
      <c r="E45" s="518">
        <v>12</v>
      </c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0"/>
      <c r="Z45" s="480"/>
      <c r="AA45" s="480"/>
      <c r="AB45" s="480"/>
      <c r="AC45" s="480"/>
      <c r="AD45" s="480"/>
      <c r="AE45" s="480"/>
      <c r="AF45" s="480"/>
      <c r="AG45" s="480" t="s">
        <v>174</v>
      </c>
      <c r="AH45" s="480">
        <v>0</v>
      </c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0"/>
      <c r="AY45" s="480"/>
      <c r="AZ45" s="480"/>
      <c r="BA45" s="480"/>
      <c r="BB45" s="480"/>
      <c r="BC45" s="480"/>
      <c r="BD45" s="480"/>
      <c r="BE45" s="480"/>
      <c r="BF45" s="480"/>
      <c r="BG45" s="480"/>
      <c r="BH45" s="480"/>
    </row>
    <row r="46" spans="1:60" ht="12" outlineLevel="1">
      <c r="A46" s="495">
        <v>13</v>
      </c>
      <c r="B46" s="494" t="s">
        <v>1816</v>
      </c>
      <c r="C46" s="493" t="s">
        <v>1815</v>
      </c>
      <c r="D46" s="492" t="s">
        <v>214</v>
      </c>
      <c r="E46" s="491">
        <v>12</v>
      </c>
      <c r="F46" s="490"/>
      <c r="G46" s="489">
        <f>ROUND(E46*F46,2)</f>
        <v>0</v>
      </c>
      <c r="H46" s="481">
        <v>0</v>
      </c>
      <c r="I46" s="481">
        <f>ROUND(E46*H46,2)</f>
        <v>0</v>
      </c>
      <c r="J46" s="481">
        <v>6.9</v>
      </c>
      <c r="K46" s="481">
        <f>ROUND(E46*J46,2)</f>
        <v>82.8</v>
      </c>
      <c r="L46" s="481">
        <v>21</v>
      </c>
      <c r="M46" s="481">
        <f>G46*(1+L46/100)</f>
        <v>0</v>
      </c>
      <c r="N46" s="481">
        <v>0</v>
      </c>
      <c r="O46" s="481">
        <f>ROUND(E46*N46,2)</f>
        <v>0</v>
      </c>
      <c r="P46" s="481">
        <v>0</v>
      </c>
      <c r="Q46" s="481">
        <f>ROUND(E46*P46,2)</f>
        <v>0</v>
      </c>
      <c r="R46" s="481"/>
      <c r="S46" s="481" t="s">
        <v>1665</v>
      </c>
      <c r="T46" s="481" t="s">
        <v>1665</v>
      </c>
      <c r="U46" s="481">
        <v>0.013</v>
      </c>
      <c r="V46" s="481">
        <f>ROUND(E46*U46,2)</f>
        <v>0.16</v>
      </c>
      <c r="W46" s="481"/>
      <c r="X46" s="481" t="s">
        <v>1673</v>
      </c>
      <c r="Y46" s="480"/>
      <c r="Z46" s="480"/>
      <c r="AA46" s="480"/>
      <c r="AB46" s="480"/>
      <c r="AC46" s="480"/>
      <c r="AD46" s="480"/>
      <c r="AE46" s="480"/>
      <c r="AF46" s="480"/>
      <c r="AG46" s="480" t="s">
        <v>1788</v>
      </c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0"/>
      <c r="BD46" s="480"/>
      <c r="BE46" s="480"/>
      <c r="BF46" s="480"/>
      <c r="BG46" s="480"/>
      <c r="BH46" s="480"/>
    </row>
    <row r="47" spans="1:60" ht="12" outlineLevel="1">
      <c r="A47" s="495">
        <v>14</v>
      </c>
      <c r="B47" s="494" t="s">
        <v>1814</v>
      </c>
      <c r="C47" s="493" t="s">
        <v>1813</v>
      </c>
      <c r="D47" s="492" t="s">
        <v>214</v>
      </c>
      <c r="E47" s="491">
        <v>12</v>
      </c>
      <c r="F47" s="490"/>
      <c r="G47" s="489">
        <f>ROUND(E47*F47,2)</f>
        <v>0</v>
      </c>
      <c r="H47" s="481">
        <v>0</v>
      </c>
      <c r="I47" s="481">
        <f>ROUND(E47*H47,2)</f>
        <v>0</v>
      </c>
      <c r="J47" s="481">
        <v>47.8</v>
      </c>
      <c r="K47" s="481">
        <f>ROUND(E47*J47,2)</f>
        <v>573.6</v>
      </c>
      <c r="L47" s="481">
        <v>21</v>
      </c>
      <c r="M47" s="481">
        <f>G47*(1+L47/100)</f>
        <v>0</v>
      </c>
      <c r="N47" s="481">
        <v>0</v>
      </c>
      <c r="O47" s="481">
        <f>ROUND(E47*N47,2)</f>
        <v>0</v>
      </c>
      <c r="P47" s="481">
        <v>0</v>
      </c>
      <c r="Q47" s="481">
        <f>ROUND(E47*P47,2)</f>
        <v>0</v>
      </c>
      <c r="R47" s="481"/>
      <c r="S47" s="481" t="s">
        <v>1665</v>
      </c>
      <c r="T47" s="481" t="s">
        <v>1665</v>
      </c>
      <c r="U47" s="481">
        <v>0.13</v>
      </c>
      <c r="V47" s="481">
        <f>ROUND(E47*U47,2)</f>
        <v>1.56</v>
      </c>
      <c r="W47" s="481"/>
      <c r="X47" s="481" t="s">
        <v>1673</v>
      </c>
      <c r="Y47" s="480"/>
      <c r="Z47" s="480"/>
      <c r="AA47" s="480"/>
      <c r="AB47" s="480"/>
      <c r="AC47" s="480"/>
      <c r="AD47" s="480"/>
      <c r="AE47" s="480"/>
      <c r="AF47" s="480"/>
      <c r="AG47" s="480" t="s">
        <v>1788</v>
      </c>
      <c r="AH47" s="480"/>
      <c r="AI47" s="480"/>
      <c r="AJ47" s="480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0"/>
      <c r="BD47" s="480"/>
      <c r="BE47" s="480"/>
      <c r="BF47" s="480"/>
      <c r="BG47" s="480"/>
      <c r="BH47" s="480"/>
    </row>
    <row r="48" spans="1:60" ht="12" outlineLevel="1">
      <c r="A48" s="488">
        <v>15</v>
      </c>
      <c r="B48" s="487" t="s">
        <v>1812</v>
      </c>
      <c r="C48" s="486" t="s">
        <v>1811</v>
      </c>
      <c r="D48" s="485" t="s">
        <v>258</v>
      </c>
      <c r="E48" s="484">
        <v>12.473</v>
      </c>
      <c r="F48" s="483"/>
      <c r="G48" s="482">
        <f>ROUND(E48*F48,2)</f>
        <v>0</v>
      </c>
      <c r="H48" s="481">
        <v>0</v>
      </c>
      <c r="I48" s="481">
        <f>ROUND(E48*H48,2)</f>
        <v>0</v>
      </c>
      <c r="J48" s="481">
        <v>280</v>
      </c>
      <c r="K48" s="481">
        <f>ROUND(E48*J48,2)</f>
        <v>3492.44</v>
      </c>
      <c r="L48" s="481">
        <v>21</v>
      </c>
      <c r="M48" s="481">
        <f>G48*(1+L48/100)</f>
        <v>0</v>
      </c>
      <c r="N48" s="481">
        <v>0</v>
      </c>
      <c r="O48" s="481">
        <f>ROUND(E48*N48,2)</f>
        <v>0</v>
      </c>
      <c r="P48" s="481">
        <v>0</v>
      </c>
      <c r="Q48" s="481">
        <f>ROUND(E48*P48,2)</f>
        <v>0</v>
      </c>
      <c r="R48" s="481"/>
      <c r="S48" s="481" t="s">
        <v>1665</v>
      </c>
      <c r="T48" s="481" t="s">
        <v>1665</v>
      </c>
      <c r="U48" s="481">
        <v>0</v>
      </c>
      <c r="V48" s="481">
        <f>ROUND(E48*U48,2)</f>
        <v>0</v>
      </c>
      <c r="W48" s="481"/>
      <c r="X48" s="481" t="s">
        <v>1673</v>
      </c>
      <c r="Y48" s="480"/>
      <c r="Z48" s="480"/>
      <c r="AA48" s="480"/>
      <c r="AB48" s="480"/>
      <c r="AC48" s="480"/>
      <c r="AD48" s="480"/>
      <c r="AE48" s="480"/>
      <c r="AF48" s="480"/>
      <c r="AG48" s="480" t="s">
        <v>1695</v>
      </c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80"/>
      <c r="BE48" s="480"/>
      <c r="BF48" s="480"/>
      <c r="BG48" s="480"/>
      <c r="BH48" s="480"/>
    </row>
    <row r="49" spans="1:60" ht="12" outlineLevel="1">
      <c r="A49" s="497"/>
      <c r="B49" s="496"/>
      <c r="C49" s="520" t="s">
        <v>1810</v>
      </c>
      <c r="D49" s="519"/>
      <c r="E49" s="518">
        <v>12.473</v>
      </c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0"/>
      <c r="Z49" s="480"/>
      <c r="AA49" s="480"/>
      <c r="AB49" s="480"/>
      <c r="AC49" s="480"/>
      <c r="AD49" s="480"/>
      <c r="AE49" s="480"/>
      <c r="AF49" s="480"/>
      <c r="AG49" s="480" t="s">
        <v>174</v>
      </c>
      <c r="AH49" s="480">
        <v>0</v>
      </c>
      <c r="AI49" s="480"/>
      <c r="AJ49" s="480"/>
      <c r="AK49" s="480"/>
      <c r="AL49" s="480"/>
      <c r="AM49" s="480"/>
      <c r="AN49" s="480"/>
      <c r="AO49" s="480"/>
      <c r="AP49" s="480"/>
      <c r="AQ49" s="480"/>
      <c r="AR49" s="480"/>
      <c r="AS49" s="480"/>
      <c r="AT49" s="480"/>
      <c r="AU49" s="480"/>
      <c r="AV49" s="480"/>
      <c r="AW49" s="480"/>
      <c r="AX49" s="480"/>
      <c r="AY49" s="480"/>
      <c r="AZ49" s="480"/>
      <c r="BA49" s="480"/>
      <c r="BB49" s="480"/>
      <c r="BC49" s="480"/>
      <c r="BD49" s="480"/>
      <c r="BE49" s="480"/>
      <c r="BF49" s="480"/>
      <c r="BG49" s="480"/>
      <c r="BH49" s="480"/>
    </row>
    <row r="50" spans="1:60" ht="12" outlineLevel="1">
      <c r="A50" s="488">
        <v>16</v>
      </c>
      <c r="B50" s="487" t="s">
        <v>1809</v>
      </c>
      <c r="C50" s="486" t="s">
        <v>1808</v>
      </c>
      <c r="D50" s="485" t="s">
        <v>388</v>
      </c>
      <c r="E50" s="484">
        <v>0.315</v>
      </c>
      <c r="F50" s="483"/>
      <c r="G50" s="482">
        <f>ROUND(E50*F50,2)</f>
        <v>0</v>
      </c>
      <c r="H50" s="481">
        <v>108</v>
      </c>
      <c r="I50" s="481">
        <f>ROUND(E50*H50,2)</f>
        <v>34.02</v>
      </c>
      <c r="J50" s="481">
        <v>0</v>
      </c>
      <c r="K50" s="481">
        <f>ROUND(E50*J50,2)</f>
        <v>0</v>
      </c>
      <c r="L50" s="481">
        <v>21</v>
      </c>
      <c r="M50" s="481">
        <f>G50*(1+L50/100)</f>
        <v>0</v>
      </c>
      <c r="N50" s="481">
        <v>0.001</v>
      </c>
      <c r="O50" s="481">
        <f>ROUND(E50*N50,2)</f>
        <v>0</v>
      </c>
      <c r="P50" s="481">
        <v>0</v>
      </c>
      <c r="Q50" s="481">
        <f>ROUND(E50*P50,2)</f>
        <v>0</v>
      </c>
      <c r="R50" s="481" t="s">
        <v>1734</v>
      </c>
      <c r="S50" s="481" t="s">
        <v>1665</v>
      </c>
      <c r="T50" s="481" t="s">
        <v>1665</v>
      </c>
      <c r="U50" s="481">
        <v>0</v>
      </c>
      <c r="V50" s="481">
        <f>ROUND(E50*U50,2)</f>
        <v>0</v>
      </c>
      <c r="W50" s="481"/>
      <c r="X50" s="481" t="s">
        <v>1689</v>
      </c>
      <c r="Y50" s="480"/>
      <c r="Z50" s="480"/>
      <c r="AA50" s="480"/>
      <c r="AB50" s="480"/>
      <c r="AC50" s="480"/>
      <c r="AD50" s="480"/>
      <c r="AE50" s="480"/>
      <c r="AF50" s="480"/>
      <c r="AG50" s="480" t="s">
        <v>1775</v>
      </c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  <c r="AU50" s="480"/>
      <c r="AV50" s="480"/>
      <c r="AW50" s="480"/>
      <c r="AX50" s="480"/>
      <c r="AY50" s="480"/>
      <c r="AZ50" s="480"/>
      <c r="BA50" s="480"/>
      <c r="BB50" s="480"/>
      <c r="BC50" s="480"/>
      <c r="BD50" s="480"/>
      <c r="BE50" s="480"/>
      <c r="BF50" s="480"/>
      <c r="BG50" s="480"/>
      <c r="BH50" s="480"/>
    </row>
    <row r="51" spans="1:60" ht="12" outlineLevel="1">
      <c r="A51" s="497"/>
      <c r="B51" s="496"/>
      <c r="C51" s="520" t="s">
        <v>1807</v>
      </c>
      <c r="D51" s="519"/>
      <c r="E51" s="518">
        <v>0.315</v>
      </c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0"/>
      <c r="Z51" s="480"/>
      <c r="AA51" s="480"/>
      <c r="AB51" s="480"/>
      <c r="AC51" s="480"/>
      <c r="AD51" s="480"/>
      <c r="AE51" s="480"/>
      <c r="AF51" s="480"/>
      <c r="AG51" s="480" t="s">
        <v>174</v>
      </c>
      <c r="AH51" s="480">
        <v>0</v>
      </c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0"/>
      <c r="AW51" s="480"/>
      <c r="AX51" s="480"/>
      <c r="AY51" s="480"/>
      <c r="AZ51" s="480"/>
      <c r="BA51" s="480"/>
      <c r="BB51" s="480"/>
      <c r="BC51" s="480"/>
      <c r="BD51" s="480"/>
      <c r="BE51" s="480"/>
      <c r="BF51" s="480"/>
      <c r="BG51" s="480"/>
      <c r="BH51" s="480"/>
    </row>
    <row r="52" spans="1:60" ht="12" outlineLevel="1">
      <c r="A52" s="488">
        <v>17</v>
      </c>
      <c r="B52" s="487" t="s">
        <v>1806</v>
      </c>
      <c r="C52" s="486" t="s">
        <v>1805</v>
      </c>
      <c r="D52" s="485" t="s">
        <v>329</v>
      </c>
      <c r="E52" s="484">
        <v>19.00664</v>
      </c>
      <c r="F52" s="483"/>
      <c r="G52" s="482">
        <f>ROUND(E52*F52,2)</f>
        <v>0</v>
      </c>
      <c r="H52" s="481">
        <v>280.5</v>
      </c>
      <c r="I52" s="481">
        <f>ROUND(E52*H52,2)</f>
        <v>5331.36</v>
      </c>
      <c r="J52" s="481">
        <v>0</v>
      </c>
      <c r="K52" s="481">
        <f>ROUND(E52*J52,2)</f>
        <v>0</v>
      </c>
      <c r="L52" s="481">
        <v>21</v>
      </c>
      <c r="M52" s="481">
        <f>G52*(1+L52/100)</f>
        <v>0</v>
      </c>
      <c r="N52" s="481">
        <v>1</v>
      </c>
      <c r="O52" s="481">
        <f>ROUND(E52*N52,2)</f>
        <v>19.01</v>
      </c>
      <c r="P52" s="481">
        <v>0</v>
      </c>
      <c r="Q52" s="481">
        <f>ROUND(E52*P52,2)</f>
        <v>0</v>
      </c>
      <c r="R52" s="481" t="s">
        <v>1734</v>
      </c>
      <c r="S52" s="481" t="s">
        <v>1665</v>
      </c>
      <c r="T52" s="481" t="s">
        <v>1665</v>
      </c>
      <c r="U52" s="481">
        <v>0</v>
      </c>
      <c r="V52" s="481">
        <f>ROUND(E52*U52,2)</f>
        <v>0</v>
      </c>
      <c r="W52" s="481"/>
      <c r="X52" s="481" t="s">
        <v>1689</v>
      </c>
      <c r="Y52" s="480"/>
      <c r="Z52" s="480"/>
      <c r="AA52" s="480"/>
      <c r="AB52" s="480"/>
      <c r="AC52" s="480"/>
      <c r="AD52" s="480"/>
      <c r="AE52" s="480"/>
      <c r="AF52" s="480"/>
      <c r="AG52" s="480" t="s">
        <v>1775</v>
      </c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0"/>
      <c r="BC52" s="480"/>
      <c r="BD52" s="480"/>
      <c r="BE52" s="480"/>
      <c r="BF52" s="480"/>
      <c r="BG52" s="480"/>
      <c r="BH52" s="480"/>
    </row>
    <row r="53" spans="1:60" ht="12" outlineLevel="1">
      <c r="A53" s="497"/>
      <c r="B53" s="496"/>
      <c r="C53" s="520" t="s">
        <v>1804</v>
      </c>
      <c r="D53" s="519"/>
      <c r="E53" s="518">
        <v>19.00664</v>
      </c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0"/>
      <c r="Z53" s="480"/>
      <c r="AA53" s="480"/>
      <c r="AB53" s="480"/>
      <c r="AC53" s="480"/>
      <c r="AD53" s="480"/>
      <c r="AE53" s="480"/>
      <c r="AF53" s="480"/>
      <c r="AG53" s="480" t="s">
        <v>174</v>
      </c>
      <c r="AH53" s="480">
        <v>0</v>
      </c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  <c r="BC53" s="480"/>
      <c r="BD53" s="480"/>
      <c r="BE53" s="480"/>
      <c r="BF53" s="480"/>
      <c r="BG53" s="480"/>
      <c r="BH53" s="480"/>
    </row>
    <row r="54" spans="1:33" ht="12">
      <c r="A54" s="506" t="s">
        <v>1624</v>
      </c>
      <c r="B54" s="505" t="s">
        <v>140</v>
      </c>
      <c r="C54" s="504" t="s">
        <v>639</v>
      </c>
      <c r="D54" s="503"/>
      <c r="E54" s="502"/>
      <c r="F54" s="501"/>
      <c r="G54" s="500">
        <f>SUMIF(AG55:AG57,"&lt;&gt;NOR",G55:G57)</f>
        <v>0</v>
      </c>
      <c r="H54" s="499"/>
      <c r="I54" s="499">
        <f>SUM(I55:I57)</f>
        <v>1455.7</v>
      </c>
      <c r="J54" s="499"/>
      <c r="K54" s="499">
        <f>SUM(K55:K57)</f>
        <v>1220.54</v>
      </c>
      <c r="L54" s="499"/>
      <c r="M54" s="499">
        <f>SUM(M55:M57)</f>
        <v>0</v>
      </c>
      <c r="N54" s="499"/>
      <c r="O54" s="499">
        <f>SUM(O55:O57)</f>
        <v>4.76</v>
      </c>
      <c r="P54" s="499"/>
      <c r="Q54" s="499">
        <f>SUM(Q55:Q57)</f>
        <v>0</v>
      </c>
      <c r="R54" s="499"/>
      <c r="S54" s="499"/>
      <c r="T54" s="499"/>
      <c r="U54" s="499"/>
      <c r="V54" s="499">
        <f>SUM(V55:V57)</f>
        <v>3.32</v>
      </c>
      <c r="W54" s="499"/>
      <c r="X54" s="499"/>
      <c r="AG54" s="344" t="s">
        <v>1623</v>
      </c>
    </row>
    <row r="55" spans="1:60" ht="12" outlineLevel="1">
      <c r="A55" s="488">
        <v>18</v>
      </c>
      <c r="B55" s="487" t="s">
        <v>1803</v>
      </c>
      <c r="C55" s="486" t="s">
        <v>1802</v>
      </c>
      <c r="D55" s="485" t="s">
        <v>258</v>
      </c>
      <c r="E55" s="484">
        <v>2.52</v>
      </c>
      <c r="F55" s="483"/>
      <c r="G55" s="482">
        <f>ROUND(E55*F55,2)</f>
        <v>0</v>
      </c>
      <c r="H55" s="481">
        <v>577.66</v>
      </c>
      <c r="I55" s="481">
        <f>ROUND(E55*H55,2)</f>
        <v>1455.7</v>
      </c>
      <c r="J55" s="481">
        <v>484.34</v>
      </c>
      <c r="K55" s="481">
        <f>ROUND(E55*J55,2)</f>
        <v>1220.54</v>
      </c>
      <c r="L55" s="481">
        <v>21</v>
      </c>
      <c r="M55" s="481">
        <f>G55*(1+L55/100)</f>
        <v>0</v>
      </c>
      <c r="N55" s="481">
        <v>1.89077</v>
      </c>
      <c r="O55" s="481">
        <f>ROUND(E55*N55,2)</f>
        <v>4.76</v>
      </c>
      <c r="P55" s="481">
        <v>0</v>
      </c>
      <c r="Q55" s="481">
        <f>ROUND(E55*P55,2)</f>
        <v>0</v>
      </c>
      <c r="R55" s="481"/>
      <c r="S55" s="481" t="s">
        <v>1665</v>
      </c>
      <c r="T55" s="481" t="s">
        <v>1665</v>
      </c>
      <c r="U55" s="481">
        <v>1.317</v>
      </c>
      <c r="V55" s="481">
        <f>ROUND(E55*U55,2)</f>
        <v>3.32</v>
      </c>
      <c r="W55" s="481"/>
      <c r="X55" s="481" t="s">
        <v>1673</v>
      </c>
      <c r="Y55" s="480"/>
      <c r="Z55" s="480"/>
      <c r="AA55" s="480"/>
      <c r="AB55" s="480"/>
      <c r="AC55" s="480"/>
      <c r="AD55" s="480"/>
      <c r="AE55" s="480"/>
      <c r="AF55" s="480"/>
      <c r="AG55" s="480" t="s">
        <v>1788</v>
      </c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  <c r="AU55" s="480"/>
      <c r="AV55" s="480"/>
      <c r="AW55" s="480"/>
      <c r="AX55" s="480"/>
      <c r="AY55" s="480"/>
      <c r="AZ55" s="480"/>
      <c r="BA55" s="480"/>
      <c r="BB55" s="480"/>
      <c r="BC55" s="480"/>
      <c r="BD55" s="480"/>
      <c r="BE55" s="480"/>
      <c r="BF55" s="480"/>
      <c r="BG55" s="480"/>
      <c r="BH55" s="480"/>
    </row>
    <row r="56" spans="1:60" ht="12" outlineLevel="1">
      <c r="A56" s="497"/>
      <c r="B56" s="496"/>
      <c r="C56" s="520" t="s">
        <v>1801</v>
      </c>
      <c r="D56" s="519"/>
      <c r="E56" s="518">
        <v>0.68</v>
      </c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0"/>
      <c r="Z56" s="480"/>
      <c r="AA56" s="480"/>
      <c r="AB56" s="480"/>
      <c r="AC56" s="480"/>
      <c r="AD56" s="480"/>
      <c r="AE56" s="480"/>
      <c r="AF56" s="480"/>
      <c r="AG56" s="480" t="s">
        <v>174</v>
      </c>
      <c r="AH56" s="480">
        <v>0</v>
      </c>
      <c r="AI56" s="480"/>
      <c r="AJ56" s="480"/>
      <c r="AK56" s="480"/>
      <c r="AL56" s="480"/>
      <c r="AM56" s="480"/>
      <c r="AN56" s="480"/>
      <c r="AO56" s="480"/>
      <c r="AP56" s="480"/>
      <c r="AQ56" s="480"/>
      <c r="AR56" s="480"/>
      <c r="AS56" s="480"/>
      <c r="AT56" s="480"/>
      <c r="AU56" s="480"/>
      <c r="AV56" s="480"/>
      <c r="AW56" s="480"/>
      <c r="AX56" s="480"/>
      <c r="AY56" s="480"/>
      <c r="AZ56" s="480"/>
      <c r="BA56" s="480"/>
      <c r="BB56" s="480"/>
      <c r="BC56" s="480"/>
      <c r="BD56" s="480"/>
      <c r="BE56" s="480"/>
      <c r="BF56" s="480"/>
      <c r="BG56" s="480"/>
      <c r="BH56" s="480"/>
    </row>
    <row r="57" spans="1:60" ht="12" outlineLevel="1">
      <c r="A57" s="497"/>
      <c r="B57" s="496"/>
      <c r="C57" s="520" t="s">
        <v>1800</v>
      </c>
      <c r="D57" s="519"/>
      <c r="E57" s="518">
        <v>1.84</v>
      </c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0"/>
      <c r="Z57" s="480"/>
      <c r="AA57" s="480"/>
      <c r="AB57" s="480"/>
      <c r="AC57" s="480"/>
      <c r="AD57" s="480"/>
      <c r="AE57" s="480"/>
      <c r="AF57" s="480"/>
      <c r="AG57" s="480" t="s">
        <v>174</v>
      </c>
      <c r="AH57" s="480">
        <v>0</v>
      </c>
      <c r="AI57" s="480"/>
      <c r="AJ57" s="480"/>
      <c r="AK57" s="480"/>
      <c r="AL57" s="480"/>
      <c r="AM57" s="480"/>
      <c r="AN57" s="480"/>
      <c r="AO57" s="480"/>
      <c r="AP57" s="480"/>
      <c r="AQ57" s="480"/>
      <c r="AR57" s="480"/>
      <c r="AS57" s="480"/>
      <c r="AT57" s="480"/>
      <c r="AU57" s="480"/>
      <c r="AV57" s="480"/>
      <c r="AW57" s="480"/>
      <c r="AX57" s="480"/>
      <c r="AY57" s="480"/>
      <c r="AZ57" s="480"/>
      <c r="BA57" s="480"/>
      <c r="BB57" s="480"/>
      <c r="BC57" s="480"/>
      <c r="BD57" s="480"/>
      <c r="BE57" s="480"/>
      <c r="BF57" s="480"/>
      <c r="BG57" s="480"/>
      <c r="BH57" s="480"/>
    </row>
    <row r="58" spans="1:33" ht="12">
      <c r="A58" s="506" t="s">
        <v>1624</v>
      </c>
      <c r="B58" s="505" t="s">
        <v>162</v>
      </c>
      <c r="C58" s="504" t="s">
        <v>1550</v>
      </c>
      <c r="D58" s="503"/>
      <c r="E58" s="502"/>
      <c r="F58" s="501"/>
      <c r="G58" s="500">
        <f>SUMIF(AG59:AG79,"&lt;&gt;NOR",G59:G79)</f>
        <v>0</v>
      </c>
      <c r="H58" s="499"/>
      <c r="I58" s="499">
        <f>SUM(I59:I79)</f>
        <v>33075.05</v>
      </c>
      <c r="J58" s="499"/>
      <c r="K58" s="499">
        <f>SUM(K59:K79)</f>
        <v>29879.08</v>
      </c>
      <c r="L58" s="499"/>
      <c r="M58" s="499">
        <f>SUM(M59:M79)</f>
        <v>0</v>
      </c>
      <c r="N58" s="499"/>
      <c r="O58" s="499">
        <f>SUM(O59:O79)</f>
        <v>0.12000000000000001</v>
      </c>
      <c r="P58" s="499"/>
      <c r="Q58" s="499">
        <f>SUM(Q59:Q79)</f>
        <v>0</v>
      </c>
      <c r="R58" s="499"/>
      <c r="S58" s="499"/>
      <c r="T58" s="499"/>
      <c r="U58" s="499"/>
      <c r="V58" s="499">
        <f>SUM(V59:V79)</f>
        <v>53.29</v>
      </c>
      <c r="W58" s="499"/>
      <c r="X58" s="499"/>
      <c r="AG58" s="344" t="s">
        <v>1623</v>
      </c>
    </row>
    <row r="59" spans="1:60" ht="12" outlineLevel="1">
      <c r="A59" s="495">
        <v>19</v>
      </c>
      <c r="B59" s="494" t="s">
        <v>1799</v>
      </c>
      <c r="C59" s="493" t="s">
        <v>1798</v>
      </c>
      <c r="D59" s="492" t="s">
        <v>444</v>
      </c>
      <c r="E59" s="491">
        <v>6.8</v>
      </c>
      <c r="F59" s="490"/>
      <c r="G59" s="489">
        <f aca="true" t="shared" si="0" ref="G59:G65">ROUND(E59*F59,2)</f>
        <v>0</v>
      </c>
      <c r="H59" s="481">
        <v>0</v>
      </c>
      <c r="I59" s="481">
        <f aca="true" t="shared" si="1" ref="I59:I65">ROUND(E59*H59,2)</f>
        <v>0</v>
      </c>
      <c r="J59" s="481">
        <v>84.7</v>
      </c>
      <c r="K59" s="481">
        <f aca="true" t="shared" si="2" ref="K59:K65">ROUND(E59*J59,2)</f>
        <v>575.96</v>
      </c>
      <c r="L59" s="481">
        <v>21</v>
      </c>
      <c r="M59" s="481">
        <f aca="true" t="shared" si="3" ref="M59:M65">G59*(1+L59/100)</f>
        <v>0</v>
      </c>
      <c r="N59" s="481">
        <v>0</v>
      </c>
      <c r="O59" s="481">
        <f aca="true" t="shared" si="4" ref="O59:O65">ROUND(E59*N59,2)</f>
        <v>0</v>
      </c>
      <c r="P59" s="481">
        <v>0</v>
      </c>
      <c r="Q59" s="481">
        <f aca="true" t="shared" si="5" ref="Q59:Q65">ROUND(E59*P59,2)</f>
        <v>0</v>
      </c>
      <c r="R59" s="481"/>
      <c r="S59" s="481" t="s">
        <v>1665</v>
      </c>
      <c r="T59" s="481" t="s">
        <v>1665</v>
      </c>
      <c r="U59" s="481">
        <v>0.172</v>
      </c>
      <c r="V59" s="481">
        <f aca="true" t="shared" si="6" ref="V59:V65">ROUND(E59*U59,2)</f>
        <v>1.17</v>
      </c>
      <c r="W59" s="481"/>
      <c r="X59" s="481" t="s">
        <v>1673</v>
      </c>
      <c r="Y59" s="480"/>
      <c r="Z59" s="480"/>
      <c r="AA59" s="480"/>
      <c r="AB59" s="480"/>
      <c r="AC59" s="480"/>
      <c r="AD59" s="480"/>
      <c r="AE59" s="480"/>
      <c r="AF59" s="480"/>
      <c r="AG59" s="480" t="s">
        <v>1695</v>
      </c>
      <c r="AH59" s="480"/>
      <c r="AI59" s="480"/>
      <c r="AJ59" s="480"/>
      <c r="AK59" s="480"/>
      <c r="AL59" s="480"/>
      <c r="AM59" s="480"/>
      <c r="AN59" s="480"/>
      <c r="AO59" s="480"/>
      <c r="AP59" s="480"/>
      <c r="AQ59" s="480"/>
      <c r="AR59" s="480"/>
      <c r="AS59" s="480"/>
      <c r="AT59" s="480"/>
      <c r="AU59" s="480"/>
      <c r="AV59" s="480"/>
      <c r="AW59" s="480"/>
      <c r="AX59" s="480"/>
      <c r="AY59" s="480"/>
      <c r="AZ59" s="480"/>
      <c r="BA59" s="480"/>
      <c r="BB59" s="480"/>
      <c r="BC59" s="480"/>
      <c r="BD59" s="480"/>
      <c r="BE59" s="480"/>
      <c r="BF59" s="480"/>
      <c r="BG59" s="480"/>
      <c r="BH59" s="480"/>
    </row>
    <row r="60" spans="1:60" ht="12" outlineLevel="1">
      <c r="A60" s="495">
        <v>20</v>
      </c>
      <c r="B60" s="494" t="s">
        <v>1797</v>
      </c>
      <c r="C60" s="493" t="s">
        <v>1796</v>
      </c>
      <c r="D60" s="492" t="s">
        <v>221</v>
      </c>
      <c r="E60" s="491">
        <v>62</v>
      </c>
      <c r="F60" s="490"/>
      <c r="G60" s="489">
        <f t="shared" si="0"/>
        <v>0</v>
      </c>
      <c r="H60" s="481">
        <v>0</v>
      </c>
      <c r="I60" s="481">
        <f t="shared" si="1"/>
        <v>0</v>
      </c>
      <c r="J60" s="481">
        <v>159.5</v>
      </c>
      <c r="K60" s="481">
        <f t="shared" si="2"/>
        <v>9889</v>
      </c>
      <c r="L60" s="481">
        <v>21</v>
      </c>
      <c r="M60" s="481">
        <f t="shared" si="3"/>
        <v>0</v>
      </c>
      <c r="N60" s="481">
        <v>0</v>
      </c>
      <c r="O60" s="481">
        <f t="shared" si="4"/>
        <v>0</v>
      </c>
      <c r="P60" s="481">
        <v>0</v>
      </c>
      <c r="Q60" s="481">
        <f t="shared" si="5"/>
        <v>0</v>
      </c>
      <c r="R60" s="481"/>
      <c r="S60" s="481" t="s">
        <v>1665</v>
      </c>
      <c r="T60" s="481" t="s">
        <v>1665</v>
      </c>
      <c r="U60" s="481">
        <v>0.32328</v>
      </c>
      <c r="V60" s="481">
        <f t="shared" si="6"/>
        <v>20.04</v>
      </c>
      <c r="W60" s="481"/>
      <c r="X60" s="481" t="s">
        <v>1673</v>
      </c>
      <c r="Y60" s="480"/>
      <c r="Z60" s="480"/>
      <c r="AA60" s="480"/>
      <c r="AB60" s="480"/>
      <c r="AC60" s="480"/>
      <c r="AD60" s="480"/>
      <c r="AE60" s="480"/>
      <c r="AF60" s="480"/>
      <c r="AG60" s="480" t="s">
        <v>1788</v>
      </c>
      <c r="AH60" s="480"/>
      <c r="AI60" s="480"/>
      <c r="AJ60" s="480"/>
      <c r="AK60" s="480"/>
      <c r="AL60" s="480"/>
      <c r="AM60" s="480"/>
      <c r="AN60" s="480"/>
      <c r="AO60" s="480"/>
      <c r="AP60" s="480"/>
      <c r="AQ60" s="480"/>
      <c r="AR60" s="480"/>
      <c r="AS60" s="480"/>
      <c r="AT60" s="480"/>
      <c r="AU60" s="480"/>
      <c r="AV60" s="480"/>
      <c r="AW60" s="480"/>
      <c r="AX60" s="480"/>
      <c r="AY60" s="480"/>
      <c r="AZ60" s="480"/>
      <c r="BA60" s="480"/>
      <c r="BB60" s="480"/>
      <c r="BC60" s="480"/>
      <c r="BD60" s="480"/>
      <c r="BE60" s="480"/>
      <c r="BF60" s="480"/>
      <c r="BG60" s="480"/>
      <c r="BH60" s="480"/>
    </row>
    <row r="61" spans="1:60" ht="12" outlineLevel="1">
      <c r="A61" s="495">
        <v>21</v>
      </c>
      <c r="B61" s="494" t="s">
        <v>1795</v>
      </c>
      <c r="C61" s="493" t="s">
        <v>1794</v>
      </c>
      <c r="D61" s="492" t="s">
        <v>444</v>
      </c>
      <c r="E61" s="491">
        <v>88.2</v>
      </c>
      <c r="F61" s="490"/>
      <c r="G61" s="489">
        <f t="shared" si="0"/>
        <v>0</v>
      </c>
      <c r="H61" s="481">
        <v>0.63</v>
      </c>
      <c r="I61" s="481">
        <f t="shared" si="1"/>
        <v>55.57</v>
      </c>
      <c r="J61" s="481">
        <v>20.87</v>
      </c>
      <c r="K61" s="481">
        <f t="shared" si="2"/>
        <v>1840.73</v>
      </c>
      <c r="L61" s="481">
        <v>21</v>
      </c>
      <c r="M61" s="481">
        <f t="shared" si="3"/>
        <v>0</v>
      </c>
      <c r="N61" s="481">
        <v>0</v>
      </c>
      <c r="O61" s="481">
        <f t="shared" si="4"/>
        <v>0</v>
      </c>
      <c r="P61" s="481">
        <v>0</v>
      </c>
      <c r="Q61" s="481">
        <f t="shared" si="5"/>
        <v>0</v>
      </c>
      <c r="R61" s="481"/>
      <c r="S61" s="481" t="s">
        <v>1665</v>
      </c>
      <c r="T61" s="481" t="s">
        <v>1665</v>
      </c>
      <c r="U61" s="481">
        <v>0.044</v>
      </c>
      <c r="V61" s="481">
        <f t="shared" si="6"/>
        <v>3.88</v>
      </c>
      <c r="W61" s="481"/>
      <c r="X61" s="481" t="s">
        <v>1673</v>
      </c>
      <c r="Y61" s="480"/>
      <c r="Z61" s="480"/>
      <c r="AA61" s="480"/>
      <c r="AB61" s="480"/>
      <c r="AC61" s="480"/>
      <c r="AD61" s="480"/>
      <c r="AE61" s="480"/>
      <c r="AF61" s="480"/>
      <c r="AG61" s="480" t="s">
        <v>1695</v>
      </c>
      <c r="AH61" s="480"/>
      <c r="AI61" s="480"/>
      <c r="AJ61" s="480"/>
      <c r="AK61" s="480"/>
      <c r="AL61" s="480"/>
      <c r="AM61" s="480"/>
      <c r="AN61" s="480"/>
      <c r="AO61" s="480"/>
      <c r="AP61" s="480"/>
      <c r="AQ61" s="480"/>
      <c r="AR61" s="480"/>
      <c r="AS61" s="480"/>
      <c r="AT61" s="480"/>
      <c r="AU61" s="480"/>
      <c r="AV61" s="480"/>
      <c r="AW61" s="480"/>
      <c r="AX61" s="480"/>
      <c r="AY61" s="480"/>
      <c r="AZ61" s="480"/>
      <c r="BA61" s="480"/>
      <c r="BB61" s="480"/>
      <c r="BC61" s="480"/>
      <c r="BD61" s="480"/>
      <c r="BE61" s="480"/>
      <c r="BF61" s="480"/>
      <c r="BG61" s="480"/>
      <c r="BH61" s="480"/>
    </row>
    <row r="62" spans="1:60" ht="12" outlineLevel="1">
      <c r="A62" s="495">
        <v>22</v>
      </c>
      <c r="B62" s="494" t="s">
        <v>1793</v>
      </c>
      <c r="C62" s="493" t="s">
        <v>1792</v>
      </c>
      <c r="D62" s="492" t="s">
        <v>1791</v>
      </c>
      <c r="E62" s="491">
        <v>1</v>
      </c>
      <c r="F62" s="490"/>
      <c r="G62" s="489">
        <f t="shared" si="0"/>
        <v>0</v>
      </c>
      <c r="H62" s="481">
        <v>3360.15</v>
      </c>
      <c r="I62" s="481">
        <f t="shared" si="1"/>
        <v>3360.15</v>
      </c>
      <c r="J62" s="481">
        <v>4719.85</v>
      </c>
      <c r="K62" s="481">
        <f t="shared" si="2"/>
        <v>4719.85</v>
      </c>
      <c r="L62" s="481">
        <v>21</v>
      </c>
      <c r="M62" s="481">
        <f t="shared" si="3"/>
        <v>0</v>
      </c>
      <c r="N62" s="481">
        <v>0.03503</v>
      </c>
      <c r="O62" s="481">
        <f t="shared" si="4"/>
        <v>0.04</v>
      </c>
      <c r="P62" s="481">
        <v>0</v>
      </c>
      <c r="Q62" s="481">
        <f t="shared" si="5"/>
        <v>0</v>
      </c>
      <c r="R62" s="481"/>
      <c r="S62" s="481" t="s">
        <v>1665</v>
      </c>
      <c r="T62" s="481" t="s">
        <v>1665</v>
      </c>
      <c r="U62" s="481">
        <v>10.13</v>
      </c>
      <c r="V62" s="481">
        <f t="shared" si="6"/>
        <v>10.13</v>
      </c>
      <c r="W62" s="481"/>
      <c r="X62" s="481" t="s">
        <v>1673</v>
      </c>
      <c r="Y62" s="480"/>
      <c r="Z62" s="480"/>
      <c r="AA62" s="480"/>
      <c r="AB62" s="480"/>
      <c r="AC62" s="480"/>
      <c r="AD62" s="480"/>
      <c r="AE62" s="480"/>
      <c r="AF62" s="480"/>
      <c r="AG62" s="480" t="s">
        <v>1788</v>
      </c>
      <c r="AH62" s="480"/>
      <c r="AI62" s="480"/>
      <c r="AJ62" s="480"/>
      <c r="AK62" s="480"/>
      <c r="AL62" s="480"/>
      <c r="AM62" s="480"/>
      <c r="AN62" s="480"/>
      <c r="AO62" s="480"/>
      <c r="AP62" s="480"/>
      <c r="AQ62" s="480"/>
      <c r="AR62" s="480"/>
      <c r="AS62" s="480"/>
      <c r="AT62" s="480"/>
      <c r="AU62" s="480"/>
      <c r="AV62" s="480"/>
      <c r="AW62" s="480"/>
      <c r="AX62" s="480"/>
      <c r="AY62" s="480"/>
      <c r="AZ62" s="480"/>
      <c r="BA62" s="480"/>
      <c r="BB62" s="480"/>
      <c r="BC62" s="480"/>
      <c r="BD62" s="480"/>
      <c r="BE62" s="480"/>
      <c r="BF62" s="480"/>
      <c r="BG62" s="480"/>
      <c r="BH62" s="480"/>
    </row>
    <row r="63" spans="1:60" ht="12" outlineLevel="1">
      <c r="A63" s="495">
        <v>23</v>
      </c>
      <c r="B63" s="494" t="s">
        <v>1790</v>
      </c>
      <c r="C63" s="493" t="s">
        <v>1789</v>
      </c>
      <c r="D63" s="492" t="s">
        <v>444</v>
      </c>
      <c r="E63" s="491">
        <v>21.7</v>
      </c>
      <c r="F63" s="490"/>
      <c r="G63" s="489">
        <f t="shared" si="0"/>
        <v>0</v>
      </c>
      <c r="H63" s="481">
        <v>0.86</v>
      </c>
      <c r="I63" s="481">
        <f t="shared" si="1"/>
        <v>18.66</v>
      </c>
      <c r="J63" s="481">
        <v>151.14</v>
      </c>
      <c r="K63" s="481">
        <f t="shared" si="2"/>
        <v>3279.74</v>
      </c>
      <c r="L63" s="481">
        <v>21</v>
      </c>
      <c r="M63" s="481">
        <f t="shared" si="3"/>
        <v>0</v>
      </c>
      <c r="N63" s="481">
        <v>0</v>
      </c>
      <c r="O63" s="481">
        <f t="shared" si="4"/>
        <v>0</v>
      </c>
      <c r="P63" s="481">
        <v>0</v>
      </c>
      <c r="Q63" s="481">
        <f t="shared" si="5"/>
        <v>0</v>
      </c>
      <c r="R63" s="481"/>
      <c r="S63" s="481" t="s">
        <v>1665</v>
      </c>
      <c r="T63" s="481" t="s">
        <v>1665</v>
      </c>
      <c r="U63" s="481">
        <v>0.089</v>
      </c>
      <c r="V63" s="481">
        <f t="shared" si="6"/>
        <v>1.93</v>
      </c>
      <c r="W63" s="481"/>
      <c r="X63" s="481" t="s">
        <v>1673</v>
      </c>
      <c r="Y63" s="480"/>
      <c r="Z63" s="480"/>
      <c r="AA63" s="480"/>
      <c r="AB63" s="480"/>
      <c r="AC63" s="480"/>
      <c r="AD63" s="480"/>
      <c r="AE63" s="480"/>
      <c r="AF63" s="480"/>
      <c r="AG63" s="480" t="s">
        <v>1788</v>
      </c>
      <c r="AH63" s="480"/>
      <c r="AI63" s="480"/>
      <c r="AJ63" s="480"/>
      <c r="AK63" s="480"/>
      <c r="AL63" s="480"/>
      <c r="AM63" s="480"/>
      <c r="AN63" s="480"/>
      <c r="AO63" s="480"/>
      <c r="AP63" s="480"/>
      <c r="AQ63" s="480"/>
      <c r="AR63" s="480"/>
      <c r="AS63" s="480"/>
      <c r="AT63" s="480"/>
      <c r="AU63" s="480"/>
      <c r="AV63" s="480"/>
      <c r="AW63" s="480"/>
      <c r="AX63" s="480"/>
      <c r="AY63" s="480"/>
      <c r="AZ63" s="480"/>
      <c r="BA63" s="480"/>
      <c r="BB63" s="480"/>
      <c r="BC63" s="480"/>
      <c r="BD63" s="480"/>
      <c r="BE63" s="480"/>
      <c r="BF63" s="480"/>
      <c r="BG63" s="480"/>
      <c r="BH63" s="480"/>
    </row>
    <row r="64" spans="1:60" ht="12" outlineLevel="1">
      <c r="A64" s="495">
        <v>24</v>
      </c>
      <c r="B64" s="494" t="s">
        <v>1787</v>
      </c>
      <c r="C64" s="493" t="s">
        <v>1786</v>
      </c>
      <c r="D64" s="492" t="s">
        <v>444</v>
      </c>
      <c r="E64" s="491">
        <v>21.7</v>
      </c>
      <c r="F64" s="490"/>
      <c r="G64" s="489">
        <f t="shared" si="0"/>
        <v>0</v>
      </c>
      <c r="H64" s="481">
        <v>0</v>
      </c>
      <c r="I64" s="481">
        <f t="shared" si="1"/>
        <v>0</v>
      </c>
      <c r="J64" s="481">
        <v>116</v>
      </c>
      <c r="K64" s="481">
        <f t="shared" si="2"/>
        <v>2517.2</v>
      </c>
      <c r="L64" s="481">
        <v>21</v>
      </c>
      <c r="M64" s="481">
        <f t="shared" si="3"/>
        <v>0</v>
      </c>
      <c r="N64" s="481">
        <v>0</v>
      </c>
      <c r="O64" s="481">
        <f t="shared" si="4"/>
        <v>0</v>
      </c>
      <c r="P64" s="481">
        <v>0</v>
      </c>
      <c r="Q64" s="481">
        <f t="shared" si="5"/>
        <v>0</v>
      </c>
      <c r="R64" s="481"/>
      <c r="S64" s="481" t="s">
        <v>1665</v>
      </c>
      <c r="T64" s="481" t="s">
        <v>1665</v>
      </c>
      <c r="U64" s="481">
        <v>0.06</v>
      </c>
      <c r="V64" s="481">
        <f t="shared" si="6"/>
        <v>1.3</v>
      </c>
      <c r="W64" s="481"/>
      <c r="X64" s="481" t="s">
        <v>1673</v>
      </c>
      <c r="Y64" s="480"/>
      <c r="Z64" s="480"/>
      <c r="AA64" s="480"/>
      <c r="AB64" s="480"/>
      <c r="AC64" s="480"/>
      <c r="AD64" s="480"/>
      <c r="AE64" s="480"/>
      <c r="AF64" s="480"/>
      <c r="AG64" s="480" t="s">
        <v>1695</v>
      </c>
      <c r="AH64" s="480"/>
      <c r="AI64" s="480"/>
      <c r="AJ64" s="480"/>
      <c r="AK64" s="480"/>
      <c r="AL64" s="480"/>
      <c r="AM64" s="480"/>
      <c r="AN64" s="480"/>
      <c r="AO64" s="480"/>
      <c r="AP64" s="480"/>
      <c r="AQ64" s="480"/>
      <c r="AR64" s="480"/>
      <c r="AS64" s="480"/>
      <c r="AT64" s="480"/>
      <c r="AU64" s="480"/>
      <c r="AV64" s="480"/>
      <c r="AW64" s="480"/>
      <c r="AX64" s="480"/>
      <c r="AY64" s="480"/>
      <c r="AZ64" s="480"/>
      <c r="BA64" s="480"/>
      <c r="BB64" s="480"/>
      <c r="BC64" s="480"/>
      <c r="BD64" s="480"/>
      <c r="BE64" s="480"/>
      <c r="BF64" s="480"/>
      <c r="BG64" s="480"/>
      <c r="BH64" s="480"/>
    </row>
    <row r="65" spans="1:60" ht="22.5" outlineLevel="1">
      <c r="A65" s="488">
        <v>25</v>
      </c>
      <c r="B65" s="487" t="s">
        <v>1785</v>
      </c>
      <c r="C65" s="486" t="s">
        <v>1784</v>
      </c>
      <c r="D65" s="485" t="s">
        <v>214</v>
      </c>
      <c r="E65" s="484">
        <v>13.5</v>
      </c>
      <c r="F65" s="483"/>
      <c r="G65" s="482">
        <f t="shared" si="0"/>
        <v>0</v>
      </c>
      <c r="H65" s="481">
        <v>58.53</v>
      </c>
      <c r="I65" s="481">
        <f t="shared" si="1"/>
        <v>790.16</v>
      </c>
      <c r="J65" s="481">
        <v>411.97</v>
      </c>
      <c r="K65" s="481">
        <f t="shared" si="2"/>
        <v>5561.6</v>
      </c>
      <c r="L65" s="481">
        <v>21</v>
      </c>
      <c r="M65" s="481">
        <f t="shared" si="3"/>
        <v>0</v>
      </c>
      <c r="N65" s="481">
        <v>0.00418</v>
      </c>
      <c r="O65" s="481">
        <f t="shared" si="4"/>
        <v>0.06</v>
      </c>
      <c r="P65" s="481">
        <v>0</v>
      </c>
      <c r="Q65" s="481">
        <f t="shared" si="5"/>
        <v>0</v>
      </c>
      <c r="R65" s="481"/>
      <c r="S65" s="481" t="s">
        <v>1665</v>
      </c>
      <c r="T65" s="481" t="s">
        <v>1665</v>
      </c>
      <c r="U65" s="481">
        <v>0.963</v>
      </c>
      <c r="V65" s="481">
        <f t="shared" si="6"/>
        <v>13</v>
      </c>
      <c r="W65" s="481"/>
      <c r="X65" s="481" t="s">
        <v>1673</v>
      </c>
      <c r="Y65" s="480"/>
      <c r="Z65" s="480"/>
      <c r="AA65" s="480"/>
      <c r="AB65" s="480"/>
      <c r="AC65" s="480"/>
      <c r="AD65" s="480"/>
      <c r="AE65" s="480"/>
      <c r="AF65" s="480"/>
      <c r="AG65" s="480" t="s">
        <v>1695</v>
      </c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80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</row>
    <row r="66" spans="1:60" ht="12" outlineLevel="1">
      <c r="A66" s="497"/>
      <c r="B66" s="496"/>
      <c r="C66" s="520" t="s">
        <v>1783</v>
      </c>
      <c r="D66" s="519"/>
      <c r="E66" s="518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481"/>
      <c r="R66" s="481"/>
      <c r="S66" s="481"/>
      <c r="T66" s="481"/>
      <c r="U66" s="481"/>
      <c r="V66" s="481"/>
      <c r="W66" s="481"/>
      <c r="X66" s="481"/>
      <c r="Y66" s="480"/>
      <c r="Z66" s="480"/>
      <c r="AA66" s="480"/>
      <c r="AB66" s="480"/>
      <c r="AC66" s="480"/>
      <c r="AD66" s="480"/>
      <c r="AE66" s="480"/>
      <c r="AF66" s="480"/>
      <c r="AG66" s="480" t="s">
        <v>174</v>
      </c>
      <c r="AH66" s="480">
        <v>0</v>
      </c>
      <c r="AI66" s="480"/>
      <c r="AJ66" s="480"/>
      <c r="AK66" s="480"/>
      <c r="AL66" s="480"/>
      <c r="AM66" s="480"/>
      <c r="AN66" s="480"/>
      <c r="AO66" s="480"/>
      <c r="AP66" s="480"/>
      <c r="AQ66" s="480"/>
      <c r="AR66" s="480"/>
      <c r="AS66" s="480"/>
      <c r="AT66" s="480"/>
      <c r="AU66" s="480"/>
      <c r="AV66" s="480"/>
      <c r="AW66" s="480"/>
      <c r="AX66" s="480"/>
      <c r="AY66" s="480"/>
      <c r="AZ66" s="480"/>
      <c r="BA66" s="480"/>
      <c r="BB66" s="480"/>
      <c r="BC66" s="480"/>
      <c r="BD66" s="480"/>
      <c r="BE66" s="480"/>
      <c r="BF66" s="480"/>
      <c r="BG66" s="480"/>
      <c r="BH66" s="480"/>
    </row>
    <row r="67" spans="1:60" ht="12" outlineLevel="1">
      <c r="A67" s="497"/>
      <c r="B67" s="496"/>
      <c r="C67" s="520" t="s">
        <v>1782</v>
      </c>
      <c r="D67" s="519"/>
      <c r="E67" s="518">
        <v>13.5</v>
      </c>
      <c r="F67" s="481"/>
      <c r="G67" s="481"/>
      <c r="H67" s="481"/>
      <c r="I67" s="481"/>
      <c r="J67" s="481"/>
      <c r="K67" s="481"/>
      <c r="L67" s="481"/>
      <c r="M67" s="481"/>
      <c r="N67" s="481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0"/>
      <c r="Z67" s="480"/>
      <c r="AA67" s="480"/>
      <c r="AB67" s="480"/>
      <c r="AC67" s="480"/>
      <c r="AD67" s="480"/>
      <c r="AE67" s="480"/>
      <c r="AF67" s="480"/>
      <c r="AG67" s="480" t="s">
        <v>174</v>
      </c>
      <c r="AH67" s="480">
        <v>0</v>
      </c>
      <c r="AI67" s="480"/>
      <c r="AJ67" s="480"/>
      <c r="AK67" s="480"/>
      <c r="AL67" s="480"/>
      <c r="AM67" s="480"/>
      <c r="AN67" s="480"/>
      <c r="AO67" s="480"/>
      <c r="AP67" s="480"/>
      <c r="AQ67" s="480"/>
      <c r="AR67" s="480"/>
      <c r="AS67" s="480"/>
      <c r="AT67" s="480"/>
      <c r="AU67" s="480"/>
      <c r="AV67" s="480"/>
      <c r="AW67" s="480"/>
      <c r="AX67" s="480"/>
      <c r="AY67" s="480"/>
      <c r="AZ67" s="480"/>
      <c r="BA67" s="480"/>
      <c r="BB67" s="480"/>
      <c r="BC67" s="480"/>
      <c r="BD67" s="480"/>
      <c r="BE67" s="480"/>
      <c r="BF67" s="480"/>
      <c r="BG67" s="480"/>
      <c r="BH67" s="480"/>
    </row>
    <row r="68" spans="1:60" ht="12" outlineLevel="1">
      <c r="A68" s="495">
        <v>26</v>
      </c>
      <c r="B68" s="494" t="s">
        <v>1781</v>
      </c>
      <c r="C68" s="493" t="s">
        <v>1780</v>
      </c>
      <c r="D68" s="492" t="s">
        <v>444</v>
      </c>
      <c r="E68" s="491">
        <v>54</v>
      </c>
      <c r="F68" s="490"/>
      <c r="G68" s="489">
        <f>ROUND(E68*F68,2)</f>
        <v>0</v>
      </c>
      <c r="H68" s="481">
        <v>14.4</v>
      </c>
      <c r="I68" s="481">
        <f>ROUND(E68*H68,2)</f>
        <v>777.6</v>
      </c>
      <c r="J68" s="481">
        <v>12.5</v>
      </c>
      <c r="K68" s="481">
        <f>ROUND(E68*J68,2)</f>
        <v>675</v>
      </c>
      <c r="L68" s="481">
        <v>21</v>
      </c>
      <c r="M68" s="481">
        <f>G68*(1+L68/100)</f>
        <v>0</v>
      </c>
      <c r="N68" s="481">
        <v>8E-05</v>
      </c>
      <c r="O68" s="481">
        <f>ROUND(E68*N68,2)</f>
        <v>0</v>
      </c>
      <c r="P68" s="481">
        <v>0</v>
      </c>
      <c r="Q68" s="481">
        <f>ROUND(E68*P68,2)</f>
        <v>0</v>
      </c>
      <c r="R68" s="481"/>
      <c r="S68" s="481" t="s">
        <v>1665</v>
      </c>
      <c r="T68" s="481" t="s">
        <v>1665</v>
      </c>
      <c r="U68" s="481">
        <v>0.034</v>
      </c>
      <c r="V68" s="481">
        <f>ROUND(E68*U68,2)</f>
        <v>1.84</v>
      </c>
      <c r="W68" s="481"/>
      <c r="X68" s="481" t="s">
        <v>1673</v>
      </c>
      <c r="Y68" s="480"/>
      <c r="Z68" s="480"/>
      <c r="AA68" s="480"/>
      <c r="AB68" s="480"/>
      <c r="AC68" s="480"/>
      <c r="AD68" s="480"/>
      <c r="AE68" s="480"/>
      <c r="AF68" s="480"/>
      <c r="AG68" s="480" t="s">
        <v>1672</v>
      </c>
      <c r="AH68" s="480"/>
      <c r="AI68" s="480"/>
      <c r="AJ68" s="480"/>
      <c r="AK68" s="480"/>
      <c r="AL68" s="480"/>
      <c r="AM68" s="480"/>
      <c r="AN68" s="480"/>
      <c r="AO68" s="480"/>
      <c r="AP68" s="480"/>
      <c r="AQ68" s="480"/>
      <c r="AR68" s="480"/>
      <c r="AS68" s="480"/>
      <c r="AT68" s="480"/>
      <c r="AU68" s="480"/>
      <c r="AV68" s="480"/>
      <c r="AW68" s="480"/>
      <c r="AX68" s="480"/>
      <c r="AY68" s="480"/>
      <c r="AZ68" s="480"/>
      <c r="BA68" s="480"/>
      <c r="BB68" s="480"/>
      <c r="BC68" s="480"/>
      <c r="BD68" s="480"/>
      <c r="BE68" s="480"/>
      <c r="BF68" s="480"/>
      <c r="BG68" s="480"/>
      <c r="BH68" s="480"/>
    </row>
    <row r="69" spans="1:60" ht="12" outlineLevel="1">
      <c r="A69" s="495">
        <v>27</v>
      </c>
      <c r="B69" s="494" t="s">
        <v>1779</v>
      </c>
      <c r="C69" s="493" t="s">
        <v>1778</v>
      </c>
      <c r="D69" s="492" t="s">
        <v>221</v>
      </c>
      <c r="E69" s="491">
        <v>2</v>
      </c>
      <c r="F69" s="490"/>
      <c r="G69" s="489">
        <f>ROUND(E69*F69,2)</f>
        <v>0</v>
      </c>
      <c r="H69" s="481">
        <v>0</v>
      </c>
      <c r="I69" s="481">
        <f>ROUND(E69*H69,2)</f>
        <v>0</v>
      </c>
      <c r="J69" s="481">
        <v>410</v>
      </c>
      <c r="K69" s="481">
        <f>ROUND(E69*J69,2)</f>
        <v>820</v>
      </c>
      <c r="L69" s="481">
        <v>21</v>
      </c>
      <c r="M69" s="481">
        <f>G69*(1+L69/100)</f>
        <v>0</v>
      </c>
      <c r="N69" s="481">
        <v>0</v>
      </c>
      <c r="O69" s="481">
        <f>ROUND(E69*N69,2)</f>
        <v>0</v>
      </c>
      <c r="P69" s="481">
        <v>0</v>
      </c>
      <c r="Q69" s="481">
        <f>ROUND(E69*P69,2)</f>
        <v>0</v>
      </c>
      <c r="R69" s="481"/>
      <c r="S69" s="481" t="s">
        <v>1601</v>
      </c>
      <c r="T69" s="481" t="s">
        <v>1600</v>
      </c>
      <c r="U69" s="481">
        <v>0</v>
      </c>
      <c r="V69" s="481">
        <f>ROUND(E69*U69,2)</f>
        <v>0</v>
      </c>
      <c r="W69" s="481"/>
      <c r="X69" s="481" t="s">
        <v>1673</v>
      </c>
      <c r="Y69" s="480"/>
      <c r="Z69" s="480"/>
      <c r="AA69" s="480"/>
      <c r="AB69" s="480"/>
      <c r="AC69" s="480"/>
      <c r="AD69" s="480"/>
      <c r="AE69" s="480"/>
      <c r="AF69" s="480"/>
      <c r="AG69" s="480" t="s">
        <v>1695</v>
      </c>
      <c r="AH69" s="480"/>
      <c r="AI69" s="480"/>
      <c r="AJ69" s="480"/>
      <c r="AK69" s="480"/>
      <c r="AL69" s="480"/>
      <c r="AM69" s="480"/>
      <c r="AN69" s="480"/>
      <c r="AO69" s="480"/>
      <c r="AP69" s="480"/>
      <c r="AQ69" s="480"/>
      <c r="AR69" s="480"/>
      <c r="AS69" s="480"/>
      <c r="AT69" s="480"/>
      <c r="AU69" s="480"/>
      <c r="AV69" s="480"/>
      <c r="AW69" s="480"/>
      <c r="AX69" s="480"/>
      <c r="AY69" s="480"/>
      <c r="AZ69" s="480"/>
      <c r="BA69" s="480"/>
      <c r="BB69" s="480"/>
      <c r="BC69" s="480"/>
      <c r="BD69" s="480"/>
      <c r="BE69" s="480"/>
      <c r="BF69" s="480"/>
      <c r="BG69" s="480"/>
      <c r="BH69" s="480"/>
    </row>
    <row r="70" spans="1:60" ht="12" outlineLevel="1">
      <c r="A70" s="488">
        <v>28</v>
      </c>
      <c r="B70" s="487" t="s">
        <v>1777</v>
      </c>
      <c r="C70" s="486" t="s">
        <v>1776</v>
      </c>
      <c r="D70" s="485" t="s">
        <v>221</v>
      </c>
      <c r="E70" s="484">
        <v>19.285</v>
      </c>
      <c r="F70" s="483"/>
      <c r="G70" s="482">
        <f>ROUND(E70*F70,2)</f>
        <v>0</v>
      </c>
      <c r="H70" s="481">
        <v>384</v>
      </c>
      <c r="I70" s="481">
        <f>ROUND(E70*H70,2)</f>
        <v>7405.44</v>
      </c>
      <c r="J70" s="481">
        <v>0</v>
      </c>
      <c r="K70" s="481">
        <f>ROUND(E70*J70,2)</f>
        <v>0</v>
      </c>
      <c r="L70" s="481">
        <v>21</v>
      </c>
      <c r="M70" s="481">
        <f>G70*(1+L70/100)</f>
        <v>0</v>
      </c>
      <c r="N70" s="481">
        <v>0</v>
      </c>
      <c r="O70" s="481">
        <f>ROUND(E70*N70,2)</f>
        <v>0</v>
      </c>
      <c r="P70" s="481">
        <v>0</v>
      </c>
      <c r="Q70" s="481">
        <f>ROUND(E70*P70,2)</f>
        <v>0</v>
      </c>
      <c r="R70" s="481" t="s">
        <v>1734</v>
      </c>
      <c r="S70" s="481" t="s">
        <v>1665</v>
      </c>
      <c r="T70" s="481" t="s">
        <v>1665</v>
      </c>
      <c r="U70" s="481">
        <v>0</v>
      </c>
      <c r="V70" s="481">
        <f>ROUND(E70*U70,2)</f>
        <v>0</v>
      </c>
      <c r="W70" s="481"/>
      <c r="X70" s="481" t="s">
        <v>1689</v>
      </c>
      <c r="Y70" s="480"/>
      <c r="Z70" s="480"/>
      <c r="AA70" s="480"/>
      <c r="AB70" s="480"/>
      <c r="AC70" s="480"/>
      <c r="AD70" s="480"/>
      <c r="AE70" s="480"/>
      <c r="AF70" s="480"/>
      <c r="AG70" s="480" t="s">
        <v>1775</v>
      </c>
      <c r="AH70" s="480"/>
      <c r="AI70" s="480"/>
      <c r="AJ70" s="480"/>
      <c r="AK70" s="480"/>
      <c r="AL70" s="480"/>
      <c r="AM70" s="480"/>
      <c r="AN70" s="480"/>
      <c r="AO70" s="480"/>
      <c r="AP70" s="480"/>
      <c r="AQ70" s="480"/>
      <c r="AR70" s="480"/>
      <c r="AS70" s="480"/>
      <c r="AT70" s="480"/>
      <c r="AU70" s="480"/>
      <c r="AV70" s="480"/>
      <c r="AW70" s="480"/>
      <c r="AX70" s="480"/>
      <c r="AY70" s="480"/>
      <c r="AZ70" s="480"/>
      <c r="BA70" s="480"/>
      <c r="BB70" s="480"/>
      <c r="BC70" s="480"/>
      <c r="BD70" s="480"/>
      <c r="BE70" s="480"/>
      <c r="BF70" s="480"/>
      <c r="BG70" s="480"/>
      <c r="BH70" s="480"/>
    </row>
    <row r="71" spans="1:60" ht="12" outlineLevel="1">
      <c r="A71" s="497"/>
      <c r="B71" s="496"/>
      <c r="C71" s="520" t="s">
        <v>1774</v>
      </c>
      <c r="D71" s="519"/>
      <c r="E71" s="518">
        <v>19.285</v>
      </c>
      <c r="F71" s="481"/>
      <c r="G71" s="481"/>
      <c r="H71" s="481"/>
      <c r="I71" s="481"/>
      <c r="J71" s="481"/>
      <c r="K71" s="481"/>
      <c r="L71" s="481"/>
      <c r="M71" s="481"/>
      <c r="N71" s="481"/>
      <c r="O71" s="481"/>
      <c r="P71" s="481"/>
      <c r="Q71" s="481"/>
      <c r="R71" s="481"/>
      <c r="S71" s="481"/>
      <c r="T71" s="481"/>
      <c r="U71" s="481"/>
      <c r="V71" s="481"/>
      <c r="W71" s="481"/>
      <c r="X71" s="481"/>
      <c r="Y71" s="480"/>
      <c r="Z71" s="480"/>
      <c r="AA71" s="480"/>
      <c r="AB71" s="480"/>
      <c r="AC71" s="480"/>
      <c r="AD71" s="480"/>
      <c r="AE71" s="480"/>
      <c r="AF71" s="480"/>
      <c r="AG71" s="480" t="s">
        <v>174</v>
      </c>
      <c r="AH71" s="480">
        <v>0</v>
      </c>
      <c r="AI71" s="480"/>
      <c r="AJ71" s="480"/>
      <c r="AK71" s="480"/>
      <c r="AL71" s="480"/>
      <c r="AM71" s="480"/>
      <c r="AN71" s="480"/>
      <c r="AO71" s="480"/>
      <c r="AP71" s="480"/>
      <c r="AQ71" s="480"/>
      <c r="AR71" s="480"/>
      <c r="AS71" s="480"/>
      <c r="AT71" s="480"/>
      <c r="AU71" s="480"/>
      <c r="AV71" s="480"/>
      <c r="AW71" s="480"/>
      <c r="AX71" s="480"/>
      <c r="AY71" s="480"/>
      <c r="AZ71" s="480"/>
      <c r="BA71" s="480"/>
      <c r="BB71" s="480"/>
      <c r="BC71" s="480"/>
      <c r="BD71" s="480"/>
      <c r="BE71" s="480"/>
      <c r="BF71" s="480"/>
      <c r="BG71" s="480"/>
      <c r="BH71" s="480"/>
    </row>
    <row r="72" spans="1:60" ht="22.5" outlineLevel="1">
      <c r="A72" s="488">
        <v>29</v>
      </c>
      <c r="B72" s="487" t="s">
        <v>1773</v>
      </c>
      <c r="C72" s="486" t="s">
        <v>1772</v>
      </c>
      <c r="D72" s="485" t="s">
        <v>444</v>
      </c>
      <c r="E72" s="484">
        <v>6.902</v>
      </c>
      <c r="F72" s="483"/>
      <c r="G72" s="482">
        <f>ROUND(E72*F72,2)</f>
        <v>0</v>
      </c>
      <c r="H72" s="481">
        <v>270.5</v>
      </c>
      <c r="I72" s="481">
        <f>ROUND(E72*H72,2)</f>
        <v>1866.99</v>
      </c>
      <c r="J72" s="481">
        <v>0</v>
      </c>
      <c r="K72" s="481">
        <f>ROUND(E72*J72,2)</f>
        <v>0</v>
      </c>
      <c r="L72" s="481">
        <v>21</v>
      </c>
      <c r="M72" s="481">
        <f>G72*(1+L72/100)</f>
        <v>0</v>
      </c>
      <c r="N72" s="481">
        <v>0.00219</v>
      </c>
      <c r="O72" s="481">
        <f>ROUND(E72*N72,2)</f>
        <v>0.02</v>
      </c>
      <c r="P72" s="481">
        <v>0</v>
      </c>
      <c r="Q72" s="481">
        <f>ROUND(E72*P72,2)</f>
        <v>0</v>
      </c>
      <c r="R72" s="481" t="s">
        <v>1734</v>
      </c>
      <c r="S72" s="481" t="s">
        <v>1665</v>
      </c>
      <c r="T72" s="481" t="s">
        <v>1665</v>
      </c>
      <c r="U72" s="481">
        <v>0</v>
      </c>
      <c r="V72" s="481">
        <f>ROUND(E72*U72,2)</f>
        <v>0</v>
      </c>
      <c r="W72" s="481"/>
      <c r="X72" s="481" t="s">
        <v>1689</v>
      </c>
      <c r="Y72" s="480"/>
      <c r="Z72" s="480"/>
      <c r="AA72" s="480"/>
      <c r="AB72" s="480"/>
      <c r="AC72" s="480"/>
      <c r="AD72" s="480"/>
      <c r="AE72" s="480"/>
      <c r="AF72" s="480"/>
      <c r="AG72" s="480" t="s">
        <v>1688</v>
      </c>
      <c r="AH72" s="480"/>
      <c r="AI72" s="480"/>
      <c r="AJ72" s="480"/>
      <c r="AK72" s="480"/>
      <c r="AL72" s="480"/>
      <c r="AM72" s="480"/>
      <c r="AN72" s="480"/>
      <c r="AO72" s="480"/>
      <c r="AP72" s="480"/>
      <c r="AQ72" s="480"/>
      <c r="AR72" s="480"/>
      <c r="AS72" s="480"/>
      <c r="AT72" s="480"/>
      <c r="AU72" s="480"/>
      <c r="AV72" s="480"/>
      <c r="AW72" s="480"/>
      <c r="AX72" s="480"/>
      <c r="AY72" s="480"/>
      <c r="AZ72" s="480"/>
      <c r="BA72" s="480"/>
      <c r="BB72" s="480"/>
      <c r="BC72" s="480"/>
      <c r="BD72" s="480"/>
      <c r="BE72" s="480"/>
      <c r="BF72" s="480"/>
      <c r="BG72" s="480"/>
      <c r="BH72" s="480"/>
    </row>
    <row r="73" spans="1:60" ht="12" outlineLevel="1">
      <c r="A73" s="497"/>
      <c r="B73" s="496"/>
      <c r="C73" s="520" t="s">
        <v>1771</v>
      </c>
      <c r="D73" s="519"/>
      <c r="E73" s="518">
        <v>6.902</v>
      </c>
      <c r="F73" s="481"/>
      <c r="G73" s="481"/>
      <c r="H73" s="481"/>
      <c r="I73" s="481"/>
      <c r="J73" s="481"/>
      <c r="K73" s="481"/>
      <c r="L73" s="481"/>
      <c r="M73" s="481"/>
      <c r="N73" s="481"/>
      <c r="O73" s="481"/>
      <c r="P73" s="481"/>
      <c r="Q73" s="481"/>
      <c r="R73" s="481"/>
      <c r="S73" s="481"/>
      <c r="T73" s="481"/>
      <c r="U73" s="481"/>
      <c r="V73" s="481"/>
      <c r="W73" s="481"/>
      <c r="X73" s="481"/>
      <c r="Y73" s="480"/>
      <c r="Z73" s="480"/>
      <c r="AA73" s="480"/>
      <c r="AB73" s="480"/>
      <c r="AC73" s="480"/>
      <c r="AD73" s="480"/>
      <c r="AE73" s="480"/>
      <c r="AF73" s="480"/>
      <c r="AG73" s="480" t="s">
        <v>174</v>
      </c>
      <c r="AH73" s="480">
        <v>0</v>
      </c>
      <c r="AI73" s="480"/>
      <c r="AJ73" s="480"/>
      <c r="AK73" s="480"/>
      <c r="AL73" s="480"/>
      <c r="AM73" s="480"/>
      <c r="AN73" s="480"/>
      <c r="AO73" s="480"/>
      <c r="AP73" s="480"/>
      <c r="AQ73" s="480"/>
      <c r="AR73" s="480"/>
      <c r="AS73" s="480"/>
      <c r="AT73" s="480"/>
      <c r="AU73" s="480"/>
      <c r="AV73" s="480"/>
      <c r="AW73" s="480"/>
      <c r="AX73" s="480"/>
      <c r="AY73" s="480"/>
      <c r="AZ73" s="480"/>
      <c r="BA73" s="480"/>
      <c r="BB73" s="480"/>
      <c r="BC73" s="480"/>
      <c r="BD73" s="480"/>
      <c r="BE73" s="480"/>
      <c r="BF73" s="480"/>
      <c r="BG73" s="480"/>
      <c r="BH73" s="480"/>
    </row>
    <row r="74" spans="1:60" ht="12" outlineLevel="1">
      <c r="A74" s="488">
        <v>30</v>
      </c>
      <c r="B74" s="487" t="s">
        <v>1770</v>
      </c>
      <c r="C74" s="486" t="s">
        <v>1769</v>
      </c>
      <c r="D74" s="485" t="s">
        <v>221</v>
      </c>
      <c r="E74" s="484">
        <v>4.06</v>
      </c>
      <c r="F74" s="483"/>
      <c r="G74" s="482">
        <f>ROUND(E74*F74,2)</f>
        <v>0</v>
      </c>
      <c r="H74" s="481">
        <v>1104</v>
      </c>
      <c r="I74" s="481">
        <f>ROUND(E74*H74,2)</f>
        <v>4482.24</v>
      </c>
      <c r="J74" s="481">
        <v>0</v>
      </c>
      <c r="K74" s="481">
        <f>ROUND(E74*J74,2)</f>
        <v>0</v>
      </c>
      <c r="L74" s="481">
        <v>21</v>
      </c>
      <c r="M74" s="481">
        <f>G74*(1+L74/100)</f>
        <v>0</v>
      </c>
      <c r="N74" s="481">
        <v>0.00105</v>
      </c>
      <c r="O74" s="481">
        <f>ROUND(E74*N74,2)</f>
        <v>0</v>
      </c>
      <c r="P74" s="481">
        <v>0</v>
      </c>
      <c r="Q74" s="481">
        <f>ROUND(E74*P74,2)</f>
        <v>0</v>
      </c>
      <c r="R74" s="481" t="s">
        <v>1734</v>
      </c>
      <c r="S74" s="481" t="s">
        <v>1665</v>
      </c>
      <c r="T74" s="481" t="s">
        <v>1665</v>
      </c>
      <c r="U74" s="481">
        <v>0</v>
      </c>
      <c r="V74" s="481">
        <f>ROUND(E74*U74,2)</f>
        <v>0</v>
      </c>
      <c r="W74" s="481"/>
      <c r="X74" s="481" t="s">
        <v>1689</v>
      </c>
      <c r="Y74" s="480"/>
      <c r="Z74" s="480"/>
      <c r="AA74" s="480"/>
      <c r="AB74" s="480"/>
      <c r="AC74" s="480"/>
      <c r="AD74" s="480"/>
      <c r="AE74" s="480"/>
      <c r="AF74" s="480"/>
      <c r="AG74" s="480" t="s">
        <v>1688</v>
      </c>
      <c r="AH74" s="480"/>
      <c r="AI74" s="480"/>
      <c r="AJ74" s="480"/>
      <c r="AK74" s="480"/>
      <c r="AL74" s="480"/>
      <c r="AM74" s="480"/>
      <c r="AN74" s="480"/>
      <c r="AO74" s="480"/>
      <c r="AP74" s="480"/>
      <c r="AQ74" s="480"/>
      <c r="AR74" s="480"/>
      <c r="AS74" s="480"/>
      <c r="AT74" s="480"/>
      <c r="AU74" s="480"/>
      <c r="AV74" s="480"/>
      <c r="AW74" s="480"/>
      <c r="AX74" s="480"/>
      <c r="AY74" s="480"/>
      <c r="AZ74" s="480"/>
      <c r="BA74" s="480"/>
      <c r="BB74" s="480"/>
      <c r="BC74" s="480"/>
      <c r="BD74" s="480"/>
      <c r="BE74" s="480"/>
      <c r="BF74" s="480"/>
      <c r="BG74" s="480"/>
      <c r="BH74" s="480"/>
    </row>
    <row r="75" spans="1:60" ht="12" outlineLevel="1">
      <c r="A75" s="497"/>
      <c r="B75" s="496"/>
      <c r="C75" s="520" t="s">
        <v>1768</v>
      </c>
      <c r="D75" s="519"/>
      <c r="E75" s="518">
        <v>4.06</v>
      </c>
      <c r="F75" s="481"/>
      <c r="G75" s="481"/>
      <c r="H75" s="481"/>
      <c r="I75" s="481"/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0"/>
      <c r="Z75" s="480"/>
      <c r="AA75" s="480"/>
      <c r="AB75" s="480"/>
      <c r="AC75" s="480"/>
      <c r="AD75" s="480"/>
      <c r="AE75" s="480"/>
      <c r="AF75" s="480"/>
      <c r="AG75" s="480" t="s">
        <v>174</v>
      </c>
      <c r="AH75" s="480">
        <v>0</v>
      </c>
      <c r="AI75" s="480"/>
      <c r="AJ75" s="480"/>
      <c r="AK75" s="480"/>
      <c r="AL75" s="480"/>
      <c r="AM75" s="480"/>
      <c r="AN75" s="480"/>
      <c r="AO75" s="480"/>
      <c r="AP75" s="480"/>
      <c r="AQ75" s="480"/>
      <c r="AR75" s="480"/>
      <c r="AS75" s="480"/>
      <c r="AT75" s="480"/>
      <c r="AU75" s="480"/>
      <c r="AV75" s="480"/>
      <c r="AW75" s="480"/>
      <c r="AX75" s="480"/>
      <c r="AY75" s="480"/>
      <c r="AZ75" s="480"/>
      <c r="BA75" s="480"/>
      <c r="BB75" s="480"/>
      <c r="BC75" s="480"/>
      <c r="BD75" s="480"/>
      <c r="BE75" s="480"/>
      <c r="BF75" s="480"/>
      <c r="BG75" s="480"/>
      <c r="BH75" s="480"/>
    </row>
    <row r="76" spans="1:60" ht="22.5" outlineLevel="1">
      <c r="A76" s="488">
        <v>31</v>
      </c>
      <c r="B76" s="487" t="s">
        <v>1767</v>
      </c>
      <c r="C76" s="486" t="s">
        <v>1766</v>
      </c>
      <c r="D76" s="485" t="s">
        <v>221</v>
      </c>
      <c r="E76" s="484">
        <v>1.015</v>
      </c>
      <c r="F76" s="483"/>
      <c r="G76" s="482">
        <f>ROUND(E76*F76,2)</f>
        <v>0</v>
      </c>
      <c r="H76" s="481">
        <v>1149</v>
      </c>
      <c r="I76" s="481">
        <f>ROUND(E76*H76,2)</f>
        <v>1166.24</v>
      </c>
      <c r="J76" s="481">
        <v>0</v>
      </c>
      <c r="K76" s="481">
        <f>ROUND(E76*J76,2)</f>
        <v>0</v>
      </c>
      <c r="L76" s="481">
        <v>21</v>
      </c>
      <c r="M76" s="481">
        <f>G76*(1+L76/100)</f>
        <v>0</v>
      </c>
      <c r="N76" s="481">
        <v>0.00106</v>
      </c>
      <c r="O76" s="481">
        <f>ROUND(E76*N76,2)</f>
        <v>0</v>
      </c>
      <c r="P76" s="481">
        <v>0</v>
      </c>
      <c r="Q76" s="481">
        <f>ROUND(E76*P76,2)</f>
        <v>0</v>
      </c>
      <c r="R76" s="481" t="s">
        <v>1734</v>
      </c>
      <c r="S76" s="481" t="s">
        <v>1665</v>
      </c>
      <c r="T76" s="481" t="s">
        <v>1665</v>
      </c>
      <c r="U76" s="481">
        <v>0</v>
      </c>
      <c r="V76" s="481">
        <f>ROUND(E76*U76,2)</f>
        <v>0</v>
      </c>
      <c r="W76" s="481"/>
      <c r="X76" s="481" t="s">
        <v>1689</v>
      </c>
      <c r="Y76" s="480"/>
      <c r="Z76" s="480"/>
      <c r="AA76" s="480"/>
      <c r="AB76" s="480"/>
      <c r="AC76" s="480"/>
      <c r="AD76" s="480"/>
      <c r="AE76" s="480"/>
      <c r="AF76" s="480"/>
      <c r="AG76" s="480" t="s">
        <v>1688</v>
      </c>
      <c r="AH76" s="480"/>
      <c r="AI76" s="480"/>
      <c r="AJ76" s="480"/>
      <c r="AK76" s="480"/>
      <c r="AL76" s="480"/>
      <c r="AM76" s="480"/>
      <c r="AN76" s="480"/>
      <c r="AO76" s="480"/>
      <c r="AP76" s="480"/>
      <c r="AQ76" s="480"/>
      <c r="AR76" s="480"/>
      <c r="AS76" s="480"/>
      <c r="AT76" s="480"/>
      <c r="AU76" s="480"/>
      <c r="AV76" s="480"/>
      <c r="AW76" s="480"/>
      <c r="AX76" s="480"/>
      <c r="AY76" s="480"/>
      <c r="AZ76" s="480"/>
      <c r="BA76" s="480"/>
      <c r="BB76" s="480"/>
      <c r="BC76" s="480"/>
      <c r="BD76" s="480"/>
      <c r="BE76" s="480"/>
      <c r="BF76" s="480"/>
      <c r="BG76" s="480"/>
      <c r="BH76" s="480"/>
    </row>
    <row r="77" spans="1:60" ht="12" outlineLevel="1">
      <c r="A77" s="497"/>
      <c r="B77" s="496"/>
      <c r="C77" s="520" t="s">
        <v>1765</v>
      </c>
      <c r="D77" s="519"/>
      <c r="E77" s="518">
        <v>1.015</v>
      </c>
      <c r="F77" s="481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0"/>
      <c r="Z77" s="480"/>
      <c r="AA77" s="480"/>
      <c r="AB77" s="480"/>
      <c r="AC77" s="480"/>
      <c r="AD77" s="480"/>
      <c r="AE77" s="480"/>
      <c r="AF77" s="480"/>
      <c r="AG77" s="480" t="s">
        <v>174</v>
      </c>
      <c r="AH77" s="480">
        <v>0</v>
      </c>
      <c r="AI77" s="480"/>
      <c r="AJ77" s="480"/>
      <c r="AK77" s="480"/>
      <c r="AL77" s="480"/>
      <c r="AM77" s="480"/>
      <c r="AN77" s="480"/>
      <c r="AO77" s="480"/>
      <c r="AP77" s="480"/>
      <c r="AQ77" s="480"/>
      <c r="AR77" s="480"/>
      <c r="AS77" s="480"/>
      <c r="AT77" s="480"/>
      <c r="AU77" s="480"/>
      <c r="AV77" s="480"/>
      <c r="AW77" s="480"/>
      <c r="AX77" s="480"/>
      <c r="AY77" s="480"/>
      <c r="AZ77" s="480"/>
      <c r="BA77" s="480"/>
      <c r="BB77" s="480"/>
      <c r="BC77" s="480"/>
      <c r="BD77" s="480"/>
      <c r="BE77" s="480"/>
      <c r="BF77" s="480"/>
      <c r="BG77" s="480"/>
      <c r="BH77" s="480"/>
    </row>
    <row r="78" spans="1:60" ht="12" outlineLevel="1">
      <c r="A78" s="495">
        <v>32</v>
      </c>
      <c r="B78" s="494" t="s">
        <v>1764</v>
      </c>
      <c r="C78" s="493" t="s">
        <v>1763</v>
      </c>
      <c r="D78" s="492" t="s">
        <v>1711</v>
      </c>
      <c r="E78" s="491">
        <v>4</v>
      </c>
      <c r="F78" s="490"/>
      <c r="G78" s="489">
        <f>ROUND(E78*F78,2)</f>
        <v>0</v>
      </c>
      <c r="H78" s="481">
        <v>846</v>
      </c>
      <c r="I78" s="481">
        <f>ROUND(E78*H78,2)</f>
        <v>3384</v>
      </c>
      <c r="J78" s="481">
        <v>0</v>
      </c>
      <c r="K78" s="481">
        <f>ROUND(E78*J78,2)</f>
        <v>0</v>
      </c>
      <c r="L78" s="481">
        <v>21</v>
      </c>
      <c r="M78" s="481">
        <f>G78*(1+L78/100)</f>
        <v>0</v>
      </c>
      <c r="N78" s="481">
        <v>0</v>
      </c>
      <c r="O78" s="481">
        <f>ROUND(E78*N78,2)</f>
        <v>0</v>
      </c>
      <c r="P78" s="481">
        <v>0</v>
      </c>
      <c r="Q78" s="481">
        <f>ROUND(E78*P78,2)</f>
        <v>0</v>
      </c>
      <c r="R78" s="481"/>
      <c r="S78" s="481" t="s">
        <v>1601</v>
      </c>
      <c r="T78" s="481" t="s">
        <v>1600</v>
      </c>
      <c r="U78" s="481">
        <v>0</v>
      </c>
      <c r="V78" s="481">
        <f>ROUND(E78*U78,2)</f>
        <v>0</v>
      </c>
      <c r="W78" s="481"/>
      <c r="X78" s="481" t="s">
        <v>1689</v>
      </c>
      <c r="Y78" s="480"/>
      <c r="Z78" s="480"/>
      <c r="AA78" s="480"/>
      <c r="AB78" s="480"/>
      <c r="AC78" s="480"/>
      <c r="AD78" s="480"/>
      <c r="AE78" s="480"/>
      <c r="AF78" s="480"/>
      <c r="AG78" s="480" t="s">
        <v>1688</v>
      </c>
      <c r="AH78" s="480"/>
      <c r="AI78" s="480"/>
      <c r="AJ78" s="480"/>
      <c r="AK78" s="480"/>
      <c r="AL78" s="480"/>
      <c r="AM78" s="480"/>
      <c r="AN78" s="480"/>
      <c r="AO78" s="480"/>
      <c r="AP78" s="480"/>
      <c r="AQ78" s="480"/>
      <c r="AR78" s="480"/>
      <c r="AS78" s="480"/>
      <c r="AT78" s="480"/>
      <c r="AU78" s="480"/>
      <c r="AV78" s="480"/>
      <c r="AW78" s="480"/>
      <c r="AX78" s="480"/>
      <c r="AY78" s="480"/>
      <c r="AZ78" s="480"/>
      <c r="BA78" s="480"/>
      <c r="BB78" s="480"/>
      <c r="BC78" s="480"/>
      <c r="BD78" s="480"/>
      <c r="BE78" s="480"/>
      <c r="BF78" s="480"/>
      <c r="BG78" s="480"/>
      <c r="BH78" s="480"/>
    </row>
    <row r="79" spans="1:60" ht="22.5" outlineLevel="1">
      <c r="A79" s="495">
        <v>33</v>
      </c>
      <c r="B79" s="494" t="s">
        <v>1762</v>
      </c>
      <c r="C79" s="493" t="s">
        <v>1761</v>
      </c>
      <c r="D79" s="492" t="s">
        <v>221</v>
      </c>
      <c r="E79" s="491">
        <v>2</v>
      </c>
      <c r="F79" s="490"/>
      <c r="G79" s="489">
        <f>ROUND(E79*F79,2)</f>
        <v>0</v>
      </c>
      <c r="H79" s="481">
        <v>4884</v>
      </c>
      <c r="I79" s="481">
        <f>ROUND(E79*H79,2)</f>
        <v>9768</v>
      </c>
      <c r="J79" s="481">
        <v>0</v>
      </c>
      <c r="K79" s="481">
        <f>ROUND(E79*J79,2)</f>
        <v>0</v>
      </c>
      <c r="L79" s="481">
        <v>21</v>
      </c>
      <c r="M79" s="481">
        <f>G79*(1+L79/100)</f>
        <v>0</v>
      </c>
      <c r="N79" s="481">
        <v>0.0012</v>
      </c>
      <c r="O79" s="481">
        <f>ROUND(E79*N79,2)</f>
        <v>0</v>
      </c>
      <c r="P79" s="481">
        <v>0</v>
      </c>
      <c r="Q79" s="481">
        <f>ROUND(E79*P79,2)</f>
        <v>0</v>
      </c>
      <c r="R79" s="481"/>
      <c r="S79" s="481" t="s">
        <v>1601</v>
      </c>
      <c r="T79" s="481" t="s">
        <v>1600</v>
      </c>
      <c r="U79" s="481">
        <v>0</v>
      </c>
      <c r="V79" s="481">
        <f>ROUND(E79*U79,2)</f>
        <v>0</v>
      </c>
      <c r="W79" s="481"/>
      <c r="X79" s="481" t="s">
        <v>1689</v>
      </c>
      <c r="Y79" s="480"/>
      <c r="Z79" s="480"/>
      <c r="AA79" s="480"/>
      <c r="AB79" s="480"/>
      <c r="AC79" s="480"/>
      <c r="AD79" s="480"/>
      <c r="AE79" s="480"/>
      <c r="AF79" s="480"/>
      <c r="AG79" s="480" t="s">
        <v>1688</v>
      </c>
      <c r="AH79" s="480"/>
      <c r="AI79" s="480"/>
      <c r="AJ79" s="480"/>
      <c r="AK79" s="480"/>
      <c r="AL79" s="480"/>
      <c r="AM79" s="480"/>
      <c r="AN79" s="480"/>
      <c r="AO79" s="480"/>
      <c r="AP79" s="480"/>
      <c r="AQ79" s="480"/>
      <c r="AR79" s="480"/>
      <c r="AS79" s="480"/>
      <c r="AT79" s="480"/>
      <c r="AU79" s="480"/>
      <c r="AV79" s="480"/>
      <c r="AW79" s="480"/>
      <c r="AX79" s="480"/>
      <c r="AY79" s="480"/>
      <c r="AZ79" s="480"/>
      <c r="BA79" s="480"/>
      <c r="BB79" s="480"/>
      <c r="BC79" s="480"/>
      <c r="BD79" s="480"/>
      <c r="BE79" s="480"/>
      <c r="BF79" s="480"/>
      <c r="BG79" s="480"/>
      <c r="BH79" s="480"/>
    </row>
    <row r="80" spans="1:33" ht="12">
      <c r="A80" s="506" t="s">
        <v>1624</v>
      </c>
      <c r="B80" s="505" t="s">
        <v>897</v>
      </c>
      <c r="C80" s="504" t="s">
        <v>1549</v>
      </c>
      <c r="D80" s="503"/>
      <c r="E80" s="502"/>
      <c r="F80" s="501"/>
      <c r="G80" s="500">
        <f>SUMIF(AG81:AG82,"&lt;&gt;NOR",G81:G82)</f>
        <v>0</v>
      </c>
      <c r="H80" s="499"/>
      <c r="I80" s="499">
        <f>SUM(I81:I82)</f>
        <v>0</v>
      </c>
      <c r="J80" s="499"/>
      <c r="K80" s="499">
        <f>SUM(K81:K82)</f>
        <v>3327.64</v>
      </c>
      <c r="L80" s="499"/>
      <c r="M80" s="499">
        <f>SUM(M81:M82)</f>
        <v>0</v>
      </c>
      <c r="N80" s="499"/>
      <c r="O80" s="499">
        <f>SUM(O81:O82)</f>
        <v>0</v>
      </c>
      <c r="P80" s="499"/>
      <c r="Q80" s="499">
        <f>SUM(Q81:Q82)</f>
        <v>0</v>
      </c>
      <c r="R80" s="499"/>
      <c r="S80" s="499"/>
      <c r="T80" s="499"/>
      <c r="U80" s="499"/>
      <c r="V80" s="499">
        <f>SUM(V81:V82)</f>
        <v>4.41</v>
      </c>
      <c r="W80" s="499"/>
      <c r="X80" s="499"/>
      <c r="AG80" s="344" t="s">
        <v>1623</v>
      </c>
    </row>
    <row r="81" spans="1:60" ht="12" outlineLevel="1">
      <c r="A81" s="488">
        <v>34</v>
      </c>
      <c r="B81" s="487" t="s">
        <v>1760</v>
      </c>
      <c r="C81" s="486" t="s">
        <v>1759</v>
      </c>
      <c r="D81" s="485" t="s">
        <v>329</v>
      </c>
      <c r="E81" s="484">
        <v>24.11335</v>
      </c>
      <c r="F81" s="483"/>
      <c r="G81" s="482">
        <f>ROUND(E81*F81,2)</f>
        <v>0</v>
      </c>
      <c r="H81" s="481">
        <v>0</v>
      </c>
      <c r="I81" s="481">
        <f>ROUND(E81*H81,2)</f>
        <v>0</v>
      </c>
      <c r="J81" s="481">
        <v>138</v>
      </c>
      <c r="K81" s="481">
        <f>ROUND(E81*J81,2)</f>
        <v>3327.64</v>
      </c>
      <c r="L81" s="481">
        <v>21</v>
      </c>
      <c r="M81" s="481">
        <f>G81*(1+L81/100)</f>
        <v>0</v>
      </c>
      <c r="N81" s="481">
        <v>0</v>
      </c>
      <c r="O81" s="481">
        <f>ROUND(E81*N81,2)</f>
        <v>0</v>
      </c>
      <c r="P81" s="481">
        <v>0</v>
      </c>
      <c r="Q81" s="481">
        <f>ROUND(E81*P81,2)</f>
        <v>0</v>
      </c>
      <c r="R81" s="481"/>
      <c r="S81" s="481" t="s">
        <v>1665</v>
      </c>
      <c r="T81" s="481" t="s">
        <v>1665</v>
      </c>
      <c r="U81" s="481">
        <v>0.1828</v>
      </c>
      <c r="V81" s="481">
        <f>ROUND(E81*U81,2)</f>
        <v>4.41</v>
      </c>
      <c r="W81" s="481"/>
      <c r="X81" s="481" t="s">
        <v>871</v>
      </c>
      <c r="Y81" s="480"/>
      <c r="Z81" s="480"/>
      <c r="AA81" s="480"/>
      <c r="AB81" s="480"/>
      <c r="AC81" s="480"/>
      <c r="AD81" s="480"/>
      <c r="AE81" s="480"/>
      <c r="AF81" s="480"/>
      <c r="AG81" s="480" t="s">
        <v>1682</v>
      </c>
      <c r="AH81" s="480"/>
      <c r="AI81" s="480"/>
      <c r="AJ81" s="480"/>
      <c r="AK81" s="480"/>
      <c r="AL81" s="480"/>
      <c r="AM81" s="480"/>
      <c r="AN81" s="480"/>
      <c r="AO81" s="480"/>
      <c r="AP81" s="480"/>
      <c r="AQ81" s="480"/>
      <c r="AR81" s="480"/>
      <c r="AS81" s="480"/>
      <c r="AT81" s="480"/>
      <c r="AU81" s="480"/>
      <c r="AV81" s="480"/>
      <c r="AW81" s="480"/>
      <c r="AX81" s="480"/>
      <c r="AY81" s="480"/>
      <c r="AZ81" s="480"/>
      <c r="BA81" s="480"/>
      <c r="BB81" s="480"/>
      <c r="BC81" s="480"/>
      <c r="BD81" s="480"/>
      <c r="BE81" s="480"/>
      <c r="BF81" s="480"/>
      <c r="BG81" s="480"/>
      <c r="BH81" s="480"/>
    </row>
    <row r="82" spans="1:60" ht="12" outlineLevel="1">
      <c r="A82" s="497"/>
      <c r="B82" s="496"/>
      <c r="C82" s="632" t="s">
        <v>1758</v>
      </c>
      <c r="D82" s="633"/>
      <c r="E82" s="633"/>
      <c r="F82" s="633"/>
      <c r="G82" s="633"/>
      <c r="H82" s="481"/>
      <c r="I82" s="481"/>
      <c r="J82" s="481"/>
      <c r="K82" s="481"/>
      <c r="L82" s="481"/>
      <c r="M82" s="481"/>
      <c r="N82" s="481"/>
      <c r="O82" s="481"/>
      <c r="P82" s="481"/>
      <c r="Q82" s="481"/>
      <c r="R82" s="481"/>
      <c r="S82" s="481"/>
      <c r="T82" s="481"/>
      <c r="U82" s="481"/>
      <c r="V82" s="481"/>
      <c r="W82" s="481"/>
      <c r="X82" s="481"/>
      <c r="Y82" s="480"/>
      <c r="Z82" s="480"/>
      <c r="AA82" s="480"/>
      <c r="AB82" s="480"/>
      <c r="AC82" s="480"/>
      <c r="AD82" s="480"/>
      <c r="AE82" s="480"/>
      <c r="AF82" s="480"/>
      <c r="AG82" s="480" t="s">
        <v>1608</v>
      </c>
      <c r="AH82" s="480"/>
      <c r="AI82" s="480"/>
      <c r="AJ82" s="480"/>
      <c r="AK82" s="480"/>
      <c r="AL82" s="480"/>
      <c r="AM82" s="480"/>
      <c r="AN82" s="480"/>
      <c r="AO82" s="480"/>
      <c r="AP82" s="480"/>
      <c r="AQ82" s="480"/>
      <c r="AR82" s="480"/>
      <c r="AS82" s="480"/>
      <c r="AT82" s="480"/>
      <c r="AU82" s="480"/>
      <c r="AV82" s="480"/>
      <c r="AW82" s="480"/>
      <c r="AX82" s="480"/>
      <c r="AY82" s="480"/>
      <c r="AZ82" s="480"/>
      <c r="BA82" s="480"/>
      <c r="BB82" s="480"/>
      <c r="BC82" s="480"/>
      <c r="BD82" s="480"/>
      <c r="BE82" s="480"/>
      <c r="BF82" s="480"/>
      <c r="BG82" s="480"/>
      <c r="BH82" s="480"/>
    </row>
    <row r="83" spans="1:33" ht="12">
      <c r="A83" s="506" t="s">
        <v>1624</v>
      </c>
      <c r="B83" s="505" t="s">
        <v>1548</v>
      </c>
      <c r="C83" s="504" t="s">
        <v>1547</v>
      </c>
      <c r="D83" s="503"/>
      <c r="E83" s="502"/>
      <c r="F83" s="501"/>
      <c r="G83" s="500">
        <f>SUMIF(AG84:AG87,"&lt;&gt;NOR",G84:G87)</f>
        <v>0</v>
      </c>
      <c r="H83" s="499"/>
      <c r="I83" s="499">
        <f>SUM(I84:I87)</f>
        <v>0</v>
      </c>
      <c r="J83" s="499"/>
      <c r="K83" s="499">
        <f>SUM(K84:K87)</f>
        <v>4671.86</v>
      </c>
      <c r="L83" s="499"/>
      <c r="M83" s="499">
        <f>SUM(M84:M87)</f>
        <v>0</v>
      </c>
      <c r="N83" s="499"/>
      <c r="O83" s="499">
        <f>SUM(O84:O87)</f>
        <v>0</v>
      </c>
      <c r="P83" s="499"/>
      <c r="Q83" s="499">
        <f>SUM(Q84:Q87)</f>
        <v>0.14</v>
      </c>
      <c r="R83" s="499"/>
      <c r="S83" s="499"/>
      <c r="T83" s="499"/>
      <c r="U83" s="499"/>
      <c r="V83" s="499">
        <f>SUM(V84:V87)</f>
        <v>10.92</v>
      </c>
      <c r="W83" s="499"/>
      <c r="X83" s="499"/>
      <c r="AG83" s="344" t="s">
        <v>1623</v>
      </c>
    </row>
    <row r="84" spans="1:60" ht="12" outlineLevel="1">
      <c r="A84" s="488">
        <v>35</v>
      </c>
      <c r="B84" s="487" t="s">
        <v>1757</v>
      </c>
      <c r="C84" s="486" t="s">
        <v>1756</v>
      </c>
      <c r="D84" s="485" t="s">
        <v>214</v>
      </c>
      <c r="E84" s="484">
        <v>19.5</v>
      </c>
      <c r="F84" s="483"/>
      <c r="G84" s="482">
        <f>ROUND(E84*F84,2)</f>
        <v>0</v>
      </c>
      <c r="H84" s="481">
        <v>0</v>
      </c>
      <c r="I84" s="481">
        <f>ROUND(E84*H84,2)</f>
        <v>0</v>
      </c>
      <c r="J84" s="481">
        <v>151</v>
      </c>
      <c r="K84" s="481">
        <f>ROUND(E84*J84,2)</f>
        <v>2944.5</v>
      </c>
      <c r="L84" s="481">
        <v>21</v>
      </c>
      <c r="M84" s="481">
        <f>G84*(1+L84/100)</f>
        <v>0</v>
      </c>
      <c r="N84" s="481">
        <v>0</v>
      </c>
      <c r="O84" s="481">
        <f>ROUND(E84*N84,2)</f>
        <v>0</v>
      </c>
      <c r="P84" s="481">
        <v>0.0051</v>
      </c>
      <c r="Q84" s="481">
        <f>ROUND(E84*P84,2)</f>
        <v>0.1</v>
      </c>
      <c r="R84" s="481"/>
      <c r="S84" s="481" t="s">
        <v>1665</v>
      </c>
      <c r="T84" s="481" t="s">
        <v>1665</v>
      </c>
      <c r="U84" s="481">
        <v>0.36</v>
      </c>
      <c r="V84" s="481">
        <f>ROUND(E84*U84,2)</f>
        <v>7.02</v>
      </c>
      <c r="W84" s="481"/>
      <c r="X84" s="481" t="s">
        <v>1673</v>
      </c>
      <c r="Y84" s="480"/>
      <c r="Z84" s="480"/>
      <c r="AA84" s="480"/>
      <c r="AB84" s="480"/>
      <c r="AC84" s="480"/>
      <c r="AD84" s="480"/>
      <c r="AE84" s="480"/>
      <c r="AF84" s="480"/>
      <c r="AG84" s="480" t="s">
        <v>1695</v>
      </c>
      <c r="AH84" s="480"/>
      <c r="AI84" s="480"/>
      <c r="AJ84" s="480"/>
      <c r="AK84" s="480"/>
      <c r="AL84" s="480"/>
      <c r="AM84" s="480"/>
      <c r="AN84" s="480"/>
      <c r="AO84" s="480"/>
      <c r="AP84" s="480"/>
      <c r="AQ84" s="480"/>
      <c r="AR84" s="480"/>
      <c r="AS84" s="480"/>
      <c r="AT84" s="480"/>
      <c r="AU84" s="480"/>
      <c r="AV84" s="480"/>
      <c r="AW84" s="480"/>
      <c r="AX84" s="480"/>
      <c r="AY84" s="480"/>
      <c r="AZ84" s="480"/>
      <c r="BA84" s="480"/>
      <c r="BB84" s="480"/>
      <c r="BC84" s="480"/>
      <c r="BD84" s="480"/>
      <c r="BE84" s="480"/>
      <c r="BF84" s="480"/>
      <c r="BG84" s="480"/>
      <c r="BH84" s="480"/>
    </row>
    <row r="85" spans="1:60" ht="12" outlineLevel="1">
      <c r="A85" s="497"/>
      <c r="B85" s="496"/>
      <c r="C85" s="632" t="s">
        <v>1755</v>
      </c>
      <c r="D85" s="633"/>
      <c r="E85" s="633"/>
      <c r="F85" s="633"/>
      <c r="G85" s="633"/>
      <c r="H85" s="481"/>
      <c r="I85" s="481"/>
      <c r="J85" s="481"/>
      <c r="K85" s="481"/>
      <c r="L85" s="481"/>
      <c r="M85" s="481"/>
      <c r="N85" s="481"/>
      <c r="O85" s="481"/>
      <c r="P85" s="481"/>
      <c r="Q85" s="481"/>
      <c r="R85" s="481"/>
      <c r="S85" s="481"/>
      <c r="T85" s="481"/>
      <c r="U85" s="481"/>
      <c r="V85" s="481"/>
      <c r="W85" s="481"/>
      <c r="X85" s="481"/>
      <c r="Y85" s="480"/>
      <c r="Z85" s="480"/>
      <c r="AA85" s="480"/>
      <c r="AB85" s="480"/>
      <c r="AC85" s="480"/>
      <c r="AD85" s="480"/>
      <c r="AE85" s="480"/>
      <c r="AF85" s="480"/>
      <c r="AG85" s="480" t="s">
        <v>1608</v>
      </c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0"/>
      <c r="AZ85" s="480"/>
      <c r="BA85" s="480"/>
      <c r="BB85" s="480"/>
      <c r="BC85" s="480"/>
      <c r="BD85" s="480"/>
      <c r="BE85" s="480"/>
      <c r="BF85" s="480"/>
      <c r="BG85" s="480"/>
      <c r="BH85" s="480"/>
    </row>
    <row r="86" spans="1:60" ht="12" outlineLevel="1">
      <c r="A86" s="495">
        <v>36</v>
      </c>
      <c r="B86" s="494" t="s">
        <v>1754</v>
      </c>
      <c r="C86" s="493" t="s">
        <v>1753</v>
      </c>
      <c r="D86" s="492" t="s">
        <v>214</v>
      </c>
      <c r="E86" s="491">
        <v>19.5</v>
      </c>
      <c r="F86" s="490"/>
      <c r="G86" s="489">
        <f>ROUND(E86*F86,2)</f>
        <v>0</v>
      </c>
      <c r="H86" s="481">
        <v>0</v>
      </c>
      <c r="I86" s="481">
        <f>ROUND(E86*H86,2)</f>
        <v>0</v>
      </c>
      <c r="J86" s="481">
        <v>84</v>
      </c>
      <c r="K86" s="481">
        <f>ROUND(E86*J86,2)</f>
        <v>1638</v>
      </c>
      <c r="L86" s="481">
        <v>21</v>
      </c>
      <c r="M86" s="481">
        <f>G86*(1+L86/100)</f>
        <v>0</v>
      </c>
      <c r="N86" s="481">
        <v>0</v>
      </c>
      <c r="O86" s="481">
        <f>ROUND(E86*N86,2)</f>
        <v>0</v>
      </c>
      <c r="P86" s="481">
        <v>0.0021</v>
      </c>
      <c r="Q86" s="481">
        <f>ROUND(E86*P86,2)</f>
        <v>0.04</v>
      </c>
      <c r="R86" s="481"/>
      <c r="S86" s="481" t="s">
        <v>1665</v>
      </c>
      <c r="T86" s="481" t="s">
        <v>1665</v>
      </c>
      <c r="U86" s="481">
        <v>0.2</v>
      </c>
      <c r="V86" s="481">
        <f>ROUND(E86*U86,2)</f>
        <v>3.9</v>
      </c>
      <c r="W86" s="481"/>
      <c r="X86" s="481" t="s">
        <v>1673</v>
      </c>
      <c r="Y86" s="480"/>
      <c r="Z86" s="480"/>
      <c r="AA86" s="480"/>
      <c r="AB86" s="480"/>
      <c r="AC86" s="480"/>
      <c r="AD86" s="480"/>
      <c r="AE86" s="480"/>
      <c r="AF86" s="480"/>
      <c r="AG86" s="480" t="s">
        <v>1695</v>
      </c>
      <c r="AH86" s="480"/>
      <c r="AI86" s="480"/>
      <c r="AJ86" s="480"/>
      <c r="AK86" s="480"/>
      <c r="AL86" s="480"/>
      <c r="AM86" s="480"/>
      <c r="AN86" s="480"/>
      <c r="AO86" s="480"/>
      <c r="AP86" s="480"/>
      <c r="AQ86" s="480"/>
      <c r="AR86" s="480"/>
      <c r="AS86" s="480"/>
      <c r="AT86" s="480"/>
      <c r="AU86" s="480"/>
      <c r="AV86" s="480"/>
      <c r="AW86" s="480"/>
      <c r="AX86" s="480"/>
      <c r="AY86" s="480"/>
      <c r="AZ86" s="480"/>
      <c r="BA86" s="480"/>
      <c r="BB86" s="480"/>
      <c r="BC86" s="480"/>
      <c r="BD86" s="480"/>
      <c r="BE86" s="480"/>
      <c r="BF86" s="480"/>
      <c r="BG86" s="480"/>
      <c r="BH86" s="480"/>
    </row>
    <row r="87" spans="1:60" ht="12" outlineLevel="1">
      <c r="A87" s="495">
        <v>37</v>
      </c>
      <c r="B87" s="494" t="s">
        <v>1752</v>
      </c>
      <c r="C87" s="493" t="s">
        <v>1751</v>
      </c>
      <c r="D87" s="492" t="s">
        <v>1551</v>
      </c>
      <c r="E87" s="491">
        <v>45.825</v>
      </c>
      <c r="F87" s="490"/>
      <c r="G87" s="489">
        <f>ROUND(E87*F87,2)</f>
        <v>0</v>
      </c>
      <c r="H87" s="481">
        <v>0</v>
      </c>
      <c r="I87" s="481">
        <f>ROUND(E87*H87,2)</f>
        <v>0</v>
      </c>
      <c r="J87" s="481">
        <v>1.95</v>
      </c>
      <c r="K87" s="481">
        <f>ROUND(E87*J87,2)</f>
        <v>89.36</v>
      </c>
      <c r="L87" s="481">
        <v>21</v>
      </c>
      <c r="M87" s="481">
        <f>G87*(1+L87/100)</f>
        <v>0</v>
      </c>
      <c r="N87" s="481">
        <v>0</v>
      </c>
      <c r="O87" s="481">
        <f>ROUND(E87*N87,2)</f>
        <v>0</v>
      </c>
      <c r="P87" s="481">
        <v>0</v>
      </c>
      <c r="Q87" s="481">
        <f>ROUND(E87*P87,2)</f>
        <v>0</v>
      </c>
      <c r="R87" s="481"/>
      <c r="S87" s="481" t="s">
        <v>1665</v>
      </c>
      <c r="T87" s="481" t="s">
        <v>1665</v>
      </c>
      <c r="U87" s="481">
        <v>0</v>
      </c>
      <c r="V87" s="481">
        <f>ROUND(E87*U87,2)</f>
        <v>0</v>
      </c>
      <c r="W87" s="481"/>
      <c r="X87" s="481" t="s">
        <v>871</v>
      </c>
      <c r="Y87" s="480"/>
      <c r="Z87" s="480"/>
      <c r="AA87" s="480"/>
      <c r="AB87" s="480"/>
      <c r="AC87" s="480"/>
      <c r="AD87" s="480"/>
      <c r="AE87" s="480"/>
      <c r="AF87" s="480"/>
      <c r="AG87" s="480" t="s">
        <v>1682</v>
      </c>
      <c r="AH87" s="480"/>
      <c r="AI87" s="480"/>
      <c r="AJ87" s="480"/>
      <c r="AK87" s="480"/>
      <c r="AL87" s="480"/>
      <c r="AM87" s="480"/>
      <c r="AN87" s="480"/>
      <c r="AO87" s="480"/>
      <c r="AP87" s="480"/>
      <c r="AQ87" s="480"/>
      <c r="AR87" s="480"/>
      <c r="AS87" s="480"/>
      <c r="AT87" s="480"/>
      <c r="AU87" s="480"/>
      <c r="AV87" s="480"/>
      <c r="AW87" s="480"/>
      <c r="AX87" s="480"/>
      <c r="AY87" s="480"/>
      <c r="AZ87" s="480"/>
      <c r="BA87" s="480"/>
      <c r="BB87" s="480"/>
      <c r="BC87" s="480"/>
      <c r="BD87" s="480"/>
      <c r="BE87" s="480"/>
      <c r="BF87" s="480"/>
      <c r="BG87" s="480"/>
      <c r="BH87" s="480"/>
    </row>
    <row r="88" spans="1:33" ht="12">
      <c r="A88" s="506" t="s">
        <v>1624</v>
      </c>
      <c r="B88" s="505" t="s">
        <v>1546</v>
      </c>
      <c r="C88" s="504" t="s">
        <v>1545</v>
      </c>
      <c r="D88" s="503"/>
      <c r="E88" s="502"/>
      <c r="F88" s="501"/>
      <c r="G88" s="500">
        <f>SUMIF(AG89:AG92,"&lt;&gt;NOR",G89:G92)</f>
        <v>0</v>
      </c>
      <c r="H88" s="499"/>
      <c r="I88" s="499">
        <f>SUM(I89:I92)</f>
        <v>0</v>
      </c>
      <c r="J88" s="499"/>
      <c r="K88" s="499">
        <f>SUM(K89:K92)</f>
        <v>2249.27</v>
      </c>
      <c r="L88" s="499"/>
      <c r="M88" s="499">
        <f>SUM(M89:M92)</f>
        <v>0</v>
      </c>
      <c r="N88" s="499"/>
      <c r="O88" s="499">
        <f>SUM(O89:O92)</f>
        <v>0</v>
      </c>
      <c r="P88" s="499"/>
      <c r="Q88" s="499">
        <f>SUM(Q89:Q92)</f>
        <v>0.01</v>
      </c>
      <c r="R88" s="499"/>
      <c r="S88" s="499"/>
      <c r="T88" s="499"/>
      <c r="U88" s="499"/>
      <c r="V88" s="499">
        <f>SUM(V89:V92)</f>
        <v>5.3</v>
      </c>
      <c r="W88" s="499"/>
      <c r="X88" s="499"/>
      <c r="AG88" s="344" t="s">
        <v>1623</v>
      </c>
    </row>
    <row r="89" spans="1:60" ht="12" outlineLevel="1">
      <c r="A89" s="495">
        <v>38</v>
      </c>
      <c r="B89" s="494" t="s">
        <v>1750</v>
      </c>
      <c r="C89" s="493" t="s">
        <v>1749</v>
      </c>
      <c r="D89" s="492" t="s">
        <v>444</v>
      </c>
      <c r="E89" s="491">
        <v>29</v>
      </c>
      <c r="F89" s="490"/>
      <c r="G89" s="489">
        <f>ROUND(E89*F89,2)</f>
        <v>0</v>
      </c>
      <c r="H89" s="481">
        <v>0</v>
      </c>
      <c r="I89" s="481">
        <f>ROUND(E89*H89,2)</f>
        <v>0</v>
      </c>
      <c r="J89" s="481">
        <v>51.5</v>
      </c>
      <c r="K89" s="481">
        <f>ROUND(E89*J89,2)</f>
        <v>1493.5</v>
      </c>
      <c r="L89" s="481">
        <v>21</v>
      </c>
      <c r="M89" s="481">
        <f>G89*(1+L89/100)</f>
        <v>0</v>
      </c>
      <c r="N89" s="481">
        <v>0</v>
      </c>
      <c r="O89" s="481">
        <f>ROUND(E89*N89,2)</f>
        <v>0</v>
      </c>
      <c r="P89" s="481">
        <v>0.00032</v>
      </c>
      <c r="Q89" s="481">
        <f>ROUND(E89*P89,2)</f>
        <v>0.01</v>
      </c>
      <c r="R89" s="481"/>
      <c r="S89" s="481" t="s">
        <v>1665</v>
      </c>
      <c r="T89" s="481" t="s">
        <v>1665</v>
      </c>
      <c r="U89" s="481">
        <v>0.135</v>
      </c>
      <c r="V89" s="481">
        <f>ROUND(E89*U89,2)</f>
        <v>3.92</v>
      </c>
      <c r="W89" s="481"/>
      <c r="X89" s="481" t="s">
        <v>1673</v>
      </c>
      <c r="Y89" s="480"/>
      <c r="Z89" s="480"/>
      <c r="AA89" s="480"/>
      <c r="AB89" s="480"/>
      <c r="AC89" s="480"/>
      <c r="AD89" s="480"/>
      <c r="AE89" s="480"/>
      <c r="AF89" s="480"/>
      <c r="AG89" s="480" t="s">
        <v>1695</v>
      </c>
      <c r="AH89" s="480"/>
      <c r="AI89" s="480"/>
      <c r="AJ89" s="480"/>
      <c r="AK89" s="480"/>
      <c r="AL89" s="480"/>
      <c r="AM89" s="480"/>
      <c r="AN89" s="480"/>
      <c r="AO89" s="480"/>
      <c r="AP89" s="480"/>
      <c r="AQ89" s="480"/>
      <c r="AR89" s="480"/>
      <c r="AS89" s="480"/>
      <c r="AT89" s="480"/>
      <c r="AU89" s="480"/>
      <c r="AV89" s="480"/>
      <c r="AW89" s="480"/>
      <c r="AX89" s="480"/>
      <c r="AY89" s="480"/>
      <c r="AZ89" s="480"/>
      <c r="BA89" s="480"/>
      <c r="BB89" s="480"/>
      <c r="BC89" s="480"/>
      <c r="BD89" s="480"/>
      <c r="BE89" s="480"/>
      <c r="BF89" s="480"/>
      <c r="BG89" s="480"/>
      <c r="BH89" s="480"/>
    </row>
    <row r="90" spans="1:60" ht="12" outlineLevel="1">
      <c r="A90" s="495">
        <v>39</v>
      </c>
      <c r="B90" s="494" t="s">
        <v>1748</v>
      </c>
      <c r="C90" s="493" t="s">
        <v>1747</v>
      </c>
      <c r="D90" s="492" t="s">
        <v>221</v>
      </c>
      <c r="E90" s="491">
        <v>2</v>
      </c>
      <c r="F90" s="490"/>
      <c r="G90" s="489">
        <f>ROUND(E90*F90,2)</f>
        <v>0</v>
      </c>
      <c r="H90" s="481">
        <v>0</v>
      </c>
      <c r="I90" s="481">
        <f>ROUND(E90*H90,2)</f>
        <v>0</v>
      </c>
      <c r="J90" s="481">
        <v>22.1</v>
      </c>
      <c r="K90" s="481">
        <f>ROUND(E90*J90,2)</f>
        <v>44.2</v>
      </c>
      <c r="L90" s="481">
        <v>21</v>
      </c>
      <c r="M90" s="481">
        <f>G90*(1+L90/100)</f>
        <v>0</v>
      </c>
      <c r="N90" s="481">
        <v>0</v>
      </c>
      <c r="O90" s="481">
        <f>ROUND(E90*N90,2)</f>
        <v>0</v>
      </c>
      <c r="P90" s="481">
        <v>0</v>
      </c>
      <c r="Q90" s="481">
        <f>ROUND(E90*P90,2)</f>
        <v>0</v>
      </c>
      <c r="R90" s="481"/>
      <c r="S90" s="481" t="s">
        <v>1665</v>
      </c>
      <c r="T90" s="481" t="s">
        <v>1665</v>
      </c>
      <c r="U90" s="481">
        <v>0.0455</v>
      </c>
      <c r="V90" s="481">
        <f>ROUND(E90*U90,2)</f>
        <v>0.09</v>
      </c>
      <c r="W90" s="481"/>
      <c r="X90" s="481" t="s">
        <v>1673</v>
      </c>
      <c r="Y90" s="480"/>
      <c r="Z90" s="480"/>
      <c r="AA90" s="480"/>
      <c r="AB90" s="480"/>
      <c r="AC90" s="480"/>
      <c r="AD90" s="480"/>
      <c r="AE90" s="480"/>
      <c r="AF90" s="480"/>
      <c r="AG90" s="480" t="s">
        <v>1695</v>
      </c>
      <c r="AH90" s="480"/>
      <c r="AI90" s="480"/>
      <c r="AJ90" s="480"/>
      <c r="AK90" s="480"/>
      <c r="AL90" s="480"/>
      <c r="AM90" s="480"/>
      <c r="AN90" s="480"/>
      <c r="AO90" s="480"/>
      <c r="AP90" s="480"/>
      <c r="AQ90" s="480"/>
      <c r="AR90" s="480"/>
      <c r="AS90" s="480"/>
      <c r="AT90" s="480"/>
      <c r="AU90" s="480"/>
      <c r="AV90" s="480"/>
      <c r="AW90" s="480"/>
      <c r="AX90" s="480"/>
      <c r="AY90" s="480"/>
      <c r="AZ90" s="480"/>
      <c r="BA90" s="480"/>
      <c r="BB90" s="480"/>
      <c r="BC90" s="480"/>
      <c r="BD90" s="480"/>
      <c r="BE90" s="480"/>
      <c r="BF90" s="480"/>
      <c r="BG90" s="480"/>
      <c r="BH90" s="480"/>
    </row>
    <row r="91" spans="1:60" ht="22.5" outlineLevel="1">
      <c r="A91" s="495">
        <v>40</v>
      </c>
      <c r="B91" s="494" t="s">
        <v>1746</v>
      </c>
      <c r="C91" s="493" t="s">
        <v>1745</v>
      </c>
      <c r="D91" s="492" t="s">
        <v>221</v>
      </c>
      <c r="E91" s="491">
        <v>2</v>
      </c>
      <c r="F91" s="490"/>
      <c r="G91" s="489">
        <f>ROUND(E91*F91,2)</f>
        <v>0</v>
      </c>
      <c r="H91" s="481">
        <v>0</v>
      </c>
      <c r="I91" s="481">
        <f>ROUND(E91*H91,2)</f>
        <v>0</v>
      </c>
      <c r="J91" s="481">
        <v>343</v>
      </c>
      <c r="K91" s="481">
        <f>ROUND(E91*J91,2)</f>
        <v>686</v>
      </c>
      <c r="L91" s="481">
        <v>21</v>
      </c>
      <c r="M91" s="481">
        <f>G91*(1+L91/100)</f>
        <v>0</v>
      </c>
      <c r="N91" s="481">
        <v>0</v>
      </c>
      <c r="O91" s="481">
        <f>ROUND(E91*N91,2)</f>
        <v>0</v>
      </c>
      <c r="P91" s="481">
        <v>0</v>
      </c>
      <c r="Q91" s="481">
        <f>ROUND(E91*P91,2)</f>
        <v>0</v>
      </c>
      <c r="R91" s="481"/>
      <c r="S91" s="481" t="s">
        <v>1601</v>
      </c>
      <c r="T91" s="481" t="s">
        <v>1665</v>
      </c>
      <c r="U91" s="481">
        <v>0.64735</v>
      </c>
      <c r="V91" s="481">
        <f>ROUND(E91*U91,2)</f>
        <v>1.29</v>
      </c>
      <c r="W91" s="481"/>
      <c r="X91" s="481" t="s">
        <v>1673</v>
      </c>
      <c r="Y91" s="480"/>
      <c r="Z91" s="480"/>
      <c r="AA91" s="480"/>
      <c r="AB91" s="480"/>
      <c r="AC91" s="480"/>
      <c r="AD91" s="480"/>
      <c r="AE91" s="480"/>
      <c r="AF91" s="480"/>
      <c r="AG91" s="480" t="s">
        <v>1695</v>
      </c>
      <c r="AH91" s="480"/>
      <c r="AI91" s="480"/>
      <c r="AJ91" s="480"/>
      <c r="AK91" s="480"/>
      <c r="AL91" s="480"/>
      <c r="AM91" s="480"/>
      <c r="AN91" s="480"/>
      <c r="AO91" s="480"/>
      <c r="AP91" s="480"/>
      <c r="AQ91" s="480"/>
      <c r="AR91" s="480"/>
      <c r="AS91" s="480"/>
      <c r="AT91" s="480"/>
      <c r="AU91" s="480"/>
      <c r="AV91" s="480"/>
      <c r="AW91" s="480"/>
      <c r="AX91" s="480"/>
      <c r="AY91" s="480"/>
      <c r="AZ91" s="480"/>
      <c r="BA91" s="480"/>
      <c r="BB91" s="480"/>
      <c r="BC91" s="480"/>
      <c r="BD91" s="480"/>
      <c r="BE91" s="480"/>
      <c r="BF91" s="480"/>
      <c r="BG91" s="480"/>
      <c r="BH91" s="480"/>
    </row>
    <row r="92" spans="1:60" ht="12" outlineLevel="1">
      <c r="A92" s="495">
        <v>41</v>
      </c>
      <c r="B92" s="494" t="s">
        <v>1744</v>
      </c>
      <c r="C92" s="493" t="s">
        <v>1743</v>
      </c>
      <c r="D92" s="492" t="s">
        <v>1551</v>
      </c>
      <c r="E92" s="491">
        <v>22.237</v>
      </c>
      <c r="F92" s="490"/>
      <c r="G92" s="489">
        <f>ROUND(E92*F92,2)</f>
        <v>0</v>
      </c>
      <c r="H92" s="481">
        <v>0</v>
      </c>
      <c r="I92" s="481">
        <f>ROUND(E92*H92,2)</f>
        <v>0</v>
      </c>
      <c r="J92" s="481">
        <v>1.15</v>
      </c>
      <c r="K92" s="481">
        <f>ROUND(E92*J92,2)</f>
        <v>25.57</v>
      </c>
      <c r="L92" s="481">
        <v>21</v>
      </c>
      <c r="M92" s="481">
        <f>G92*(1+L92/100)</f>
        <v>0</v>
      </c>
      <c r="N92" s="481">
        <v>0</v>
      </c>
      <c r="O92" s="481">
        <f>ROUND(E92*N92,2)</f>
        <v>0</v>
      </c>
      <c r="P92" s="481">
        <v>0</v>
      </c>
      <c r="Q92" s="481">
        <f>ROUND(E92*P92,2)</f>
        <v>0</v>
      </c>
      <c r="R92" s="481"/>
      <c r="S92" s="481" t="s">
        <v>1665</v>
      </c>
      <c r="T92" s="481" t="s">
        <v>1665</v>
      </c>
      <c r="U92" s="481">
        <v>0</v>
      </c>
      <c r="V92" s="481">
        <f>ROUND(E92*U92,2)</f>
        <v>0</v>
      </c>
      <c r="W92" s="481"/>
      <c r="X92" s="481" t="s">
        <v>871</v>
      </c>
      <c r="Y92" s="480"/>
      <c r="Z92" s="480"/>
      <c r="AA92" s="480"/>
      <c r="AB92" s="480"/>
      <c r="AC92" s="480"/>
      <c r="AD92" s="480"/>
      <c r="AE92" s="480"/>
      <c r="AF92" s="480"/>
      <c r="AG92" s="480" t="s">
        <v>1682</v>
      </c>
      <c r="AH92" s="480"/>
      <c r="AI92" s="480"/>
      <c r="AJ92" s="480"/>
      <c r="AK92" s="480"/>
      <c r="AL92" s="480"/>
      <c r="AM92" s="480"/>
      <c r="AN92" s="480"/>
      <c r="AO92" s="480"/>
      <c r="AP92" s="480"/>
      <c r="AQ92" s="480"/>
      <c r="AR92" s="480"/>
      <c r="AS92" s="480"/>
      <c r="AT92" s="480"/>
      <c r="AU92" s="480"/>
      <c r="AV92" s="480"/>
      <c r="AW92" s="480"/>
      <c r="AX92" s="480"/>
      <c r="AY92" s="480"/>
      <c r="AZ92" s="480"/>
      <c r="BA92" s="480"/>
      <c r="BB92" s="480"/>
      <c r="BC92" s="480"/>
      <c r="BD92" s="480"/>
      <c r="BE92" s="480"/>
      <c r="BF92" s="480"/>
      <c r="BG92" s="480"/>
      <c r="BH92" s="480"/>
    </row>
    <row r="93" spans="1:33" ht="12">
      <c r="A93" s="506" t="s">
        <v>1624</v>
      </c>
      <c r="B93" s="505" t="s">
        <v>1544</v>
      </c>
      <c r="C93" s="504" t="s">
        <v>1543</v>
      </c>
      <c r="D93" s="503"/>
      <c r="E93" s="502"/>
      <c r="F93" s="501"/>
      <c r="G93" s="500">
        <f>SUMIF(AG94:AG120,"&lt;&gt;NOR",G94:G120)</f>
        <v>0</v>
      </c>
      <c r="H93" s="499"/>
      <c r="I93" s="499">
        <f>SUM(I94:I120)</f>
        <v>223054.83999999997</v>
      </c>
      <c r="J93" s="499"/>
      <c r="K93" s="499">
        <f>SUM(K94:K120)</f>
        <v>27800.54</v>
      </c>
      <c r="L93" s="499"/>
      <c r="M93" s="499">
        <f>SUM(M94:M120)</f>
        <v>0</v>
      </c>
      <c r="N93" s="499"/>
      <c r="O93" s="499">
        <f>SUM(O94:O120)</f>
        <v>0.45000000000000007</v>
      </c>
      <c r="P93" s="499"/>
      <c r="Q93" s="499">
        <f>SUM(Q94:Q120)</f>
        <v>0</v>
      </c>
      <c r="R93" s="499"/>
      <c r="S93" s="499"/>
      <c r="T93" s="499"/>
      <c r="U93" s="499"/>
      <c r="V93" s="499">
        <f>SUM(V94:V120)</f>
        <v>60.4</v>
      </c>
      <c r="W93" s="499"/>
      <c r="X93" s="499"/>
      <c r="AG93" s="344" t="s">
        <v>1623</v>
      </c>
    </row>
    <row r="94" spans="1:60" ht="22.5" outlineLevel="1">
      <c r="A94" s="495">
        <v>42</v>
      </c>
      <c r="B94" s="494" t="s">
        <v>1742</v>
      </c>
      <c r="C94" s="493" t="s">
        <v>1741</v>
      </c>
      <c r="D94" s="492" t="s">
        <v>444</v>
      </c>
      <c r="E94" s="491">
        <v>45.2</v>
      </c>
      <c r="F94" s="490"/>
      <c r="G94" s="489">
        <f>ROUND(E94*F94,2)</f>
        <v>0</v>
      </c>
      <c r="H94" s="481">
        <v>240.4</v>
      </c>
      <c r="I94" s="481">
        <f>ROUND(E94*H94,2)</f>
        <v>10866.08</v>
      </c>
      <c r="J94" s="481">
        <v>503.6</v>
      </c>
      <c r="K94" s="481">
        <f>ROUND(E94*J94,2)</f>
        <v>22762.72</v>
      </c>
      <c r="L94" s="481">
        <v>21</v>
      </c>
      <c r="M94" s="481">
        <f>G94*(1+L94/100)</f>
        <v>0</v>
      </c>
      <c r="N94" s="481">
        <v>0.00061</v>
      </c>
      <c r="O94" s="481">
        <f>ROUND(E94*N94,2)</f>
        <v>0.03</v>
      </c>
      <c r="P94" s="481">
        <v>0</v>
      </c>
      <c r="Q94" s="481">
        <f>ROUND(E94*P94,2)</f>
        <v>0</v>
      </c>
      <c r="R94" s="481"/>
      <c r="S94" s="481" t="s">
        <v>1665</v>
      </c>
      <c r="T94" s="481" t="s">
        <v>1665</v>
      </c>
      <c r="U94" s="481">
        <v>0.956</v>
      </c>
      <c r="V94" s="481">
        <f>ROUND(E94*U94,2)</f>
        <v>43.21</v>
      </c>
      <c r="W94" s="481"/>
      <c r="X94" s="481" t="s">
        <v>1673</v>
      </c>
      <c r="Y94" s="480"/>
      <c r="Z94" s="480"/>
      <c r="AA94" s="480"/>
      <c r="AB94" s="480"/>
      <c r="AC94" s="480"/>
      <c r="AD94" s="480"/>
      <c r="AE94" s="480"/>
      <c r="AF94" s="480"/>
      <c r="AG94" s="480" t="s">
        <v>1695</v>
      </c>
      <c r="AH94" s="480"/>
      <c r="AI94" s="480"/>
      <c r="AJ94" s="480"/>
      <c r="AK94" s="480"/>
      <c r="AL94" s="480"/>
      <c r="AM94" s="480"/>
      <c r="AN94" s="480"/>
      <c r="AO94" s="480"/>
      <c r="AP94" s="480"/>
      <c r="AQ94" s="480"/>
      <c r="AR94" s="480"/>
      <c r="AS94" s="480"/>
      <c r="AT94" s="480"/>
      <c r="AU94" s="480"/>
      <c r="AV94" s="480"/>
      <c r="AW94" s="480"/>
      <c r="AX94" s="480"/>
      <c r="AY94" s="480"/>
      <c r="AZ94" s="480"/>
      <c r="BA94" s="480"/>
      <c r="BB94" s="480"/>
      <c r="BC94" s="480"/>
      <c r="BD94" s="480"/>
      <c r="BE94" s="480"/>
      <c r="BF94" s="480"/>
      <c r="BG94" s="480"/>
      <c r="BH94" s="480"/>
    </row>
    <row r="95" spans="1:60" ht="12" outlineLevel="1">
      <c r="A95" s="495">
        <v>43</v>
      </c>
      <c r="B95" s="494" t="s">
        <v>1740</v>
      </c>
      <c r="C95" s="493" t="s">
        <v>1739</v>
      </c>
      <c r="D95" s="492" t="s">
        <v>221</v>
      </c>
      <c r="E95" s="491">
        <v>18</v>
      </c>
      <c r="F95" s="490"/>
      <c r="G95" s="489">
        <f>ROUND(E95*F95,2)</f>
        <v>0</v>
      </c>
      <c r="H95" s="481">
        <v>639.77</v>
      </c>
      <c r="I95" s="481">
        <f>ROUND(E95*H95,2)</f>
        <v>11515.86</v>
      </c>
      <c r="J95" s="481">
        <v>210.23</v>
      </c>
      <c r="K95" s="481">
        <f>ROUND(E95*J95,2)</f>
        <v>3784.14</v>
      </c>
      <c r="L95" s="481">
        <v>21</v>
      </c>
      <c r="M95" s="481">
        <f>G95*(1+L95/100)</f>
        <v>0</v>
      </c>
      <c r="N95" s="481">
        <v>0.00197</v>
      </c>
      <c r="O95" s="481">
        <f>ROUND(E95*N95,2)</f>
        <v>0.04</v>
      </c>
      <c r="P95" s="481">
        <v>0</v>
      </c>
      <c r="Q95" s="481">
        <f>ROUND(E95*P95,2)</f>
        <v>0</v>
      </c>
      <c r="R95" s="481"/>
      <c r="S95" s="481" t="s">
        <v>1665</v>
      </c>
      <c r="T95" s="481" t="s">
        <v>1600</v>
      </c>
      <c r="U95" s="481">
        <v>0.82</v>
      </c>
      <c r="V95" s="481">
        <f>ROUND(E95*U95,2)</f>
        <v>14.76</v>
      </c>
      <c r="W95" s="481"/>
      <c r="X95" s="481" t="s">
        <v>1673</v>
      </c>
      <c r="Y95" s="480"/>
      <c r="Z95" s="480"/>
      <c r="AA95" s="480"/>
      <c r="AB95" s="480"/>
      <c r="AC95" s="480"/>
      <c r="AD95" s="480"/>
      <c r="AE95" s="480"/>
      <c r="AF95" s="480"/>
      <c r="AG95" s="480" t="s">
        <v>1695</v>
      </c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480"/>
      <c r="BC95" s="480"/>
      <c r="BD95" s="480"/>
      <c r="BE95" s="480"/>
      <c r="BF95" s="480"/>
      <c r="BG95" s="480"/>
      <c r="BH95" s="480"/>
    </row>
    <row r="96" spans="1:60" ht="12" outlineLevel="1">
      <c r="A96" s="495">
        <v>44</v>
      </c>
      <c r="B96" s="494" t="s">
        <v>1738</v>
      </c>
      <c r="C96" s="493" t="s">
        <v>1737</v>
      </c>
      <c r="D96" s="492" t="s">
        <v>221</v>
      </c>
      <c r="E96" s="491">
        <v>2</v>
      </c>
      <c r="F96" s="490"/>
      <c r="G96" s="489">
        <f>ROUND(E96*F96,2)</f>
        <v>0</v>
      </c>
      <c r="H96" s="481">
        <v>0</v>
      </c>
      <c r="I96" s="481">
        <f>ROUND(E96*H96,2)</f>
        <v>0</v>
      </c>
      <c r="J96" s="481">
        <v>309.5</v>
      </c>
      <c r="K96" s="481">
        <f>ROUND(E96*J96,2)</f>
        <v>619</v>
      </c>
      <c r="L96" s="481">
        <v>21</v>
      </c>
      <c r="M96" s="481">
        <f>G96*(1+L96/100)</f>
        <v>0</v>
      </c>
      <c r="N96" s="481">
        <v>0.00208</v>
      </c>
      <c r="O96" s="481">
        <f>ROUND(E96*N96,2)</f>
        <v>0</v>
      </c>
      <c r="P96" s="481">
        <v>0</v>
      </c>
      <c r="Q96" s="481">
        <f>ROUND(E96*P96,2)</f>
        <v>0</v>
      </c>
      <c r="R96" s="481"/>
      <c r="S96" s="481" t="s">
        <v>1601</v>
      </c>
      <c r="T96" s="481" t="s">
        <v>1665</v>
      </c>
      <c r="U96" s="481">
        <v>0.402</v>
      </c>
      <c r="V96" s="481">
        <f>ROUND(E96*U96,2)</f>
        <v>0.8</v>
      </c>
      <c r="W96" s="481"/>
      <c r="X96" s="481" t="s">
        <v>1673</v>
      </c>
      <c r="Y96" s="480"/>
      <c r="Z96" s="480"/>
      <c r="AA96" s="480"/>
      <c r="AB96" s="480"/>
      <c r="AC96" s="480"/>
      <c r="AD96" s="480"/>
      <c r="AE96" s="480"/>
      <c r="AF96" s="480"/>
      <c r="AG96" s="480" t="s">
        <v>1695</v>
      </c>
      <c r="AH96" s="480"/>
      <c r="AI96" s="480"/>
      <c r="AJ96" s="480"/>
      <c r="AK96" s="480"/>
      <c r="AL96" s="480"/>
      <c r="AM96" s="480"/>
      <c r="AN96" s="480"/>
      <c r="AO96" s="480"/>
      <c r="AP96" s="480"/>
      <c r="AQ96" s="480"/>
      <c r="AR96" s="480"/>
      <c r="AS96" s="480"/>
      <c r="AT96" s="480"/>
      <c r="AU96" s="480"/>
      <c r="AV96" s="480"/>
      <c r="AW96" s="480"/>
      <c r="AX96" s="480"/>
      <c r="AY96" s="480"/>
      <c r="AZ96" s="480"/>
      <c r="BA96" s="480"/>
      <c r="BB96" s="480"/>
      <c r="BC96" s="480"/>
      <c r="BD96" s="480"/>
      <c r="BE96" s="480"/>
      <c r="BF96" s="480"/>
      <c r="BG96" s="480"/>
      <c r="BH96" s="480"/>
    </row>
    <row r="97" spans="1:60" ht="12" outlineLevel="1">
      <c r="A97" s="495">
        <v>45</v>
      </c>
      <c r="B97" s="494" t="s">
        <v>1736</v>
      </c>
      <c r="C97" s="493" t="s">
        <v>1735</v>
      </c>
      <c r="D97" s="492" t="s">
        <v>444</v>
      </c>
      <c r="E97" s="491">
        <v>80</v>
      </c>
      <c r="F97" s="490"/>
      <c r="G97" s="489">
        <f>ROUND(E97*F97,2)</f>
        <v>0</v>
      </c>
      <c r="H97" s="481">
        <v>6.8</v>
      </c>
      <c r="I97" s="481">
        <f>ROUND(E97*H97,2)</f>
        <v>544</v>
      </c>
      <c r="J97" s="481">
        <v>0</v>
      </c>
      <c r="K97" s="481">
        <f>ROUND(E97*J97,2)</f>
        <v>0</v>
      </c>
      <c r="L97" s="481">
        <v>21</v>
      </c>
      <c r="M97" s="481">
        <f>G97*(1+L97/100)</f>
        <v>0</v>
      </c>
      <c r="N97" s="481">
        <v>0</v>
      </c>
      <c r="O97" s="481">
        <f>ROUND(E97*N97,2)</f>
        <v>0</v>
      </c>
      <c r="P97" s="481">
        <v>0</v>
      </c>
      <c r="Q97" s="481">
        <f>ROUND(E97*P97,2)</f>
        <v>0</v>
      </c>
      <c r="R97" s="481" t="s">
        <v>1734</v>
      </c>
      <c r="S97" s="481" t="s">
        <v>1665</v>
      </c>
      <c r="T97" s="481" t="s">
        <v>1665</v>
      </c>
      <c r="U97" s="481">
        <v>0</v>
      </c>
      <c r="V97" s="481">
        <f>ROUND(E97*U97,2)</f>
        <v>0</v>
      </c>
      <c r="W97" s="481"/>
      <c r="X97" s="481" t="s">
        <v>1689</v>
      </c>
      <c r="Y97" s="480"/>
      <c r="Z97" s="480"/>
      <c r="AA97" s="480"/>
      <c r="AB97" s="480"/>
      <c r="AC97" s="480"/>
      <c r="AD97" s="480"/>
      <c r="AE97" s="480"/>
      <c r="AF97" s="480"/>
      <c r="AG97" s="480" t="s">
        <v>1688</v>
      </c>
      <c r="AH97" s="480"/>
      <c r="AI97" s="480"/>
      <c r="AJ97" s="480"/>
      <c r="AK97" s="480"/>
      <c r="AL97" s="480"/>
      <c r="AM97" s="480"/>
      <c r="AN97" s="480"/>
      <c r="AO97" s="480"/>
      <c r="AP97" s="480"/>
      <c r="AQ97" s="480"/>
      <c r="AR97" s="480"/>
      <c r="AS97" s="480"/>
      <c r="AT97" s="480"/>
      <c r="AU97" s="480"/>
      <c r="AV97" s="480"/>
      <c r="AW97" s="480"/>
      <c r="AX97" s="480"/>
      <c r="AY97" s="480"/>
      <c r="AZ97" s="480"/>
      <c r="BA97" s="480"/>
      <c r="BB97" s="480"/>
      <c r="BC97" s="480"/>
      <c r="BD97" s="480"/>
      <c r="BE97" s="480"/>
      <c r="BF97" s="480"/>
      <c r="BG97" s="480"/>
      <c r="BH97" s="480"/>
    </row>
    <row r="98" spans="1:60" ht="12" outlineLevel="1">
      <c r="A98" s="488">
        <v>46</v>
      </c>
      <c r="B98" s="487" t="s">
        <v>1733</v>
      </c>
      <c r="C98" s="486" t="s">
        <v>1732</v>
      </c>
      <c r="D98" s="485" t="s">
        <v>444</v>
      </c>
      <c r="E98" s="484">
        <v>48</v>
      </c>
      <c r="F98" s="483"/>
      <c r="G98" s="482">
        <f>ROUND(E98*F98,2)</f>
        <v>0</v>
      </c>
      <c r="H98" s="481">
        <v>1688</v>
      </c>
      <c r="I98" s="481">
        <f>ROUND(E98*H98,2)</f>
        <v>81024</v>
      </c>
      <c r="J98" s="481">
        <v>0</v>
      </c>
      <c r="K98" s="481">
        <f>ROUND(E98*J98,2)</f>
        <v>0</v>
      </c>
      <c r="L98" s="481">
        <v>21</v>
      </c>
      <c r="M98" s="481">
        <f>G98*(1+L98/100)</f>
        <v>0</v>
      </c>
      <c r="N98" s="481">
        <v>0.00399</v>
      </c>
      <c r="O98" s="481">
        <f>ROUND(E98*N98,2)</f>
        <v>0.19</v>
      </c>
      <c r="P98" s="481">
        <v>0</v>
      </c>
      <c r="Q98" s="481">
        <f>ROUND(E98*P98,2)</f>
        <v>0</v>
      </c>
      <c r="R98" s="481"/>
      <c r="S98" s="481" t="s">
        <v>1601</v>
      </c>
      <c r="T98" s="481" t="s">
        <v>1600</v>
      </c>
      <c r="U98" s="481">
        <v>0</v>
      </c>
      <c r="V98" s="481">
        <f>ROUND(E98*U98,2)</f>
        <v>0</v>
      </c>
      <c r="W98" s="481"/>
      <c r="X98" s="481" t="s">
        <v>1689</v>
      </c>
      <c r="Y98" s="480"/>
      <c r="Z98" s="480"/>
      <c r="AA98" s="480"/>
      <c r="AB98" s="480"/>
      <c r="AC98" s="480"/>
      <c r="AD98" s="480"/>
      <c r="AE98" s="480"/>
      <c r="AF98" s="480"/>
      <c r="AG98" s="480" t="s">
        <v>1688</v>
      </c>
      <c r="AH98" s="480"/>
      <c r="AI98" s="480"/>
      <c r="AJ98" s="480"/>
      <c r="AK98" s="480"/>
      <c r="AL98" s="480"/>
      <c r="AM98" s="480"/>
      <c r="AN98" s="480"/>
      <c r="AO98" s="480"/>
      <c r="AP98" s="480"/>
      <c r="AQ98" s="480"/>
      <c r="AR98" s="480"/>
      <c r="AS98" s="480"/>
      <c r="AT98" s="480"/>
      <c r="AU98" s="480"/>
      <c r="AV98" s="480"/>
      <c r="AW98" s="480"/>
      <c r="AX98" s="480"/>
      <c r="AY98" s="480"/>
      <c r="AZ98" s="480"/>
      <c r="BA98" s="480"/>
      <c r="BB98" s="480"/>
      <c r="BC98" s="480"/>
      <c r="BD98" s="480"/>
      <c r="BE98" s="480"/>
      <c r="BF98" s="480"/>
      <c r="BG98" s="480"/>
      <c r="BH98" s="480"/>
    </row>
    <row r="99" spans="1:60" ht="12" outlineLevel="1">
      <c r="A99" s="497"/>
      <c r="B99" s="496"/>
      <c r="C99" s="520" t="s">
        <v>1731</v>
      </c>
      <c r="D99" s="519"/>
      <c r="E99" s="518"/>
      <c r="F99" s="481"/>
      <c r="G99" s="481"/>
      <c r="H99" s="481"/>
      <c r="I99" s="481"/>
      <c r="J99" s="481"/>
      <c r="K99" s="481"/>
      <c r="L99" s="481"/>
      <c r="M99" s="481"/>
      <c r="N99" s="481"/>
      <c r="O99" s="481"/>
      <c r="P99" s="481"/>
      <c r="Q99" s="481"/>
      <c r="R99" s="481"/>
      <c r="S99" s="481"/>
      <c r="T99" s="481"/>
      <c r="U99" s="481"/>
      <c r="V99" s="481"/>
      <c r="W99" s="481"/>
      <c r="X99" s="481"/>
      <c r="Y99" s="480"/>
      <c r="Z99" s="480"/>
      <c r="AA99" s="480"/>
      <c r="AB99" s="480"/>
      <c r="AC99" s="480"/>
      <c r="AD99" s="480"/>
      <c r="AE99" s="480"/>
      <c r="AF99" s="480"/>
      <c r="AG99" s="480" t="s">
        <v>174</v>
      </c>
      <c r="AH99" s="480">
        <v>0</v>
      </c>
      <c r="AI99" s="480"/>
      <c r="AJ99" s="480"/>
      <c r="AK99" s="480"/>
      <c r="AL99" s="480"/>
      <c r="AM99" s="480"/>
      <c r="AN99" s="480"/>
      <c r="AO99" s="480"/>
      <c r="AP99" s="480"/>
      <c r="AQ99" s="480"/>
      <c r="AR99" s="480"/>
      <c r="AS99" s="480"/>
      <c r="AT99" s="480"/>
      <c r="AU99" s="480"/>
      <c r="AV99" s="480"/>
      <c r="AW99" s="480"/>
      <c r="AX99" s="480"/>
      <c r="AY99" s="480"/>
      <c r="AZ99" s="480"/>
      <c r="BA99" s="480"/>
      <c r="BB99" s="480"/>
      <c r="BC99" s="480"/>
      <c r="BD99" s="480"/>
      <c r="BE99" s="480"/>
      <c r="BF99" s="480"/>
      <c r="BG99" s="480"/>
      <c r="BH99" s="480"/>
    </row>
    <row r="100" spans="1:60" ht="12" outlineLevel="1">
      <c r="A100" s="497"/>
      <c r="B100" s="496"/>
      <c r="C100" s="520" t="s">
        <v>1730</v>
      </c>
      <c r="D100" s="519"/>
      <c r="E100" s="518"/>
      <c r="F100" s="481"/>
      <c r="G100" s="481"/>
      <c r="H100" s="481"/>
      <c r="I100" s="481"/>
      <c r="J100" s="481"/>
      <c r="K100" s="481"/>
      <c r="L100" s="481"/>
      <c r="M100" s="481"/>
      <c r="N100" s="481"/>
      <c r="O100" s="481"/>
      <c r="P100" s="481"/>
      <c r="Q100" s="481"/>
      <c r="R100" s="481"/>
      <c r="S100" s="481"/>
      <c r="T100" s="481"/>
      <c r="U100" s="481"/>
      <c r="V100" s="481"/>
      <c r="W100" s="481"/>
      <c r="X100" s="481"/>
      <c r="Y100" s="480"/>
      <c r="Z100" s="480"/>
      <c r="AA100" s="480"/>
      <c r="AB100" s="480"/>
      <c r="AC100" s="480"/>
      <c r="AD100" s="480"/>
      <c r="AE100" s="480"/>
      <c r="AF100" s="480"/>
      <c r="AG100" s="480" t="s">
        <v>174</v>
      </c>
      <c r="AH100" s="480">
        <v>0</v>
      </c>
      <c r="AI100" s="480"/>
      <c r="AJ100" s="480"/>
      <c r="AK100" s="480"/>
      <c r="AL100" s="480"/>
      <c r="AM100" s="480"/>
      <c r="AN100" s="480"/>
      <c r="AO100" s="480"/>
      <c r="AP100" s="480"/>
      <c r="AQ100" s="480"/>
      <c r="AR100" s="480"/>
      <c r="AS100" s="480"/>
      <c r="AT100" s="480"/>
      <c r="AU100" s="480"/>
      <c r="AV100" s="480"/>
      <c r="AW100" s="480"/>
      <c r="AX100" s="480"/>
      <c r="AY100" s="480"/>
      <c r="AZ100" s="480"/>
      <c r="BA100" s="480"/>
      <c r="BB100" s="480"/>
      <c r="BC100" s="480"/>
      <c r="BD100" s="480"/>
      <c r="BE100" s="480"/>
      <c r="BF100" s="480"/>
      <c r="BG100" s="480"/>
      <c r="BH100" s="480"/>
    </row>
    <row r="101" spans="1:60" ht="12" outlineLevel="1">
      <c r="A101" s="497"/>
      <c r="B101" s="496"/>
      <c r="C101" s="520" t="s">
        <v>1729</v>
      </c>
      <c r="D101" s="519"/>
      <c r="E101" s="518"/>
      <c r="F101" s="481"/>
      <c r="G101" s="481"/>
      <c r="H101" s="481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1"/>
      <c r="U101" s="481"/>
      <c r="V101" s="481"/>
      <c r="W101" s="481"/>
      <c r="X101" s="481"/>
      <c r="Y101" s="480"/>
      <c r="Z101" s="480"/>
      <c r="AA101" s="480"/>
      <c r="AB101" s="480"/>
      <c r="AC101" s="480"/>
      <c r="AD101" s="480"/>
      <c r="AE101" s="480"/>
      <c r="AF101" s="480"/>
      <c r="AG101" s="480" t="s">
        <v>174</v>
      </c>
      <c r="AH101" s="480">
        <v>0</v>
      </c>
      <c r="AI101" s="480"/>
      <c r="AJ101" s="480"/>
      <c r="AK101" s="480"/>
      <c r="AL101" s="480"/>
      <c r="AM101" s="480"/>
      <c r="AN101" s="480"/>
      <c r="AO101" s="480"/>
      <c r="AP101" s="480"/>
      <c r="AQ101" s="480"/>
      <c r="AR101" s="480"/>
      <c r="AS101" s="480"/>
      <c r="AT101" s="480"/>
      <c r="AU101" s="480"/>
      <c r="AV101" s="480"/>
      <c r="AW101" s="480"/>
      <c r="AX101" s="480"/>
      <c r="AY101" s="480"/>
      <c r="AZ101" s="480"/>
      <c r="BA101" s="480"/>
      <c r="BB101" s="480"/>
      <c r="BC101" s="480"/>
      <c r="BD101" s="480"/>
      <c r="BE101" s="480"/>
      <c r="BF101" s="480"/>
      <c r="BG101" s="480"/>
      <c r="BH101" s="480"/>
    </row>
    <row r="102" spans="1:60" ht="12" outlineLevel="1">
      <c r="A102" s="497"/>
      <c r="B102" s="496"/>
      <c r="C102" s="520" t="s">
        <v>1728</v>
      </c>
      <c r="D102" s="519"/>
      <c r="E102" s="518">
        <v>48</v>
      </c>
      <c r="F102" s="481"/>
      <c r="G102" s="481"/>
      <c r="H102" s="481"/>
      <c r="I102" s="481"/>
      <c r="J102" s="481"/>
      <c r="K102" s="481"/>
      <c r="L102" s="481"/>
      <c r="M102" s="481"/>
      <c r="N102" s="481"/>
      <c r="O102" s="481"/>
      <c r="P102" s="481"/>
      <c r="Q102" s="481"/>
      <c r="R102" s="481"/>
      <c r="S102" s="481"/>
      <c r="T102" s="481"/>
      <c r="U102" s="481"/>
      <c r="V102" s="481"/>
      <c r="W102" s="481"/>
      <c r="X102" s="481"/>
      <c r="Y102" s="480"/>
      <c r="Z102" s="480"/>
      <c r="AA102" s="480"/>
      <c r="AB102" s="480"/>
      <c r="AC102" s="480"/>
      <c r="AD102" s="480"/>
      <c r="AE102" s="480"/>
      <c r="AF102" s="480"/>
      <c r="AG102" s="480" t="s">
        <v>174</v>
      </c>
      <c r="AH102" s="480">
        <v>0</v>
      </c>
      <c r="AI102" s="480"/>
      <c r="AJ102" s="480"/>
      <c r="AK102" s="480"/>
      <c r="AL102" s="480"/>
      <c r="AM102" s="480"/>
      <c r="AN102" s="480"/>
      <c r="AO102" s="480"/>
      <c r="AP102" s="480"/>
      <c r="AQ102" s="480"/>
      <c r="AR102" s="480"/>
      <c r="AS102" s="480"/>
      <c r="AT102" s="480"/>
      <c r="AU102" s="480"/>
      <c r="AV102" s="480"/>
      <c r="AW102" s="480"/>
      <c r="AX102" s="480"/>
      <c r="AY102" s="480"/>
      <c r="AZ102" s="480"/>
      <c r="BA102" s="480"/>
      <c r="BB102" s="480"/>
      <c r="BC102" s="480"/>
      <c r="BD102" s="480"/>
      <c r="BE102" s="480"/>
      <c r="BF102" s="480"/>
      <c r="BG102" s="480"/>
      <c r="BH102" s="480"/>
    </row>
    <row r="103" spans="1:60" ht="12" outlineLevel="1">
      <c r="A103" s="488">
        <v>47</v>
      </c>
      <c r="B103" s="487" t="s">
        <v>1727</v>
      </c>
      <c r="C103" s="486" t="s">
        <v>1726</v>
      </c>
      <c r="D103" s="485" t="s">
        <v>1711</v>
      </c>
      <c r="E103" s="484">
        <v>124</v>
      </c>
      <c r="F103" s="483"/>
      <c r="G103" s="482">
        <f>ROUND(E103*F103,2)</f>
        <v>0</v>
      </c>
      <c r="H103" s="481">
        <v>62</v>
      </c>
      <c r="I103" s="481">
        <f>ROUND(E103*H103,2)</f>
        <v>7688</v>
      </c>
      <c r="J103" s="481">
        <v>0</v>
      </c>
      <c r="K103" s="481">
        <f>ROUND(E103*J103,2)</f>
        <v>0</v>
      </c>
      <c r="L103" s="481">
        <v>21</v>
      </c>
      <c r="M103" s="481">
        <f>G103*(1+L103/100)</f>
        <v>0</v>
      </c>
      <c r="N103" s="481">
        <v>0.00015</v>
      </c>
      <c r="O103" s="481">
        <f>ROUND(E103*N103,2)</f>
        <v>0.02</v>
      </c>
      <c r="P103" s="481">
        <v>0</v>
      </c>
      <c r="Q103" s="481">
        <f>ROUND(E103*P103,2)</f>
        <v>0</v>
      </c>
      <c r="R103" s="481"/>
      <c r="S103" s="481" t="s">
        <v>1601</v>
      </c>
      <c r="T103" s="481" t="s">
        <v>1600</v>
      </c>
      <c r="U103" s="481">
        <v>0</v>
      </c>
      <c r="V103" s="481">
        <f>ROUND(E103*U103,2)</f>
        <v>0</v>
      </c>
      <c r="W103" s="481"/>
      <c r="X103" s="481" t="s">
        <v>1689</v>
      </c>
      <c r="Y103" s="480"/>
      <c r="Z103" s="480"/>
      <c r="AA103" s="480"/>
      <c r="AB103" s="480"/>
      <c r="AC103" s="480"/>
      <c r="AD103" s="480"/>
      <c r="AE103" s="480"/>
      <c r="AF103" s="480"/>
      <c r="AG103" s="480" t="s">
        <v>1688</v>
      </c>
      <c r="AH103" s="480"/>
      <c r="AI103" s="480"/>
      <c r="AJ103" s="480"/>
      <c r="AK103" s="480"/>
      <c r="AL103" s="480"/>
      <c r="AM103" s="480"/>
      <c r="AN103" s="480"/>
      <c r="AO103" s="480"/>
      <c r="AP103" s="480"/>
      <c r="AQ103" s="480"/>
      <c r="AR103" s="480"/>
      <c r="AS103" s="480"/>
      <c r="AT103" s="480"/>
      <c r="AU103" s="480"/>
      <c r="AV103" s="480"/>
      <c r="AW103" s="480"/>
      <c r="AX103" s="480"/>
      <c r="AY103" s="480"/>
      <c r="AZ103" s="480"/>
      <c r="BA103" s="480"/>
      <c r="BB103" s="480"/>
      <c r="BC103" s="480"/>
      <c r="BD103" s="480"/>
      <c r="BE103" s="480"/>
      <c r="BF103" s="480"/>
      <c r="BG103" s="480"/>
      <c r="BH103" s="480"/>
    </row>
    <row r="104" spans="1:60" ht="12" outlineLevel="1">
      <c r="A104" s="497"/>
      <c r="B104" s="496"/>
      <c r="C104" s="520" t="s">
        <v>1725</v>
      </c>
      <c r="D104" s="519"/>
      <c r="E104" s="518"/>
      <c r="F104" s="481"/>
      <c r="G104" s="481"/>
      <c r="H104" s="481"/>
      <c r="I104" s="481"/>
      <c r="J104" s="481"/>
      <c r="K104" s="481"/>
      <c r="L104" s="481"/>
      <c r="M104" s="481"/>
      <c r="N104" s="481"/>
      <c r="O104" s="481"/>
      <c r="P104" s="481"/>
      <c r="Q104" s="481"/>
      <c r="R104" s="481"/>
      <c r="S104" s="481"/>
      <c r="T104" s="481"/>
      <c r="U104" s="481"/>
      <c r="V104" s="481"/>
      <c r="W104" s="481"/>
      <c r="X104" s="481"/>
      <c r="Y104" s="480"/>
      <c r="Z104" s="480"/>
      <c r="AA104" s="480"/>
      <c r="AB104" s="480"/>
      <c r="AC104" s="480"/>
      <c r="AD104" s="480"/>
      <c r="AE104" s="480"/>
      <c r="AF104" s="480"/>
      <c r="AG104" s="480" t="s">
        <v>174</v>
      </c>
      <c r="AH104" s="480">
        <v>0</v>
      </c>
      <c r="AI104" s="480"/>
      <c r="AJ104" s="480"/>
      <c r="AK104" s="480"/>
      <c r="AL104" s="480"/>
      <c r="AM104" s="480"/>
      <c r="AN104" s="480"/>
      <c r="AO104" s="480"/>
      <c r="AP104" s="480"/>
      <c r="AQ104" s="480"/>
      <c r="AR104" s="480"/>
      <c r="AS104" s="480"/>
      <c r="AT104" s="480"/>
      <c r="AU104" s="480"/>
      <c r="AV104" s="480"/>
      <c r="AW104" s="480"/>
      <c r="AX104" s="480"/>
      <c r="AY104" s="480"/>
      <c r="AZ104" s="480"/>
      <c r="BA104" s="480"/>
      <c r="BB104" s="480"/>
      <c r="BC104" s="480"/>
      <c r="BD104" s="480"/>
      <c r="BE104" s="480"/>
      <c r="BF104" s="480"/>
      <c r="BG104" s="480"/>
      <c r="BH104" s="480"/>
    </row>
    <row r="105" spans="1:60" ht="12" outlineLevel="1">
      <c r="A105" s="497"/>
      <c r="B105" s="496"/>
      <c r="C105" s="520" t="s">
        <v>1724</v>
      </c>
      <c r="D105" s="519"/>
      <c r="E105" s="518">
        <v>124</v>
      </c>
      <c r="F105" s="481"/>
      <c r="G105" s="481"/>
      <c r="H105" s="481"/>
      <c r="I105" s="481"/>
      <c r="J105" s="481"/>
      <c r="K105" s="481"/>
      <c r="L105" s="481"/>
      <c r="M105" s="481"/>
      <c r="N105" s="481"/>
      <c r="O105" s="481"/>
      <c r="P105" s="481"/>
      <c r="Q105" s="481"/>
      <c r="R105" s="481"/>
      <c r="S105" s="481"/>
      <c r="T105" s="481"/>
      <c r="U105" s="481"/>
      <c r="V105" s="481"/>
      <c r="W105" s="481"/>
      <c r="X105" s="481"/>
      <c r="Y105" s="480"/>
      <c r="Z105" s="480"/>
      <c r="AA105" s="480"/>
      <c r="AB105" s="480"/>
      <c r="AC105" s="480"/>
      <c r="AD105" s="480"/>
      <c r="AE105" s="480"/>
      <c r="AF105" s="480"/>
      <c r="AG105" s="480" t="s">
        <v>174</v>
      </c>
      <c r="AH105" s="480">
        <v>0</v>
      </c>
      <c r="AI105" s="480"/>
      <c r="AJ105" s="480"/>
      <c r="AK105" s="480"/>
      <c r="AL105" s="480"/>
      <c r="AM105" s="480"/>
      <c r="AN105" s="480"/>
      <c r="AO105" s="480"/>
      <c r="AP105" s="480"/>
      <c r="AQ105" s="480"/>
      <c r="AR105" s="480"/>
      <c r="AS105" s="480"/>
      <c r="AT105" s="480"/>
      <c r="AU105" s="480"/>
      <c r="AV105" s="480"/>
      <c r="AW105" s="480"/>
      <c r="AX105" s="480"/>
      <c r="AY105" s="480"/>
      <c r="AZ105" s="480"/>
      <c r="BA105" s="480"/>
      <c r="BB105" s="480"/>
      <c r="BC105" s="480"/>
      <c r="BD105" s="480"/>
      <c r="BE105" s="480"/>
      <c r="BF105" s="480"/>
      <c r="BG105" s="480"/>
      <c r="BH105" s="480"/>
    </row>
    <row r="106" spans="1:60" ht="12" outlineLevel="1">
      <c r="A106" s="488">
        <v>48</v>
      </c>
      <c r="B106" s="487" t="s">
        <v>1723</v>
      </c>
      <c r="C106" s="486" t="s">
        <v>1722</v>
      </c>
      <c r="D106" s="485" t="s">
        <v>1714</v>
      </c>
      <c r="E106" s="484">
        <v>16</v>
      </c>
      <c r="F106" s="483"/>
      <c r="G106" s="482">
        <f>ROUND(E106*F106,2)</f>
        <v>0</v>
      </c>
      <c r="H106" s="481">
        <v>1377</v>
      </c>
      <c r="I106" s="481">
        <f>ROUND(E106*H106,2)</f>
        <v>22032</v>
      </c>
      <c r="J106" s="481">
        <v>0</v>
      </c>
      <c r="K106" s="481">
        <f>ROUND(E106*J106,2)</f>
        <v>0</v>
      </c>
      <c r="L106" s="481">
        <v>21</v>
      </c>
      <c r="M106" s="481">
        <f>G106*(1+L106/100)</f>
        <v>0</v>
      </c>
      <c r="N106" s="481">
        <v>0.009</v>
      </c>
      <c r="O106" s="481">
        <f>ROUND(E106*N106,2)</f>
        <v>0.14</v>
      </c>
      <c r="P106" s="481">
        <v>0</v>
      </c>
      <c r="Q106" s="481">
        <f>ROUND(E106*P106,2)</f>
        <v>0</v>
      </c>
      <c r="R106" s="481"/>
      <c r="S106" s="481" t="s">
        <v>1601</v>
      </c>
      <c r="T106" s="481" t="s">
        <v>1600</v>
      </c>
      <c r="U106" s="481">
        <v>0</v>
      </c>
      <c r="V106" s="481">
        <f>ROUND(E106*U106,2)</f>
        <v>0</v>
      </c>
      <c r="W106" s="481"/>
      <c r="X106" s="481" t="s">
        <v>1689</v>
      </c>
      <c r="Y106" s="480"/>
      <c r="Z106" s="480"/>
      <c r="AA106" s="480"/>
      <c r="AB106" s="480"/>
      <c r="AC106" s="480"/>
      <c r="AD106" s="480"/>
      <c r="AE106" s="480"/>
      <c r="AF106" s="480"/>
      <c r="AG106" s="480" t="s">
        <v>1688</v>
      </c>
      <c r="AH106" s="480"/>
      <c r="AI106" s="480"/>
      <c r="AJ106" s="480"/>
      <c r="AK106" s="480"/>
      <c r="AL106" s="480"/>
      <c r="AM106" s="480"/>
      <c r="AN106" s="480"/>
      <c r="AO106" s="480"/>
      <c r="AP106" s="480"/>
      <c r="AQ106" s="480"/>
      <c r="AR106" s="480"/>
      <c r="AS106" s="480"/>
      <c r="AT106" s="480"/>
      <c r="AU106" s="480"/>
      <c r="AV106" s="480"/>
      <c r="AW106" s="480"/>
      <c r="AX106" s="480"/>
      <c r="AY106" s="480"/>
      <c r="AZ106" s="480"/>
      <c r="BA106" s="480"/>
      <c r="BB106" s="480"/>
      <c r="BC106" s="480"/>
      <c r="BD106" s="480"/>
      <c r="BE106" s="480"/>
      <c r="BF106" s="480"/>
      <c r="BG106" s="480"/>
      <c r="BH106" s="480"/>
    </row>
    <row r="107" spans="1:60" ht="12" outlineLevel="1">
      <c r="A107" s="497"/>
      <c r="B107" s="496"/>
      <c r="C107" s="520" t="s">
        <v>1721</v>
      </c>
      <c r="D107" s="519"/>
      <c r="E107" s="518"/>
      <c r="F107" s="481"/>
      <c r="G107" s="481"/>
      <c r="H107" s="481"/>
      <c r="I107" s="481"/>
      <c r="J107" s="481"/>
      <c r="K107" s="481"/>
      <c r="L107" s="481"/>
      <c r="M107" s="481"/>
      <c r="N107" s="481"/>
      <c r="O107" s="481"/>
      <c r="P107" s="481"/>
      <c r="Q107" s="481"/>
      <c r="R107" s="481"/>
      <c r="S107" s="481"/>
      <c r="T107" s="481"/>
      <c r="U107" s="481"/>
      <c r="V107" s="481"/>
      <c r="W107" s="481"/>
      <c r="X107" s="481"/>
      <c r="Y107" s="480"/>
      <c r="Z107" s="480"/>
      <c r="AA107" s="480"/>
      <c r="AB107" s="480"/>
      <c r="AC107" s="480"/>
      <c r="AD107" s="480"/>
      <c r="AE107" s="480"/>
      <c r="AF107" s="480"/>
      <c r="AG107" s="480" t="s">
        <v>174</v>
      </c>
      <c r="AH107" s="480">
        <v>0</v>
      </c>
      <c r="AI107" s="480"/>
      <c r="AJ107" s="480"/>
      <c r="AK107" s="480"/>
      <c r="AL107" s="480"/>
      <c r="AM107" s="480"/>
      <c r="AN107" s="480"/>
      <c r="AO107" s="480"/>
      <c r="AP107" s="480"/>
      <c r="AQ107" s="480"/>
      <c r="AR107" s="480"/>
      <c r="AS107" s="480"/>
      <c r="AT107" s="480"/>
      <c r="AU107" s="480"/>
      <c r="AV107" s="480"/>
      <c r="AW107" s="480"/>
      <c r="AX107" s="480"/>
      <c r="AY107" s="480"/>
      <c r="AZ107" s="480"/>
      <c r="BA107" s="480"/>
      <c r="BB107" s="480"/>
      <c r="BC107" s="480"/>
      <c r="BD107" s="480"/>
      <c r="BE107" s="480"/>
      <c r="BF107" s="480"/>
      <c r="BG107" s="480"/>
      <c r="BH107" s="480"/>
    </row>
    <row r="108" spans="1:60" ht="12" outlineLevel="1">
      <c r="A108" s="497"/>
      <c r="B108" s="496"/>
      <c r="C108" s="520" t="s">
        <v>1720</v>
      </c>
      <c r="D108" s="519"/>
      <c r="E108" s="518"/>
      <c r="F108" s="481"/>
      <c r="G108" s="481"/>
      <c r="H108" s="481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1"/>
      <c r="U108" s="481"/>
      <c r="V108" s="481"/>
      <c r="W108" s="481"/>
      <c r="X108" s="481"/>
      <c r="Y108" s="480"/>
      <c r="Z108" s="480"/>
      <c r="AA108" s="480"/>
      <c r="AB108" s="480"/>
      <c r="AC108" s="480"/>
      <c r="AD108" s="480"/>
      <c r="AE108" s="480"/>
      <c r="AF108" s="480"/>
      <c r="AG108" s="480" t="s">
        <v>174</v>
      </c>
      <c r="AH108" s="480">
        <v>0</v>
      </c>
      <c r="AI108" s="480"/>
      <c r="AJ108" s="480"/>
      <c r="AK108" s="480"/>
      <c r="AL108" s="480"/>
      <c r="AM108" s="480"/>
      <c r="AN108" s="480"/>
      <c r="AO108" s="480"/>
      <c r="AP108" s="480"/>
      <c r="AQ108" s="480"/>
      <c r="AR108" s="480"/>
      <c r="AS108" s="480"/>
      <c r="AT108" s="480"/>
      <c r="AU108" s="480"/>
      <c r="AV108" s="480"/>
      <c r="AW108" s="480"/>
      <c r="AX108" s="480"/>
      <c r="AY108" s="480"/>
      <c r="AZ108" s="480"/>
      <c r="BA108" s="480"/>
      <c r="BB108" s="480"/>
      <c r="BC108" s="480"/>
      <c r="BD108" s="480"/>
      <c r="BE108" s="480"/>
      <c r="BF108" s="480"/>
      <c r="BG108" s="480"/>
      <c r="BH108" s="480"/>
    </row>
    <row r="109" spans="1:60" ht="12" outlineLevel="1">
      <c r="A109" s="497"/>
      <c r="B109" s="496"/>
      <c r="C109" s="520" t="s">
        <v>1719</v>
      </c>
      <c r="D109" s="519"/>
      <c r="E109" s="518"/>
      <c r="F109" s="481"/>
      <c r="G109" s="481"/>
      <c r="H109" s="481"/>
      <c r="I109" s="481"/>
      <c r="J109" s="481"/>
      <c r="K109" s="481"/>
      <c r="L109" s="481"/>
      <c r="M109" s="481"/>
      <c r="N109" s="481"/>
      <c r="O109" s="481"/>
      <c r="P109" s="481"/>
      <c r="Q109" s="481"/>
      <c r="R109" s="481"/>
      <c r="S109" s="481"/>
      <c r="T109" s="481"/>
      <c r="U109" s="481"/>
      <c r="V109" s="481"/>
      <c r="W109" s="481"/>
      <c r="X109" s="481"/>
      <c r="Y109" s="480"/>
      <c r="Z109" s="480"/>
      <c r="AA109" s="480"/>
      <c r="AB109" s="480"/>
      <c r="AC109" s="480"/>
      <c r="AD109" s="480"/>
      <c r="AE109" s="480"/>
      <c r="AF109" s="480"/>
      <c r="AG109" s="480" t="s">
        <v>174</v>
      </c>
      <c r="AH109" s="480">
        <v>0</v>
      </c>
      <c r="AI109" s="480"/>
      <c r="AJ109" s="480"/>
      <c r="AK109" s="480"/>
      <c r="AL109" s="480"/>
      <c r="AM109" s="480"/>
      <c r="AN109" s="480"/>
      <c r="AO109" s="480"/>
      <c r="AP109" s="480"/>
      <c r="AQ109" s="480"/>
      <c r="AR109" s="480"/>
      <c r="AS109" s="480"/>
      <c r="AT109" s="480"/>
      <c r="AU109" s="480"/>
      <c r="AV109" s="480"/>
      <c r="AW109" s="480"/>
      <c r="AX109" s="480"/>
      <c r="AY109" s="480"/>
      <c r="AZ109" s="480"/>
      <c r="BA109" s="480"/>
      <c r="BB109" s="480"/>
      <c r="BC109" s="480"/>
      <c r="BD109" s="480"/>
      <c r="BE109" s="480"/>
      <c r="BF109" s="480"/>
      <c r="BG109" s="480"/>
      <c r="BH109" s="480"/>
    </row>
    <row r="110" spans="1:60" ht="12" outlineLevel="1">
      <c r="A110" s="497"/>
      <c r="B110" s="496"/>
      <c r="C110" s="520" t="s">
        <v>1718</v>
      </c>
      <c r="D110" s="519"/>
      <c r="E110" s="518"/>
      <c r="F110" s="481"/>
      <c r="G110" s="481"/>
      <c r="H110" s="481"/>
      <c r="I110" s="481"/>
      <c r="J110" s="481"/>
      <c r="K110" s="481"/>
      <c r="L110" s="481"/>
      <c r="M110" s="481"/>
      <c r="N110" s="481"/>
      <c r="O110" s="481"/>
      <c r="P110" s="481"/>
      <c r="Q110" s="481"/>
      <c r="R110" s="481"/>
      <c r="S110" s="481"/>
      <c r="T110" s="481"/>
      <c r="U110" s="481"/>
      <c r="V110" s="481"/>
      <c r="W110" s="481"/>
      <c r="X110" s="481"/>
      <c r="Y110" s="480"/>
      <c r="Z110" s="480"/>
      <c r="AA110" s="480"/>
      <c r="AB110" s="480"/>
      <c r="AC110" s="480"/>
      <c r="AD110" s="480"/>
      <c r="AE110" s="480"/>
      <c r="AF110" s="480"/>
      <c r="AG110" s="480" t="s">
        <v>174</v>
      </c>
      <c r="AH110" s="480">
        <v>0</v>
      </c>
      <c r="AI110" s="480"/>
      <c r="AJ110" s="480"/>
      <c r="AK110" s="480"/>
      <c r="AL110" s="480"/>
      <c r="AM110" s="480"/>
      <c r="AN110" s="480"/>
      <c r="AO110" s="480"/>
      <c r="AP110" s="480"/>
      <c r="AQ110" s="480"/>
      <c r="AR110" s="480"/>
      <c r="AS110" s="480"/>
      <c r="AT110" s="480"/>
      <c r="AU110" s="480"/>
      <c r="AV110" s="480"/>
      <c r="AW110" s="480"/>
      <c r="AX110" s="480"/>
      <c r="AY110" s="480"/>
      <c r="AZ110" s="480"/>
      <c r="BA110" s="480"/>
      <c r="BB110" s="480"/>
      <c r="BC110" s="480"/>
      <c r="BD110" s="480"/>
      <c r="BE110" s="480"/>
      <c r="BF110" s="480"/>
      <c r="BG110" s="480"/>
      <c r="BH110" s="480"/>
    </row>
    <row r="111" spans="1:60" ht="12" outlineLevel="1">
      <c r="A111" s="497"/>
      <c r="B111" s="496"/>
      <c r="C111" s="520" t="s">
        <v>1717</v>
      </c>
      <c r="D111" s="519"/>
      <c r="E111" s="518">
        <v>16</v>
      </c>
      <c r="F111" s="481"/>
      <c r="G111" s="481"/>
      <c r="H111" s="481"/>
      <c r="I111" s="481"/>
      <c r="J111" s="481"/>
      <c r="K111" s="481"/>
      <c r="L111" s="481"/>
      <c r="M111" s="481"/>
      <c r="N111" s="481"/>
      <c r="O111" s="481"/>
      <c r="P111" s="481"/>
      <c r="Q111" s="481"/>
      <c r="R111" s="481"/>
      <c r="S111" s="481"/>
      <c r="T111" s="481"/>
      <c r="U111" s="481"/>
      <c r="V111" s="481"/>
      <c r="W111" s="481"/>
      <c r="X111" s="481"/>
      <c r="Y111" s="480"/>
      <c r="Z111" s="480"/>
      <c r="AA111" s="480"/>
      <c r="AB111" s="480"/>
      <c r="AC111" s="480"/>
      <c r="AD111" s="480"/>
      <c r="AE111" s="480"/>
      <c r="AF111" s="480"/>
      <c r="AG111" s="480" t="s">
        <v>174</v>
      </c>
      <c r="AH111" s="480">
        <v>0</v>
      </c>
      <c r="AI111" s="480"/>
      <c r="AJ111" s="480"/>
      <c r="AK111" s="480"/>
      <c r="AL111" s="480"/>
      <c r="AM111" s="480"/>
      <c r="AN111" s="480"/>
      <c r="AO111" s="480"/>
      <c r="AP111" s="480"/>
      <c r="AQ111" s="480"/>
      <c r="AR111" s="480"/>
      <c r="AS111" s="480"/>
      <c r="AT111" s="480"/>
      <c r="AU111" s="480"/>
      <c r="AV111" s="480"/>
      <c r="AW111" s="480"/>
      <c r="AX111" s="480"/>
      <c r="AY111" s="480"/>
      <c r="AZ111" s="480"/>
      <c r="BA111" s="480"/>
      <c r="BB111" s="480"/>
      <c r="BC111" s="480"/>
      <c r="BD111" s="480"/>
      <c r="BE111" s="480"/>
      <c r="BF111" s="480"/>
      <c r="BG111" s="480"/>
      <c r="BH111" s="480"/>
    </row>
    <row r="112" spans="1:60" ht="12" outlineLevel="1">
      <c r="A112" s="495">
        <v>49</v>
      </c>
      <c r="B112" s="494" t="s">
        <v>1716</v>
      </c>
      <c r="C112" s="493" t="s">
        <v>1715</v>
      </c>
      <c r="D112" s="492" t="s">
        <v>1714</v>
      </c>
      <c r="E112" s="491">
        <v>2</v>
      </c>
      <c r="F112" s="490"/>
      <c r="G112" s="489">
        <f>ROUND(E112*F112,2)</f>
        <v>0</v>
      </c>
      <c r="H112" s="481">
        <v>555</v>
      </c>
      <c r="I112" s="481">
        <f>ROUND(E112*H112,2)</f>
        <v>1110</v>
      </c>
      <c r="J112" s="481">
        <v>0</v>
      </c>
      <c r="K112" s="481">
        <f>ROUND(E112*J112,2)</f>
        <v>0</v>
      </c>
      <c r="L112" s="481">
        <v>21</v>
      </c>
      <c r="M112" s="481">
        <f>G112*(1+L112/100)</f>
        <v>0</v>
      </c>
      <c r="N112" s="481">
        <v>0.00895</v>
      </c>
      <c r="O112" s="481">
        <f>ROUND(E112*N112,2)</f>
        <v>0.02</v>
      </c>
      <c r="P112" s="481">
        <v>0</v>
      </c>
      <c r="Q112" s="481">
        <f>ROUND(E112*P112,2)</f>
        <v>0</v>
      </c>
      <c r="R112" s="481"/>
      <c r="S112" s="481" t="s">
        <v>1601</v>
      </c>
      <c r="T112" s="481" t="s">
        <v>1600</v>
      </c>
      <c r="U112" s="481">
        <v>0</v>
      </c>
      <c r="V112" s="481">
        <f>ROUND(E112*U112,2)</f>
        <v>0</v>
      </c>
      <c r="W112" s="481"/>
      <c r="X112" s="481" t="s">
        <v>1689</v>
      </c>
      <c r="Y112" s="480"/>
      <c r="Z112" s="480"/>
      <c r="AA112" s="480"/>
      <c r="AB112" s="480"/>
      <c r="AC112" s="480"/>
      <c r="AD112" s="480"/>
      <c r="AE112" s="480"/>
      <c r="AF112" s="480"/>
      <c r="AG112" s="480" t="s">
        <v>1688</v>
      </c>
      <c r="AH112" s="480"/>
      <c r="AI112" s="480"/>
      <c r="AJ112" s="480"/>
      <c r="AK112" s="480"/>
      <c r="AL112" s="480"/>
      <c r="AM112" s="480"/>
      <c r="AN112" s="480"/>
      <c r="AO112" s="480"/>
      <c r="AP112" s="480"/>
      <c r="AQ112" s="480"/>
      <c r="AR112" s="480"/>
      <c r="AS112" s="480"/>
      <c r="AT112" s="480"/>
      <c r="AU112" s="480"/>
      <c r="AV112" s="480"/>
      <c r="AW112" s="480"/>
      <c r="AX112" s="480"/>
      <c r="AY112" s="480"/>
      <c r="AZ112" s="480"/>
      <c r="BA112" s="480"/>
      <c r="BB112" s="480"/>
      <c r="BC112" s="480"/>
      <c r="BD112" s="480"/>
      <c r="BE112" s="480"/>
      <c r="BF112" s="480"/>
      <c r="BG112" s="480"/>
      <c r="BH112" s="480"/>
    </row>
    <row r="113" spans="1:60" ht="12" outlineLevel="1">
      <c r="A113" s="495">
        <v>50</v>
      </c>
      <c r="B113" s="494" t="s">
        <v>1713</v>
      </c>
      <c r="C113" s="493" t="s">
        <v>1712</v>
      </c>
      <c r="D113" s="492" t="s">
        <v>1711</v>
      </c>
      <c r="E113" s="491">
        <v>2</v>
      </c>
      <c r="F113" s="490"/>
      <c r="G113" s="489">
        <f>ROUND(E113*F113,2)</f>
        <v>0</v>
      </c>
      <c r="H113" s="481">
        <v>14165</v>
      </c>
      <c r="I113" s="481">
        <f>ROUND(E113*H113,2)</f>
        <v>28330</v>
      </c>
      <c r="J113" s="481">
        <v>0</v>
      </c>
      <c r="K113" s="481">
        <f>ROUND(E113*J113,2)</f>
        <v>0</v>
      </c>
      <c r="L113" s="481">
        <v>21</v>
      </c>
      <c r="M113" s="481">
        <f>G113*(1+L113/100)</f>
        <v>0</v>
      </c>
      <c r="N113" s="481">
        <v>0.00524</v>
      </c>
      <c r="O113" s="481">
        <f>ROUND(E113*N113,2)</f>
        <v>0.01</v>
      </c>
      <c r="P113" s="481">
        <v>0</v>
      </c>
      <c r="Q113" s="481">
        <f>ROUND(E113*P113,2)</f>
        <v>0</v>
      </c>
      <c r="R113" s="481"/>
      <c r="S113" s="481" t="s">
        <v>1601</v>
      </c>
      <c r="T113" s="481" t="s">
        <v>1600</v>
      </c>
      <c r="U113" s="481">
        <v>0</v>
      </c>
      <c r="V113" s="481">
        <f>ROUND(E113*U113,2)</f>
        <v>0</v>
      </c>
      <c r="W113" s="481"/>
      <c r="X113" s="481" t="s">
        <v>1689</v>
      </c>
      <c r="Y113" s="480"/>
      <c r="Z113" s="480"/>
      <c r="AA113" s="480"/>
      <c r="AB113" s="480"/>
      <c r="AC113" s="480"/>
      <c r="AD113" s="480"/>
      <c r="AE113" s="480"/>
      <c r="AF113" s="480"/>
      <c r="AG113" s="480" t="s">
        <v>1688</v>
      </c>
      <c r="AH113" s="480"/>
      <c r="AI113" s="480"/>
      <c r="AJ113" s="480"/>
      <c r="AK113" s="480"/>
      <c r="AL113" s="480"/>
      <c r="AM113" s="480"/>
      <c r="AN113" s="480"/>
      <c r="AO113" s="480"/>
      <c r="AP113" s="480"/>
      <c r="AQ113" s="480"/>
      <c r="AR113" s="480"/>
      <c r="AS113" s="480"/>
      <c r="AT113" s="480"/>
      <c r="AU113" s="480"/>
      <c r="AV113" s="480"/>
      <c r="AW113" s="480"/>
      <c r="AX113" s="480"/>
      <c r="AY113" s="480"/>
      <c r="AZ113" s="480"/>
      <c r="BA113" s="480"/>
      <c r="BB113" s="480"/>
      <c r="BC113" s="480"/>
      <c r="BD113" s="480"/>
      <c r="BE113" s="480"/>
      <c r="BF113" s="480"/>
      <c r="BG113" s="480"/>
      <c r="BH113" s="480"/>
    </row>
    <row r="114" spans="1:60" ht="12" outlineLevel="1">
      <c r="A114" s="488">
        <v>51</v>
      </c>
      <c r="B114" s="487" t="s">
        <v>1710</v>
      </c>
      <c r="C114" s="486" t="s">
        <v>1709</v>
      </c>
      <c r="D114" s="485" t="s">
        <v>221</v>
      </c>
      <c r="E114" s="484">
        <v>1.015</v>
      </c>
      <c r="F114" s="483"/>
      <c r="G114" s="482">
        <f>ROUND(E114*F114,2)</f>
        <v>0</v>
      </c>
      <c r="H114" s="481">
        <v>8437</v>
      </c>
      <c r="I114" s="481">
        <f>ROUND(E114*H114,2)</f>
        <v>8563.56</v>
      </c>
      <c r="J114" s="481">
        <v>0</v>
      </c>
      <c r="K114" s="481">
        <f>ROUND(E114*J114,2)</f>
        <v>0</v>
      </c>
      <c r="L114" s="481">
        <v>21</v>
      </c>
      <c r="M114" s="481">
        <f>G114*(1+L114/100)</f>
        <v>0</v>
      </c>
      <c r="N114" s="481">
        <v>0.0011</v>
      </c>
      <c r="O114" s="481">
        <f>ROUND(E114*N114,2)</f>
        <v>0</v>
      </c>
      <c r="P114" s="481">
        <v>0</v>
      </c>
      <c r="Q114" s="481">
        <f>ROUND(E114*P114,2)</f>
        <v>0</v>
      </c>
      <c r="R114" s="481"/>
      <c r="S114" s="481" t="s">
        <v>1601</v>
      </c>
      <c r="T114" s="481" t="s">
        <v>1600</v>
      </c>
      <c r="U114" s="481">
        <v>0</v>
      </c>
      <c r="V114" s="481">
        <f>ROUND(E114*U114,2)</f>
        <v>0</v>
      </c>
      <c r="W114" s="481"/>
      <c r="X114" s="481" t="s">
        <v>1689</v>
      </c>
      <c r="Y114" s="480"/>
      <c r="Z114" s="480"/>
      <c r="AA114" s="480"/>
      <c r="AB114" s="480"/>
      <c r="AC114" s="480"/>
      <c r="AD114" s="480"/>
      <c r="AE114" s="480"/>
      <c r="AF114" s="480"/>
      <c r="AG114" s="480" t="s">
        <v>1688</v>
      </c>
      <c r="AH114" s="480"/>
      <c r="AI114" s="480"/>
      <c r="AJ114" s="480"/>
      <c r="AK114" s="480"/>
      <c r="AL114" s="480"/>
      <c r="AM114" s="480"/>
      <c r="AN114" s="480"/>
      <c r="AO114" s="480"/>
      <c r="AP114" s="480"/>
      <c r="AQ114" s="480"/>
      <c r="AR114" s="480"/>
      <c r="AS114" s="480"/>
      <c r="AT114" s="480"/>
      <c r="AU114" s="480"/>
      <c r="AV114" s="480"/>
      <c r="AW114" s="480"/>
      <c r="AX114" s="480"/>
      <c r="AY114" s="480"/>
      <c r="AZ114" s="480"/>
      <c r="BA114" s="480"/>
      <c r="BB114" s="480"/>
      <c r="BC114" s="480"/>
      <c r="BD114" s="480"/>
      <c r="BE114" s="480"/>
      <c r="BF114" s="480"/>
      <c r="BG114" s="480"/>
      <c r="BH114" s="480"/>
    </row>
    <row r="115" spans="1:60" ht="12" outlineLevel="1">
      <c r="A115" s="497"/>
      <c r="B115" s="496"/>
      <c r="C115" s="520" t="s">
        <v>1708</v>
      </c>
      <c r="D115" s="519"/>
      <c r="E115" s="518">
        <v>1.015</v>
      </c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1"/>
      <c r="X115" s="481"/>
      <c r="Y115" s="480"/>
      <c r="Z115" s="480"/>
      <c r="AA115" s="480"/>
      <c r="AB115" s="480"/>
      <c r="AC115" s="480"/>
      <c r="AD115" s="480"/>
      <c r="AE115" s="480"/>
      <c r="AF115" s="480"/>
      <c r="AG115" s="480" t="s">
        <v>174</v>
      </c>
      <c r="AH115" s="480">
        <v>0</v>
      </c>
      <c r="AI115" s="480"/>
      <c r="AJ115" s="480"/>
      <c r="AK115" s="480"/>
      <c r="AL115" s="480"/>
      <c r="AM115" s="480"/>
      <c r="AN115" s="480"/>
      <c r="AO115" s="480"/>
      <c r="AP115" s="480"/>
      <c r="AQ115" s="480"/>
      <c r="AR115" s="480"/>
      <c r="AS115" s="480"/>
      <c r="AT115" s="480"/>
      <c r="AU115" s="480"/>
      <c r="AV115" s="480"/>
      <c r="AW115" s="480"/>
      <c r="AX115" s="480"/>
      <c r="AY115" s="480"/>
      <c r="AZ115" s="480"/>
      <c r="BA115" s="480"/>
      <c r="BB115" s="480"/>
      <c r="BC115" s="480"/>
      <c r="BD115" s="480"/>
      <c r="BE115" s="480"/>
      <c r="BF115" s="480"/>
      <c r="BG115" s="480"/>
      <c r="BH115" s="480"/>
    </row>
    <row r="116" spans="1:60" ht="12" outlineLevel="1">
      <c r="A116" s="488">
        <v>52</v>
      </c>
      <c r="B116" s="487" t="s">
        <v>1707</v>
      </c>
      <c r="C116" s="486" t="s">
        <v>1706</v>
      </c>
      <c r="D116" s="485" t="s">
        <v>221</v>
      </c>
      <c r="E116" s="484">
        <v>3.045</v>
      </c>
      <c r="F116" s="483"/>
      <c r="G116" s="482">
        <f>ROUND(E116*F116,2)</f>
        <v>0</v>
      </c>
      <c r="H116" s="481">
        <v>8437</v>
      </c>
      <c r="I116" s="481">
        <f>ROUND(E116*H116,2)</f>
        <v>25690.67</v>
      </c>
      <c r="J116" s="481">
        <v>0</v>
      </c>
      <c r="K116" s="481">
        <f>ROUND(E116*J116,2)</f>
        <v>0</v>
      </c>
      <c r="L116" s="481">
        <v>21</v>
      </c>
      <c r="M116" s="481">
        <f>G116*(1+L116/100)</f>
        <v>0</v>
      </c>
      <c r="N116" s="481">
        <v>0.00106</v>
      </c>
      <c r="O116" s="481">
        <f>ROUND(E116*N116,2)</f>
        <v>0</v>
      </c>
      <c r="P116" s="481">
        <v>0</v>
      </c>
      <c r="Q116" s="481">
        <f>ROUND(E116*P116,2)</f>
        <v>0</v>
      </c>
      <c r="R116" s="481"/>
      <c r="S116" s="481" t="s">
        <v>1601</v>
      </c>
      <c r="T116" s="481" t="s">
        <v>1600</v>
      </c>
      <c r="U116" s="481">
        <v>0</v>
      </c>
      <c r="V116" s="481">
        <f>ROUND(E116*U116,2)</f>
        <v>0</v>
      </c>
      <c r="W116" s="481"/>
      <c r="X116" s="481" t="s">
        <v>1689</v>
      </c>
      <c r="Y116" s="480"/>
      <c r="Z116" s="480"/>
      <c r="AA116" s="480"/>
      <c r="AB116" s="480"/>
      <c r="AC116" s="480"/>
      <c r="AD116" s="480"/>
      <c r="AE116" s="480"/>
      <c r="AF116" s="480"/>
      <c r="AG116" s="480" t="s">
        <v>1688</v>
      </c>
      <c r="AH116" s="480"/>
      <c r="AI116" s="480"/>
      <c r="AJ116" s="480"/>
      <c r="AK116" s="480"/>
      <c r="AL116" s="480"/>
      <c r="AM116" s="480"/>
      <c r="AN116" s="480"/>
      <c r="AO116" s="480"/>
      <c r="AP116" s="480"/>
      <c r="AQ116" s="480"/>
      <c r="AR116" s="480"/>
      <c r="AS116" s="480"/>
      <c r="AT116" s="480"/>
      <c r="AU116" s="480"/>
      <c r="AV116" s="480"/>
      <c r="AW116" s="480"/>
      <c r="AX116" s="480"/>
      <c r="AY116" s="480"/>
      <c r="AZ116" s="480"/>
      <c r="BA116" s="480"/>
      <c r="BB116" s="480"/>
      <c r="BC116" s="480"/>
      <c r="BD116" s="480"/>
      <c r="BE116" s="480"/>
      <c r="BF116" s="480"/>
      <c r="BG116" s="480"/>
      <c r="BH116" s="480"/>
    </row>
    <row r="117" spans="1:60" ht="12" outlineLevel="1">
      <c r="A117" s="497"/>
      <c r="B117" s="496"/>
      <c r="C117" s="520" t="s">
        <v>1703</v>
      </c>
      <c r="D117" s="519"/>
      <c r="E117" s="518">
        <v>3.045</v>
      </c>
      <c r="F117" s="481"/>
      <c r="G117" s="481"/>
      <c r="H117" s="481"/>
      <c r="I117" s="481"/>
      <c r="J117" s="481"/>
      <c r="K117" s="481"/>
      <c r="L117" s="481"/>
      <c r="M117" s="481"/>
      <c r="N117" s="481"/>
      <c r="O117" s="481"/>
      <c r="P117" s="481"/>
      <c r="Q117" s="481"/>
      <c r="R117" s="481"/>
      <c r="S117" s="481"/>
      <c r="T117" s="481"/>
      <c r="U117" s="481"/>
      <c r="V117" s="481"/>
      <c r="W117" s="481"/>
      <c r="X117" s="481"/>
      <c r="Y117" s="480"/>
      <c r="Z117" s="480"/>
      <c r="AA117" s="480"/>
      <c r="AB117" s="480"/>
      <c r="AC117" s="480"/>
      <c r="AD117" s="480"/>
      <c r="AE117" s="480"/>
      <c r="AF117" s="480"/>
      <c r="AG117" s="480" t="s">
        <v>174</v>
      </c>
      <c r="AH117" s="480">
        <v>0</v>
      </c>
      <c r="AI117" s="480"/>
      <c r="AJ117" s="480"/>
      <c r="AK117" s="480"/>
      <c r="AL117" s="480"/>
      <c r="AM117" s="480"/>
      <c r="AN117" s="480"/>
      <c r="AO117" s="480"/>
      <c r="AP117" s="480"/>
      <c r="AQ117" s="480"/>
      <c r="AR117" s="480"/>
      <c r="AS117" s="480"/>
      <c r="AT117" s="480"/>
      <c r="AU117" s="480"/>
      <c r="AV117" s="480"/>
      <c r="AW117" s="480"/>
      <c r="AX117" s="480"/>
      <c r="AY117" s="480"/>
      <c r="AZ117" s="480"/>
      <c r="BA117" s="480"/>
      <c r="BB117" s="480"/>
      <c r="BC117" s="480"/>
      <c r="BD117" s="480"/>
      <c r="BE117" s="480"/>
      <c r="BF117" s="480"/>
      <c r="BG117" s="480"/>
      <c r="BH117" s="480"/>
    </row>
    <row r="118" spans="1:60" ht="12" outlineLevel="1">
      <c r="A118" s="488">
        <v>53</v>
      </c>
      <c r="B118" s="487" t="s">
        <v>1705</v>
      </c>
      <c r="C118" s="486" t="s">
        <v>1704</v>
      </c>
      <c r="D118" s="485" t="s">
        <v>221</v>
      </c>
      <c r="E118" s="484">
        <v>3.045</v>
      </c>
      <c r="F118" s="483"/>
      <c r="G118" s="482">
        <f>ROUND(E118*F118,2)</f>
        <v>0</v>
      </c>
      <c r="H118" s="481">
        <v>8437</v>
      </c>
      <c r="I118" s="481">
        <f>ROUND(E118*H118,2)</f>
        <v>25690.67</v>
      </c>
      <c r="J118" s="481">
        <v>0</v>
      </c>
      <c r="K118" s="481">
        <f>ROUND(E118*J118,2)</f>
        <v>0</v>
      </c>
      <c r="L118" s="481">
        <v>21</v>
      </c>
      <c r="M118" s="481">
        <f>G118*(1+L118/100)</f>
        <v>0</v>
      </c>
      <c r="N118" s="481">
        <v>0.00106</v>
      </c>
      <c r="O118" s="481">
        <f>ROUND(E118*N118,2)</f>
        <v>0</v>
      </c>
      <c r="P118" s="481">
        <v>0</v>
      </c>
      <c r="Q118" s="481">
        <f>ROUND(E118*P118,2)</f>
        <v>0</v>
      </c>
      <c r="R118" s="481"/>
      <c r="S118" s="481" t="s">
        <v>1601</v>
      </c>
      <c r="T118" s="481" t="s">
        <v>1600</v>
      </c>
      <c r="U118" s="481">
        <v>0</v>
      </c>
      <c r="V118" s="481">
        <f>ROUND(E118*U118,2)</f>
        <v>0</v>
      </c>
      <c r="W118" s="481"/>
      <c r="X118" s="481" t="s">
        <v>1689</v>
      </c>
      <c r="Y118" s="480"/>
      <c r="Z118" s="480"/>
      <c r="AA118" s="480"/>
      <c r="AB118" s="480"/>
      <c r="AC118" s="480"/>
      <c r="AD118" s="480"/>
      <c r="AE118" s="480"/>
      <c r="AF118" s="480"/>
      <c r="AG118" s="480" t="s">
        <v>1688</v>
      </c>
      <c r="AH118" s="480"/>
      <c r="AI118" s="480"/>
      <c r="AJ118" s="480"/>
      <c r="AK118" s="480"/>
      <c r="AL118" s="480"/>
      <c r="AM118" s="480"/>
      <c r="AN118" s="480"/>
      <c r="AO118" s="480"/>
      <c r="AP118" s="480"/>
      <c r="AQ118" s="480"/>
      <c r="AR118" s="480"/>
      <c r="AS118" s="480"/>
      <c r="AT118" s="480"/>
      <c r="AU118" s="480"/>
      <c r="AV118" s="480"/>
      <c r="AW118" s="480"/>
      <c r="AX118" s="480"/>
      <c r="AY118" s="480"/>
      <c r="AZ118" s="480"/>
      <c r="BA118" s="480"/>
      <c r="BB118" s="480"/>
      <c r="BC118" s="480"/>
      <c r="BD118" s="480"/>
      <c r="BE118" s="480"/>
      <c r="BF118" s="480"/>
      <c r="BG118" s="480"/>
      <c r="BH118" s="480"/>
    </row>
    <row r="119" spans="1:60" ht="12" outlineLevel="1">
      <c r="A119" s="497"/>
      <c r="B119" s="496"/>
      <c r="C119" s="520" t="s">
        <v>1703</v>
      </c>
      <c r="D119" s="519"/>
      <c r="E119" s="518">
        <v>3.045</v>
      </c>
      <c r="F119" s="481"/>
      <c r="G119" s="481"/>
      <c r="H119" s="481"/>
      <c r="I119" s="481"/>
      <c r="J119" s="481"/>
      <c r="K119" s="481"/>
      <c r="L119" s="481"/>
      <c r="M119" s="481"/>
      <c r="N119" s="481"/>
      <c r="O119" s="481"/>
      <c r="P119" s="481"/>
      <c r="Q119" s="481"/>
      <c r="R119" s="481"/>
      <c r="S119" s="481"/>
      <c r="T119" s="481"/>
      <c r="U119" s="481"/>
      <c r="V119" s="481"/>
      <c r="W119" s="481"/>
      <c r="X119" s="481"/>
      <c r="Y119" s="480"/>
      <c r="Z119" s="480"/>
      <c r="AA119" s="480"/>
      <c r="AB119" s="480"/>
      <c r="AC119" s="480"/>
      <c r="AD119" s="480"/>
      <c r="AE119" s="480"/>
      <c r="AF119" s="480"/>
      <c r="AG119" s="480" t="s">
        <v>174</v>
      </c>
      <c r="AH119" s="480">
        <v>0</v>
      </c>
      <c r="AI119" s="480"/>
      <c r="AJ119" s="480"/>
      <c r="AK119" s="480"/>
      <c r="AL119" s="480"/>
      <c r="AM119" s="480"/>
      <c r="AN119" s="480"/>
      <c r="AO119" s="480"/>
      <c r="AP119" s="480"/>
      <c r="AQ119" s="480"/>
      <c r="AR119" s="480"/>
      <c r="AS119" s="480"/>
      <c r="AT119" s="480"/>
      <c r="AU119" s="480"/>
      <c r="AV119" s="480"/>
      <c r="AW119" s="480"/>
      <c r="AX119" s="480"/>
      <c r="AY119" s="480"/>
      <c r="AZ119" s="480"/>
      <c r="BA119" s="480"/>
      <c r="BB119" s="480"/>
      <c r="BC119" s="480"/>
      <c r="BD119" s="480"/>
      <c r="BE119" s="480"/>
      <c r="BF119" s="480"/>
      <c r="BG119" s="480"/>
      <c r="BH119" s="480"/>
    </row>
    <row r="120" spans="1:60" ht="12" outlineLevel="1">
      <c r="A120" s="495">
        <v>54</v>
      </c>
      <c r="B120" s="494" t="s">
        <v>1702</v>
      </c>
      <c r="C120" s="493" t="s">
        <v>1701</v>
      </c>
      <c r="D120" s="492" t="s">
        <v>329</v>
      </c>
      <c r="E120" s="491">
        <v>0.45726</v>
      </c>
      <c r="F120" s="490"/>
      <c r="G120" s="489">
        <f>ROUND(E120*F120,2)</f>
        <v>0</v>
      </c>
      <c r="H120" s="481">
        <v>0</v>
      </c>
      <c r="I120" s="481">
        <f>ROUND(E120*H120,2)</f>
        <v>0</v>
      </c>
      <c r="J120" s="481">
        <v>1388</v>
      </c>
      <c r="K120" s="481">
        <f>ROUND(E120*J120,2)</f>
        <v>634.68</v>
      </c>
      <c r="L120" s="481">
        <v>21</v>
      </c>
      <c r="M120" s="481">
        <f>G120*(1+L120/100)</f>
        <v>0</v>
      </c>
      <c r="N120" s="481">
        <v>0</v>
      </c>
      <c r="O120" s="481">
        <f>ROUND(E120*N120,2)</f>
        <v>0</v>
      </c>
      <c r="P120" s="481">
        <v>0</v>
      </c>
      <c r="Q120" s="481">
        <f>ROUND(E120*P120,2)</f>
        <v>0</v>
      </c>
      <c r="R120" s="481"/>
      <c r="S120" s="481" t="s">
        <v>1665</v>
      </c>
      <c r="T120" s="481" t="s">
        <v>1665</v>
      </c>
      <c r="U120" s="481">
        <v>3.563</v>
      </c>
      <c r="V120" s="481">
        <f>ROUND(E120*U120,2)</f>
        <v>1.63</v>
      </c>
      <c r="W120" s="481"/>
      <c r="X120" s="481" t="s">
        <v>871</v>
      </c>
      <c r="Y120" s="480"/>
      <c r="Z120" s="480"/>
      <c r="AA120" s="480"/>
      <c r="AB120" s="480"/>
      <c r="AC120" s="480"/>
      <c r="AD120" s="480"/>
      <c r="AE120" s="480"/>
      <c r="AF120" s="480"/>
      <c r="AG120" s="480" t="s">
        <v>1682</v>
      </c>
      <c r="AH120" s="480"/>
      <c r="AI120" s="480"/>
      <c r="AJ120" s="480"/>
      <c r="AK120" s="480"/>
      <c r="AL120" s="480"/>
      <c r="AM120" s="480"/>
      <c r="AN120" s="480"/>
      <c r="AO120" s="480"/>
      <c r="AP120" s="480"/>
      <c r="AQ120" s="480"/>
      <c r="AR120" s="480"/>
      <c r="AS120" s="480"/>
      <c r="AT120" s="480"/>
      <c r="AU120" s="480"/>
      <c r="AV120" s="480"/>
      <c r="AW120" s="480"/>
      <c r="AX120" s="480"/>
      <c r="AY120" s="480"/>
      <c r="AZ120" s="480"/>
      <c r="BA120" s="480"/>
      <c r="BB120" s="480"/>
      <c r="BC120" s="480"/>
      <c r="BD120" s="480"/>
      <c r="BE120" s="480"/>
      <c r="BF120" s="480"/>
      <c r="BG120" s="480"/>
      <c r="BH120" s="480"/>
    </row>
    <row r="121" spans="1:33" ht="12">
      <c r="A121" s="506" t="s">
        <v>1624</v>
      </c>
      <c r="B121" s="505" t="s">
        <v>963</v>
      </c>
      <c r="C121" s="504" t="s">
        <v>964</v>
      </c>
      <c r="D121" s="503"/>
      <c r="E121" s="502"/>
      <c r="F121" s="501"/>
      <c r="G121" s="500">
        <f>SUMIF(AG122:AG131,"&lt;&gt;NOR",G122:G131)</f>
        <v>0</v>
      </c>
      <c r="H121" s="499"/>
      <c r="I121" s="499">
        <f>SUM(I122:I131)</f>
        <v>17459.13</v>
      </c>
      <c r="J121" s="499"/>
      <c r="K121" s="499">
        <f>SUM(K122:K131)</f>
        <v>16024.07</v>
      </c>
      <c r="L121" s="499"/>
      <c r="M121" s="499">
        <f>SUM(M122:M131)</f>
        <v>0</v>
      </c>
      <c r="N121" s="499"/>
      <c r="O121" s="499">
        <f>SUM(O122:O131)</f>
        <v>0.06</v>
      </c>
      <c r="P121" s="499"/>
      <c r="Q121" s="499">
        <f>SUM(Q122:Q131)</f>
        <v>0.06</v>
      </c>
      <c r="R121" s="499"/>
      <c r="S121" s="499"/>
      <c r="T121" s="499"/>
      <c r="U121" s="499"/>
      <c r="V121" s="499">
        <f>SUM(V122:V131)</f>
        <v>33.79</v>
      </c>
      <c r="W121" s="499"/>
      <c r="X121" s="499"/>
      <c r="AG121" s="344" t="s">
        <v>1623</v>
      </c>
    </row>
    <row r="122" spans="1:60" ht="12" outlineLevel="1">
      <c r="A122" s="488">
        <v>55</v>
      </c>
      <c r="B122" s="487" t="s">
        <v>1700</v>
      </c>
      <c r="C122" s="486" t="s">
        <v>1699</v>
      </c>
      <c r="D122" s="485" t="s">
        <v>388</v>
      </c>
      <c r="E122" s="484">
        <v>65.1</v>
      </c>
      <c r="F122" s="483"/>
      <c r="G122" s="482">
        <f>ROUND(E122*F122,2)</f>
        <v>0</v>
      </c>
      <c r="H122" s="481">
        <v>16.01</v>
      </c>
      <c r="I122" s="481">
        <f>ROUND(E122*H122,2)</f>
        <v>1042.25</v>
      </c>
      <c r="J122" s="481">
        <v>195.49</v>
      </c>
      <c r="K122" s="481">
        <f>ROUND(E122*J122,2)</f>
        <v>12726.4</v>
      </c>
      <c r="L122" s="481">
        <v>21</v>
      </c>
      <c r="M122" s="481">
        <f>G122*(1+L122/100)</f>
        <v>0</v>
      </c>
      <c r="N122" s="481">
        <v>6E-05</v>
      </c>
      <c r="O122" s="481">
        <f>ROUND(E122*N122,2)</f>
        <v>0</v>
      </c>
      <c r="P122" s="481">
        <v>0</v>
      </c>
      <c r="Q122" s="481">
        <f>ROUND(E122*P122,2)</f>
        <v>0</v>
      </c>
      <c r="R122" s="481"/>
      <c r="S122" s="481" t="s">
        <v>1665</v>
      </c>
      <c r="T122" s="481" t="s">
        <v>1665</v>
      </c>
      <c r="U122" s="481">
        <v>0.426</v>
      </c>
      <c r="V122" s="481">
        <f>ROUND(E122*U122,2)</f>
        <v>27.73</v>
      </c>
      <c r="W122" s="481"/>
      <c r="X122" s="481" t="s">
        <v>1673</v>
      </c>
      <c r="Y122" s="480"/>
      <c r="Z122" s="480"/>
      <c r="AA122" s="480"/>
      <c r="AB122" s="480"/>
      <c r="AC122" s="480"/>
      <c r="AD122" s="480"/>
      <c r="AE122" s="480"/>
      <c r="AF122" s="480"/>
      <c r="AG122" s="480" t="s">
        <v>1695</v>
      </c>
      <c r="AH122" s="480"/>
      <c r="AI122" s="480"/>
      <c r="AJ122" s="480"/>
      <c r="AK122" s="480"/>
      <c r="AL122" s="480"/>
      <c r="AM122" s="480"/>
      <c r="AN122" s="480"/>
      <c r="AO122" s="480"/>
      <c r="AP122" s="480"/>
      <c r="AQ122" s="480"/>
      <c r="AR122" s="480"/>
      <c r="AS122" s="480"/>
      <c r="AT122" s="480"/>
      <c r="AU122" s="480"/>
      <c r="AV122" s="480"/>
      <c r="AW122" s="480"/>
      <c r="AX122" s="480"/>
      <c r="AY122" s="480"/>
      <c r="AZ122" s="480"/>
      <c r="BA122" s="480"/>
      <c r="BB122" s="480"/>
      <c r="BC122" s="480"/>
      <c r="BD122" s="480"/>
      <c r="BE122" s="480"/>
      <c r="BF122" s="480"/>
      <c r="BG122" s="480"/>
      <c r="BH122" s="480"/>
    </row>
    <row r="123" spans="1:60" ht="12" outlineLevel="1">
      <c r="A123" s="497"/>
      <c r="B123" s="496"/>
      <c r="C123" s="520" t="s">
        <v>1698</v>
      </c>
      <c r="D123" s="519"/>
      <c r="E123" s="518">
        <v>65.1</v>
      </c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0"/>
      <c r="Z123" s="480"/>
      <c r="AA123" s="480"/>
      <c r="AB123" s="480"/>
      <c r="AC123" s="480"/>
      <c r="AD123" s="480"/>
      <c r="AE123" s="480"/>
      <c r="AF123" s="480"/>
      <c r="AG123" s="480" t="s">
        <v>174</v>
      </c>
      <c r="AH123" s="480">
        <v>0</v>
      </c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  <c r="AS123" s="480"/>
      <c r="AT123" s="480"/>
      <c r="AU123" s="480"/>
      <c r="AV123" s="480"/>
      <c r="AW123" s="480"/>
      <c r="AX123" s="480"/>
      <c r="AY123" s="480"/>
      <c r="AZ123" s="480"/>
      <c r="BA123" s="480"/>
      <c r="BB123" s="480"/>
      <c r="BC123" s="480"/>
      <c r="BD123" s="480"/>
      <c r="BE123" s="480"/>
      <c r="BF123" s="480"/>
      <c r="BG123" s="480"/>
      <c r="BH123" s="480"/>
    </row>
    <row r="124" spans="1:60" ht="12" outlineLevel="1">
      <c r="A124" s="488">
        <v>56</v>
      </c>
      <c r="B124" s="487" t="s">
        <v>1697</v>
      </c>
      <c r="C124" s="486" t="s">
        <v>1696</v>
      </c>
      <c r="D124" s="485" t="s">
        <v>388</v>
      </c>
      <c r="E124" s="484">
        <v>62.5</v>
      </c>
      <c r="F124" s="483"/>
      <c r="G124" s="482">
        <f>ROUND(E124*F124,2)</f>
        <v>0</v>
      </c>
      <c r="H124" s="481">
        <v>7.31</v>
      </c>
      <c r="I124" s="481">
        <f>ROUND(E124*H124,2)</f>
        <v>456.88</v>
      </c>
      <c r="J124" s="481">
        <v>43.29</v>
      </c>
      <c r="K124" s="481">
        <f>ROUND(E124*J124,2)</f>
        <v>2705.63</v>
      </c>
      <c r="L124" s="481">
        <v>21</v>
      </c>
      <c r="M124" s="481">
        <f>G124*(1+L124/100)</f>
        <v>0</v>
      </c>
      <c r="N124" s="481">
        <v>5E-05</v>
      </c>
      <c r="O124" s="481">
        <f>ROUND(E124*N124,2)</f>
        <v>0</v>
      </c>
      <c r="P124" s="481">
        <v>0.001</v>
      </c>
      <c r="Q124" s="481">
        <f>ROUND(E124*P124,2)</f>
        <v>0.06</v>
      </c>
      <c r="R124" s="481"/>
      <c r="S124" s="481" t="s">
        <v>1665</v>
      </c>
      <c r="T124" s="481" t="s">
        <v>1665</v>
      </c>
      <c r="U124" s="481">
        <v>0.097</v>
      </c>
      <c r="V124" s="481">
        <f>ROUND(E124*U124,2)</f>
        <v>6.06</v>
      </c>
      <c r="W124" s="481"/>
      <c r="X124" s="481" t="s">
        <v>1673</v>
      </c>
      <c r="Y124" s="480"/>
      <c r="Z124" s="480"/>
      <c r="AA124" s="480"/>
      <c r="AB124" s="480"/>
      <c r="AC124" s="480"/>
      <c r="AD124" s="480"/>
      <c r="AE124" s="480"/>
      <c r="AF124" s="480"/>
      <c r="AG124" s="480" t="s">
        <v>1695</v>
      </c>
      <c r="AH124" s="480"/>
      <c r="AI124" s="480"/>
      <c r="AJ124" s="480"/>
      <c r="AK124" s="480"/>
      <c r="AL124" s="480"/>
      <c r="AM124" s="480"/>
      <c r="AN124" s="480"/>
      <c r="AO124" s="480"/>
      <c r="AP124" s="480"/>
      <c r="AQ124" s="480"/>
      <c r="AR124" s="480"/>
      <c r="AS124" s="480"/>
      <c r="AT124" s="480"/>
      <c r="AU124" s="480"/>
      <c r="AV124" s="480"/>
      <c r="AW124" s="480"/>
      <c r="AX124" s="480"/>
      <c r="AY124" s="480"/>
      <c r="AZ124" s="480"/>
      <c r="BA124" s="480"/>
      <c r="BB124" s="480"/>
      <c r="BC124" s="480"/>
      <c r="BD124" s="480"/>
      <c r="BE124" s="480"/>
      <c r="BF124" s="480"/>
      <c r="BG124" s="480"/>
      <c r="BH124" s="480"/>
    </row>
    <row r="125" spans="1:60" ht="12" outlineLevel="1">
      <c r="A125" s="497"/>
      <c r="B125" s="496"/>
      <c r="C125" s="520" t="s">
        <v>1694</v>
      </c>
      <c r="D125" s="519"/>
      <c r="E125" s="518">
        <v>62.5</v>
      </c>
      <c r="F125" s="481"/>
      <c r="G125" s="481"/>
      <c r="H125" s="481"/>
      <c r="I125" s="481"/>
      <c r="J125" s="481"/>
      <c r="K125" s="481"/>
      <c r="L125" s="481"/>
      <c r="M125" s="481"/>
      <c r="N125" s="481"/>
      <c r="O125" s="481"/>
      <c r="P125" s="481"/>
      <c r="Q125" s="481"/>
      <c r="R125" s="481"/>
      <c r="S125" s="481"/>
      <c r="T125" s="481"/>
      <c r="U125" s="481"/>
      <c r="V125" s="481"/>
      <c r="W125" s="481"/>
      <c r="X125" s="481"/>
      <c r="Y125" s="480"/>
      <c r="Z125" s="480"/>
      <c r="AA125" s="480"/>
      <c r="AB125" s="480"/>
      <c r="AC125" s="480"/>
      <c r="AD125" s="480"/>
      <c r="AE125" s="480"/>
      <c r="AF125" s="480"/>
      <c r="AG125" s="480" t="s">
        <v>174</v>
      </c>
      <c r="AH125" s="480">
        <v>0</v>
      </c>
      <c r="AI125" s="480"/>
      <c r="AJ125" s="480"/>
      <c r="AK125" s="480"/>
      <c r="AL125" s="480"/>
      <c r="AM125" s="480"/>
      <c r="AN125" s="480"/>
      <c r="AO125" s="480"/>
      <c r="AP125" s="480"/>
      <c r="AQ125" s="480"/>
      <c r="AR125" s="480"/>
      <c r="AS125" s="480"/>
      <c r="AT125" s="480"/>
      <c r="AU125" s="480"/>
      <c r="AV125" s="480"/>
      <c r="AW125" s="480"/>
      <c r="AX125" s="480"/>
      <c r="AY125" s="480"/>
      <c r="AZ125" s="480"/>
      <c r="BA125" s="480"/>
      <c r="BB125" s="480"/>
      <c r="BC125" s="480"/>
      <c r="BD125" s="480"/>
      <c r="BE125" s="480"/>
      <c r="BF125" s="480"/>
      <c r="BG125" s="480"/>
      <c r="BH125" s="480"/>
    </row>
    <row r="126" spans="1:60" ht="12" outlineLevel="1">
      <c r="A126" s="495">
        <v>57</v>
      </c>
      <c r="B126" s="494" t="s">
        <v>1693</v>
      </c>
      <c r="C126" s="493" t="s">
        <v>1692</v>
      </c>
      <c r="D126" s="492" t="s">
        <v>444</v>
      </c>
      <c r="E126" s="491">
        <v>42</v>
      </c>
      <c r="F126" s="490"/>
      <c r="G126" s="489">
        <f>ROUND(E126*F126,2)</f>
        <v>0</v>
      </c>
      <c r="H126" s="481">
        <v>185</v>
      </c>
      <c r="I126" s="481">
        <f>ROUND(E126*H126,2)</f>
        <v>7770</v>
      </c>
      <c r="J126" s="481">
        <v>0</v>
      </c>
      <c r="K126" s="481">
        <f>ROUND(E126*J126,2)</f>
        <v>0</v>
      </c>
      <c r="L126" s="481">
        <v>21</v>
      </c>
      <c r="M126" s="481">
        <f>G126*(1+L126/100)</f>
        <v>0</v>
      </c>
      <c r="N126" s="481">
        <v>0.00133</v>
      </c>
      <c r="O126" s="481">
        <f>ROUND(E126*N126,2)</f>
        <v>0.06</v>
      </c>
      <c r="P126" s="481">
        <v>0</v>
      </c>
      <c r="Q126" s="481">
        <f>ROUND(E126*P126,2)</f>
        <v>0</v>
      </c>
      <c r="R126" s="481"/>
      <c r="S126" s="481" t="s">
        <v>1601</v>
      </c>
      <c r="T126" s="481" t="s">
        <v>1600</v>
      </c>
      <c r="U126" s="481">
        <v>0</v>
      </c>
      <c r="V126" s="481">
        <f>ROUND(E126*U126,2)</f>
        <v>0</v>
      </c>
      <c r="W126" s="481"/>
      <c r="X126" s="481" t="s">
        <v>1689</v>
      </c>
      <c r="Y126" s="480"/>
      <c r="Z126" s="480"/>
      <c r="AA126" s="480"/>
      <c r="AB126" s="480"/>
      <c r="AC126" s="480"/>
      <c r="AD126" s="480"/>
      <c r="AE126" s="480"/>
      <c r="AF126" s="480"/>
      <c r="AG126" s="480" t="s">
        <v>1688</v>
      </c>
      <c r="AH126" s="480"/>
      <c r="AI126" s="480"/>
      <c r="AJ126" s="480"/>
      <c r="AK126" s="480"/>
      <c r="AL126" s="480"/>
      <c r="AM126" s="480"/>
      <c r="AN126" s="480"/>
      <c r="AO126" s="480"/>
      <c r="AP126" s="480"/>
      <c r="AQ126" s="480"/>
      <c r="AR126" s="480"/>
      <c r="AS126" s="480"/>
      <c r="AT126" s="480"/>
      <c r="AU126" s="480"/>
      <c r="AV126" s="480"/>
      <c r="AW126" s="480"/>
      <c r="AX126" s="480"/>
      <c r="AY126" s="480"/>
      <c r="AZ126" s="480"/>
      <c r="BA126" s="480"/>
      <c r="BB126" s="480"/>
      <c r="BC126" s="480"/>
      <c r="BD126" s="480"/>
      <c r="BE126" s="480"/>
      <c r="BF126" s="480"/>
      <c r="BG126" s="480"/>
      <c r="BH126" s="480"/>
    </row>
    <row r="127" spans="1:60" ht="12" outlineLevel="1">
      <c r="A127" s="488">
        <v>58</v>
      </c>
      <c r="B127" s="487" t="s">
        <v>1691</v>
      </c>
      <c r="C127" s="486" t="s">
        <v>1690</v>
      </c>
      <c r="D127" s="485" t="s">
        <v>221</v>
      </c>
      <c r="E127" s="484">
        <v>21</v>
      </c>
      <c r="F127" s="483"/>
      <c r="G127" s="482">
        <f>ROUND(E127*F127,2)</f>
        <v>0</v>
      </c>
      <c r="H127" s="481">
        <v>390</v>
      </c>
      <c r="I127" s="481">
        <f>ROUND(E127*H127,2)</f>
        <v>8190</v>
      </c>
      <c r="J127" s="481">
        <v>0</v>
      </c>
      <c r="K127" s="481">
        <f>ROUND(E127*J127,2)</f>
        <v>0</v>
      </c>
      <c r="L127" s="481">
        <v>21</v>
      </c>
      <c r="M127" s="481">
        <f>G127*(1+L127/100)</f>
        <v>0</v>
      </c>
      <c r="N127" s="481">
        <v>0</v>
      </c>
      <c r="O127" s="481">
        <f>ROUND(E127*N127,2)</f>
        <v>0</v>
      </c>
      <c r="P127" s="481">
        <v>0</v>
      </c>
      <c r="Q127" s="481">
        <f>ROUND(E127*P127,2)</f>
        <v>0</v>
      </c>
      <c r="R127" s="481"/>
      <c r="S127" s="481" t="s">
        <v>1601</v>
      </c>
      <c r="T127" s="481" t="s">
        <v>1600</v>
      </c>
      <c r="U127" s="481">
        <v>0</v>
      </c>
      <c r="V127" s="481">
        <f>ROUND(E127*U127,2)</f>
        <v>0</v>
      </c>
      <c r="W127" s="481"/>
      <c r="X127" s="481" t="s">
        <v>1689</v>
      </c>
      <c r="Y127" s="480"/>
      <c r="Z127" s="480"/>
      <c r="AA127" s="480"/>
      <c r="AB127" s="480"/>
      <c r="AC127" s="480"/>
      <c r="AD127" s="480"/>
      <c r="AE127" s="480"/>
      <c r="AF127" s="480"/>
      <c r="AG127" s="480" t="s">
        <v>1688</v>
      </c>
      <c r="AH127" s="480"/>
      <c r="AI127" s="480"/>
      <c r="AJ127" s="480"/>
      <c r="AK127" s="480"/>
      <c r="AL127" s="480"/>
      <c r="AM127" s="480"/>
      <c r="AN127" s="480"/>
      <c r="AO127" s="480"/>
      <c r="AP127" s="480"/>
      <c r="AQ127" s="480"/>
      <c r="AR127" s="480"/>
      <c r="AS127" s="480"/>
      <c r="AT127" s="480"/>
      <c r="AU127" s="480"/>
      <c r="AV127" s="480"/>
      <c r="AW127" s="480"/>
      <c r="AX127" s="480"/>
      <c r="AY127" s="480"/>
      <c r="AZ127" s="480"/>
      <c r="BA127" s="480"/>
      <c r="BB127" s="480"/>
      <c r="BC127" s="480"/>
      <c r="BD127" s="480"/>
      <c r="BE127" s="480"/>
      <c r="BF127" s="480"/>
      <c r="BG127" s="480"/>
      <c r="BH127" s="480"/>
    </row>
    <row r="128" spans="1:60" ht="12" outlineLevel="1">
      <c r="A128" s="497"/>
      <c r="B128" s="496"/>
      <c r="C128" s="520" t="s">
        <v>1687</v>
      </c>
      <c r="D128" s="519"/>
      <c r="E128" s="518"/>
      <c r="F128" s="481"/>
      <c r="G128" s="481"/>
      <c r="H128" s="481"/>
      <c r="I128" s="481"/>
      <c r="J128" s="481"/>
      <c r="K128" s="481"/>
      <c r="L128" s="481"/>
      <c r="M128" s="481"/>
      <c r="N128" s="481"/>
      <c r="O128" s="481"/>
      <c r="P128" s="481"/>
      <c r="Q128" s="481"/>
      <c r="R128" s="481"/>
      <c r="S128" s="481"/>
      <c r="T128" s="481"/>
      <c r="U128" s="481"/>
      <c r="V128" s="481"/>
      <c r="W128" s="481"/>
      <c r="X128" s="481"/>
      <c r="Y128" s="480"/>
      <c r="Z128" s="480"/>
      <c r="AA128" s="480"/>
      <c r="AB128" s="480"/>
      <c r="AC128" s="480"/>
      <c r="AD128" s="480"/>
      <c r="AE128" s="480"/>
      <c r="AF128" s="480"/>
      <c r="AG128" s="480" t="s">
        <v>174</v>
      </c>
      <c r="AH128" s="480">
        <v>0</v>
      </c>
      <c r="AI128" s="480"/>
      <c r="AJ128" s="480"/>
      <c r="AK128" s="480"/>
      <c r="AL128" s="480"/>
      <c r="AM128" s="480"/>
      <c r="AN128" s="480"/>
      <c r="AO128" s="480"/>
      <c r="AP128" s="480"/>
      <c r="AQ128" s="480"/>
      <c r="AR128" s="480"/>
      <c r="AS128" s="480"/>
      <c r="AT128" s="480"/>
      <c r="AU128" s="480"/>
      <c r="AV128" s="480"/>
      <c r="AW128" s="480"/>
      <c r="AX128" s="480"/>
      <c r="AY128" s="480"/>
      <c r="AZ128" s="480"/>
      <c r="BA128" s="480"/>
      <c r="BB128" s="480"/>
      <c r="BC128" s="480"/>
      <c r="BD128" s="480"/>
      <c r="BE128" s="480"/>
      <c r="BF128" s="480"/>
      <c r="BG128" s="480"/>
      <c r="BH128" s="480"/>
    </row>
    <row r="129" spans="1:60" ht="12" outlineLevel="1">
      <c r="A129" s="497"/>
      <c r="B129" s="496"/>
      <c r="C129" s="520" t="s">
        <v>1686</v>
      </c>
      <c r="D129" s="519"/>
      <c r="E129" s="518"/>
      <c r="F129" s="481"/>
      <c r="G129" s="481"/>
      <c r="H129" s="481"/>
      <c r="I129" s="481"/>
      <c r="J129" s="481"/>
      <c r="K129" s="481"/>
      <c r="L129" s="481"/>
      <c r="M129" s="481"/>
      <c r="N129" s="481"/>
      <c r="O129" s="481"/>
      <c r="P129" s="481"/>
      <c r="Q129" s="481"/>
      <c r="R129" s="481"/>
      <c r="S129" s="481"/>
      <c r="T129" s="481"/>
      <c r="U129" s="481"/>
      <c r="V129" s="481"/>
      <c r="W129" s="481"/>
      <c r="X129" s="481"/>
      <c r="Y129" s="480"/>
      <c r="Z129" s="480"/>
      <c r="AA129" s="480"/>
      <c r="AB129" s="480"/>
      <c r="AC129" s="480"/>
      <c r="AD129" s="480"/>
      <c r="AE129" s="480"/>
      <c r="AF129" s="480"/>
      <c r="AG129" s="480" t="s">
        <v>174</v>
      </c>
      <c r="AH129" s="480">
        <v>0</v>
      </c>
      <c r="AI129" s="480"/>
      <c r="AJ129" s="480"/>
      <c r="AK129" s="480"/>
      <c r="AL129" s="480"/>
      <c r="AM129" s="480"/>
      <c r="AN129" s="480"/>
      <c r="AO129" s="480"/>
      <c r="AP129" s="480"/>
      <c r="AQ129" s="480"/>
      <c r="AR129" s="480"/>
      <c r="AS129" s="480"/>
      <c r="AT129" s="480"/>
      <c r="AU129" s="480"/>
      <c r="AV129" s="480"/>
      <c r="AW129" s="480"/>
      <c r="AX129" s="480"/>
      <c r="AY129" s="480"/>
      <c r="AZ129" s="480"/>
      <c r="BA129" s="480"/>
      <c r="BB129" s="480"/>
      <c r="BC129" s="480"/>
      <c r="BD129" s="480"/>
      <c r="BE129" s="480"/>
      <c r="BF129" s="480"/>
      <c r="BG129" s="480"/>
      <c r="BH129" s="480"/>
    </row>
    <row r="130" spans="1:60" ht="12" outlineLevel="1">
      <c r="A130" s="497"/>
      <c r="B130" s="496"/>
      <c r="C130" s="520" t="s">
        <v>1685</v>
      </c>
      <c r="D130" s="519"/>
      <c r="E130" s="518">
        <v>21</v>
      </c>
      <c r="F130" s="481"/>
      <c r="G130" s="481"/>
      <c r="H130" s="481"/>
      <c r="I130" s="481"/>
      <c r="J130" s="481"/>
      <c r="K130" s="481"/>
      <c r="L130" s="481"/>
      <c r="M130" s="481"/>
      <c r="N130" s="481"/>
      <c r="O130" s="481"/>
      <c r="P130" s="481"/>
      <c r="Q130" s="481"/>
      <c r="R130" s="481"/>
      <c r="S130" s="481"/>
      <c r="T130" s="481"/>
      <c r="U130" s="481"/>
      <c r="V130" s="481"/>
      <c r="W130" s="481"/>
      <c r="X130" s="481"/>
      <c r="Y130" s="480"/>
      <c r="Z130" s="480"/>
      <c r="AA130" s="480"/>
      <c r="AB130" s="480"/>
      <c r="AC130" s="480"/>
      <c r="AD130" s="480"/>
      <c r="AE130" s="480"/>
      <c r="AF130" s="480"/>
      <c r="AG130" s="480" t="s">
        <v>174</v>
      </c>
      <c r="AH130" s="480">
        <v>0</v>
      </c>
      <c r="AI130" s="480"/>
      <c r="AJ130" s="480"/>
      <c r="AK130" s="480"/>
      <c r="AL130" s="480"/>
      <c r="AM130" s="480"/>
      <c r="AN130" s="480"/>
      <c r="AO130" s="480"/>
      <c r="AP130" s="480"/>
      <c r="AQ130" s="480"/>
      <c r="AR130" s="480"/>
      <c r="AS130" s="480"/>
      <c r="AT130" s="480"/>
      <c r="AU130" s="480"/>
      <c r="AV130" s="480"/>
      <c r="AW130" s="480"/>
      <c r="AX130" s="480"/>
      <c r="AY130" s="480"/>
      <c r="AZ130" s="480"/>
      <c r="BA130" s="480"/>
      <c r="BB130" s="480"/>
      <c r="BC130" s="480"/>
      <c r="BD130" s="480"/>
      <c r="BE130" s="480"/>
      <c r="BF130" s="480"/>
      <c r="BG130" s="480"/>
      <c r="BH130" s="480"/>
    </row>
    <row r="131" spans="1:60" ht="12" outlineLevel="1">
      <c r="A131" s="495">
        <v>59</v>
      </c>
      <c r="B131" s="494" t="s">
        <v>1684</v>
      </c>
      <c r="C131" s="493" t="s">
        <v>1683</v>
      </c>
      <c r="D131" s="492" t="s">
        <v>1551</v>
      </c>
      <c r="E131" s="491">
        <v>328.9115</v>
      </c>
      <c r="F131" s="490"/>
      <c r="G131" s="489">
        <f>ROUND(E131*F131,2)</f>
        <v>0</v>
      </c>
      <c r="H131" s="481">
        <v>0</v>
      </c>
      <c r="I131" s="481">
        <f>ROUND(E131*H131,2)</f>
        <v>0</v>
      </c>
      <c r="J131" s="481">
        <v>1.8</v>
      </c>
      <c r="K131" s="481">
        <f>ROUND(E131*J131,2)</f>
        <v>592.04</v>
      </c>
      <c r="L131" s="481">
        <v>21</v>
      </c>
      <c r="M131" s="481">
        <f>G131*(1+L131/100)</f>
        <v>0</v>
      </c>
      <c r="N131" s="481">
        <v>0</v>
      </c>
      <c r="O131" s="481">
        <f>ROUND(E131*N131,2)</f>
        <v>0</v>
      </c>
      <c r="P131" s="481">
        <v>0</v>
      </c>
      <c r="Q131" s="481">
        <f>ROUND(E131*P131,2)</f>
        <v>0</v>
      </c>
      <c r="R131" s="481"/>
      <c r="S131" s="481" t="s">
        <v>1665</v>
      </c>
      <c r="T131" s="481" t="s">
        <v>1665</v>
      </c>
      <c r="U131" s="481">
        <v>0</v>
      </c>
      <c r="V131" s="481">
        <f>ROUND(E131*U131,2)</f>
        <v>0</v>
      </c>
      <c r="W131" s="481"/>
      <c r="X131" s="481" t="s">
        <v>871</v>
      </c>
      <c r="Y131" s="480"/>
      <c r="Z131" s="480"/>
      <c r="AA131" s="480"/>
      <c r="AB131" s="480"/>
      <c r="AC131" s="480"/>
      <c r="AD131" s="480"/>
      <c r="AE131" s="480"/>
      <c r="AF131" s="480"/>
      <c r="AG131" s="480" t="s">
        <v>1682</v>
      </c>
      <c r="AH131" s="480"/>
      <c r="AI131" s="480"/>
      <c r="AJ131" s="480"/>
      <c r="AK131" s="480"/>
      <c r="AL131" s="480"/>
      <c r="AM131" s="480"/>
      <c r="AN131" s="480"/>
      <c r="AO131" s="480"/>
      <c r="AP131" s="480"/>
      <c r="AQ131" s="480"/>
      <c r="AR131" s="480"/>
      <c r="AS131" s="480"/>
      <c r="AT131" s="480"/>
      <c r="AU131" s="480"/>
      <c r="AV131" s="480"/>
      <c r="AW131" s="480"/>
      <c r="AX131" s="480"/>
      <c r="AY131" s="480"/>
      <c r="AZ131" s="480"/>
      <c r="BA131" s="480"/>
      <c r="BB131" s="480"/>
      <c r="BC131" s="480"/>
      <c r="BD131" s="480"/>
      <c r="BE131" s="480"/>
      <c r="BF131" s="480"/>
      <c r="BG131" s="480"/>
      <c r="BH131" s="480"/>
    </row>
    <row r="132" spans="1:33" ht="12">
      <c r="A132" s="506" t="s">
        <v>1624</v>
      </c>
      <c r="B132" s="505" t="s">
        <v>1542</v>
      </c>
      <c r="C132" s="504" t="s">
        <v>1541</v>
      </c>
      <c r="D132" s="503"/>
      <c r="E132" s="502"/>
      <c r="F132" s="501"/>
      <c r="G132" s="500">
        <f>SUMIF(AG133:AG137,"&lt;&gt;NOR",G133:G137)</f>
        <v>0</v>
      </c>
      <c r="H132" s="499"/>
      <c r="I132" s="499">
        <f>SUM(I133:I137)</f>
        <v>2702.1000000000004</v>
      </c>
      <c r="J132" s="499"/>
      <c r="K132" s="499">
        <f>SUM(K133:K137)</f>
        <v>2636.83</v>
      </c>
      <c r="L132" s="499"/>
      <c r="M132" s="499">
        <f>SUM(M133:M137)</f>
        <v>0</v>
      </c>
      <c r="N132" s="499"/>
      <c r="O132" s="499">
        <f>SUM(O133:O137)</f>
        <v>2.05</v>
      </c>
      <c r="P132" s="499"/>
      <c r="Q132" s="499">
        <f>SUM(Q133:Q137)</f>
        <v>0</v>
      </c>
      <c r="R132" s="499"/>
      <c r="S132" s="499"/>
      <c r="T132" s="499"/>
      <c r="U132" s="499"/>
      <c r="V132" s="499">
        <f>SUM(V133:V137)</f>
        <v>6.58</v>
      </c>
      <c r="W132" s="499"/>
      <c r="X132" s="499"/>
      <c r="AG132" s="344" t="s">
        <v>1623</v>
      </c>
    </row>
    <row r="133" spans="1:60" ht="22.5" outlineLevel="1">
      <c r="A133" s="495">
        <v>60</v>
      </c>
      <c r="B133" s="494" t="s">
        <v>1681</v>
      </c>
      <c r="C133" s="493" t="s">
        <v>1680</v>
      </c>
      <c r="D133" s="492" t="s">
        <v>444</v>
      </c>
      <c r="E133" s="491">
        <v>8.5</v>
      </c>
      <c r="F133" s="490"/>
      <c r="G133" s="489">
        <f>ROUND(E133*F133,2)</f>
        <v>0</v>
      </c>
      <c r="H133" s="481">
        <v>130.23</v>
      </c>
      <c r="I133" s="481">
        <f>ROUND(E133*H133,2)</f>
        <v>1106.96</v>
      </c>
      <c r="J133" s="481">
        <v>128.27</v>
      </c>
      <c r="K133" s="481">
        <f>ROUND(E133*J133,2)</f>
        <v>1090.3</v>
      </c>
      <c r="L133" s="481">
        <v>21</v>
      </c>
      <c r="M133" s="481">
        <f>G133*(1+L133/100)</f>
        <v>0</v>
      </c>
      <c r="N133" s="481">
        <v>0.22574</v>
      </c>
      <c r="O133" s="481">
        <f>ROUND(E133*N133,2)</f>
        <v>1.92</v>
      </c>
      <c r="P133" s="481">
        <v>0</v>
      </c>
      <c r="Q133" s="481">
        <f>ROUND(E133*P133,2)</f>
        <v>0</v>
      </c>
      <c r="R133" s="481"/>
      <c r="S133" s="481" t="s">
        <v>1665</v>
      </c>
      <c r="T133" s="481" t="s">
        <v>1665</v>
      </c>
      <c r="U133" s="481">
        <v>0.313</v>
      </c>
      <c r="V133" s="481">
        <f>ROUND(E133*U133,2)</f>
        <v>2.66</v>
      </c>
      <c r="W133" s="481"/>
      <c r="X133" s="481" t="s">
        <v>1673</v>
      </c>
      <c r="Y133" s="480"/>
      <c r="Z133" s="480"/>
      <c r="AA133" s="480"/>
      <c r="AB133" s="480"/>
      <c r="AC133" s="480"/>
      <c r="AD133" s="480"/>
      <c r="AE133" s="480"/>
      <c r="AF133" s="480"/>
      <c r="AG133" s="480" t="s">
        <v>1672</v>
      </c>
      <c r="AH133" s="480"/>
      <c r="AI133" s="480"/>
      <c r="AJ133" s="480"/>
      <c r="AK133" s="480"/>
      <c r="AL133" s="480"/>
      <c r="AM133" s="480"/>
      <c r="AN133" s="480"/>
      <c r="AO133" s="480"/>
      <c r="AP133" s="480"/>
      <c r="AQ133" s="480"/>
      <c r="AR133" s="480"/>
      <c r="AS133" s="480"/>
      <c r="AT133" s="480"/>
      <c r="AU133" s="480"/>
      <c r="AV133" s="480"/>
      <c r="AW133" s="480"/>
      <c r="AX133" s="480"/>
      <c r="AY133" s="480"/>
      <c r="AZ133" s="480"/>
      <c r="BA133" s="480"/>
      <c r="BB133" s="480"/>
      <c r="BC133" s="480"/>
      <c r="BD133" s="480"/>
      <c r="BE133" s="480"/>
      <c r="BF133" s="480"/>
      <c r="BG133" s="480"/>
      <c r="BH133" s="480"/>
    </row>
    <row r="134" spans="1:60" ht="22.5" outlineLevel="1">
      <c r="A134" s="488">
        <v>61</v>
      </c>
      <c r="B134" s="487" t="s">
        <v>1679</v>
      </c>
      <c r="C134" s="486" t="s">
        <v>1678</v>
      </c>
      <c r="D134" s="485" t="s">
        <v>444</v>
      </c>
      <c r="E134" s="484">
        <v>33.7</v>
      </c>
      <c r="F134" s="483"/>
      <c r="G134" s="482">
        <f>ROUND(E134*F134,2)</f>
        <v>0</v>
      </c>
      <c r="H134" s="481">
        <v>6.15</v>
      </c>
      <c r="I134" s="481">
        <f>ROUND(E134*H134,2)</f>
        <v>207.26</v>
      </c>
      <c r="J134" s="481">
        <v>10.65</v>
      </c>
      <c r="K134" s="481">
        <f>ROUND(E134*J134,2)</f>
        <v>358.91</v>
      </c>
      <c r="L134" s="481">
        <v>21</v>
      </c>
      <c r="M134" s="481">
        <f>G134*(1+L134/100)</f>
        <v>0</v>
      </c>
      <c r="N134" s="481">
        <v>6E-05</v>
      </c>
      <c r="O134" s="481">
        <f>ROUND(E134*N134,2)</f>
        <v>0</v>
      </c>
      <c r="P134" s="481">
        <v>0</v>
      </c>
      <c r="Q134" s="481">
        <f>ROUND(E134*P134,2)</f>
        <v>0</v>
      </c>
      <c r="R134" s="481"/>
      <c r="S134" s="481" t="s">
        <v>1665</v>
      </c>
      <c r="T134" s="481" t="s">
        <v>1665</v>
      </c>
      <c r="U134" s="481">
        <v>0.026</v>
      </c>
      <c r="V134" s="481">
        <f>ROUND(E134*U134,2)</f>
        <v>0.88</v>
      </c>
      <c r="W134" s="481"/>
      <c r="X134" s="481" t="s">
        <v>1673</v>
      </c>
      <c r="Y134" s="480"/>
      <c r="Z134" s="480"/>
      <c r="AA134" s="480"/>
      <c r="AB134" s="480"/>
      <c r="AC134" s="480"/>
      <c r="AD134" s="480"/>
      <c r="AE134" s="480"/>
      <c r="AF134" s="480"/>
      <c r="AG134" s="480" t="s">
        <v>1672</v>
      </c>
      <c r="AH134" s="480"/>
      <c r="AI134" s="480"/>
      <c r="AJ134" s="480"/>
      <c r="AK134" s="480"/>
      <c r="AL134" s="480"/>
      <c r="AM134" s="480"/>
      <c r="AN134" s="480"/>
      <c r="AO134" s="480"/>
      <c r="AP134" s="480"/>
      <c r="AQ134" s="480"/>
      <c r="AR134" s="480"/>
      <c r="AS134" s="480"/>
      <c r="AT134" s="480"/>
      <c r="AU134" s="480"/>
      <c r="AV134" s="480"/>
      <c r="AW134" s="480"/>
      <c r="AX134" s="480"/>
      <c r="AY134" s="480"/>
      <c r="AZ134" s="480"/>
      <c r="BA134" s="480"/>
      <c r="BB134" s="480"/>
      <c r="BC134" s="480"/>
      <c r="BD134" s="480"/>
      <c r="BE134" s="480"/>
      <c r="BF134" s="480"/>
      <c r="BG134" s="480"/>
      <c r="BH134" s="480"/>
    </row>
    <row r="135" spans="1:60" ht="12" outlineLevel="1">
      <c r="A135" s="497"/>
      <c r="B135" s="496"/>
      <c r="C135" s="520" t="s">
        <v>1677</v>
      </c>
      <c r="D135" s="519"/>
      <c r="E135" s="518">
        <v>25.2</v>
      </c>
      <c r="F135" s="481"/>
      <c r="G135" s="481"/>
      <c r="H135" s="481"/>
      <c r="I135" s="481"/>
      <c r="J135" s="481"/>
      <c r="K135" s="481"/>
      <c r="L135" s="481"/>
      <c r="M135" s="481"/>
      <c r="N135" s="481"/>
      <c r="O135" s="481"/>
      <c r="P135" s="481"/>
      <c r="Q135" s="481"/>
      <c r="R135" s="481"/>
      <c r="S135" s="481"/>
      <c r="T135" s="481"/>
      <c r="U135" s="481"/>
      <c r="V135" s="481"/>
      <c r="W135" s="481"/>
      <c r="X135" s="481"/>
      <c r="Y135" s="480"/>
      <c r="Z135" s="480"/>
      <c r="AA135" s="480"/>
      <c r="AB135" s="480"/>
      <c r="AC135" s="480"/>
      <c r="AD135" s="480"/>
      <c r="AE135" s="480"/>
      <c r="AF135" s="480"/>
      <c r="AG135" s="480" t="s">
        <v>174</v>
      </c>
      <c r="AH135" s="480">
        <v>0</v>
      </c>
      <c r="AI135" s="480"/>
      <c r="AJ135" s="480"/>
      <c r="AK135" s="480"/>
      <c r="AL135" s="480"/>
      <c r="AM135" s="480"/>
      <c r="AN135" s="480"/>
      <c r="AO135" s="480"/>
      <c r="AP135" s="480"/>
      <c r="AQ135" s="480"/>
      <c r="AR135" s="480"/>
      <c r="AS135" s="480"/>
      <c r="AT135" s="480"/>
      <c r="AU135" s="480"/>
      <c r="AV135" s="480"/>
      <c r="AW135" s="480"/>
      <c r="AX135" s="480"/>
      <c r="AY135" s="480"/>
      <c r="AZ135" s="480"/>
      <c r="BA135" s="480"/>
      <c r="BB135" s="480"/>
      <c r="BC135" s="480"/>
      <c r="BD135" s="480"/>
      <c r="BE135" s="480"/>
      <c r="BF135" s="480"/>
      <c r="BG135" s="480"/>
      <c r="BH135" s="480"/>
    </row>
    <row r="136" spans="1:60" ht="12" outlineLevel="1">
      <c r="A136" s="497"/>
      <c r="B136" s="496"/>
      <c r="C136" s="520" t="s">
        <v>1676</v>
      </c>
      <c r="D136" s="519"/>
      <c r="E136" s="518">
        <v>8.5</v>
      </c>
      <c r="F136" s="481"/>
      <c r="G136" s="481"/>
      <c r="H136" s="481"/>
      <c r="I136" s="481"/>
      <c r="J136" s="481"/>
      <c r="K136" s="481"/>
      <c r="L136" s="481"/>
      <c r="M136" s="481"/>
      <c r="N136" s="481"/>
      <c r="O136" s="481"/>
      <c r="P136" s="481"/>
      <c r="Q136" s="481"/>
      <c r="R136" s="481"/>
      <c r="S136" s="481"/>
      <c r="T136" s="481"/>
      <c r="U136" s="481"/>
      <c r="V136" s="481"/>
      <c r="W136" s="481"/>
      <c r="X136" s="481"/>
      <c r="Y136" s="480"/>
      <c r="Z136" s="480"/>
      <c r="AA136" s="480"/>
      <c r="AB136" s="480"/>
      <c r="AC136" s="480"/>
      <c r="AD136" s="480"/>
      <c r="AE136" s="480"/>
      <c r="AF136" s="480"/>
      <c r="AG136" s="480" t="s">
        <v>174</v>
      </c>
      <c r="AH136" s="480">
        <v>0</v>
      </c>
      <c r="AI136" s="480"/>
      <c r="AJ136" s="480"/>
      <c r="AK136" s="480"/>
      <c r="AL136" s="480"/>
      <c r="AM136" s="480"/>
      <c r="AN136" s="480"/>
      <c r="AO136" s="480"/>
      <c r="AP136" s="480"/>
      <c r="AQ136" s="480"/>
      <c r="AR136" s="480"/>
      <c r="AS136" s="480"/>
      <c r="AT136" s="480"/>
      <c r="AU136" s="480"/>
      <c r="AV136" s="480"/>
      <c r="AW136" s="480"/>
      <c r="AX136" s="480"/>
      <c r="AY136" s="480"/>
      <c r="AZ136" s="480"/>
      <c r="BA136" s="480"/>
      <c r="BB136" s="480"/>
      <c r="BC136" s="480"/>
      <c r="BD136" s="480"/>
      <c r="BE136" s="480"/>
      <c r="BF136" s="480"/>
      <c r="BG136" s="480"/>
      <c r="BH136" s="480"/>
    </row>
    <row r="137" spans="1:60" ht="22.5" outlineLevel="1">
      <c r="A137" s="495">
        <v>62</v>
      </c>
      <c r="B137" s="494" t="s">
        <v>1675</v>
      </c>
      <c r="C137" s="493" t="s">
        <v>1674</v>
      </c>
      <c r="D137" s="492" t="s">
        <v>444</v>
      </c>
      <c r="E137" s="491">
        <v>8.5</v>
      </c>
      <c r="F137" s="490"/>
      <c r="G137" s="489">
        <f>ROUND(E137*F137,2)</f>
        <v>0</v>
      </c>
      <c r="H137" s="481">
        <v>163.28</v>
      </c>
      <c r="I137" s="481">
        <f>ROUND(E137*H137,2)</f>
        <v>1387.88</v>
      </c>
      <c r="J137" s="481">
        <v>139.72</v>
      </c>
      <c r="K137" s="481">
        <f>ROUND(E137*J137,2)</f>
        <v>1187.62</v>
      </c>
      <c r="L137" s="481">
        <v>21</v>
      </c>
      <c r="M137" s="481">
        <f>G137*(1+L137/100)</f>
        <v>0</v>
      </c>
      <c r="N137" s="481">
        <v>0.0152</v>
      </c>
      <c r="O137" s="481">
        <f>ROUND(E137*N137,2)</f>
        <v>0.13</v>
      </c>
      <c r="P137" s="481">
        <v>0</v>
      </c>
      <c r="Q137" s="481">
        <f>ROUND(E137*P137,2)</f>
        <v>0</v>
      </c>
      <c r="R137" s="481"/>
      <c r="S137" s="481" t="s">
        <v>1665</v>
      </c>
      <c r="T137" s="481" t="s">
        <v>1665</v>
      </c>
      <c r="U137" s="481">
        <v>0.358</v>
      </c>
      <c r="V137" s="481">
        <f>ROUND(E137*U137,2)</f>
        <v>3.04</v>
      </c>
      <c r="W137" s="481"/>
      <c r="X137" s="481" t="s">
        <v>1673</v>
      </c>
      <c r="Y137" s="480"/>
      <c r="Z137" s="480"/>
      <c r="AA137" s="480"/>
      <c r="AB137" s="480"/>
      <c r="AC137" s="480"/>
      <c r="AD137" s="480"/>
      <c r="AE137" s="480"/>
      <c r="AF137" s="480"/>
      <c r="AG137" s="480" t="s">
        <v>1672</v>
      </c>
      <c r="AH137" s="480"/>
      <c r="AI137" s="480"/>
      <c r="AJ137" s="480"/>
      <c r="AK137" s="480"/>
      <c r="AL137" s="480"/>
      <c r="AM137" s="480"/>
      <c r="AN137" s="480"/>
      <c r="AO137" s="480"/>
      <c r="AP137" s="480"/>
      <c r="AQ137" s="480"/>
      <c r="AR137" s="480"/>
      <c r="AS137" s="480"/>
      <c r="AT137" s="480"/>
      <c r="AU137" s="480"/>
      <c r="AV137" s="480"/>
      <c r="AW137" s="480"/>
      <c r="AX137" s="480"/>
      <c r="AY137" s="480"/>
      <c r="AZ137" s="480"/>
      <c r="BA137" s="480"/>
      <c r="BB137" s="480"/>
      <c r="BC137" s="480"/>
      <c r="BD137" s="480"/>
      <c r="BE137" s="480"/>
      <c r="BF137" s="480"/>
      <c r="BG137" s="480"/>
      <c r="BH137" s="480"/>
    </row>
    <row r="138" spans="1:33" ht="12">
      <c r="A138" s="506" t="s">
        <v>1624</v>
      </c>
      <c r="B138" s="505" t="s">
        <v>1539</v>
      </c>
      <c r="C138" s="504" t="s">
        <v>1538</v>
      </c>
      <c r="D138" s="503"/>
      <c r="E138" s="502"/>
      <c r="F138" s="501"/>
      <c r="G138" s="500">
        <f>SUMIF(AG139:AG141,"&lt;&gt;NOR",G139:G141)</f>
        <v>0</v>
      </c>
      <c r="H138" s="499"/>
      <c r="I138" s="499">
        <f>SUM(I139:I141)</f>
        <v>0</v>
      </c>
      <c r="J138" s="499"/>
      <c r="K138" s="499">
        <f>SUM(K139:K141)</f>
        <v>25.05</v>
      </c>
      <c r="L138" s="499"/>
      <c r="M138" s="499">
        <f>SUM(M139:M141)</f>
        <v>0</v>
      </c>
      <c r="N138" s="499"/>
      <c r="O138" s="499">
        <f>SUM(O139:O141)</f>
        <v>0</v>
      </c>
      <c r="P138" s="499"/>
      <c r="Q138" s="499">
        <f>SUM(Q139:Q141)</f>
        <v>0</v>
      </c>
      <c r="R138" s="499"/>
      <c r="S138" s="499"/>
      <c r="T138" s="499"/>
      <c r="U138" s="499"/>
      <c r="V138" s="499">
        <f>SUM(V139:V141)</f>
        <v>0</v>
      </c>
      <c r="W138" s="499"/>
      <c r="X138" s="499"/>
      <c r="AG138" s="344" t="s">
        <v>1623</v>
      </c>
    </row>
    <row r="139" spans="1:60" ht="12" outlineLevel="1">
      <c r="A139" s="495">
        <v>63</v>
      </c>
      <c r="B139" s="494" t="s">
        <v>1671</v>
      </c>
      <c r="C139" s="493" t="s">
        <v>1670</v>
      </c>
      <c r="D139" s="492" t="s">
        <v>329</v>
      </c>
      <c r="E139" s="491">
        <v>0.21218</v>
      </c>
      <c r="F139" s="490"/>
      <c r="G139" s="489">
        <f>ROUND(E139*F139,2)</f>
        <v>0</v>
      </c>
      <c r="H139" s="481">
        <v>0</v>
      </c>
      <c r="I139" s="481">
        <f>ROUND(E139*H139,2)</f>
        <v>0</v>
      </c>
      <c r="J139" s="481">
        <v>43.1</v>
      </c>
      <c r="K139" s="481">
        <f>ROUND(E139*J139,2)</f>
        <v>9.14</v>
      </c>
      <c r="L139" s="481">
        <v>21</v>
      </c>
      <c r="M139" s="481">
        <f>G139*(1+L139/100)</f>
        <v>0</v>
      </c>
      <c r="N139" s="481">
        <v>0</v>
      </c>
      <c r="O139" s="481">
        <f>ROUND(E139*N139,2)</f>
        <v>0</v>
      </c>
      <c r="P139" s="481">
        <v>0</v>
      </c>
      <c r="Q139" s="481">
        <f>ROUND(E139*P139,2)</f>
        <v>0</v>
      </c>
      <c r="R139" s="481"/>
      <c r="S139" s="481" t="s">
        <v>1665</v>
      </c>
      <c r="T139" s="481" t="s">
        <v>1665</v>
      </c>
      <c r="U139" s="481">
        <v>0.01</v>
      </c>
      <c r="V139" s="481">
        <f>ROUND(E139*U139,2)</f>
        <v>0</v>
      </c>
      <c r="W139" s="481"/>
      <c r="X139" s="481" t="s">
        <v>1664</v>
      </c>
      <c r="Y139" s="480"/>
      <c r="Z139" s="480"/>
      <c r="AA139" s="480"/>
      <c r="AB139" s="480"/>
      <c r="AC139" s="480"/>
      <c r="AD139" s="480"/>
      <c r="AE139" s="480"/>
      <c r="AF139" s="480"/>
      <c r="AG139" s="480" t="s">
        <v>1663</v>
      </c>
      <c r="AH139" s="480"/>
      <c r="AI139" s="480"/>
      <c r="AJ139" s="480"/>
      <c r="AK139" s="480"/>
      <c r="AL139" s="480"/>
      <c r="AM139" s="480"/>
      <c r="AN139" s="480"/>
      <c r="AO139" s="480"/>
      <c r="AP139" s="480"/>
      <c r="AQ139" s="480"/>
      <c r="AR139" s="480"/>
      <c r="AS139" s="480"/>
      <c r="AT139" s="480"/>
      <c r="AU139" s="480"/>
      <c r="AV139" s="480"/>
      <c r="AW139" s="480"/>
      <c r="AX139" s="480"/>
      <c r="AY139" s="480"/>
      <c r="AZ139" s="480"/>
      <c r="BA139" s="480"/>
      <c r="BB139" s="480"/>
      <c r="BC139" s="480"/>
      <c r="BD139" s="480"/>
      <c r="BE139" s="480"/>
      <c r="BF139" s="480"/>
      <c r="BG139" s="480"/>
      <c r="BH139" s="480"/>
    </row>
    <row r="140" spans="1:60" ht="12" outlineLevel="1">
      <c r="A140" s="495">
        <v>64</v>
      </c>
      <c r="B140" s="494" t="s">
        <v>1669</v>
      </c>
      <c r="C140" s="493" t="s">
        <v>1668</v>
      </c>
      <c r="D140" s="492" t="s">
        <v>329</v>
      </c>
      <c r="E140" s="491">
        <v>1.27308</v>
      </c>
      <c r="F140" s="490"/>
      <c r="G140" s="489">
        <f>ROUND(E140*F140,2)</f>
        <v>0</v>
      </c>
      <c r="H140" s="481">
        <v>0</v>
      </c>
      <c r="I140" s="481">
        <f>ROUND(E140*H140,2)</f>
        <v>0</v>
      </c>
      <c r="J140" s="481">
        <v>10.8</v>
      </c>
      <c r="K140" s="481">
        <f>ROUND(E140*J140,2)</f>
        <v>13.75</v>
      </c>
      <c r="L140" s="481">
        <v>21</v>
      </c>
      <c r="M140" s="481">
        <f>G140*(1+L140/100)</f>
        <v>0</v>
      </c>
      <c r="N140" s="481">
        <v>0</v>
      </c>
      <c r="O140" s="481">
        <f>ROUND(E140*N140,2)</f>
        <v>0</v>
      </c>
      <c r="P140" s="481">
        <v>0</v>
      </c>
      <c r="Q140" s="481">
        <f>ROUND(E140*P140,2)</f>
        <v>0</v>
      </c>
      <c r="R140" s="481"/>
      <c r="S140" s="481" t="s">
        <v>1665</v>
      </c>
      <c r="T140" s="481" t="s">
        <v>1665</v>
      </c>
      <c r="U140" s="481">
        <v>0</v>
      </c>
      <c r="V140" s="481">
        <f>ROUND(E140*U140,2)</f>
        <v>0</v>
      </c>
      <c r="W140" s="481"/>
      <c r="X140" s="481" t="s">
        <v>1664</v>
      </c>
      <c r="Y140" s="480"/>
      <c r="Z140" s="480"/>
      <c r="AA140" s="480"/>
      <c r="AB140" s="480"/>
      <c r="AC140" s="480"/>
      <c r="AD140" s="480"/>
      <c r="AE140" s="480"/>
      <c r="AF140" s="480"/>
      <c r="AG140" s="480" t="s">
        <v>1663</v>
      </c>
      <c r="AH140" s="480"/>
      <c r="AI140" s="480"/>
      <c r="AJ140" s="480"/>
      <c r="AK140" s="480"/>
      <c r="AL140" s="480"/>
      <c r="AM140" s="480"/>
      <c r="AN140" s="480"/>
      <c r="AO140" s="480"/>
      <c r="AP140" s="480"/>
      <c r="AQ140" s="480"/>
      <c r="AR140" s="480"/>
      <c r="AS140" s="480"/>
      <c r="AT140" s="480"/>
      <c r="AU140" s="480"/>
      <c r="AV140" s="480"/>
      <c r="AW140" s="480"/>
      <c r="AX140" s="480"/>
      <c r="AY140" s="480"/>
      <c r="AZ140" s="480"/>
      <c r="BA140" s="480"/>
      <c r="BB140" s="480"/>
      <c r="BC140" s="480"/>
      <c r="BD140" s="480"/>
      <c r="BE140" s="480"/>
      <c r="BF140" s="480"/>
      <c r="BG140" s="480"/>
      <c r="BH140" s="480"/>
    </row>
    <row r="141" spans="1:60" ht="12" outlineLevel="1">
      <c r="A141" s="488">
        <v>65</v>
      </c>
      <c r="B141" s="487" t="s">
        <v>1667</v>
      </c>
      <c r="C141" s="486" t="s">
        <v>1666</v>
      </c>
      <c r="D141" s="485" t="s">
        <v>329</v>
      </c>
      <c r="E141" s="484">
        <v>0.21218</v>
      </c>
      <c r="F141" s="483"/>
      <c r="G141" s="482">
        <f>ROUND(E141*F141,2)</f>
        <v>0</v>
      </c>
      <c r="H141" s="481">
        <v>0</v>
      </c>
      <c r="I141" s="481">
        <f>ROUND(E141*H141,2)</f>
        <v>0</v>
      </c>
      <c r="J141" s="481">
        <v>10.2</v>
      </c>
      <c r="K141" s="481">
        <f>ROUND(E141*J141,2)</f>
        <v>2.16</v>
      </c>
      <c r="L141" s="481">
        <v>21</v>
      </c>
      <c r="M141" s="481">
        <f>G141*(1+L141/100)</f>
        <v>0</v>
      </c>
      <c r="N141" s="481">
        <v>0</v>
      </c>
      <c r="O141" s="481">
        <f>ROUND(E141*N141,2)</f>
        <v>0</v>
      </c>
      <c r="P141" s="481">
        <v>0</v>
      </c>
      <c r="Q141" s="481">
        <f>ROUND(E141*P141,2)</f>
        <v>0</v>
      </c>
      <c r="R141" s="481"/>
      <c r="S141" s="481" t="s">
        <v>1665</v>
      </c>
      <c r="T141" s="481" t="s">
        <v>1665</v>
      </c>
      <c r="U141" s="481">
        <v>0.006</v>
      </c>
      <c r="V141" s="481">
        <f>ROUND(E141*U141,2)</f>
        <v>0</v>
      </c>
      <c r="W141" s="481"/>
      <c r="X141" s="481" t="s">
        <v>1664</v>
      </c>
      <c r="Y141" s="480"/>
      <c r="Z141" s="480"/>
      <c r="AA141" s="480"/>
      <c r="AB141" s="480"/>
      <c r="AC141" s="480"/>
      <c r="AD141" s="480"/>
      <c r="AE141" s="480"/>
      <c r="AF141" s="480"/>
      <c r="AG141" s="480" t="s">
        <v>1663</v>
      </c>
      <c r="AH141" s="480"/>
      <c r="AI141" s="480"/>
      <c r="AJ141" s="480"/>
      <c r="AK141" s="480"/>
      <c r="AL141" s="480"/>
      <c r="AM141" s="480"/>
      <c r="AN141" s="480"/>
      <c r="AO141" s="480"/>
      <c r="AP141" s="480"/>
      <c r="AQ141" s="480"/>
      <c r="AR141" s="480"/>
      <c r="AS141" s="480"/>
      <c r="AT141" s="480"/>
      <c r="AU141" s="480"/>
      <c r="AV141" s="480"/>
      <c r="AW141" s="480"/>
      <c r="AX141" s="480"/>
      <c r="AY141" s="480"/>
      <c r="AZ141" s="480"/>
      <c r="BA141" s="480"/>
      <c r="BB141" s="480"/>
      <c r="BC141" s="480"/>
      <c r="BD141" s="480"/>
      <c r="BE141" s="480"/>
      <c r="BF141" s="480"/>
      <c r="BG141" s="480"/>
      <c r="BH141" s="480"/>
    </row>
    <row r="142" spans="1:33" ht="12">
      <c r="A142" s="476"/>
      <c r="B142" s="479"/>
      <c r="C142" s="478"/>
      <c r="D142" s="477"/>
      <c r="E142" s="476"/>
      <c r="F142" s="476"/>
      <c r="G142" s="476"/>
      <c r="H142" s="476"/>
      <c r="I142" s="476"/>
      <c r="J142" s="476"/>
      <c r="K142" s="476"/>
      <c r="L142" s="476"/>
      <c r="M142" s="476"/>
      <c r="N142" s="476"/>
      <c r="O142" s="476"/>
      <c r="P142" s="476"/>
      <c r="Q142" s="476"/>
      <c r="R142" s="476"/>
      <c r="S142" s="476"/>
      <c r="T142" s="476"/>
      <c r="U142" s="476"/>
      <c r="V142" s="476"/>
      <c r="W142" s="476"/>
      <c r="X142" s="476"/>
      <c r="AE142" s="344">
        <v>15</v>
      </c>
      <c r="AF142" s="344">
        <v>21</v>
      </c>
      <c r="AG142" s="344" t="s">
        <v>38</v>
      </c>
    </row>
    <row r="143" spans="1:33" ht="12">
      <c r="A143" s="476"/>
      <c r="B143" s="479"/>
      <c r="C143" s="478"/>
      <c r="D143" s="477"/>
      <c r="E143" s="476"/>
      <c r="F143" s="476"/>
      <c r="G143" s="476"/>
      <c r="H143" s="476"/>
      <c r="I143" s="476"/>
      <c r="J143" s="476"/>
      <c r="K143" s="476"/>
      <c r="L143" s="476"/>
      <c r="M143" s="476"/>
      <c r="N143" s="476"/>
      <c r="O143" s="476"/>
      <c r="P143" s="476"/>
      <c r="Q143" s="476"/>
      <c r="R143" s="476"/>
      <c r="S143" s="476"/>
      <c r="T143" s="476"/>
      <c r="U143" s="476"/>
      <c r="V143" s="476"/>
      <c r="W143" s="476"/>
      <c r="X143" s="476"/>
      <c r="AE143" s="344">
        <f>SUMIF(L7:L141,AE142,G7:G141)</f>
        <v>0</v>
      </c>
      <c r="AF143" s="344">
        <f>SUMIF(L7:L141,AF142,G7:G141)</f>
        <v>0</v>
      </c>
      <c r="AG143" s="344" t="s">
        <v>38</v>
      </c>
    </row>
    <row r="144" spans="1:24" ht="12">
      <c r="A144" s="641" t="s">
        <v>1662</v>
      </c>
      <c r="B144" s="641"/>
      <c r="C144" s="478"/>
      <c r="D144" s="477"/>
      <c r="E144" s="476"/>
      <c r="F144" s="476"/>
      <c r="G144" s="476"/>
      <c r="H144" s="476"/>
      <c r="I144" s="476"/>
      <c r="J144" s="476"/>
      <c r="K144" s="476"/>
      <c r="L144" s="476"/>
      <c r="M144" s="476"/>
      <c r="N144" s="476"/>
      <c r="O144" s="476"/>
      <c r="P144" s="476"/>
      <c r="Q144" s="476"/>
      <c r="R144" s="476"/>
      <c r="S144" s="476"/>
      <c r="T144" s="476"/>
      <c r="U144" s="476"/>
      <c r="V144" s="476"/>
      <c r="W144" s="476"/>
      <c r="X144" s="476"/>
    </row>
    <row r="145" spans="1:33" ht="12">
      <c r="A145" s="476"/>
      <c r="B145" s="479" t="s">
        <v>1661</v>
      </c>
      <c r="C145" s="478" t="s">
        <v>1660</v>
      </c>
      <c r="D145" s="477"/>
      <c r="E145" s="476"/>
      <c r="F145" s="476"/>
      <c r="G145" s="476"/>
      <c r="H145" s="476"/>
      <c r="I145" s="476"/>
      <c r="J145" s="476"/>
      <c r="K145" s="476"/>
      <c r="L145" s="476"/>
      <c r="M145" s="476"/>
      <c r="N145" s="476"/>
      <c r="O145" s="476"/>
      <c r="P145" s="476"/>
      <c r="Q145" s="476"/>
      <c r="R145" s="476"/>
      <c r="S145" s="476"/>
      <c r="T145" s="476"/>
      <c r="U145" s="476"/>
      <c r="V145" s="476"/>
      <c r="W145" s="476"/>
      <c r="X145" s="476"/>
      <c r="AG145" s="344" t="s">
        <v>1659</v>
      </c>
    </row>
    <row r="146" spans="1:33" ht="25.5">
      <c r="A146" s="476"/>
      <c r="B146" s="479" t="s">
        <v>1658</v>
      </c>
      <c r="C146" s="478" t="s">
        <v>1657</v>
      </c>
      <c r="D146" s="477"/>
      <c r="E146" s="476"/>
      <c r="F146" s="476"/>
      <c r="G146" s="476"/>
      <c r="H146" s="476"/>
      <c r="I146" s="476"/>
      <c r="J146" s="476"/>
      <c r="K146" s="476"/>
      <c r="L146" s="476"/>
      <c r="M146" s="476"/>
      <c r="N146" s="476"/>
      <c r="O146" s="476"/>
      <c r="P146" s="476"/>
      <c r="Q146" s="476"/>
      <c r="R146" s="476"/>
      <c r="S146" s="476"/>
      <c r="T146" s="476"/>
      <c r="U146" s="476"/>
      <c r="V146" s="476"/>
      <c r="W146" s="476"/>
      <c r="X146" s="476"/>
      <c r="AG146" s="344" t="s">
        <v>1656</v>
      </c>
    </row>
    <row r="147" spans="1:33" ht="12">
      <c r="A147" s="476"/>
      <c r="B147" s="479"/>
      <c r="C147" s="478" t="s">
        <v>1655</v>
      </c>
      <c r="D147" s="477"/>
      <c r="E147" s="476"/>
      <c r="F147" s="476"/>
      <c r="G147" s="476"/>
      <c r="H147" s="476"/>
      <c r="I147" s="476"/>
      <c r="J147" s="476"/>
      <c r="K147" s="476"/>
      <c r="L147" s="476"/>
      <c r="M147" s="476"/>
      <c r="N147" s="476"/>
      <c r="O147" s="476"/>
      <c r="P147" s="476"/>
      <c r="Q147" s="476"/>
      <c r="R147" s="476"/>
      <c r="S147" s="476"/>
      <c r="T147" s="476"/>
      <c r="U147" s="476"/>
      <c r="V147" s="476"/>
      <c r="W147" s="476"/>
      <c r="X147" s="476"/>
      <c r="AG147" s="344" t="s">
        <v>1654</v>
      </c>
    </row>
    <row r="148" spans="3:33" ht="12">
      <c r="C148" s="475"/>
      <c r="D148" s="395"/>
      <c r="AG148" s="344" t="s">
        <v>1598</v>
      </c>
    </row>
    <row r="149" ht="12">
      <c r="D149" s="395"/>
    </row>
    <row r="150" ht="12">
      <c r="D150" s="395"/>
    </row>
    <row r="151" ht="12">
      <c r="D151" s="395"/>
    </row>
    <row r="152" ht="12">
      <c r="D152" s="395"/>
    </row>
    <row r="153" ht="12">
      <c r="D153" s="395"/>
    </row>
    <row r="154" ht="12">
      <c r="D154" s="395"/>
    </row>
    <row r="155" ht="12">
      <c r="D155" s="395"/>
    </row>
    <row r="156" ht="12">
      <c r="D156" s="395"/>
    </row>
    <row r="157" ht="12">
      <c r="D157" s="395"/>
    </row>
    <row r="158" ht="12">
      <c r="D158" s="395"/>
    </row>
    <row r="159" ht="12">
      <c r="D159" s="395"/>
    </row>
    <row r="160" ht="12">
      <c r="D160" s="395"/>
    </row>
    <row r="161" ht="12">
      <c r="D161" s="395"/>
    </row>
    <row r="162" ht="12">
      <c r="D162" s="395"/>
    </row>
    <row r="163" ht="12">
      <c r="D163" s="395"/>
    </row>
    <row r="164" ht="12">
      <c r="D164" s="395"/>
    </row>
    <row r="165" ht="12">
      <c r="D165" s="395"/>
    </row>
    <row r="166" ht="12">
      <c r="D166" s="395"/>
    </row>
    <row r="167" ht="12">
      <c r="D167" s="395"/>
    </row>
    <row r="168" ht="12">
      <c r="D168" s="395"/>
    </row>
    <row r="169" ht="12">
      <c r="D169" s="395"/>
    </row>
    <row r="170" ht="12">
      <c r="D170" s="395"/>
    </row>
    <row r="171" ht="12">
      <c r="D171" s="395"/>
    </row>
    <row r="172" ht="12">
      <c r="D172" s="395"/>
    </row>
    <row r="173" ht="12">
      <c r="D173" s="395"/>
    </row>
    <row r="174" ht="12">
      <c r="D174" s="395"/>
    </row>
    <row r="175" ht="12">
      <c r="D175" s="395"/>
    </row>
    <row r="176" ht="12">
      <c r="D176" s="395"/>
    </row>
    <row r="177" ht="12">
      <c r="D177" s="395"/>
    </row>
    <row r="178" ht="12">
      <c r="D178" s="395"/>
    </row>
    <row r="179" ht="12">
      <c r="D179" s="395"/>
    </row>
    <row r="180" ht="12">
      <c r="D180" s="395"/>
    </row>
    <row r="181" ht="12">
      <c r="D181" s="395"/>
    </row>
    <row r="182" ht="12">
      <c r="D182" s="395"/>
    </row>
    <row r="183" ht="12">
      <c r="D183" s="395"/>
    </row>
    <row r="184" ht="12">
      <c r="D184" s="395"/>
    </row>
    <row r="185" ht="12">
      <c r="D185" s="395"/>
    </row>
    <row r="186" ht="12">
      <c r="D186" s="395"/>
    </row>
    <row r="187" ht="12">
      <c r="D187" s="395"/>
    </row>
    <row r="188" ht="12">
      <c r="D188" s="395"/>
    </row>
    <row r="189" ht="12">
      <c r="D189" s="395"/>
    </row>
    <row r="190" ht="12">
      <c r="D190" s="395"/>
    </row>
    <row r="191" ht="12">
      <c r="D191" s="395"/>
    </row>
    <row r="192" ht="12">
      <c r="D192" s="395"/>
    </row>
    <row r="193" ht="12">
      <c r="D193" s="395"/>
    </row>
    <row r="194" ht="12">
      <c r="D194" s="395"/>
    </row>
    <row r="195" ht="12">
      <c r="D195" s="395"/>
    </row>
    <row r="196" ht="12">
      <c r="D196" s="395"/>
    </row>
    <row r="197" ht="12">
      <c r="D197" s="395"/>
    </row>
    <row r="198" ht="12">
      <c r="D198" s="395"/>
    </row>
    <row r="199" ht="12">
      <c r="D199" s="395"/>
    </row>
    <row r="200" ht="12">
      <c r="D200" s="395"/>
    </row>
    <row r="201" ht="12">
      <c r="D201" s="395"/>
    </row>
    <row r="202" ht="12">
      <c r="D202" s="395"/>
    </row>
    <row r="203" ht="12">
      <c r="D203" s="395"/>
    </row>
    <row r="204" ht="12">
      <c r="D204" s="395"/>
    </row>
    <row r="205" ht="12">
      <c r="D205" s="395"/>
    </row>
    <row r="206" ht="12">
      <c r="D206" s="395"/>
    </row>
    <row r="207" ht="12">
      <c r="D207" s="395"/>
    </row>
    <row r="208" ht="12">
      <c r="D208" s="395"/>
    </row>
    <row r="209" ht="12">
      <c r="D209" s="395"/>
    </row>
    <row r="210" ht="12">
      <c r="D210" s="395"/>
    </row>
    <row r="211" ht="12">
      <c r="D211" s="395"/>
    </row>
    <row r="212" ht="12">
      <c r="D212" s="395"/>
    </row>
    <row r="213" ht="12">
      <c r="D213" s="395"/>
    </row>
    <row r="214" ht="12">
      <c r="D214" s="395"/>
    </row>
    <row r="215" ht="12">
      <c r="D215" s="395"/>
    </row>
    <row r="216" ht="12">
      <c r="D216" s="395"/>
    </row>
    <row r="217" ht="12">
      <c r="D217" s="395"/>
    </row>
    <row r="218" ht="12">
      <c r="D218" s="395"/>
    </row>
    <row r="219" ht="12">
      <c r="D219" s="395"/>
    </row>
    <row r="220" ht="12">
      <c r="D220" s="395"/>
    </row>
    <row r="221" ht="12">
      <c r="D221" s="395"/>
    </row>
    <row r="222" ht="12">
      <c r="D222" s="395"/>
    </row>
    <row r="223" ht="12">
      <c r="D223" s="395"/>
    </row>
    <row r="224" ht="12">
      <c r="D224" s="395"/>
    </row>
    <row r="225" ht="12">
      <c r="D225" s="395"/>
    </row>
    <row r="226" ht="12">
      <c r="D226" s="395"/>
    </row>
    <row r="227" ht="12">
      <c r="D227" s="395"/>
    </row>
    <row r="228" ht="12">
      <c r="D228" s="395"/>
    </row>
    <row r="229" ht="12">
      <c r="D229" s="395"/>
    </row>
    <row r="230" ht="12">
      <c r="D230" s="395"/>
    </row>
    <row r="231" ht="12">
      <c r="D231" s="395"/>
    </row>
    <row r="232" ht="12">
      <c r="D232" s="395"/>
    </row>
    <row r="233" ht="12">
      <c r="D233" s="395"/>
    </row>
    <row r="234" ht="12">
      <c r="D234" s="395"/>
    </row>
    <row r="235" ht="12">
      <c r="D235" s="395"/>
    </row>
    <row r="236" ht="12">
      <c r="D236" s="395"/>
    </row>
    <row r="237" ht="12">
      <c r="D237" s="395"/>
    </row>
    <row r="238" ht="12">
      <c r="D238" s="395"/>
    </row>
    <row r="239" ht="12">
      <c r="D239" s="395"/>
    </row>
    <row r="240" ht="12">
      <c r="D240" s="395"/>
    </row>
    <row r="241" ht="12">
      <c r="D241" s="395"/>
    </row>
    <row r="242" ht="12">
      <c r="D242" s="395"/>
    </row>
    <row r="243" ht="12">
      <c r="D243" s="395"/>
    </row>
    <row r="244" ht="12">
      <c r="D244" s="395"/>
    </row>
    <row r="245" ht="12">
      <c r="D245" s="395"/>
    </row>
    <row r="246" ht="12">
      <c r="D246" s="395"/>
    </row>
    <row r="247" ht="12">
      <c r="D247" s="395"/>
    </row>
    <row r="248" ht="12">
      <c r="D248" s="395"/>
    </row>
    <row r="249" ht="12">
      <c r="D249" s="395"/>
    </row>
    <row r="250" ht="12">
      <c r="D250" s="395"/>
    </row>
    <row r="251" ht="12">
      <c r="D251" s="395"/>
    </row>
    <row r="252" ht="12">
      <c r="D252" s="395"/>
    </row>
    <row r="253" ht="12">
      <c r="D253" s="395"/>
    </row>
    <row r="254" ht="12">
      <c r="D254" s="395"/>
    </row>
    <row r="255" ht="12">
      <c r="D255" s="395"/>
    </row>
    <row r="256" ht="12">
      <c r="D256" s="395"/>
    </row>
    <row r="257" ht="12">
      <c r="D257" s="395"/>
    </row>
    <row r="258" ht="12">
      <c r="D258" s="395"/>
    </row>
    <row r="259" ht="12">
      <c r="D259" s="395"/>
    </row>
    <row r="260" ht="12">
      <c r="D260" s="395"/>
    </row>
    <row r="261" ht="12">
      <c r="D261" s="395"/>
    </row>
    <row r="262" ht="12">
      <c r="D262" s="395"/>
    </row>
    <row r="263" ht="12">
      <c r="D263" s="395"/>
    </row>
    <row r="264" ht="12">
      <c r="D264" s="395"/>
    </row>
    <row r="265" ht="12">
      <c r="D265" s="395"/>
    </row>
    <row r="266" ht="12">
      <c r="D266" s="395"/>
    </row>
    <row r="267" ht="12">
      <c r="D267" s="395"/>
    </row>
    <row r="268" ht="12">
      <c r="D268" s="395"/>
    </row>
    <row r="269" ht="12">
      <c r="D269" s="395"/>
    </row>
    <row r="270" ht="12">
      <c r="D270" s="395"/>
    </row>
    <row r="271" ht="12">
      <c r="D271" s="395"/>
    </row>
    <row r="272" ht="12">
      <c r="D272" s="395"/>
    </row>
    <row r="273" ht="12">
      <c r="D273" s="395"/>
    </row>
    <row r="274" ht="12">
      <c r="D274" s="395"/>
    </row>
    <row r="275" ht="12">
      <c r="D275" s="395"/>
    </row>
    <row r="276" ht="12">
      <c r="D276" s="395"/>
    </row>
    <row r="277" ht="12">
      <c r="D277" s="395"/>
    </row>
    <row r="278" ht="12">
      <c r="D278" s="395"/>
    </row>
    <row r="279" ht="12">
      <c r="D279" s="395"/>
    </row>
    <row r="280" ht="12">
      <c r="D280" s="395"/>
    </row>
    <row r="281" ht="12">
      <c r="D281" s="395"/>
    </row>
    <row r="282" ht="12">
      <c r="D282" s="395"/>
    </row>
    <row r="283" ht="12">
      <c r="D283" s="395"/>
    </row>
    <row r="284" ht="12">
      <c r="D284" s="395"/>
    </row>
    <row r="285" ht="12">
      <c r="D285" s="395"/>
    </row>
    <row r="286" ht="12">
      <c r="D286" s="395"/>
    </row>
    <row r="287" ht="12">
      <c r="D287" s="395"/>
    </row>
    <row r="288" ht="12">
      <c r="D288" s="395"/>
    </row>
    <row r="289" ht="12">
      <c r="D289" s="395"/>
    </row>
    <row r="290" ht="12">
      <c r="D290" s="395"/>
    </row>
    <row r="291" ht="12">
      <c r="D291" s="395"/>
    </row>
    <row r="292" ht="12">
      <c r="D292" s="395"/>
    </row>
    <row r="293" ht="12">
      <c r="D293" s="395"/>
    </row>
    <row r="294" ht="12">
      <c r="D294" s="395"/>
    </row>
    <row r="295" ht="12">
      <c r="D295" s="395"/>
    </row>
    <row r="296" ht="12">
      <c r="D296" s="395"/>
    </row>
    <row r="297" ht="12">
      <c r="D297" s="395"/>
    </row>
    <row r="298" ht="12">
      <c r="D298" s="395"/>
    </row>
    <row r="299" ht="12">
      <c r="D299" s="395"/>
    </row>
    <row r="300" ht="12">
      <c r="D300" s="395"/>
    </row>
    <row r="301" ht="12">
      <c r="D301" s="395"/>
    </row>
    <row r="302" ht="12">
      <c r="D302" s="395"/>
    </row>
    <row r="303" ht="12">
      <c r="D303" s="395"/>
    </row>
    <row r="304" ht="12">
      <c r="D304" s="395"/>
    </row>
    <row r="305" ht="12">
      <c r="D305" s="395"/>
    </row>
    <row r="306" ht="12">
      <c r="D306" s="395"/>
    </row>
    <row r="307" ht="12">
      <c r="D307" s="395"/>
    </row>
    <row r="308" ht="12">
      <c r="D308" s="395"/>
    </row>
    <row r="309" ht="12">
      <c r="D309" s="395"/>
    </row>
    <row r="310" ht="12">
      <c r="D310" s="395"/>
    </row>
    <row r="311" ht="12">
      <c r="D311" s="395"/>
    </row>
    <row r="312" ht="12">
      <c r="D312" s="395"/>
    </row>
    <row r="313" ht="12">
      <c r="D313" s="395"/>
    </row>
    <row r="314" ht="12">
      <c r="D314" s="395"/>
    </row>
    <row r="315" ht="12">
      <c r="D315" s="395"/>
    </row>
    <row r="316" ht="12">
      <c r="D316" s="395"/>
    </row>
    <row r="317" ht="12">
      <c r="D317" s="395"/>
    </row>
    <row r="318" ht="12">
      <c r="D318" s="395"/>
    </row>
    <row r="319" ht="12">
      <c r="D319" s="395"/>
    </row>
    <row r="320" ht="12">
      <c r="D320" s="395"/>
    </row>
    <row r="321" ht="12">
      <c r="D321" s="395"/>
    </row>
    <row r="322" ht="12">
      <c r="D322" s="395"/>
    </row>
    <row r="323" ht="12">
      <c r="D323" s="395"/>
    </row>
    <row r="324" ht="12">
      <c r="D324" s="395"/>
    </row>
    <row r="325" ht="12">
      <c r="D325" s="395"/>
    </row>
    <row r="326" ht="12">
      <c r="D326" s="395"/>
    </row>
    <row r="327" ht="12">
      <c r="D327" s="395"/>
    </row>
    <row r="328" ht="12">
      <c r="D328" s="395"/>
    </row>
    <row r="329" ht="12">
      <c r="D329" s="395"/>
    </row>
    <row r="330" ht="12">
      <c r="D330" s="395"/>
    </row>
    <row r="331" ht="12">
      <c r="D331" s="395"/>
    </row>
    <row r="332" ht="12">
      <c r="D332" s="395"/>
    </row>
    <row r="333" ht="12">
      <c r="D333" s="395"/>
    </row>
    <row r="334" ht="12">
      <c r="D334" s="395"/>
    </row>
    <row r="335" ht="12">
      <c r="D335" s="395"/>
    </row>
    <row r="336" ht="12">
      <c r="D336" s="395"/>
    </row>
    <row r="337" ht="12">
      <c r="D337" s="395"/>
    </row>
    <row r="338" ht="12">
      <c r="D338" s="395"/>
    </row>
    <row r="339" ht="12">
      <c r="D339" s="395"/>
    </row>
    <row r="340" ht="12">
      <c r="D340" s="395"/>
    </row>
    <row r="341" ht="12">
      <c r="D341" s="395"/>
    </row>
    <row r="342" ht="12">
      <c r="D342" s="395"/>
    </row>
    <row r="343" ht="12">
      <c r="D343" s="395"/>
    </row>
    <row r="344" ht="12">
      <c r="D344" s="395"/>
    </row>
    <row r="345" ht="12">
      <c r="D345" s="395"/>
    </row>
    <row r="346" ht="12">
      <c r="D346" s="395"/>
    </row>
    <row r="347" ht="12">
      <c r="D347" s="395"/>
    </row>
    <row r="348" ht="12">
      <c r="D348" s="395"/>
    </row>
    <row r="349" ht="12">
      <c r="D349" s="395"/>
    </row>
    <row r="350" ht="12">
      <c r="D350" s="395"/>
    </row>
    <row r="351" ht="12">
      <c r="D351" s="395"/>
    </row>
    <row r="352" ht="12">
      <c r="D352" s="395"/>
    </row>
    <row r="353" ht="12">
      <c r="D353" s="395"/>
    </row>
    <row r="354" ht="12">
      <c r="D354" s="395"/>
    </row>
    <row r="355" ht="12">
      <c r="D355" s="395"/>
    </row>
    <row r="356" ht="12">
      <c r="D356" s="395"/>
    </row>
    <row r="357" ht="12">
      <c r="D357" s="395"/>
    </row>
    <row r="358" ht="12">
      <c r="D358" s="395"/>
    </row>
    <row r="359" ht="12">
      <c r="D359" s="395"/>
    </row>
    <row r="360" ht="12">
      <c r="D360" s="395"/>
    </row>
    <row r="361" ht="12">
      <c r="D361" s="395"/>
    </row>
    <row r="362" ht="12">
      <c r="D362" s="395"/>
    </row>
    <row r="363" ht="12">
      <c r="D363" s="395"/>
    </row>
    <row r="364" ht="12">
      <c r="D364" s="395"/>
    </row>
    <row r="365" ht="12">
      <c r="D365" s="395"/>
    </row>
    <row r="366" ht="12">
      <c r="D366" s="395"/>
    </row>
    <row r="367" ht="12">
      <c r="D367" s="395"/>
    </row>
    <row r="368" ht="12">
      <c r="D368" s="395"/>
    </row>
    <row r="369" ht="12">
      <c r="D369" s="395"/>
    </row>
    <row r="370" ht="12">
      <c r="D370" s="395"/>
    </row>
    <row r="371" ht="12">
      <c r="D371" s="395"/>
    </row>
    <row r="372" ht="12">
      <c r="D372" s="395"/>
    </row>
    <row r="373" ht="12">
      <c r="D373" s="395"/>
    </row>
    <row r="374" ht="12">
      <c r="D374" s="395"/>
    </row>
    <row r="375" ht="12">
      <c r="D375" s="395"/>
    </row>
    <row r="376" ht="12">
      <c r="D376" s="395"/>
    </row>
    <row r="377" ht="12">
      <c r="D377" s="395"/>
    </row>
    <row r="378" ht="12">
      <c r="D378" s="395"/>
    </row>
    <row r="379" ht="12">
      <c r="D379" s="395"/>
    </row>
    <row r="380" ht="12">
      <c r="D380" s="395"/>
    </row>
    <row r="381" ht="12">
      <c r="D381" s="395"/>
    </row>
    <row r="382" ht="12">
      <c r="D382" s="395"/>
    </row>
    <row r="383" ht="12">
      <c r="D383" s="395"/>
    </row>
    <row r="384" ht="12">
      <c r="D384" s="395"/>
    </row>
    <row r="385" ht="12">
      <c r="D385" s="395"/>
    </row>
    <row r="386" ht="12">
      <c r="D386" s="395"/>
    </row>
    <row r="387" ht="12">
      <c r="D387" s="395"/>
    </row>
    <row r="388" ht="12">
      <c r="D388" s="395"/>
    </row>
    <row r="389" ht="12">
      <c r="D389" s="395"/>
    </row>
    <row r="390" ht="12">
      <c r="D390" s="395"/>
    </row>
    <row r="391" ht="12">
      <c r="D391" s="395"/>
    </row>
    <row r="392" ht="12">
      <c r="D392" s="395"/>
    </row>
    <row r="393" ht="12">
      <c r="D393" s="395"/>
    </row>
    <row r="394" ht="12">
      <c r="D394" s="395"/>
    </row>
    <row r="395" ht="12">
      <c r="D395" s="395"/>
    </row>
    <row r="396" ht="12">
      <c r="D396" s="395"/>
    </row>
    <row r="397" ht="12">
      <c r="D397" s="395"/>
    </row>
    <row r="398" ht="12">
      <c r="D398" s="395"/>
    </row>
    <row r="399" ht="12">
      <c r="D399" s="395"/>
    </row>
    <row r="400" ht="12">
      <c r="D400" s="395"/>
    </row>
    <row r="401" ht="12">
      <c r="D401" s="395"/>
    </row>
    <row r="402" ht="12">
      <c r="D402" s="395"/>
    </row>
    <row r="403" ht="12">
      <c r="D403" s="395"/>
    </row>
    <row r="404" ht="12">
      <c r="D404" s="395"/>
    </row>
    <row r="405" ht="12">
      <c r="D405" s="395"/>
    </row>
    <row r="406" ht="12">
      <c r="D406" s="395"/>
    </row>
    <row r="407" ht="12">
      <c r="D407" s="395"/>
    </row>
    <row r="408" ht="12">
      <c r="D408" s="395"/>
    </row>
    <row r="409" ht="12">
      <c r="D409" s="395"/>
    </row>
    <row r="410" ht="12">
      <c r="D410" s="395"/>
    </row>
    <row r="411" ht="12">
      <c r="D411" s="395"/>
    </row>
    <row r="412" ht="12">
      <c r="D412" s="395"/>
    </row>
    <row r="413" ht="12">
      <c r="D413" s="395"/>
    </row>
    <row r="414" ht="12">
      <c r="D414" s="395"/>
    </row>
    <row r="415" ht="12">
      <c r="D415" s="395"/>
    </row>
    <row r="416" ht="12">
      <c r="D416" s="395"/>
    </row>
    <row r="417" ht="12">
      <c r="D417" s="395"/>
    </row>
    <row r="418" ht="12">
      <c r="D418" s="395"/>
    </row>
    <row r="419" ht="12">
      <c r="D419" s="395"/>
    </row>
    <row r="420" ht="12">
      <c r="D420" s="395"/>
    </row>
    <row r="421" ht="12">
      <c r="D421" s="395"/>
    </row>
    <row r="422" ht="12">
      <c r="D422" s="395"/>
    </row>
    <row r="423" ht="12">
      <c r="D423" s="395"/>
    </row>
    <row r="424" ht="12">
      <c r="D424" s="395"/>
    </row>
    <row r="425" ht="12">
      <c r="D425" s="395"/>
    </row>
    <row r="426" ht="12">
      <c r="D426" s="395"/>
    </row>
    <row r="427" ht="12">
      <c r="D427" s="395"/>
    </row>
    <row r="428" ht="12">
      <c r="D428" s="395"/>
    </row>
    <row r="429" ht="12">
      <c r="D429" s="395"/>
    </row>
    <row r="430" ht="12">
      <c r="D430" s="395"/>
    </row>
    <row r="431" ht="12">
      <c r="D431" s="395"/>
    </row>
    <row r="432" ht="12">
      <c r="D432" s="395"/>
    </row>
    <row r="433" ht="12">
      <c r="D433" s="395"/>
    </row>
    <row r="434" ht="12">
      <c r="D434" s="395"/>
    </row>
    <row r="435" ht="12">
      <c r="D435" s="395"/>
    </row>
    <row r="436" ht="12">
      <c r="D436" s="395"/>
    </row>
    <row r="437" ht="12">
      <c r="D437" s="395"/>
    </row>
    <row r="438" ht="12">
      <c r="D438" s="395"/>
    </row>
    <row r="439" ht="12">
      <c r="D439" s="395"/>
    </row>
    <row r="440" ht="12">
      <c r="D440" s="395"/>
    </row>
    <row r="441" ht="12">
      <c r="D441" s="395"/>
    </row>
    <row r="442" ht="12">
      <c r="D442" s="395"/>
    </row>
    <row r="443" ht="12">
      <c r="D443" s="395"/>
    </row>
    <row r="444" ht="12">
      <c r="D444" s="395"/>
    </row>
    <row r="445" ht="12">
      <c r="D445" s="395"/>
    </row>
    <row r="446" ht="12">
      <c r="D446" s="395"/>
    </row>
    <row r="447" ht="12">
      <c r="D447" s="395"/>
    </row>
    <row r="448" ht="12">
      <c r="D448" s="395"/>
    </row>
    <row r="449" ht="12">
      <c r="D449" s="395"/>
    </row>
    <row r="450" ht="12">
      <c r="D450" s="395"/>
    </row>
    <row r="451" ht="12">
      <c r="D451" s="395"/>
    </row>
    <row r="452" ht="12">
      <c r="D452" s="395"/>
    </row>
    <row r="453" ht="12">
      <c r="D453" s="395"/>
    </row>
    <row r="454" ht="12">
      <c r="D454" s="395"/>
    </row>
    <row r="455" ht="12">
      <c r="D455" s="395"/>
    </row>
    <row r="456" ht="12">
      <c r="D456" s="395"/>
    </row>
    <row r="457" ht="12">
      <c r="D457" s="395"/>
    </row>
    <row r="458" ht="12">
      <c r="D458" s="395"/>
    </row>
    <row r="459" ht="12">
      <c r="D459" s="395"/>
    </row>
    <row r="460" ht="12">
      <c r="D460" s="395"/>
    </row>
    <row r="461" ht="12">
      <c r="D461" s="395"/>
    </row>
    <row r="462" ht="12">
      <c r="D462" s="395"/>
    </row>
    <row r="463" ht="12">
      <c r="D463" s="395"/>
    </row>
    <row r="464" ht="12">
      <c r="D464" s="395"/>
    </row>
    <row r="465" ht="12">
      <c r="D465" s="395"/>
    </row>
    <row r="466" ht="12">
      <c r="D466" s="395"/>
    </row>
    <row r="467" ht="12">
      <c r="D467" s="395"/>
    </row>
    <row r="468" ht="12">
      <c r="D468" s="395"/>
    </row>
    <row r="469" ht="12">
      <c r="D469" s="395"/>
    </row>
    <row r="470" ht="12">
      <c r="D470" s="395"/>
    </row>
    <row r="471" ht="12">
      <c r="D471" s="395"/>
    </row>
    <row r="472" ht="12">
      <c r="D472" s="395"/>
    </row>
    <row r="473" ht="12">
      <c r="D473" s="395"/>
    </row>
    <row r="474" ht="12">
      <c r="D474" s="395"/>
    </row>
    <row r="475" ht="12">
      <c r="D475" s="395"/>
    </row>
    <row r="476" ht="12">
      <c r="D476" s="395"/>
    </row>
    <row r="477" ht="12">
      <c r="D477" s="395"/>
    </row>
    <row r="478" ht="12">
      <c r="D478" s="395"/>
    </row>
    <row r="479" ht="12">
      <c r="D479" s="395"/>
    </row>
    <row r="480" ht="12">
      <c r="D480" s="395"/>
    </row>
    <row r="481" ht="12">
      <c r="D481" s="395"/>
    </row>
    <row r="482" ht="12">
      <c r="D482" s="395"/>
    </row>
    <row r="483" ht="12">
      <c r="D483" s="395"/>
    </row>
    <row r="484" ht="12">
      <c r="D484" s="395"/>
    </row>
    <row r="485" ht="12">
      <c r="D485" s="395"/>
    </row>
    <row r="486" ht="12">
      <c r="D486" s="395"/>
    </row>
    <row r="487" ht="12">
      <c r="D487" s="395"/>
    </row>
    <row r="488" ht="12">
      <c r="D488" s="395"/>
    </row>
    <row r="489" ht="12">
      <c r="D489" s="395"/>
    </row>
    <row r="490" ht="12">
      <c r="D490" s="395"/>
    </row>
    <row r="491" ht="12">
      <c r="D491" s="395"/>
    </row>
    <row r="492" ht="12">
      <c r="D492" s="395"/>
    </row>
    <row r="493" ht="12">
      <c r="D493" s="395"/>
    </row>
    <row r="494" ht="12">
      <c r="D494" s="395"/>
    </row>
    <row r="495" ht="12">
      <c r="D495" s="395"/>
    </row>
    <row r="496" ht="12">
      <c r="D496" s="395"/>
    </row>
    <row r="497" ht="12">
      <c r="D497" s="395"/>
    </row>
    <row r="498" ht="12">
      <c r="D498" s="395"/>
    </row>
    <row r="499" ht="12">
      <c r="D499" s="395"/>
    </row>
    <row r="500" ht="12">
      <c r="D500" s="395"/>
    </row>
    <row r="501" ht="12">
      <c r="D501" s="395"/>
    </row>
    <row r="502" ht="12">
      <c r="D502" s="395"/>
    </row>
    <row r="503" ht="12">
      <c r="D503" s="395"/>
    </row>
    <row r="504" ht="12">
      <c r="D504" s="395"/>
    </row>
    <row r="505" ht="12">
      <c r="D505" s="395"/>
    </row>
    <row r="506" ht="12">
      <c r="D506" s="395"/>
    </row>
    <row r="507" ht="12">
      <c r="D507" s="395"/>
    </row>
    <row r="508" ht="12">
      <c r="D508" s="395"/>
    </row>
    <row r="509" ht="12">
      <c r="D509" s="395"/>
    </row>
    <row r="510" ht="12">
      <c r="D510" s="395"/>
    </row>
    <row r="511" ht="12">
      <c r="D511" s="395"/>
    </row>
    <row r="512" ht="12">
      <c r="D512" s="395"/>
    </row>
    <row r="513" ht="12">
      <c r="D513" s="395"/>
    </row>
    <row r="514" ht="12">
      <c r="D514" s="395"/>
    </row>
    <row r="515" ht="12">
      <c r="D515" s="395"/>
    </row>
    <row r="516" ht="12">
      <c r="D516" s="395"/>
    </row>
    <row r="517" ht="12">
      <c r="D517" s="395"/>
    </row>
    <row r="518" ht="12">
      <c r="D518" s="395"/>
    </row>
    <row r="519" ht="12">
      <c r="D519" s="395"/>
    </row>
    <row r="520" ht="12">
      <c r="D520" s="395"/>
    </row>
    <row r="521" ht="12">
      <c r="D521" s="395"/>
    </row>
    <row r="522" ht="12">
      <c r="D522" s="395"/>
    </row>
    <row r="523" ht="12">
      <c r="D523" s="395"/>
    </row>
    <row r="524" ht="12">
      <c r="D524" s="395"/>
    </row>
    <row r="525" ht="12">
      <c r="D525" s="395"/>
    </row>
    <row r="526" ht="12">
      <c r="D526" s="395"/>
    </row>
    <row r="527" ht="12">
      <c r="D527" s="395"/>
    </row>
    <row r="528" ht="12">
      <c r="D528" s="395"/>
    </row>
    <row r="529" ht="12">
      <c r="D529" s="395"/>
    </row>
    <row r="530" ht="12">
      <c r="D530" s="395"/>
    </row>
    <row r="531" ht="12">
      <c r="D531" s="395"/>
    </row>
    <row r="532" ht="12">
      <c r="D532" s="395"/>
    </row>
    <row r="533" ht="12">
      <c r="D533" s="395"/>
    </row>
    <row r="534" ht="12">
      <c r="D534" s="395"/>
    </row>
    <row r="535" ht="12">
      <c r="D535" s="395"/>
    </row>
    <row r="536" ht="12">
      <c r="D536" s="395"/>
    </row>
    <row r="537" ht="12">
      <c r="D537" s="395"/>
    </row>
    <row r="538" ht="12">
      <c r="D538" s="395"/>
    </row>
    <row r="539" ht="12">
      <c r="D539" s="395"/>
    </row>
    <row r="540" ht="12">
      <c r="D540" s="395"/>
    </row>
    <row r="541" ht="12">
      <c r="D541" s="395"/>
    </row>
    <row r="542" ht="12">
      <c r="D542" s="395"/>
    </row>
    <row r="543" ht="12">
      <c r="D543" s="395"/>
    </row>
    <row r="544" ht="12">
      <c r="D544" s="395"/>
    </row>
    <row r="545" ht="12">
      <c r="D545" s="395"/>
    </row>
    <row r="546" ht="12">
      <c r="D546" s="395"/>
    </row>
    <row r="547" ht="12">
      <c r="D547" s="395"/>
    </row>
    <row r="548" ht="12">
      <c r="D548" s="395"/>
    </row>
    <row r="549" ht="12">
      <c r="D549" s="395"/>
    </row>
    <row r="550" ht="12">
      <c r="D550" s="395"/>
    </row>
    <row r="551" ht="12">
      <c r="D551" s="395"/>
    </row>
    <row r="552" ht="12">
      <c r="D552" s="395"/>
    </row>
    <row r="553" ht="12">
      <c r="D553" s="395"/>
    </row>
    <row r="554" ht="12">
      <c r="D554" s="395"/>
    </row>
    <row r="555" ht="12">
      <c r="D555" s="395"/>
    </row>
    <row r="556" ht="12">
      <c r="D556" s="395"/>
    </row>
    <row r="557" ht="12">
      <c r="D557" s="395"/>
    </row>
    <row r="558" ht="12">
      <c r="D558" s="395"/>
    </row>
    <row r="559" ht="12">
      <c r="D559" s="395"/>
    </row>
    <row r="560" ht="12">
      <c r="D560" s="395"/>
    </row>
    <row r="561" ht="12">
      <c r="D561" s="395"/>
    </row>
    <row r="562" ht="12">
      <c r="D562" s="395"/>
    </row>
    <row r="563" ht="12">
      <c r="D563" s="395"/>
    </row>
    <row r="564" ht="12">
      <c r="D564" s="395"/>
    </row>
    <row r="565" ht="12">
      <c r="D565" s="395"/>
    </row>
    <row r="566" ht="12">
      <c r="D566" s="395"/>
    </row>
    <row r="567" ht="12">
      <c r="D567" s="395"/>
    </row>
    <row r="568" ht="12">
      <c r="D568" s="395"/>
    </row>
    <row r="569" ht="12">
      <c r="D569" s="395"/>
    </row>
    <row r="570" ht="12">
      <c r="D570" s="395"/>
    </row>
    <row r="571" ht="12">
      <c r="D571" s="395"/>
    </row>
    <row r="572" ht="12">
      <c r="D572" s="395"/>
    </row>
    <row r="573" ht="12">
      <c r="D573" s="395"/>
    </row>
    <row r="574" ht="12">
      <c r="D574" s="395"/>
    </row>
    <row r="575" ht="12">
      <c r="D575" s="395"/>
    </row>
    <row r="576" ht="12">
      <c r="D576" s="395"/>
    </row>
    <row r="577" ht="12">
      <c r="D577" s="395"/>
    </row>
    <row r="578" ht="12">
      <c r="D578" s="395"/>
    </row>
    <row r="579" ht="12">
      <c r="D579" s="395"/>
    </row>
    <row r="580" ht="12">
      <c r="D580" s="395"/>
    </row>
    <row r="581" ht="12">
      <c r="D581" s="395"/>
    </row>
    <row r="582" ht="12">
      <c r="D582" s="395"/>
    </row>
    <row r="583" ht="12">
      <c r="D583" s="395"/>
    </row>
    <row r="584" ht="12">
      <c r="D584" s="395"/>
    </row>
    <row r="585" ht="12">
      <c r="D585" s="395"/>
    </row>
    <row r="586" ht="12">
      <c r="D586" s="395"/>
    </row>
    <row r="587" ht="12">
      <c r="D587" s="395"/>
    </row>
    <row r="588" ht="12">
      <c r="D588" s="395"/>
    </row>
    <row r="589" ht="12">
      <c r="D589" s="395"/>
    </row>
    <row r="590" ht="12">
      <c r="D590" s="395"/>
    </row>
    <row r="591" ht="12">
      <c r="D591" s="395"/>
    </row>
    <row r="592" ht="12">
      <c r="D592" s="395"/>
    </row>
    <row r="593" ht="12">
      <c r="D593" s="395"/>
    </row>
    <row r="594" ht="12">
      <c r="D594" s="395"/>
    </row>
    <row r="595" ht="12">
      <c r="D595" s="395"/>
    </row>
    <row r="596" ht="12">
      <c r="D596" s="395"/>
    </row>
    <row r="597" ht="12">
      <c r="D597" s="395"/>
    </row>
    <row r="598" ht="12">
      <c r="D598" s="395"/>
    </row>
    <row r="599" ht="12">
      <c r="D599" s="395"/>
    </row>
    <row r="600" ht="12">
      <c r="D600" s="395"/>
    </row>
    <row r="601" ht="12">
      <c r="D601" s="395"/>
    </row>
    <row r="602" ht="12">
      <c r="D602" s="395"/>
    </row>
    <row r="603" ht="12">
      <c r="D603" s="395"/>
    </row>
    <row r="604" ht="12">
      <c r="D604" s="395"/>
    </row>
    <row r="605" ht="12">
      <c r="D605" s="395"/>
    </row>
    <row r="606" ht="12">
      <c r="D606" s="395"/>
    </row>
    <row r="607" ht="12">
      <c r="D607" s="395"/>
    </row>
    <row r="608" ht="12">
      <c r="D608" s="395"/>
    </row>
    <row r="609" ht="12">
      <c r="D609" s="395"/>
    </row>
    <row r="610" ht="12">
      <c r="D610" s="395"/>
    </row>
    <row r="611" ht="12">
      <c r="D611" s="395"/>
    </row>
    <row r="612" ht="12">
      <c r="D612" s="395"/>
    </row>
    <row r="613" ht="12">
      <c r="D613" s="395"/>
    </row>
    <row r="614" ht="12">
      <c r="D614" s="395"/>
    </row>
    <row r="615" ht="12">
      <c r="D615" s="395"/>
    </row>
    <row r="616" ht="12">
      <c r="D616" s="395"/>
    </row>
    <row r="617" ht="12">
      <c r="D617" s="395"/>
    </row>
    <row r="618" ht="12">
      <c r="D618" s="395"/>
    </row>
    <row r="619" ht="12">
      <c r="D619" s="395"/>
    </row>
    <row r="620" ht="12">
      <c r="D620" s="395"/>
    </row>
    <row r="621" ht="12">
      <c r="D621" s="395"/>
    </row>
    <row r="622" ht="12">
      <c r="D622" s="395"/>
    </row>
    <row r="623" ht="12">
      <c r="D623" s="395"/>
    </row>
    <row r="624" ht="12">
      <c r="D624" s="395"/>
    </row>
    <row r="625" ht="12">
      <c r="D625" s="395"/>
    </row>
    <row r="626" ht="12">
      <c r="D626" s="395"/>
    </row>
    <row r="627" ht="12">
      <c r="D627" s="395"/>
    </row>
    <row r="628" ht="12">
      <c r="D628" s="395"/>
    </row>
    <row r="629" ht="12">
      <c r="D629" s="395"/>
    </row>
    <row r="630" ht="12">
      <c r="D630" s="395"/>
    </row>
    <row r="631" ht="12">
      <c r="D631" s="395"/>
    </row>
    <row r="632" ht="12">
      <c r="D632" s="395"/>
    </row>
    <row r="633" ht="12">
      <c r="D633" s="395"/>
    </row>
    <row r="634" ht="12">
      <c r="D634" s="395"/>
    </row>
    <row r="635" ht="12">
      <c r="D635" s="395"/>
    </row>
    <row r="636" ht="12">
      <c r="D636" s="395"/>
    </row>
    <row r="637" ht="12">
      <c r="D637" s="395"/>
    </row>
    <row r="638" ht="12">
      <c r="D638" s="395"/>
    </row>
    <row r="639" ht="12">
      <c r="D639" s="395"/>
    </row>
    <row r="640" ht="12">
      <c r="D640" s="395"/>
    </row>
    <row r="641" ht="12">
      <c r="D641" s="395"/>
    </row>
    <row r="642" ht="12">
      <c r="D642" s="395"/>
    </row>
    <row r="643" ht="12">
      <c r="D643" s="395"/>
    </row>
    <row r="644" ht="12">
      <c r="D644" s="395"/>
    </row>
    <row r="645" ht="12">
      <c r="D645" s="395"/>
    </row>
    <row r="646" ht="12">
      <c r="D646" s="395"/>
    </row>
    <row r="647" ht="12">
      <c r="D647" s="395"/>
    </row>
    <row r="648" ht="12">
      <c r="D648" s="395"/>
    </row>
    <row r="649" ht="12">
      <c r="D649" s="395"/>
    </row>
    <row r="650" ht="12">
      <c r="D650" s="395"/>
    </row>
    <row r="651" ht="12">
      <c r="D651" s="395"/>
    </row>
    <row r="652" ht="12">
      <c r="D652" s="395"/>
    </row>
    <row r="653" ht="12">
      <c r="D653" s="395"/>
    </row>
    <row r="654" ht="12">
      <c r="D654" s="395"/>
    </row>
    <row r="655" ht="12">
      <c r="D655" s="395"/>
    </row>
    <row r="656" ht="12">
      <c r="D656" s="395"/>
    </row>
    <row r="657" ht="12">
      <c r="D657" s="395"/>
    </row>
    <row r="658" ht="12">
      <c r="D658" s="395"/>
    </row>
    <row r="659" ht="12">
      <c r="D659" s="395"/>
    </row>
    <row r="660" ht="12">
      <c r="D660" s="395"/>
    </row>
    <row r="661" ht="12">
      <c r="D661" s="395"/>
    </row>
    <row r="662" ht="12">
      <c r="D662" s="395"/>
    </row>
    <row r="663" ht="12">
      <c r="D663" s="395"/>
    </row>
    <row r="664" ht="12">
      <c r="D664" s="395"/>
    </row>
    <row r="665" ht="12">
      <c r="D665" s="395"/>
    </row>
    <row r="666" ht="12">
      <c r="D666" s="395"/>
    </row>
    <row r="667" ht="12">
      <c r="D667" s="395"/>
    </row>
    <row r="668" ht="12">
      <c r="D668" s="395"/>
    </row>
    <row r="669" ht="12">
      <c r="D669" s="395"/>
    </row>
    <row r="670" ht="12">
      <c r="D670" s="395"/>
    </row>
    <row r="671" ht="12">
      <c r="D671" s="395"/>
    </row>
    <row r="672" ht="12">
      <c r="D672" s="395"/>
    </row>
    <row r="673" ht="12">
      <c r="D673" s="395"/>
    </row>
    <row r="674" ht="12">
      <c r="D674" s="395"/>
    </row>
    <row r="675" ht="12">
      <c r="D675" s="395"/>
    </row>
    <row r="676" ht="12">
      <c r="D676" s="395"/>
    </row>
    <row r="677" ht="12">
      <c r="D677" s="395"/>
    </row>
    <row r="678" ht="12">
      <c r="D678" s="395"/>
    </row>
    <row r="679" ht="12">
      <c r="D679" s="395"/>
    </row>
    <row r="680" ht="12">
      <c r="D680" s="395"/>
    </row>
    <row r="681" ht="12">
      <c r="D681" s="395"/>
    </row>
    <row r="682" ht="12">
      <c r="D682" s="395"/>
    </row>
    <row r="683" ht="12">
      <c r="D683" s="395"/>
    </row>
    <row r="684" ht="12">
      <c r="D684" s="395"/>
    </row>
    <row r="685" ht="12">
      <c r="D685" s="395"/>
    </row>
    <row r="686" ht="12">
      <c r="D686" s="395"/>
    </row>
    <row r="687" ht="12">
      <c r="D687" s="395"/>
    </row>
    <row r="688" ht="12">
      <c r="D688" s="395"/>
    </row>
    <row r="689" ht="12">
      <c r="D689" s="395"/>
    </row>
    <row r="690" ht="12">
      <c r="D690" s="395"/>
    </row>
    <row r="691" ht="12">
      <c r="D691" s="395"/>
    </row>
    <row r="692" ht="12">
      <c r="D692" s="395"/>
    </row>
    <row r="693" ht="12">
      <c r="D693" s="395"/>
    </row>
    <row r="694" ht="12">
      <c r="D694" s="395"/>
    </row>
    <row r="695" ht="12">
      <c r="D695" s="395"/>
    </row>
    <row r="696" ht="12">
      <c r="D696" s="395"/>
    </row>
    <row r="697" ht="12">
      <c r="D697" s="395"/>
    </row>
    <row r="698" ht="12">
      <c r="D698" s="395"/>
    </row>
    <row r="699" ht="12">
      <c r="D699" s="395"/>
    </row>
    <row r="700" ht="12">
      <c r="D700" s="395"/>
    </row>
    <row r="701" ht="12">
      <c r="D701" s="395"/>
    </row>
    <row r="702" ht="12">
      <c r="D702" s="395"/>
    </row>
    <row r="703" ht="12">
      <c r="D703" s="395"/>
    </row>
    <row r="704" ht="12">
      <c r="D704" s="395"/>
    </row>
    <row r="705" ht="12">
      <c r="D705" s="395"/>
    </row>
    <row r="706" ht="12">
      <c r="D706" s="395"/>
    </row>
    <row r="707" ht="12">
      <c r="D707" s="395"/>
    </row>
    <row r="708" ht="12">
      <c r="D708" s="395"/>
    </row>
    <row r="709" ht="12">
      <c r="D709" s="395"/>
    </row>
    <row r="710" ht="12">
      <c r="D710" s="395"/>
    </row>
    <row r="711" ht="12">
      <c r="D711" s="395"/>
    </row>
    <row r="712" ht="12">
      <c r="D712" s="395"/>
    </row>
    <row r="713" ht="12">
      <c r="D713" s="395"/>
    </row>
    <row r="714" ht="12">
      <c r="D714" s="395"/>
    </row>
    <row r="715" ht="12">
      <c r="D715" s="395"/>
    </row>
    <row r="716" ht="12">
      <c r="D716" s="395"/>
    </row>
    <row r="717" ht="12">
      <c r="D717" s="395"/>
    </row>
    <row r="718" ht="12">
      <c r="D718" s="395"/>
    </row>
    <row r="719" ht="12">
      <c r="D719" s="395"/>
    </row>
    <row r="720" ht="12">
      <c r="D720" s="395"/>
    </row>
    <row r="721" ht="12">
      <c r="D721" s="395"/>
    </row>
    <row r="722" ht="12">
      <c r="D722" s="395"/>
    </row>
    <row r="723" ht="12">
      <c r="D723" s="395"/>
    </row>
    <row r="724" ht="12">
      <c r="D724" s="395"/>
    </row>
    <row r="725" ht="12">
      <c r="D725" s="395"/>
    </row>
    <row r="726" ht="12">
      <c r="D726" s="395"/>
    </row>
    <row r="727" ht="12">
      <c r="D727" s="395"/>
    </row>
    <row r="728" ht="12">
      <c r="D728" s="395"/>
    </row>
    <row r="729" ht="12">
      <c r="D729" s="395"/>
    </row>
    <row r="730" ht="12">
      <c r="D730" s="395"/>
    </row>
    <row r="731" ht="12">
      <c r="D731" s="395"/>
    </row>
    <row r="732" ht="12">
      <c r="D732" s="395"/>
    </row>
    <row r="733" ht="12">
      <c r="D733" s="395"/>
    </row>
    <row r="734" ht="12">
      <c r="D734" s="395"/>
    </row>
    <row r="735" ht="12">
      <c r="D735" s="395"/>
    </row>
    <row r="736" ht="12">
      <c r="D736" s="395"/>
    </row>
    <row r="737" ht="12">
      <c r="D737" s="395"/>
    </row>
    <row r="738" ht="12">
      <c r="D738" s="395"/>
    </row>
    <row r="739" ht="12">
      <c r="D739" s="395"/>
    </row>
    <row r="740" ht="12">
      <c r="D740" s="395"/>
    </row>
    <row r="741" ht="12">
      <c r="D741" s="395"/>
    </row>
    <row r="742" ht="12">
      <c r="D742" s="395"/>
    </row>
    <row r="743" ht="12">
      <c r="D743" s="395"/>
    </row>
    <row r="744" ht="12">
      <c r="D744" s="395"/>
    </row>
    <row r="745" ht="12">
      <c r="D745" s="395"/>
    </row>
    <row r="746" ht="12">
      <c r="D746" s="395"/>
    </row>
    <row r="747" ht="12">
      <c r="D747" s="395"/>
    </row>
    <row r="748" ht="12">
      <c r="D748" s="395"/>
    </row>
    <row r="749" ht="12">
      <c r="D749" s="395"/>
    </row>
    <row r="750" ht="12">
      <c r="D750" s="395"/>
    </row>
    <row r="751" ht="12">
      <c r="D751" s="395"/>
    </row>
    <row r="752" ht="12">
      <c r="D752" s="395"/>
    </row>
    <row r="753" ht="12">
      <c r="D753" s="395"/>
    </row>
    <row r="754" ht="12">
      <c r="D754" s="395"/>
    </row>
    <row r="755" ht="12">
      <c r="D755" s="395"/>
    </row>
    <row r="756" ht="12">
      <c r="D756" s="395"/>
    </row>
    <row r="757" ht="12">
      <c r="D757" s="395"/>
    </row>
    <row r="758" ht="12">
      <c r="D758" s="395"/>
    </row>
    <row r="759" ht="12">
      <c r="D759" s="395"/>
    </row>
    <row r="760" ht="12">
      <c r="D760" s="395"/>
    </row>
    <row r="761" ht="12">
      <c r="D761" s="395"/>
    </row>
    <row r="762" ht="12">
      <c r="D762" s="395"/>
    </row>
    <row r="763" ht="12">
      <c r="D763" s="395"/>
    </row>
    <row r="764" ht="12">
      <c r="D764" s="395"/>
    </row>
    <row r="765" ht="12">
      <c r="D765" s="395"/>
    </row>
    <row r="766" ht="12">
      <c r="D766" s="395"/>
    </row>
    <row r="767" ht="12">
      <c r="D767" s="395"/>
    </row>
    <row r="768" ht="12">
      <c r="D768" s="395"/>
    </row>
    <row r="769" ht="12">
      <c r="D769" s="395"/>
    </row>
    <row r="770" ht="12">
      <c r="D770" s="395"/>
    </row>
    <row r="771" ht="12">
      <c r="D771" s="395"/>
    </row>
    <row r="772" ht="12">
      <c r="D772" s="395"/>
    </row>
    <row r="773" ht="12">
      <c r="D773" s="395"/>
    </row>
    <row r="774" ht="12">
      <c r="D774" s="395"/>
    </row>
    <row r="775" ht="12">
      <c r="D775" s="395"/>
    </row>
    <row r="776" ht="12">
      <c r="D776" s="395"/>
    </row>
    <row r="777" ht="12">
      <c r="D777" s="395"/>
    </row>
    <row r="778" ht="12">
      <c r="D778" s="395"/>
    </row>
    <row r="779" ht="12">
      <c r="D779" s="395"/>
    </row>
    <row r="780" ht="12">
      <c r="D780" s="395"/>
    </row>
    <row r="781" ht="12">
      <c r="D781" s="395"/>
    </row>
    <row r="782" ht="12">
      <c r="D782" s="395"/>
    </row>
    <row r="783" ht="12">
      <c r="D783" s="395"/>
    </row>
    <row r="784" ht="12">
      <c r="D784" s="395"/>
    </row>
    <row r="785" ht="12">
      <c r="D785" s="395"/>
    </row>
    <row r="786" ht="12">
      <c r="D786" s="395"/>
    </row>
    <row r="787" ht="12">
      <c r="D787" s="395"/>
    </row>
    <row r="788" ht="12">
      <c r="D788" s="395"/>
    </row>
    <row r="789" ht="12">
      <c r="D789" s="395"/>
    </row>
    <row r="790" ht="12">
      <c r="D790" s="395"/>
    </row>
    <row r="791" ht="12">
      <c r="D791" s="395"/>
    </row>
    <row r="792" ht="12">
      <c r="D792" s="395"/>
    </row>
    <row r="793" ht="12">
      <c r="D793" s="395"/>
    </row>
    <row r="794" ht="12">
      <c r="D794" s="395"/>
    </row>
    <row r="795" ht="12">
      <c r="D795" s="395"/>
    </row>
    <row r="796" ht="12">
      <c r="D796" s="395"/>
    </row>
    <row r="797" ht="12">
      <c r="D797" s="395"/>
    </row>
    <row r="798" ht="12">
      <c r="D798" s="395"/>
    </row>
    <row r="799" ht="12">
      <c r="D799" s="395"/>
    </row>
    <row r="800" ht="12">
      <c r="D800" s="395"/>
    </row>
    <row r="801" ht="12">
      <c r="D801" s="395"/>
    </row>
    <row r="802" ht="12">
      <c r="D802" s="395"/>
    </row>
    <row r="803" ht="12">
      <c r="D803" s="395"/>
    </row>
    <row r="804" ht="12">
      <c r="D804" s="395"/>
    </row>
    <row r="805" ht="12">
      <c r="D805" s="395"/>
    </row>
    <row r="806" ht="12">
      <c r="D806" s="395"/>
    </row>
    <row r="807" ht="12">
      <c r="D807" s="395"/>
    </row>
    <row r="808" ht="12">
      <c r="D808" s="395"/>
    </row>
    <row r="809" ht="12">
      <c r="D809" s="395"/>
    </row>
    <row r="810" ht="12">
      <c r="D810" s="395"/>
    </row>
    <row r="811" ht="12">
      <c r="D811" s="395"/>
    </row>
    <row r="812" ht="12">
      <c r="D812" s="395"/>
    </row>
    <row r="813" ht="12">
      <c r="D813" s="395"/>
    </row>
    <row r="814" ht="12">
      <c r="D814" s="395"/>
    </row>
    <row r="815" ht="12">
      <c r="D815" s="395"/>
    </row>
    <row r="816" ht="12">
      <c r="D816" s="395"/>
    </row>
    <row r="817" ht="12">
      <c r="D817" s="395"/>
    </row>
    <row r="818" ht="12">
      <c r="D818" s="395"/>
    </row>
    <row r="819" ht="12">
      <c r="D819" s="395"/>
    </row>
    <row r="820" ht="12">
      <c r="D820" s="395"/>
    </row>
    <row r="821" ht="12">
      <c r="D821" s="395"/>
    </row>
    <row r="822" ht="12">
      <c r="D822" s="395"/>
    </row>
    <row r="823" ht="12">
      <c r="D823" s="395"/>
    </row>
    <row r="824" ht="12">
      <c r="D824" s="395"/>
    </row>
    <row r="825" ht="12">
      <c r="D825" s="395"/>
    </row>
    <row r="826" ht="12">
      <c r="D826" s="395"/>
    </row>
    <row r="827" ht="12">
      <c r="D827" s="395"/>
    </row>
    <row r="828" ht="12">
      <c r="D828" s="395"/>
    </row>
    <row r="829" ht="12">
      <c r="D829" s="395"/>
    </row>
    <row r="830" ht="12">
      <c r="D830" s="395"/>
    </row>
    <row r="831" ht="12">
      <c r="D831" s="395"/>
    </row>
    <row r="832" ht="12">
      <c r="D832" s="395"/>
    </row>
    <row r="833" ht="12">
      <c r="D833" s="395"/>
    </row>
    <row r="834" ht="12">
      <c r="D834" s="395"/>
    </row>
    <row r="835" ht="12">
      <c r="D835" s="395"/>
    </row>
    <row r="836" ht="12">
      <c r="D836" s="395"/>
    </row>
    <row r="837" ht="12">
      <c r="D837" s="395"/>
    </row>
    <row r="838" ht="12">
      <c r="D838" s="395"/>
    </row>
    <row r="839" ht="12">
      <c r="D839" s="395"/>
    </row>
    <row r="840" ht="12">
      <c r="D840" s="395"/>
    </row>
    <row r="841" ht="12">
      <c r="D841" s="395"/>
    </row>
    <row r="842" ht="12">
      <c r="D842" s="395"/>
    </row>
    <row r="843" ht="12">
      <c r="D843" s="395"/>
    </row>
    <row r="844" ht="12">
      <c r="D844" s="395"/>
    </row>
    <row r="845" ht="12">
      <c r="D845" s="395"/>
    </row>
    <row r="846" ht="12">
      <c r="D846" s="395"/>
    </row>
    <row r="847" ht="12">
      <c r="D847" s="395"/>
    </row>
    <row r="848" ht="12">
      <c r="D848" s="395"/>
    </row>
    <row r="849" ht="12">
      <c r="D849" s="395"/>
    </row>
    <row r="850" ht="12">
      <c r="D850" s="395"/>
    </row>
    <row r="851" ht="12">
      <c r="D851" s="395"/>
    </row>
    <row r="852" ht="12">
      <c r="D852" s="395"/>
    </row>
    <row r="853" ht="12">
      <c r="D853" s="395"/>
    </row>
    <row r="854" ht="12">
      <c r="D854" s="395"/>
    </row>
    <row r="855" ht="12">
      <c r="D855" s="395"/>
    </row>
    <row r="856" ht="12">
      <c r="D856" s="395"/>
    </row>
    <row r="857" ht="12">
      <c r="D857" s="395"/>
    </row>
    <row r="858" ht="12">
      <c r="D858" s="395"/>
    </row>
    <row r="859" ht="12">
      <c r="D859" s="395"/>
    </row>
    <row r="860" ht="12">
      <c r="D860" s="395"/>
    </row>
    <row r="861" ht="12">
      <c r="D861" s="395"/>
    </row>
    <row r="862" ht="12">
      <c r="D862" s="395"/>
    </row>
    <row r="863" ht="12">
      <c r="D863" s="395"/>
    </row>
    <row r="864" ht="12">
      <c r="D864" s="395"/>
    </row>
    <row r="865" ht="12">
      <c r="D865" s="395"/>
    </row>
    <row r="866" ht="12">
      <c r="D866" s="395"/>
    </row>
    <row r="867" ht="12">
      <c r="D867" s="395"/>
    </row>
    <row r="868" ht="12">
      <c r="D868" s="395"/>
    </row>
    <row r="869" ht="12">
      <c r="D869" s="395"/>
    </row>
    <row r="870" ht="12">
      <c r="D870" s="395"/>
    </row>
    <row r="871" ht="12">
      <c r="D871" s="395"/>
    </row>
    <row r="872" ht="12">
      <c r="D872" s="395"/>
    </row>
    <row r="873" ht="12">
      <c r="D873" s="395"/>
    </row>
    <row r="874" ht="12">
      <c r="D874" s="395"/>
    </row>
    <row r="875" ht="12">
      <c r="D875" s="395"/>
    </row>
    <row r="876" ht="12">
      <c r="D876" s="395"/>
    </row>
    <row r="877" ht="12">
      <c r="D877" s="395"/>
    </row>
    <row r="878" ht="12">
      <c r="D878" s="395"/>
    </row>
    <row r="879" ht="12">
      <c r="D879" s="395"/>
    </row>
    <row r="880" ht="12">
      <c r="D880" s="395"/>
    </row>
    <row r="881" ht="12">
      <c r="D881" s="395"/>
    </row>
    <row r="882" ht="12">
      <c r="D882" s="395"/>
    </row>
    <row r="883" ht="12">
      <c r="D883" s="395"/>
    </row>
    <row r="884" ht="12">
      <c r="D884" s="395"/>
    </row>
    <row r="885" ht="12">
      <c r="D885" s="395"/>
    </row>
    <row r="886" ht="12">
      <c r="D886" s="395"/>
    </row>
    <row r="887" ht="12">
      <c r="D887" s="395"/>
    </row>
    <row r="888" ht="12">
      <c r="D888" s="395"/>
    </row>
    <row r="889" ht="12">
      <c r="D889" s="395"/>
    </row>
    <row r="890" ht="12">
      <c r="D890" s="395"/>
    </row>
    <row r="891" ht="12">
      <c r="D891" s="395"/>
    </row>
    <row r="892" ht="12">
      <c r="D892" s="395"/>
    </row>
    <row r="893" ht="12">
      <c r="D893" s="395"/>
    </row>
    <row r="894" ht="12">
      <c r="D894" s="395"/>
    </row>
    <row r="895" ht="12">
      <c r="D895" s="395"/>
    </row>
    <row r="896" ht="12">
      <c r="D896" s="395"/>
    </row>
    <row r="897" ht="12">
      <c r="D897" s="395"/>
    </row>
    <row r="898" ht="12">
      <c r="D898" s="395"/>
    </row>
    <row r="899" ht="12">
      <c r="D899" s="395"/>
    </row>
    <row r="900" ht="12">
      <c r="D900" s="395"/>
    </row>
    <row r="901" ht="12">
      <c r="D901" s="395"/>
    </row>
    <row r="902" ht="12">
      <c r="D902" s="395"/>
    </row>
    <row r="903" ht="12">
      <c r="D903" s="395"/>
    </row>
    <row r="904" ht="12">
      <c r="D904" s="395"/>
    </row>
    <row r="905" ht="12">
      <c r="D905" s="395"/>
    </row>
    <row r="906" ht="12">
      <c r="D906" s="395"/>
    </row>
    <row r="907" ht="12">
      <c r="D907" s="395"/>
    </row>
    <row r="908" ht="12">
      <c r="D908" s="395"/>
    </row>
    <row r="909" ht="12">
      <c r="D909" s="395"/>
    </row>
    <row r="910" ht="12">
      <c r="D910" s="395"/>
    </row>
    <row r="911" ht="12">
      <c r="D911" s="395"/>
    </row>
    <row r="912" ht="12">
      <c r="D912" s="395"/>
    </row>
    <row r="913" ht="12">
      <c r="D913" s="395"/>
    </row>
    <row r="914" ht="12">
      <c r="D914" s="395"/>
    </row>
    <row r="915" ht="12">
      <c r="D915" s="395"/>
    </row>
    <row r="916" ht="12">
      <c r="D916" s="395"/>
    </row>
    <row r="917" ht="12">
      <c r="D917" s="395"/>
    </row>
    <row r="918" ht="12">
      <c r="D918" s="395"/>
    </row>
    <row r="919" ht="12">
      <c r="D919" s="395"/>
    </row>
    <row r="920" ht="12">
      <c r="D920" s="395"/>
    </row>
    <row r="921" ht="12">
      <c r="D921" s="395"/>
    </row>
    <row r="922" ht="12">
      <c r="D922" s="395"/>
    </row>
    <row r="923" ht="12">
      <c r="D923" s="395"/>
    </row>
    <row r="924" ht="12">
      <c r="D924" s="395"/>
    </row>
    <row r="925" ht="12">
      <c r="D925" s="395"/>
    </row>
    <row r="926" ht="12">
      <c r="D926" s="395"/>
    </row>
    <row r="927" ht="12">
      <c r="D927" s="395"/>
    </row>
    <row r="928" ht="12">
      <c r="D928" s="395"/>
    </row>
    <row r="929" ht="12">
      <c r="D929" s="395"/>
    </row>
    <row r="930" ht="12">
      <c r="D930" s="395"/>
    </row>
    <row r="931" ht="12">
      <c r="D931" s="395"/>
    </row>
    <row r="932" ht="12">
      <c r="D932" s="395"/>
    </row>
    <row r="933" ht="12">
      <c r="D933" s="395"/>
    </row>
    <row r="934" ht="12">
      <c r="D934" s="395"/>
    </row>
    <row r="935" ht="12">
      <c r="D935" s="395"/>
    </row>
    <row r="936" ht="12">
      <c r="D936" s="395"/>
    </row>
    <row r="937" ht="12">
      <c r="D937" s="395"/>
    </row>
    <row r="938" ht="12">
      <c r="D938" s="395"/>
    </row>
    <row r="939" ht="12">
      <c r="D939" s="395"/>
    </row>
    <row r="940" ht="12">
      <c r="D940" s="395"/>
    </row>
    <row r="941" ht="12">
      <c r="D941" s="395"/>
    </row>
    <row r="942" ht="12">
      <c r="D942" s="395"/>
    </row>
    <row r="943" ht="12">
      <c r="D943" s="395"/>
    </row>
    <row r="944" ht="12">
      <c r="D944" s="395"/>
    </row>
    <row r="945" ht="12">
      <c r="D945" s="395"/>
    </row>
    <row r="946" ht="12">
      <c r="D946" s="395"/>
    </row>
    <row r="947" ht="12">
      <c r="D947" s="395"/>
    </row>
    <row r="948" ht="12">
      <c r="D948" s="395"/>
    </row>
    <row r="949" ht="12">
      <c r="D949" s="395"/>
    </row>
    <row r="950" ht="12">
      <c r="D950" s="395"/>
    </row>
    <row r="951" ht="12">
      <c r="D951" s="395"/>
    </row>
    <row r="952" ht="12">
      <c r="D952" s="395"/>
    </row>
    <row r="953" ht="12">
      <c r="D953" s="395"/>
    </row>
    <row r="954" ht="12">
      <c r="D954" s="395"/>
    </row>
    <row r="955" ht="12">
      <c r="D955" s="395"/>
    </row>
    <row r="956" ht="12">
      <c r="D956" s="395"/>
    </row>
    <row r="957" ht="12">
      <c r="D957" s="395"/>
    </row>
    <row r="958" ht="12">
      <c r="D958" s="395"/>
    </row>
    <row r="959" ht="12">
      <c r="D959" s="395"/>
    </row>
    <row r="960" ht="12">
      <c r="D960" s="395"/>
    </row>
    <row r="961" ht="12">
      <c r="D961" s="395"/>
    </row>
    <row r="962" ht="12">
      <c r="D962" s="395"/>
    </row>
    <row r="963" ht="12">
      <c r="D963" s="395"/>
    </row>
    <row r="964" ht="12">
      <c r="D964" s="395"/>
    </row>
    <row r="965" ht="12">
      <c r="D965" s="395"/>
    </row>
    <row r="966" ht="12">
      <c r="D966" s="395"/>
    </row>
    <row r="967" ht="12">
      <c r="D967" s="395"/>
    </row>
    <row r="968" ht="12">
      <c r="D968" s="395"/>
    </row>
    <row r="969" ht="12">
      <c r="D969" s="395"/>
    </row>
    <row r="970" ht="12">
      <c r="D970" s="395"/>
    </row>
    <row r="971" ht="12">
      <c r="D971" s="395"/>
    </row>
    <row r="972" ht="12">
      <c r="D972" s="395"/>
    </row>
    <row r="973" ht="12">
      <c r="D973" s="395"/>
    </row>
    <row r="974" ht="12">
      <c r="D974" s="395"/>
    </row>
    <row r="975" ht="12">
      <c r="D975" s="395"/>
    </row>
    <row r="976" ht="12">
      <c r="D976" s="395"/>
    </row>
    <row r="977" ht="12">
      <c r="D977" s="395"/>
    </row>
    <row r="978" ht="12">
      <c r="D978" s="395"/>
    </row>
    <row r="979" ht="12">
      <c r="D979" s="395"/>
    </row>
    <row r="980" ht="12">
      <c r="D980" s="395"/>
    </row>
    <row r="981" ht="12">
      <c r="D981" s="395"/>
    </row>
    <row r="982" ht="12">
      <c r="D982" s="395"/>
    </row>
    <row r="983" ht="12">
      <c r="D983" s="395"/>
    </row>
    <row r="984" ht="12">
      <c r="D984" s="395"/>
    </row>
    <row r="985" ht="12">
      <c r="D985" s="395"/>
    </row>
    <row r="986" ht="12">
      <c r="D986" s="395"/>
    </row>
    <row r="987" ht="12">
      <c r="D987" s="395"/>
    </row>
    <row r="988" ht="12">
      <c r="D988" s="395"/>
    </row>
    <row r="989" ht="12">
      <c r="D989" s="395"/>
    </row>
    <row r="990" ht="12">
      <c r="D990" s="395"/>
    </row>
    <row r="991" ht="12">
      <c r="D991" s="395"/>
    </row>
    <row r="992" ht="12">
      <c r="D992" s="395"/>
    </row>
    <row r="993" ht="12">
      <c r="D993" s="395"/>
    </row>
    <row r="994" ht="12">
      <c r="D994" s="395"/>
    </row>
    <row r="995" ht="12">
      <c r="D995" s="395"/>
    </row>
    <row r="996" ht="12">
      <c r="D996" s="395"/>
    </row>
    <row r="997" ht="12">
      <c r="D997" s="395"/>
    </row>
    <row r="998" ht="12">
      <c r="D998" s="395"/>
    </row>
    <row r="999" ht="12">
      <c r="D999" s="395"/>
    </row>
    <row r="1000" ht="12">
      <c r="D1000" s="395"/>
    </row>
    <row r="1001" ht="12">
      <c r="D1001" s="395"/>
    </row>
    <row r="1002" ht="12">
      <c r="D1002" s="395"/>
    </row>
    <row r="1003" ht="12">
      <c r="D1003" s="395"/>
    </row>
    <row r="1004" ht="12">
      <c r="D1004" s="395"/>
    </row>
    <row r="1005" ht="12">
      <c r="D1005" s="395"/>
    </row>
    <row r="1006" ht="12">
      <c r="D1006" s="395"/>
    </row>
    <row r="1007" ht="12">
      <c r="D1007" s="395"/>
    </row>
    <row r="1008" ht="12">
      <c r="D1008" s="395"/>
    </row>
    <row r="1009" ht="12">
      <c r="D1009" s="395"/>
    </row>
    <row r="1010" ht="12">
      <c r="D1010" s="395"/>
    </row>
    <row r="1011" ht="12">
      <c r="D1011" s="395"/>
    </row>
    <row r="1012" ht="12">
      <c r="D1012" s="395"/>
    </row>
    <row r="1013" ht="12">
      <c r="D1013" s="395"/>
    </row>
    <row r="1014" ht="12">
      <c r="D1014" s="395"/>
    </row>
    <row r="1015" ht="12">
      <c r="D1015" s="395"/>
    </row>
    <row r="1016" ht="12">
      <c r="D1016" s="395"/>
    </row>
    <row r="1017" ht="12">
      <c r="D1017" s="395"/>
    </row>
    <row r="1018" ht="12">
      <c r="D1018" s="395"/>
    </row>
    <row r="1019" ht="12">
      <c r="D1019" s="395"/>
    </row>
    <row r="1020" ht="12">
      <c r="D1020" s="395"/>
    </row>
    <row r="1021" ht="12">
      <c r="D1021" s="395"/>
    </row>
    <row r="1022" ht="12">
      <c r="D1022" s="395"/>
    </row>
    <row r="1023" ht="12">
      <c r="D1023" s="395"/>
    </row>
    <row r="1024" ht="12">
      <c r="D1024" s="395"/>
    </row>
    <row r="1025" ht="12">
      <c r="D1025" s="395"/>
    </row>
    <row r="1026" ht="12">
      <c r="D1026" s="395"/>
    </row>
    <row r="1027" ht="12">
      <c r="D1027" s="395"/>
    </row>
    <row r="1028" ht="12">
      <c r="D1028" s="395"/>
    </row>
    <row r="1029" ht="12">
      <c r="D1029" s="395"/>
    </row>
    <row r="1030" ht="12">
      <c r="D1030" s="395"/>
    </row>
    <row r="1031" ht="12">
      <c r="D1031" s="395"/>
    </row>
    <row r="1032" ht="12">
      <c r="D1032" s="395"/>
    </row>
    <row r="1033" ht="12">
      <c r="D1033" s="395"/>
    </row>
    <row r="1034" ht="12">
      <c r="D1034" s="395"/>
    </row>
    <row r="1035" ht="12">
      <c r="D1035" s="395"/>
    </row>
    <row r="1036" ht="12">
      <c r="D1036" s="395"/>
    </row>
    <row r="1037" ht="12">
      <c r="D1037" s="395"/>
    </row>
    <row r="1038" ht="12">
      <c r="D1038" s="395"/>
    </row>
    <row r="1039" ht="12">
      <c r="D1039" s="395"/>
    </row>
    <row r="1040" ht="12">
      <c r="D1040" s="395"/>
    </row>
    <row r="1041" ht="12">
      <c r="D1041" s="395"/>
    </row>
    <row r="1042" ht="12">
      <c r="D1042" s="395"/>
    </row>
    <row r="1043" ht="12">
      <c r="D1043" s="395"/>
    </row>
    <row r="1044" ht="12">
      <c r="D1044" s="395"/>
    </row>
    <row r="1045" ht="12">
      <c r="D1045" s="395"/>
    </row>
    <row r="1046" ht="12">
      <c r="D1046" s="395"/>
    </row>
    <row r="1047" ht="12">
      <c r="D1047" s="395"/>
    </row>
    <row r="1048" ht="12">
      <c r="D1048" s="395"/>
    </row>
    <row r="1049" ht="12">
      <c r="D1049" s="395"/>
    </row>
    <row r="1050" ht="12">
      <c r="D1050" s="395"/>
    </row>
    <row r="1051" ht="12">
      <c r="D1051" s="395"/>
    </row>
    <row r="1052" ht="12">
      <c r="D1052" s="395"/>
    </row>
    <row r="1053" ht="12">
      <c r="D1053" s="395"/>
    </row>
    <row r="1054" ht="12">
      <c r="D1054" s="395"/>
    </row>
    <row r="1055" ht="12">
      <c r="D1055" s="395"/>
    </row>
    <row r="1056" ht="12">
      <c r="D1056" s="395"/>
    </row>
    <row r="1057" ht="12">
      <c r="D1057" s="395"/>
    </row>
    <row r="1058" ht="12">
      <c r="D1058" s="395"/>
    </row>
    <row r="1059" ht="12">
      <c r="D1059" s="395"/>
    </row>
    <row r="1060" ht="12">
      <c r="D1060" s="395"/>
    </row>
    <row r="1061" ht="12">
      <c r="D1061" s="395"/>
    </row>
    <row r="1062" ht="12">
      <c r="D1062" s="395"/>
    </row>
    <row r="1063" ht="12">
      <c r="D1063" s="395"/>
    </row>
    <row r="1064" ht="12">
      <c r="D1064" s="395"/>
    </row>
    <row r="1065" ht="12">
      <c r="D1065" s="395"/>
    </row>
    <row r="1066" ht="12">
      <c r="D1066" s="395"/>
    </row>
    <row r="1067" ht="12">
      <c r="D1067" s="395"/>
    </row>
    <row r="1068" ht="12">
      <c r="D1068" s="395"/>
    </row>
    <row r="1069" ht="12">
      <c r="D1069" s="395"/>
    </row>
    <row r="1070" ht="12">
      <c r="D1070" s="395"/>
    </row>
    <row r="1071" ht="12">
      <c r="D1071" s="395"/>
    </row>
    <row r="1072" ht="12">
      <c r="D1072" s="395"/>
    </row>
    <row r="1073" ht="12">
      <c r="D1073" s="395"/>
    </row>
    <row r="1074" ht="12">
      <c r="D1074" s="395"/>
    </row>
    <row r="1075" ht="12">
      <c r="D1075" s="395"/>
    </row>
    <row r="1076" ht="12">
      <c r="D1076" s="395"/>
    </row>
    <row r="1077" ht="12">
      <c r="D1077" s="395"/>
    </row>
    <row r="1078" ht="12">
      <c r="D1078" s="395"/>
    </row>
    <row r="1079" ht="12">
      <c r="D1079" s="395"/>
    </row>
    <row r="1080" ht="12">
      <c r="D1080" s="395"/>
    </row>
    <row r="1081" ht="12">
      <c r="D1081" s="395"/>
    </row>
    <row r="1082" ht="12">
      <c r="D1082" s="395"/>
    </row>
    <row r="1083" ht="12">
      <c r="D1083" s="395"/>
    </row>
    <row r="1084" ht="12">
      <c r="D1084" s="395"/>
    </row>
    <row r="1085" ht="12">
      <c r="D1085" s="395"/>
    </row>
    <row r="1086" ht="12">
      <c r="D1086" s="395"/>
    </row>
    <row r="1087" ht="12">
      <c r="D1087" s="395"/>
    </row>
    <row r="1088" ht="12">
      <c r="D1088" s="395"/>
    </row>
    <row r="1089" ht="12">
      <c r="D1089" s="395"/>
    </row>
    <row r="1090" ht="12">
      <c r="D1090" s="395"/>
    </row>
    <row r="1091" ht="12">
      <c r="D1091" s="395"/>
    </row>
    <row r="1092" ht="12">
      <c r="D1092" s="395"/>
    </row>
    <row r="1093" ht="12">
      <c r="D1093" s="395"/>
    </row>
    <row r="1094" ht="12">
      <c r="D1094" s="395"/>
    </row>
    <row r="1095" ht="12">
      <c r="D1095" s="395"/>
    </row>
    <row r="1096" ht="12">
      <c r="D1096" s="395"/>
    </row>
    <row r="1097" ht="12">
      <c r="D1097" s="395"/>
    </row>
    <row r="1098" ht="12">
      <c r="D1098" s="395"/>
    </row>
    <row r="1099" ht="12">
      <c r="D1099" s="395"/>
    </row>
    <row r="1100" ht="12">
      <c r="D1100" s="395"/>
    </row>
    <row r="1101" ht="12">
      <c r="D1101" s="395"/>
    </row>
    <row r="1102" ht="12">
      <c r="D1102" s="395"/>
    </row>
    <row r="1103" ht="12">
      <c r="D1103" s="395"/>
    </row>
    <row r="1104" ht="12">
      <c r="D1104" s="395"/>
    </row>
    <row r="1105" ht="12">
      <c r="D1105" s="395"/>
    </row>
    <row r="1106" ht="12">
      <c r="D1106" s="395"/>
    </row>
    <row r="1107" ht="12">
      <c r="D1107" s="395"/>
    </row>
    <row r="1108" ht="12">
      <c r="D1108" s="395"/>
    </row>
    <row r="1109" ht="12">
      <c r="D1109" s="395"/>
    </row>
    <row r="1110" ht="12">
      <c r="D1110" s="395"/>
    </row>
    <row r="1111" ht="12">
      <c r="D1111" s="395"/>
    </row>
    <row r="1112" ht="12">
      <c r="D1112" s="395"/>
    </row>
    <row r="1113" ht="12">
      <c r="D1113" s="395"/>
    </row>
    <row r="1114" ht="12">
      <c r="D1114" s="395"/>
    </row>
    <row r="1115" ht="12">
      <c r="D1115" s="395"/>
    </row>
    <row r="1116" ht="12">
      <c r="D1116" s="395"/>
    </row>
    <row r="1117" ht="12">
      <c r="D1117" s="395"/>
    </row>
    <row r="1118" ht="12">
      <c r="D1118" s="395"/>
    </row>
    <row r="1119" ht="12">
      <c r="D1119" s="395"/>
    </row>
    <row r="1120" ht="12">
      <c r="D1120" s="395"/>
    </row>
    <row r="1121" ht="12">
      <c r="D1121" s="395"/>
    </row>
    <row r="1122" ht="12">
      <c r="D1122" s="395"/>
    </row>
    <row r="1123" ht="12">
      <c r="D1123" s="395"/>
    </row>
    <row r="1124" ht="12">
      <c r="D1124" s="395"/>
    </row>
    <row r="1125" ht="12">
      <c r="D1125" s="395"/>
    </row>
    <row r="1126" ht="12">
      <c r="D1126" s="395"/>
    </row>
    <row r="1127" ht="12">
      <c r="D1127" s="395"/>
    </row>
    <row r="1128" ht="12">
      <c r="D1128" s="395"/>
    </row>
    <row r="1129" ht="12">
      <c r="D1129" s="395"/>
    </row>
    <row r="1130" ht="12">
      <c r="D1130" s="395"/>
    </row>
    <row r="1131" ht="12">
      <c r="D1131" s="395"/>
    </row>
    <row r="1132" ht="12">
      <c r="D1132" s="395"/>
    </row>
    <row r="1133" ht="12">
      <c r="D1133" s="395"/>
    </row>
    <row r="1134" ht="12">
      <c r="D1134" s="395"/>
    </row>
    <row r="1135" ht="12">
      <c r="D1135" s="395"/>
    </row>
    <row r="1136" ht="12">
      <c r="D1136" s="395"/>
    </row>
    <row r="1137" ht="12">
      <c r="D1137" s="395"/>
    </row>
    <row r="1138" ht="12">
      <c r="D1138" s="395"/>
    </row>
    <row r="1139" ht="12">
      <c r="D1139" s="395"/>
    </row>
    <row r="1140" ht="12">
      <c r="D1140" s="395"/>
    </row>
    <row r="1141" ht="12">
      <c r="D1141" s="395"/>
    </row>
    <row r="1142" ht="12">
      <c r="D1142" s="395"/>
    </row>
    <row r="1143" ht="12">
      <c r="D1143" s="395"/>
    </row>
    <row r="1144" ht="12">
      <c r="D1144" s="395"/>
    </row>
    <row r="1145" ht="12">
      <c r="D1145" s="395"/>
    </row>
    <row r="1146" ht="12">
      <c r="D1146" s="395"/>
    </row>
    <row r="1147" ht="12">
      <c r="D1147" s="395"/>
    </row>
    <row r="1148" ht="12">
      <c r="D1148" s="395"/>
    </row>
    <row r="1149" ht="12">
      <c r="D1149" s="395"/>
    </row>
    <row r="1150" ht="12">
      <c r="D1150" s="395"/>
    </row>
    <row r="1151" ht="12">
      <c r="D1151" s="395"/>
    </row>
    <row r="1152" ht="12">
      <c r="D1152" s="395"/>
    </row>
    <row r="1153" ht="12">
      <c r="D1153" s="395"/>
    </row>
    <row r="1154" ht="12">
      <c r="D1154" s="395"/>
    </row>
    <row r="1155" ht="12">
      <c r="D1155" s="395"/>
    </row>
    <row r="1156" ht="12">
      <c r="D1156" s="395"/>
    </row>
    <row r="1157" ht="12">
      <c r="D1157" s="395"/>
    </row>
    <row r="1158" ht="12">
      <c r="D1158" s="395"/>
    </row>
    <row r="1159" ht="12">
      <c r="D1159" s="395"/>
    </row>
    <row r="1160" ht="12">
      <c r="D1160" s="395"/>
    </row>
    <row r="1161" ht="12">
      <c r="D1161" s="395"/>
    </row>
    <row r="1162" ht="12">
      <c r="D1162" s="395"/>
    </row>
    <row r="1163" ht="12">
      <c r="D1163" s="395"/>
    </row>
    <row r="1164" ht="12">
      <c r="D1164" s="395"/>
    </row>
    <row r="1165" ht="12">
      <c r="D1165" s="395"/>
    </row>
    <row r="1166" ht="12">
      <c r="D1166" s="395"/>
    </row>
    <row r="1167" ht="12">
      <c r="D1167" s="395"/>
    </row>
    <row r="1168" ht="12">
      <c r="D1168" s="395"/>
    </row>
    <row r="1169" ht="12">
      <c r="D1169" s="395"/>
    </row>
    <row r="1170" ht="12">
      <c r="D1170" s="395"/>
    </row>
    <row r="1171" ht="12">
      <c r="D1171" s="395"/>
    </row>
    <row r="1172" ht="12">
      <c r="D1172" s="395"/>
    </row>
    <row r="1173" ht="12">
      <c r="D1173" s="395"/>
    </row>
    <row r="1174" ht="12">
      <c r="D1174" s="395"/>
    </row>
    <row r="1175" ht="12">
      <c r="D1175" s="395"/>
    </row>
    <row r="1176" ht="12">
      <c r="D1176" s="395"/>
    </row>
    <row r="1177" ht="12">
      <c r="D1177" s="395"/>
    </row>
    <row r="1178" ht="12">
      <c r="D1178" s="395"/>
    </row>
    <row r="1179" ht="12">
      <c r="D1179" s="395"/>
    </row>
    <row r="1180" ht="12">
      <c r="D1180" s="395"/>
    </row>
    <row r="1181" ht="12">
      <c r="D1181" s="395"/>
    </row>
    <row r="1182" ht="12">
      <c r="D1182" s="395"/>
    </row>
    <row r="1183" ht="12">
      <c r="D1183" s="395"/>
    </row>
    <row r="1184" ht="12">
      <c r="D1184" s="395"/>
    </row>
    <row r="1185" ht="12">
      <c r="D1185" s="395"/>
    </row>
    <row r="1186" ht="12">
      <c r="D1186" s="395"/>
    </row>
    <row r="1187" ht="12">
      <c r="D1187" s="395"/>
    </row>
    <row r="1188" ht="12">
      <c r="D1188" s="395"/>
    </row>
    <row r="1189" ht="12">
      <c r="D1189" s="395"/>
    </row>
    <row r="1190" ht="12">
      <c r="D1190" s="395"/>
    </row>
    <row r="1191" ht="12">
      <c r="D1191" s="395"/>
    </row>
    <row r="1192" ht="12">
      <c r="D1192" s="395"/>
    </row>
    <row r="1193" ht="12">
      <c r="D1193" s="395"/>
    </row>
    <row r="1194" ht="12">
      <c r="D1194" s="395"/>
    </row>
    <row r="1195" ht="12">
      <c r="D1195" s="395"/>
    </row>
    <row r="1196" ht="12">
      <c r="D1196" s="395"/>
    </row>
    <row r="1197" ht="12">
      <c r="D1197" s="395"/>
    </row>
    <row r="1198" ht="12">
      <c r="D1198" s="395"/>
    </row>
    <row r="1199" ht="12">
      <c r="D1199" s="395"/>
    </row>
    <row r="1200" ht="12">
      <c r="D1200" s="395"/>
    </row>
    <row r="1201" ht="12">
      <c r="D1201" s="395"/>
    </row>
    <row r="1202" ht="12">
      <c r="D1202" s="395"/>
    </row>
    <row r="1203" ht="12">
      <c r="D1203" s="395"/>
    </row>
    <row r="1204" ht="12">
      <c r="D1204" s="395"/>
    </row>
    <row r="1205" ht="12">
      <c r="D1205" s="395"/>
    </row>
    <row r="1206" ht="12">
      <c r="D1206" s="395"/>
    </row>
    <row r="1207" ht="12">
      <c r="D1207" s="395"/>
    </row>
    <row r="1208" ht="12">
      <c r="D1208" s="395"/>
    </row>
    <row r="1209" ht="12">
      <c r="D1209" s="395"/>
    </row>
    <row r="1210" ht="12">
      <c r="D1210" s="395"/>
    </row>
    <row r="1211" ht="12">
      <c r="D1211" s="395"/>
    </row>
    <row r="1212" ht="12">
      <c r="D1212" s="395"/>
    </row>
    <row r="1213" ht="12">
      <c r="D1213" s="395"/>
    </row>
    <row r="1214" ht="12">
      <c r="D1214" s="395"/>
    </row>
    <row r="1215" ht="12">
      <c r="D1215" s="395"/>
    </row>
    <row r="1216" ht="12">
      <c r="D1216" s="395"/>
    </row>
    <row r="1217" ht="12">
      <c r="D1217" s="395"/>
    </row>
    <row r="1218" ht="12">
      <c r="D1218" s="395"/>
    </row>
    <row r="1219" ht="12">
      <c r="D1219" s="395"/>
    </row>
    <row r="1220" ht="12">
      <c r="D1220" s="395"/>
    </row>
    <row r="1221" ht="12">
      <c r="D1221" s="395"/>
    </row>
    <row r="1222" ht="12">
      <c r="D1222" s="395"/>
    </row>
    <row r="1223" ht="12">
      <c r="D1223" s="395"/>
    </row>
    <row r="1224" ht="12">
      <c r="D1224" s="395"/>
    </row>
    <row r="1225" ht="12">
      <c r="D1225" s="395"/>
    </row>
    <row r="1226" ht="12">
      <c r="D1226" s="395"/>
    </row>
    <row r="1227" ht="12">
      <c r="D1227" s="395"/>
    </row>
    <row r="1228" ht="12">
      <c r="D1228" s="395"/>
    </row>
    <row r="1229" ht="12">
      <c r="D1229" s="395"/>
    </row>
    <row r="1230" ht="12">
      <c r="D1230" s="395"/>
    </row>
    <row r="1231" ht="12">
      <c r="D1231" s="395"/>
    </row>
    <row r="1232" ht="12">
      <c r="D1232" s="395"/>
    </row>
    <row r="1233" ht="12">
      <c r="D1233" s="395"/>
    </row>
    <row r="1234" ht="12">
      <c r="D1234" s="395"/>
    </row>
    <row r="1235" ht="12">
      <c r="D1235" s="395"/>
    </row>
    <row r="1236" ht="12">
      <c r="D1236" s="395"/>
    </row>
    <row r="1237" ht="12">
      <c r="D1237" s="395"/>
    </row>
    <row r="1238" ht="12">
      <c r="D1238" s="395"/>
    </row>
    <row r="1239" ht="12">
      <c r="D1239" s="395"/>
    </row>
    <row r="1240" ht="12">
      <c r="D1240" s="395"/>
    </row>
    <row r="1241" ht="12">
      <c r="D1241" s="395"/>
    </row>
    <row r="1242" ht="12">
      <c r="D1242" s="395"/>
    </row>
    <row r="1243" ht="12">
      <c r="D1243" s="395"/>
    </row>
    <row r="1244" ht="12">
      <c r="D1244" s="395"/>
    </row>
    <row r="1245" ht="12">
      <c r="D1245" s="395"/>
    </row>
    <row r="1246" ht="12">
      <c r="D1246" s="395"/>
    </row>
    <row r="1247" ht="12">
      <c r="D1247" s="395"/>
    </row>
    <row r="1248" ht="12">
      <c r="D1248" s="395"/>
    </row>
    <row r="1249" ht="12">
      <c r="D1249" s="395"/>
    </row>
    <row r="1250" ht="12">
      <c r="D1250" s="395"/>
    </row>
    <row r="1251" ht="12">
      <c r="D1251" s="395"/>
    </row>
    <row r="1252" ht="12">
      <c r="D1252" s="395"/>
    </row>
    <row r="1253" ht="12">
      <c r="D1253" s="395"/>
    </row>
    <row r="1254" ht="12">
      <c r="D1254" s="395"/>
    </row>
    <row r="1255" ht="12">
      <c r="D1255" s="395"/>
    </row>
    <row r="1256" ht="12">
      <c r="D1256" s="395"/>
    </row>
    <row r="1257" ht="12">
      <c r="D1257" s="395"/>
    </row>
    <row r="1258" ht="12">
      <c r="D1258" s="395"/>
    </row>
    <row r="1259" ht="12">
      <c r="D1259" s="395"/>
    </row>
    <row r="1260" ht="12">
      <c r="D1260" s="395"/>
    </row>
    <row r="1261" ht="12">
      <c r="D1261" s="395"/>
    </row>
    <row r="1262" ht="12">
      <c r="D1262" s="395"/>
    </row>
    <row r="1263" ht="12">
      <c r="D1263" s="395"/>
    </row>
    <row r="1264" ht="12">
      <c r="D1264" s="395"/>
    </row>
    <row r="1265" ht="12">
      <c r="D1265" s="395"/>
    </row>
    <row r="1266" ht="12">
      <c r="D1266" s="395"/>
    </row>
    <row r="1267" ht="12">
      <c r="D1267" s="395"/>
    </row>
    <row r="1268" ht="12">
      <c r="D1268" s="395"/>
    </row>
    <row r="1269" ht="12">
      <c r="D1269" s="395"/>
    </row>
    <row r="1270" ht="12">
      <c r="D1270" s="395"/>
    </row>
    <row r="1271" ht="12">
      <c r="D1271" s="395"/>
    </row>
    <row r="1272" ht="12">
      <c r="D1272" s="395"/>
    </row>
    <row r="1273" ht="12">
      <c r="D1273" s="395"/>
    </row>
    <row r="1274" ht="12">
      <c r="D1274" s="395"/>
    </row>
    <row r="1275" ht="12">
      <c r="D1275" s="395"/>
    </row>
    <row r="1276" ht="12">
      <c r="D1276" s="395"/>
    </row>
    <row r="1277" ht="12">
      <c r="D1277" s="395"/>
    </row>
    <row r="1278" ht="12">
      <c r="D1278" s="395"/>
    </row>
    <row r="1279" ht="12">
      <c r="D1279" s="395"/>
    </row>
    <row r="1280" ht="12">
      <c r="D1280" s="395"/>
    </row>
    <row r="1281" ht="12">
      <c r="D1281" s="395"/>
    </row>
    <row r="1282" ht="12">
      <c r="D1282" s="395"/>
    </row>
    <row r="1283" ht="12">
      <c r="D1283" s="395"/>
    </row>
    <row r="1284" ht="12">
      <c r="D1284" s="395"/>
    </row>
    <row r="1285" ht="12">
      <c r="D1285" s="395"/>
    </row>
    <row r="1286" ht="12">
      <c r="D1286" s="395"/>
    </row>
    <row r="1287" ht="12">
      <c r="D1287" s="395"/>
    </row>
    <row r="1288" ht="12">
      <c r="D1288" s="395"/>
    </row>
    <row r="1289" ht="12">
      <c r="D1289" s="395"/>
    </row>
    <row r="1290" ht="12">
      <c r="D1290" s="395"/>
    </row>
    <row r="1291" ht="12">
      <c r="D1291" s="395"/>
    </row>
    <row r="1292" ht="12">
      <c r="D1292" s="395"/>
    </row>
    <row r="1293" ht="12">
      <c r="D1293" s="395"/>
    </row>
    <row r="1294" ht="12">
      <c r="D1294" s="395"/>
    </row>
    <row r="1295" ht="12">
      <c r="D1295" s="395"/>
    </row>
    <row r="1296" ht="12">
      <c r="D1296" s="395"/>
    </row>
    <row r="1297" ht="12">
      <c r="D1297" s="395"/>
    </row>
    <row r="1298" ht="12">
      <c r="D1298" s="395"/>
    </row>
    <row r="1299" ht="12">
      <c r="D1299" s="395"/>
    </row>
    <row r="1300" ht="12">
      <c r="D1300" s="395"/>
    </row>
    <row r="1301" ht="12">
      <c r="D1301" s="395"/>
    </row>
    <row r="1302" ht="12">
      <c r="D1302" s="395"/>
    </row>
    <row r="1303" ht="12">
      <c r="D1303" s="395"/>
    </row>
    <row r="1304" ht="12">
      <c r="D1304" s="395"/>
    </row>
    <row r="1305" ht="12">
      <c r="D1305" s="395"/>
    </row>
    <row r="1306" ht="12">
      <c r="D1306" s="395"/>
    </row>
    <row r="1307" ht="12">
      <c r="D1307" s="395"/>
    </row>
    <row r="1308" ht="12">
      <c r="D1308" s="395"/>
    </row>
    <row r="1309" ht="12">
      <c r="D1309" s="395"/>
    </row>
    <row r="1310" ht="12">
      <c r="D1310" s="395"/>
    </row>
    <row r="1311" ht="12">
      <c r="D1311" s="395"/>
    </row>
    <row r="1312" ht="12">
      <c r="D1312" s="395"/>
    </row>
    <row r="1313" ht="12">
      <c r="D1313" s="395"/>
    </row>
    <row r="1314" ht="12">
      <c r="D1314" s="395"/>
    </row>
    <row r="1315" ht="12">
      <c r="D1315" s="395"/>
    </row>
    <row r="1316" ht="12">
      <c r="D1316" s="395"/>
    </row>
    <row r="1317" ht="12">
      <c r="D1317" s="395"/>
    </row>
    <row r="1318" ht="12">
      <c r="D1318" s="395"/>
    </row>
    <row r="1319" ht="12">
      <c r="D1319" s="395"/>
    </row>
    <row r="1320" ht="12">
      <c r="D1320" s="395"/>
    </row>
    <row r="1321" ht="12">
      <c r="D1321" s="395"/>
    </row>
    <row r="1322" ht="12">
      <c r="D1322" s="395"/>
    </row>
    <row r="1323" ht="12">
      <c r="D1323" s="395"/>
    </row>
    <row r="1324" ht="12">
      <c r="D1324" s="395"/>
    </row>
    <row r="1325" ht="12">
      <c r="D1325" s="395"/>
    </row>
    <row r="1326" ht="12">
      <c r="D1326" s="395"/>
    </row>
    <row r="1327" ht="12">
      <c r="D1327" s="395"/>
    </row>
    <row r="1328" ht="12">
      <c r="D1328" s="395"/>
    </row>
    <row r="1329" ht="12">
      <c r="D1329" s="395"/>
    </row>
    <row r="1330" ht="12">
      <c r="D1330" s="395"/>
    </row>
    <row r="1331" ht="12">
      <c r="D1331" s="395"/>
    </row>
    <row r="1332" ht="12">
      <c r="D1332" s="395"/>
    </row>
    <row r="1333" ht="12">
      <c r="D1333" s="395"/>
    </row>
    <row r="1334" ht="12">
      <c r="D1334" s="395"/>
    </row>
    <row r="1335" ht="12">
      <c r="D1335" s="395"/>
    </row>
    <row r="1336" ht="12">
      <c r="D1336" s="395"/>
    </row>
    <row r="1337" ht="12">
      <c r="D1337" s="395"/>
    </row>
    <row r="1338" ht="12">
      <c r="D1338" s="395"/>
    </row>
    <row r="1339" ht="12">
      <c r="D1339" s="395"/>
    </row>
    <row r="1340" ht="12">
      <c r="D1340" s="395"/>
    </row>
    <row r="1341" ht="12">
      <c r="D1341" s="395"/>
    </row>
    <row r="1342" ht="12">
      <c r="D1342" s="395"/>
    </row>
    <row r="1343" ht="12">
      <c r="D1343" s="395"/>
    </row>
    <row r="1344" ht="12">
      <c r="D1344" s="395"/>
    </row>
    <row r="1345" ht="12">
      <c r="D1345" s="395"/>
    </row>
    <row r="1346" ht="12">
      <c r="D1346" s="395"/>
    </row>
    <row r="1347" ht="12">
      <c r="D1347" s="395"/>
    </row>
    <row r="1348" ht="12">
      <c r="D1348" s="395"/>
    </row>
    <row r="1349" ht="12">
      <c r="D1349" s="395"/>
    </row>
    <row r="1350" ht="12">
      <c r="D1350" s="395"/>
    </row>
    <row r="1351" ht="12">
      <c r="D1351" s="395"/>
    </row>
    <row r="1352" ht="12">
      <c r="D1352" s="395"/>
    </row>
    <row r="1353" ht="12">
      <c r="D1353" s="395"/>
    </row>
    <row r="1354" ht="12">
      <c r="D1354" s="395"/>
    </row>
    <row r="1355" ht="12">
      <c r="D1355" s="395"/>
    </row>
    <row r="1356" ht="12">
      <c r="D1356" s="395"/>
    </row>
    <row r="1357" ht="12">
      <c r="D1357" s="395"/>
    </row>
    <row r="1358" ht="12">
      <c r="D1358" s="395"/>
    </row>
    <row r="1359" ht="12">
      <c r="D1359" s="395"/>
    </row>
    <row r="1360" ht="12">
      <c r="D1360" s="395"/>
    </row>
    <row r="1361" ht="12">
      <c r="D1361" s="395"/>
    </row>
    <row r="1362" ht="12">
      <c r="D1362" s="395"/>
    </row>
    <row r="1363" ht="12">
      <c r="D1363" s="395"/>
    </row>
    <row r="1364" ht="12">
      <c r="D1364" s="395"/>
    </row>
    <row r="1365" ht="12">
      <c r="D1365" s="395"/>
    </row>
    <row r="1366" ht="12">
      <c r="D1366" s="395"/>
    </row>
    <row r="1367" ht="12">
      <c r="D1367" s="395"/>
    </row>
    <row r="1368" ht="12">
      <c r="D1368" s="395"/>
    </row>
    <row r="1369" ht="12">
      <c r="D1369" s="395"/>
    </row>
    <row r="1370" ht="12">
      <c r="D1370" s="395"/>
    </row>
    <row r="1371" ht="12">
      <c r="D1371" s="395"/>
    </row>
    <row r="1372" ht="12">
      <c r="D1372" s="395"/>
    </row>
    <row r="1373" ht="12">
      <c r="D1373" s="395"/>
    </row>
    <row r="1374" ht="12">
      <c r="D1374" s="395"/>
    </row>
    <row r="1375" ht="12">
      <c r="D1375" s="395"/>
    </row>
    <row r="1376" ht="12">
      <c r="D1376" s="395"/>
    </row>
    <row r="1377" ht="12">
      <c r="D1377" s="395"/>
    </row>
    <row r="1378" ht="12">
      <c r="D1378" s="395"/>
    </row>
    <row r="1379" ht="12">
      <c r="D1379" s="395"/>
    </row>
    <row r="1380" ht="12">
      <c r="D1380" s="395"/>
    </row>
    <row r="1381" ht="12">
      <c r="D1381" s="395"/>
    </row>
    <row r="1382" ht="12">
      <c r="D1382" s="395"/>
    </row>
    <row r="1383" ht="12">
      <c r="D1383" s="395"/>
    </row>
    <row r="1384" ht="12">
      <c r="D1384" s="395"/>
    </row>
    <row r="1385" ht="12">
      <c r="D1385" s="395"/>
    </row>
    <row r="1386" ht="12">
      <c r="D1386" s="395"/>
    </row>
    <row r="1387" ht="12">
      <c r="D1387" s="395"/>
    </row>
    <row r="1388" ht="12">
      <c r="D1388" s="395"/>
    </row>
    <row r="1389" ht="12">
      <c r="D1389" s="395"/>
    </row>
    <row r="1390" ht="12">
      <c r="D1390" s="395"/>
    </row>
    <row r="1391" ht="12">
      <c r="D1391" s="395"/>
    </row>
    <row r="1392" ht="12">
      <c r="D1392" s="395"/>
    </row>
    <row r="1393" ht="12">
      <c r="D1393" s="395"/>
    </row>
    <row r="1394" ht="12">
      <c r="D1394" s="395"/>
    </row>
    <row r="1395" ht="12">
      <c r="D1395" s="395"/>
    </row>
    <row r="1396" ht="12">
      <c r="D1396" s="395"/>
    </row>
    <row r="1397" ht="12">
      <c r="D1397" s="395"/>
    </row>
    <row r="1398" ht="12">
      <c r="D1398" s="395"/>
    </row>
    <row r="1399" ht="12">
      <c r="D1399" s="395"/>
    </row>
    <row r="1400" ht="12">
      <c r="D1400" s="395"/>
    </row>
    <row r="1401" ht="12">
      <c r="D1401" s="395"/>
    </row>
    <row r="1402" ht="12">
      <c r="D1402" s="395"/>
    </row>
    <row r="1403" ht="12">
      <c r="D1403" s="395"/>
    </row>
    <row r="1404" ht="12">
      <c r="D1404" s="395"/>
    </row>
    <row r="1405" ht="12">
      <c r="D1405" s="395"/>
    </row>
    <row r="1406" ht="12">
      <c r="D1406" s="395"/>
    </row>
    <row r="1407" ht="12">
      <c r="D1407" s="395"/>
    </row>
    <row r="1408" ht="12">
      <c r="D1408" s="395"/>
    </row>
    <row r="1409" ht="12">
      <c r="D1409" s="395"/>
    </row>
    <row r="1410" ht="12">
      <c r="D1410" s="395"/>
    </row>
    <row r="1411" ht="12">
      <c r="D1411" s="395"/>
    </row>
    <row r="1412" ht="12">
      <c r="D1412" s="395"/>
    </row>
    <row r="1413" ht="12">
      <c r="D1413" s="395"/>
    </row>
    <row r="1414" ht="12">
      <c r="D1414" s="395"/>
    </row>
    <row r="1415" ht="12">
      <c r="D1415" s="395"/>
    </row>
    <row r="1416" ht="12">
      <c r="D1416" s="395"/>
    </row>
    <row r="1417" ht="12">
      <c r="D1417" s="395"/>
    </row>
    <row r="1418" ht="12">
      <c r="D1418" s="395"/>
    </row>
    <row r="1419" ht="12">
      <c r="D1419" s="395"/>
    </row>
    <row r="1420" ht="12">
      <c r="D1420" s="395"/>
    </row>
    <row r="1421" ht="12">
      <c r="D1421" s="395"/>
    </row>
    <row r="1422" ht="12">
      <c r="D1422" s="395"/>
    </row>
    <row r="1423" ht="12">
      <c r="D1423" s="395"/>
    </row>
    <row r="1424" ht="12">
      <c r="D1424" s="395"/>
    </row>
    <row r="1425" ht="12">
      <c r="D1425" s="395"/>
    </row>
    <row r="1426" ht="12">
      <c r="D1426" s="395"/>
    </row>
    <row r="1427" ht="12">
      <c r="D1427" s="395"/>
    </row>
    <row r="1428" ht="12">
      <c r="D1428" s="395"/>
    </row>
    <row r="1429" ht="12">
      <c r="D1429" s="395"/>
    </row>
    <row r="1430" ht="12">
      <c r="D1430" s="395"/>
    </row>
    <row r="1431" ht="12">
      <c r="D1431" s="395"/>
    </row>
    <row r="1432" ht="12">
      <c r="D1432" s="395"/>
    </row>
    <row r="1433" ht="12">
      <c r="D1433" s="395"/>
    </row>
    <row r="1434" ht="12">
      <c r="D1434" s="395"/>
    </row>
    <row r="1435" ht="12">
      <c r="D1435" s="395"/>
    </row>
    <row r="1436" ht="12">
      <c r="D1436" s="395"/>
    </row>
    <row r="1437" ht="12">
      <c r="D1437" s="395"/>
    </row>
    <row r="1438" ht="12">
      <c r="D1438" s="395"/>
    </row>
    <row r="1439" ht="12">
      <c r="D1439" s="395"/>
    </row>
    <row r="1440" ht="12">
      <c r="D1440" s="395"/>
    </row>
    <row r="1441" ht="12">
      <c r="D1441" s="395"/>
    </row>
    <row r="1442" ht="12">
      <c r="D1442" s="395"/>
    </row>
    <row r="1443" ht="12">
      <c r="D1443" s="395"/>
    </row>
    <row r="1444" ht="12">
      <c r="D1444" s="395"/>
    </row>
    <row r="1445" ht="12">
      <c r="D1445" s="395"/>
    </row>
    <row r="1446" ht="12">
      <c r="D1446" s="395"/>
    </row>
    <row r="1447" ht="12">
      <c r="D1447" s="395"/>
    </row>
    <row r="1448" ht="12">
      <c r="D1448" s="395"/>
    </row>
    <row r="1449" ht="12">
      <c r="D1449" s="395"/>
    </row>
    <row r="1450" ht="12">
      <c r="D1450" s="395"/>
    </row>
    <row r="1451" ht="12">
      <c r="D1451" s="395"/>
    </row>
    <row r="1452" ht="12">
      <c r="D1452" s="395"/>
    </row>
    <row r="1453" ht="12">
      <c r="D1453" s="395"/>
    </row>
    <row r="1454" ht="12">
      <c r="D1454" s="395"/>
    </row>
    <row r="1455" ht="12">
      <c r="D1455" s="395"/>
    </row>
    <row r="1456" ht="12">
      <c r="D1456" s="395"/>
    </row>
    <row r="1457" ht="12">
      <c r="D1457" s="395"/>
    </row>
    <row r="1458" ht="12">
      <c r="D1458" s="395"/>
    </row>
    <row r="1459" ht="12">
      <c r="D1459" s="395"/>
    </row>
    <row r="1460" ht="12">
      <c r="D1460" s="395"/>
    </row>
    <row r="1461" ht="12">
      <c r="D1461" s="395"/>
    </row>
    <row r="1462" ht="12">
      <c r="D1462" s="395"/>
    </row>
    <row r="1463" ht="12">
      <c r="D1463" s="395"/>
    </row>
    <row r="1464" ht="12">
      <c r="D1464" s="395"/>
    </row>
    <row r="1465" ht="12">
      <c r="D1465" s="395"/>
    </row>
    <row r="1466" ht="12">
      <c r="D1466" s="395"/>
    </row>
    <row r="1467" ht="12">
      <c r="D1467" s="395"/>
    </row>
    <row r="1468" ht="12">
      <c r="D1468" s="395"/>
    </row>
    <row r="1469" ht="12">
      <c r="D1469" s="395"/>
    </row>
    <row r="1470" ht="12">
      <c r="D1470" s="395"/>
    </row>
    <row r="1471" ht="12">
      <c r="D1471" s="395"/>
    </row>
    <row r="1472" ht="12">
      <c r="D1472" s="395"/>
    </row>
    <row r="1473" ht="12">
      <c r="D1473" s="395"/>
    </row>
    <row r="1474" ht="12">
      <c r="D1474" s="395"/>
    </row>
    <row r="1475" ht="12">
      <c r="D1475" s="395"/>
    </row>
    <row r="1476" ht="12">
      <c r="D1476" s="395"/>
    </row>
    <row r="1477" ht="12">
      <c r="D1477" s="395"/>
    </row>
    <row r="1478" ht="12">
      <c r="D1478" s="395"/>
    </row>
    <row r="1479" ht="12">
      <c r="D1479" s="395"/>
    </row>
    <row r="1480" ht="12">
      <c r="D1480" s="395"/>
    </row>
    <row r="1481" ht="12">
      <c r="D1481" s="395"/>
    </row>
    <row r="1482" ht="12">
      <c r="D1482" s="395"/>
    </row>
    <row r="1483" ht="12">
      <c r="D1483" s="395"/>
    </row>
    <row r="1484" ht="12">
      <c r="D1484" s="395"/>
    </row>
    <row r="1485" ht="12">
      <c r="D1485" s="395"/>
    </row>
    <row r="1486" ht="12">
      <c r="D1486" s="395"/>
    </row>
    <row r="1487" ht="12">
      <c r="D1487" s="395"/>
    </row>
    <row r="1488" ht="12">
      <c r="D1488" s="395"/>
    </row>
    <row r="1489" ht="12">
      <c r="D1489" s="395"/>
    </row>
    <row r="1490" ht="12">
      <c r="D1490" s="395"/>
    </row>
    <row r="1491" ht="12">
      <c r="D1491" s="395"/>
    </row>
    <row r="1492" ht="12">
      <c r="D1492" s="395"/>
    </row>
    <row r="1493" ht="12">
      <c r="D1493" s="395"/>
    </row>
    <row r="1494" ht="12">
      <c r="D1494" s="395"/>
    </row>
    <row r="1495" ht="12">
      <c r="D1495" s="395"/>
    </row>
    <row r="1496" ht="12">
      <c r="D1496" s="395"/>
    </row>
    <row r="1497" ht="12">
      <c r="D1497" s="395"/>
    </row>
    <row r="1498" ht="12">
      <c r="D1498" s="395"/>
    </row>
    <row r="1499" ht="12">
      <c r="D1499" s="395"/>
    </row>
    <row r="1500" ht="12">
      <c r="D1500" s="395"/>
    </row>
    <row r="1501" ht="12">
      <c r="D1501" s="395"/>
    </row>
    <row r="1502" ht="12">
      <c r="D1502" s="395"/>
    </row>
    <row r="1503" ht="12">
      <c r="D1503" s="395"/>
    </row>
    <row r="1504" ht="12">
      <c r="D1504" s="395"/>
    </row>
    <row r="1505" ht="12">
      <c r="D1505" s="395"/>
    </row>
    <row r="1506" ht="12">
      <c r="D1506" s="395"/>
    </row>
    <row r="1507" ht="12">
      <c r="D1507" s="395"/>
    </row>
    <row r="1508" ht="12">
      <c r="D1508" s="395"/>
    </row>
    <row r="1509" ht="12">
      <c r="D1509" s="395"/>
    </row>
    <row r="1510" ht="12">
      <c r="D1510" s="395"/>
    </row>
    <row r="1511" ht="12">
      <c r="D1511" s="395"/>
    </row>
    <row r="1512" ht="12">
      <c r="D1512" s="395"/>
    </row>
    <row r="1513" ht="12">
      <c r="D1513" s="395"/>
    </row>
    <row r="1514" ht="12">
      <c r="D1514" s="395"/>
    </row>
    <row r="1515" ht="12">
      <c r="D1515" s="395"/>
    </row>
    <row r="1516" ht="12">
      <c r="D1516" s="395"/>
    </row>
    <row r="1517" ht="12">
      <c r="D1517" s="395"/>
    </row>
    <row r="1518" ht="12">
      <c r="D1518" s="395"/>
    </row>
    <row r="1519" ht="12">
      <c r="D1519" s="395"/>
    </row>
    <row r="1520" ht="12">
      <c r="D1520" s="395"/>
    </row>
    <row r="1521" ht="12">
      <c r="D1521" s="395"/>
    </row>
    <row r="1522" ht="12">
      <c r="D1522" s="395"/>
    </row>
    <row r="1523" ht="12">
      <c r="D1523" s="395"/>
    </row>
    <row r="1524" ht="12">
      <c r="D1524" s="395"/>
    </row>
    <row r="1525" ht="12">
      <c r="D1525" s="395"/>
    </row>
    <row r="1526" ht="12">
      <c r="D1526" s="395"/>
    </row>
    <row r="1527" ht="12">
      <c r="D1527" s="395"/>
    </row>
    <row r="1528" ht="12">
      <c r="D1528" s="395"/>
    </row>
    <row r="1529" ht="12">
      <c r="D1529" s="395"/>
    </row>
    <row r="1530" ht="12">
      <c r="D1530" s="395"/>
    </row>
    <row r="1531" ht="12">
      <c r="D1531" s="395"/>
    </row>
    <row r="1532" ht="12">
      <c r="D1532" s="395"/>
    </row>
    <row r="1533" ht="12">
      <c r="D1533" s="395"/>
    </row>
    <row r="1534" ht="12">
      <c r="D1534" s="395"/>
    </row>
    <row r="1535" ht="12">
      <c r="D1535" s="395"/>
    </row>
    <row r="1536" ht="12">
      <c r="D1536" s="395"/>
    </row>
    <row r="1537" ht="12">
      <c r="D1537" s="395"/>
    </row>
    <row r="1538" ht="12">
      <c r="D1538" s="395"/>
    </row>
    <row r="1539" ht="12">
      <c r="D1539" s="395"/>
    </row>
    <row r="1540" ht="12">
      <c r="D1540" s="395"/>
    </row>
    <row r="1541" ht="12">
      <c r="D1541" s="395"/>
    </row>
    <row r="1542" ht="12">
      <c r="D1542" s="395"/>
    </row>
    <row r="1543" ht="12">
      <c r="D1543" s="395"/>
    </row>
    <row r="1544" ht="12">
      <c r="D1544" s="395"/>
    </row>
    <row r="1545" ht="12">
      <c r="D1545" s="395"/>
    </row>
    <row r="1546" ht="12">
      <c r="D1546" s="395"/>
    </row>
    <row r="1547" ht="12">
      <c r="D1547" s="395"/>
    </row>
    <row r="1548" ht="12">
      <c r="D1548" s="395"/>
    </row>
    <row r="1549" ht="12">
      <c r="D1549" s="395"/>
    </row>
    <row r="1550" ht="12">
      <c r="D1550" s="395"/>
    </row>
    <row r="1551" ht="12">
      <c r="D1551" s="395"/>
    </row>
    <row r="1552" ht="12">
      <c r="D1552" s="395"/>
    </row>
    <row r="1553" ht="12">
      <c r="D1553" s="395"/>
    </row>
    <row r="1554" ht="12">
      <c r="D1554" s="395"/>
    </row>
    <row r="1555" ht="12">
      <c r="D1555" s="395"/>
    </row>
    <row r="1556" ht="12">
      <c r="D1556" s="395"/>
    </row>
    <row r="1557" ht="12">
      <c r="D1557" s="395"/>
    </row>
    <row r="1558" ht="12">
      <c r="D1558" s="395"/>
    </row>
    <row r="1559" ht="12">
      <c r="D1559" s="395"/>
    </row>
    <row r="1560" ht="12">
      <c r="D1560" s="395"/>
    </row>
    <row r="1561" ht="12">
      <c r="D1561" s="395"/>
    </row>
    <row r="1562" ht="12">
      <c r="D1562" s="395"/>
    </row>
    <row r="1563" ht="12">
      <c r="D1563" s="395"/>
    </row>
    <row r="1564" ht="12">
      <c r="D1564" s="395"/>
    </row>
    <row r="1565" ht="12">
      <c r="D1565" s="395"/>
    </row>
    <row r="1566" ht="12">
      <c r="D1566" s="395"/>
    </row>
    <row r="1567" ht="12">
      <c r="D1567" s="395"/>
    </row>
    <row r="1568" ht="12">
      <c r="D1568" s="395"/>
    </row>
    <row r="1569" ht="12">
      <c r="D1569" s="395"/>
    </row>
    <row r="1570" ht="12">
      <c r="D1570" s="395"/>
    </row>
    <row r="1571" ht="12">
      <c r="D1571" s="395"/>
    </row>
    <row r="1572" ht="12">
      <c r="D1572" s="395"/>
    </row>
    <row r="1573" ht="12">
      <c r="D1573" s="395"/>
    </row>
    <row r="1574" ht="12">
      <c r="D1574" s="395"/>
    </row>
    <row r="1575" ht="12">
      <c r="D1575" s="395"/>
    </row>
    <row r="1576" ht="12">
      <c r="D1576" s="395"/>
    </row>
    <row r="1577" ht="12">
      <c r="D1577" s="395"/>
    </row>
    <row r="1578" ht="12">
      <c r="D1578" s="395"/>
    </row>
    <row r="1579" ht="12">
      <c r="D1579" s="395"/>
    </row>
    <row r="1580" ht="12">
      <c r="D1580" s="395"/>
    </row>
    <row r="1581" ht="12">
      <c r="D1581" s="395"/>
    </row>
    <row r="1582" ht="12">
      <c r="D1582" s="395"/>
    </row>
    <row r="1583" ht="12">
      <c r="D1583" s="395"/>
    </row>
    <row r="1584" ht="12">
      <c r="D1584" s="395"/>
    </row>
    <row r="1585" ht="12">
      <c r="D1585" s="395"/>
    </row>
    <row r="1586" ht="12">
      <c r="D1586" s="395"/>
    </row>
    <row r="1587" ht="12">
      <c r="D1587" s="395"/>
    </row>
    <row r="1588" ht="12">
      <c r="D1588" s="395"/>
    </row>
    <row r="1589" ht="12">
      <c r="D1589" s="395"/>
    </row>
    <row r="1590" ht="12">
      <c r="D1590" s="395"/>
    </row>
    <row r="1591" ht="12">
      <c r="D1591" s="395"/>
    </row>
    <row r="1592" ht="12">
      <c r="D1592" s="395"/>
    </row>
    <row r="1593" ht="12">
      <c r="D1593" s="395"/>
    </row>
    <row r="1594" ht="12">
      <c r="D1594" s="395"/>
    </row>
    <row r="1595" ht="12">
      <c r="D1595" s="395"/>
    </row>
    <row r="1596" ht="12">
      <c r="D1596" s="395"/>
    </row>
    <row r="1597" ht="12">
      <c r="D1597" s="395"/>
    </row>
    <row r="1598" ht="12">
      <c r="D1598" s="395"/>
    </row>
    <row r="1599" ht="12">
      <c r="D1599" s="395"/>
    </row>
    <row r="1600" ht="12">
      <c r="D1600" s="395"/>
    </row>
    <row r="1601" ht="12">
      <c r="D1601" s="395"/>
    </row>
    <row r="1602" ht="12">
      <c r="D1602" s="395"/>
    </row>
    <row r="1603" ht="12">
      <c r="D1603" s="395"/>
    </row>
    <row r="1604" ht="12">
      <c r="D1604" s="395"/>
    </row>
    <row r="1605" ht="12">
      <c r="D1605" s="395"/>
    </row>
    <row r="1606" ht="12">
      <c r="D1606" s="395"/>
    </row>
    <row r="1607" ht="12">
      <c r="D1607" s="395"/>
    </row>
    <row r="1608" ht="12">
      <c r="D1608" s="395"/>
    </row>
    <row r="1609" ht="12">
      <c r="D1609" s="395"/>
    </row>
    <row r="1610" ht="12">
      <c r="D1610" s="395"/>
    </row>
    <row r="1611" ht="12">
      <c r="D1611" s="395"/>
    </row>
    <row r="1612" ht="12">
      <c r="D1612" s="395"/>
    </row>
    <row r="1613" ht="12">
      <c r="D1613" s="395"/>
    </row>
    <row r="1614" ht="12">
      <c r="D1614" s="395"/>
    </row>
    <row r="1615" ht="12">
      <c r="D1615" s="395"/>
    </row>
    <row r="1616" ht="12">
      <c r="D1616" s="395"/>
    </row>
    <row r="1617" ht="12">
      <c r="D1617" s="395"/>
    </row>
    <row r="1618" ht="12">
      <c r="D1618" s="395"/>
    </row>
    <row r="1619" ht="12">
      <c r="D1619" s="395"/>
    </row>
    <row r="1620" ht="12">
      <c r="D1620" s="395"/>
    </row>
    <row r="1621" ht="12">
      <c r="D1621" s="395"/>
    </row>
    <row r="1622" ht="12">
      <c r="D1622" s="395"/>
    </row>
    <row r="1623" ht="12">
      <c r="D1623" s="395"/>
    </row>
    <row r="1624" ht="12">
      <c r="D1624" s="395"/>
    </row>
    <row r="1625" ht="12">
      <c r="D1625" s="395"/>
    </row>
    <row r="1626" ht="12">
      <c r="D1626" s="395"/>
    </row>
    <row r="1627" ht="12">
      <c r="D1627" s="395"/>
    </row>
    <row r="1628" ht="12">
      <c r="D1628" s="395"/>
    </row>
    <row r="1629" ht="12">
      <c r="D1629" s="395"/>
    </row>
    <row r="1630" ht="12">
      <c r="D1630" s="395"/>
    </row>
    <row r="1631" ht="12">
      <c r="D1631" s="395"/>
    </row>
    <row r="1632" ht="12">
      <c r="D1632" s="395"/>
    </row>
    <row r="1633" ht="12">
      <c r="D1633" s="395"/>
    </row>
    <row r="1634" ht="12">
      <c r="D1634" s="395"/>
    </row>
    <row r="1635" ht="12">
      <c r="D1635" s="395"/>
    </row>
    <row r="1636" ht="12">
      <c r="D1636" s="395"/>
    </row>
    <row r="1637" ht="12">
      <c r="D1637" s="395"/>
    </row>
    <row r="1638" ht="12">
      <c r="D1638" s="395"/>
    </row>
    <row r="1639" ht="12">
      <c r="D1639" s="395"/>
    </row>
    <row r="1640" ht="12">
      <c r="D1640" s="395"/>
    </row>
    <row r="1641" ht="12">
      <c r="D1641" s="395"/>
    </row>
    <row r="1642" ht="12">
      <c r="D1642" s="395"/>
    </row>
    <row r="1643" ht="12">
      <c r="D1643" s="395"/>
    </row>
    <row r="1644" ht="12">
      <c r="D1644" s="395"/>
    </row>
    <row r="1645" ht="12">
      <c r="D1645" s="395"/>
    </row>
    <row r="1646" ht="12">
      <c r="D1646" s="395"/>
    </row>
    <row r="1647" ht="12">
      <c r="D1647" s="395"/>
    </row>
    <row r="1648" ht="12">
      <c r="D1648" s="395"/>
    </row>
    <row r="1649" ht="12">
      <c r="D1649" s="395"/>
    </row>
    <row r="1650" ht="12">
      <c r="D1650" s="395"/>
    </row>
    <row r="1651" ht="12">
      <c r="D1651" s="395"/>
    </row>
    <row r="1652" ht="12">
      <c r="D1652" s="395"/>
    </row>
    <row r="1653" ht="12">
      <c r="D1653" s="395"/>
    </row>
    <row r="1654" ht="12">
      <c r="D1654" s="395"/>
    </row>
    <row r="1655" ht="12">
      <c r="D1655" s="395"/>
    </row>
    <row r="1656" ht="12">
      <c r="D1656" s="395"/>
    </row>
    <row r="1657" ht="12">
      <c r="D1657" s="395"/>
    </row>
    <row r="1658" ht="12">
      <c r="D1658" s="395"/>
    </row>
    <row r="1659" ht="12">
      <c r="D1659" s="395"/>
    </row>
    <row r="1660" ht="12">
      <c r="D1660" s="395"/>
    </row>
    <row r="1661" ht="12">
      <c r="D1661" s="395"/>
    </row>
    <row r="1662" ht="12">
      <c r="D1662" s="395"/>
    </row>
    <row r="1663" ht="12">
      <c r="D1663" s="395"/>
    </row>
    <row r="1664" ht="12">
      <c r="D1664" s="395"/>
    </row>
    <row r="1665" ht="12">
      <c r="D1665" s="395"/>
    </row>
    <row r="1666" ht="12">
      <c r="D1666" s="395"/>
    </row>
    <row r="1667" ht="12">
      <c r="D1667" s="395"/>
    </row>
    <row r="1668" ht="12">
      <c r="D1668" s="395"/>
    </row>
    <row r="1669" ht="12">
      <c r="D1669" s="395"/>
    </row>
    <row r="1670" ht="12">
      <c r="D1670" s="395"/>
    </row>
    <row r="1671" ht="12">
      <c r="D1671" s="395"/>
    </row>
    <row r="1672" ht="12">
      <c r="D1672" s="395"/>
    </row>
    <row r="1673" ht="12">
      <c r="D1673" s="395"/>
    </row>
    <row r="1674" ht="12">
      <c r="D1674" s="395"/>
    </row>
    <row r="1675" ht="12">
      <c r="D1675" s="395"/>
    </row>
    <row r="1676" ht="12">
      <c r="D1676" s="395"/>
    </row>
    <row r="1677" ht="12">
      <c r="D1677" s="395"/>
    </row>
    <row r="1678" ht="12">
      <c r="D1678" s="395"/>
    </row>
    <row r="1679" ht="12">
      <c r="D1679" s="395"/>
    </row>
    <row r="1680" ht="12">
      <c r="D1680" s="395"/>
    </row>
    <row r="1681" ht="12">
      <c r="D1681" s="395"/>
    </row>
    <row r="1682" ht="12">
      <c r="D1682" s="395"/>
    </row>
    <row r="1683" ht="12">
      <c r="D1683" s="395"/>
    </row>
    <row r="1684" ht="12">
      <c r="D1684" s="395"/>
    </row>
    <row r="1685" ht="12">
      <c r="D1685" s="395"/>
    </row>
    <row r="1686" ht="12">
      <c r="D1686" s="395"/>
    </row>
    <row r="1687" ht="12">
      <c r="D1687" s="395"/>
    </row>
    <row r="1688" ht="12">
      <c r="D1688" s="395"/>
    </row>
    <row r="1689" ht="12">
      <c r="D1689" s="395"/>
    </row>
    <row r="1690" ht="12">
      <c r="D1690" s="395"/>
    </row>
    <row r="1691" ht="12">
      <c r="D1691" s="395"/>
    </row>
    <row r="1692" ht="12">
      <c r="D1692" s="395"/>
    </row>
    <row r="1693" ht="12">
      <c r="D1693" s="395"/>
    </row>
    <row r="1694" ht="12">
      <c r="D1694" s="395"/>
    </row>
    <row r="1695" ht="12">
      <c r="D1695" s="395"/>
    </row>
    <row r="1696" ht="12">
      <c r="D1696" s="395"/>
    </row>
    <row r="1697" ht="12">
      <c r="D1697" s="395"/>
    </row>
    <row r="1698" ht="12">
      <c r="D1698" s="395"/>
    </row>
    <row r="1699" ht="12">
      <c r="D1699" s="395"/>
    </row>
    <row r="1700" ht="12">
      <c r="D1700" s="395"/>
    </row>
    <row r="1701" ht="12">
      <c r="D1701" s="395"/>
    </row>
    <row r="1702" ht="12">
      <c r="D1702" s="395"/>
    </row>
    <row r="1703" ht="12">
      <c r="D1703" s="395"/>
    </row>
    <row r="1704" ht="12">
      <c r="D1704" s="395"/>
    </row>
    <row r="1705" ht="12">
      <c r="D1705" s="395"/>
    </row>
    <row r="1706" ht="12">
      <c r="D1706" s="395"/>
    </row>
    <row r="1707" ht="12">
      <c r="D1707" s="395"/>
    </row>
    <row r="1708" ht="12">
      <c r="D1708" s="395"/>
    </row>
    <row r="1709" ht="12">
      <c r="D1709" s="395"/>
    </row>
    <row r="1710" ht="12">
      <c r="D1710" s="395"/>
    </row>
    <row r="1711" ht="12">
      <c r="D1711" s="395"/>
    </row>
    <row r="1712" ht="12">
      <c r="D1712" s="395"/>
    </row>
    <row r="1713" ht="12">
      <c r="D1713" s="395"/>
    </row>
    <row r="1714" ht="12">
      <c r="D1714" s="395"/>
    </row>
    <row r="1715" ht="12">
      <c r="D1715" s="395"/>
    </row>
    <row r="1716" ht="12">
      <c r="D1716" s="395"/>
    </row>
    <row r="1717" ht="12">
      <c r="D1717" s="395"/>
    </row>
    <row r="1718" ht="12">
      <c r="D1718" s="395"/>
    </row>
    <row r="1719" ht="12">
      <c r="D1719" s="395"/>
    </row>
    <row r="1720" ht="12">
      <c r="D1720" s="395"/>
    </row>
    <row r="1721" ht="12">
      <c r="D1721" s="395"/>
    </row>
    <row r="1722" ht="12">
      <c r="D1722" s="395"/>
    </row>
    <row r="1723" ht="12">
      <c r="D1723" s="395"/>
    </row>
    <row r="1724" ht="12">
      <c r="D1724" s="395"/>
    </row>
    <row r="1725" ht="12">
      <c r="D1725" s="395"/>
    </row>
    <row r="1726" ht="12">
      <c r="D1726" s="395"/>
    </row>
    <row r="1727" ht="12">
      <c r="D1727" s="395"/>
    </row>
    <row r="1728" ht="12">
      <c r="D1728" s="395"/>
    </row>
    <row r="1729" ht="12">
      <c r="D1729" s="395"/>
    </row>
    <row r="1730" ht="12">
      <c r="D1730" s="395"/>
    </row>
    <row r="1731" ht="12">
      <c r="D1731" s="395"/>
    </row>
    <row r="1732" ht="12">
      <c r="D1732" s="395"/>
    </row>
    <row r="1733" ht="12">
      <c r="D1733" s="395"/>
    </row>
    <row r="1734" ht="12">
      <c r="D1734" s="395"/>
    </row>
    <row r="1735" ht="12">
      <c r="D1735" s="395"/>
    </row>
    <row r="1736" ht="12">
      <c r="D1736" s="395"/>
    </row>
    <row r="1737" ht="12">
      <c r="D1737" s="395"/>
    </row>
    <row r="1738" ht="12">
      <c r="D1738" s="395"/>
    </row>
    <row r="1739" ht="12">
      <c r="D1739" s="395"/>
    </row>
    <row r="1740" ht="12">
      <c r="D1740" s="395"/>
    </row>
    <row r="1741" ht="12">
      <c r="D1741" s="395"/>
    </row>
    <row r="1742" ht="12">
      <c r="D1742" s="395"/>
    </row>
    <row r="1743" ht="12">
      <c r="D1743" s="395"/>
    </row>
    <row r="1744" ht="12">
      <c r="D1744" s="395"/>
    </row>
    <row r="1745" ht="12">
      <c r="D1745" s="395"/>
    </row>
    <row r="1746" ht="12">
      <c r="D1746" s="395"/>
    </row>
    <row r="1747" ht="12">
      <c r="D1747" s="395"/>
    </row>
    <row r="1748" ht="12">
      <c r="D1748" s="395"/>
    </row>
    <row r="1749" ht="12">
      <c r="D1749" s="395"/>
    </row>
    <row r="1750" ht="12">
      <c r="D1750" s="395"/>
    </row>
    <row r="1751" ht="12">
      <c r="D1751" s="395"/>
    </row>
    <row r="1752" ht="12">
      <c r="D1752" s="395"/>
    </row>
    <row r="1753" ht="12">
      <c r="D1753" s="395"/>
    </row>
    <row r="1754" ht="12">
      <c r="D1754" s="395"/>
    </row>
    <row r="1755" ht="12">
      <c r="D1755" s="395"/>
    </row>
    <row r="1756" ht="12">
      <c r="D1756" s="395"/>
    </row>
    <row r="1757" ht="12">
      <c r="D1757" s="395"/>
    </row>
    <row r="1758" ht="12">
      <c r="D1758" s="395"/>
    </row>
    <row r="1759" ht="12">
      <c r="D1759" s="395"/>
    </row>
    <row r="1760" ht="12">
      <c r="D1760" s="395"/>
    </row>
    <row r="1761" ht="12">
      <c r="D1761" s="395"/>
    </row>
    <row r="1762" ht="12">
      <c r="D1762" s="395"/>
    </row>
    <row r="1763" ht="12">
      <c r="D1763" s="395"/>
    </row>
    <row r="1764" ht="12">
      <c r="D1764" s="395"/>
    </row>
    <row r="1765" ht="12">
      <c r="D1765" s="395"/>
    </row>
    <row r="1766" ht="12">
      <c r="D1766" s="395"/>
    </row>
    <row r="1767" ht="12">
      <c r="D1767" s="395"/>
    </row>
    <row r="1768" ht="12">
      <c r="D1768" s="395"/>
    </row>
    <row r="1769" ht="12">
      <c r="D1769" s="395"/>
    </row>
    <row r="1770" ht="12">
      <c r="D1770" s="395"/>
    </row>
    <row r="1771" ht="12">
      <c r="D1771" s="395"/>
    </row>
    <row r="1772" ht="12">
      <c r="D1772" s="395"/>
    </row>
    <row r="1773" ht="12">
      <c r="D1773" s="395"/>
    </row>
    <row r="1774" ht="12">
      <c r="D1774" s="395"/>
    </row>
    <row r="1775" ht="12">
      <c r="D1775" s="395"/>
    </row>
    <row r="1776" ht="12">
      <c r="D1776" s="395"/>
    </row>
    <row r="1777" ht="12">
      <c r="D1777" s="395"/>
    </row>
    <row r="1778" ht="12">
      <c r="D1778" s="395"/>
    </row>
    <row r="1779" ht="12">
      <c r="D1779" s="395"/>
    </row>
    <row r="1780" ht="12">
      <c r="D1780" s="395"/>
    </row>
    <row r="1781" ht="12">
      <c r="D1781" s="395"/>
    </row>
    <row r="1782" ht="12">
      <c r="D1782" s="395"/>
    </row>
    <row r="1783" ht="12">
      <c r="D1783" s="395"/>
    </row>
    <row r="1784" ht="12">
      <c r="D1784" s="395"/>
    </row>
    <row r="1785" ht="12">
      <c r="D1785" s="395"/>
    </row>
    <row r="1786" ht="12">
      <c r="D1786" s="395"/>
    </row>
    <row r="1787" ht="12">
      <c r="D1787" s="395"/>
    </row>
    <row r="1788" ht="12">
      <c r="D1788" s="395"/>
    </row>
    <row r="1789" ht="12">
      <c r="D1789" s="395"/>
    </row>
    <row r="1790" ht="12">
      <c r="D1790" s="395"/>
    </row>
    <row r="1791" ht="12">
      <c r="D1791" s="395"/>
    </row>
    <row r="1792" ht="12">
      <c r="D1792" s="395"/>
    </row>
    <row r="1793" ht="12">
      <c r="D1793" s="395"/>
    </row>
    <row r="1794" ht="12">
      <c r="D1794" s="395"/>
    </row>
    <row r="1795" ht="12">
      <c r="D1795" s="395"/>
    </row>
    <row r="1796" ht="12">
      <c r="D1796" s="395"/>
    </row>
    <row r="1797" ht="12">
      <c r="D1797" s="395"/>
    </row>
    <row r="1798" ht="12">
      <c r="D1798" s="395"/>
    </row>
    <row r="1799" ht="12">
      <c r="D1799" s="395"/>
    </row>
    <row r="1800" ht="12">
      <c r="D1800" s="395"/>
    </row>
    <row r="1801" ht="12">
      <c r="D1801" s="395"/>
    </row>
    <row r="1802" ht="12">
      <c r="D1802" s="395"/>
    </row>
    <row r="1803" ht="12">
      <c r="D1803" s="395"/>
    </row>
    <row r="1804" ht="12">
      <c r="D1804" s="395"/>
    </row>
    <row r="1805" ht="12">
      <c r="D1805" s="395"/>
    </row>
    <row r="1806" ht="12">
      <c r="D1806" s="395"/>
    </row>
    <row r="1807" ht="12">
      <c r="D1807" s="395"/>
    </row>
    <row r="1808" ht="12">
      <c r="D1808" s="395"/>
    </row>
    <row r="1809" ht="12">
      <c r="D1809" s="395"/>
    </row>
    <row r="1810" ht="12">
      <c r="D1810" s="395"/>
    </row>
    <row r="1811" ht="12">
      <c r="D1811" s="395"/>
    </row>
    <row r="1812" ht="12">
      <c r="D1812" s="395"/>
    </row>
    <row r="1813" ht="12">
      <c r="D1813" s="395"/>
    </row>
    <row r="1814" ht="12">
      <c r="D1814" s="395"/>
    </row>
    <row r="1815" ht="12">
      <c r="D1815" s="395"/>
    </row>
    <row r="1816" ht="12">
      <c r="D1816" s="395"/>
    </row>
    <row r="1817" ht="12">
      <c r="D1817" s="395"/>
    </row>
    <row r="1818" ht="12">
      <c r="D1818" s="395"/>
    </row>
    <row r="1819" ht="12">
      <c r="D1819" s="395"/>
    </row>
    <row r="1820" ht="12">
      <c r="D1820" s="395"/>
    </row>
    <row r="1821" ht="12">
      <c r="D1821" s="395"/>
    </row>
    <row r="1822" ht="12">
      <c r="D1822" s="395"/>
    </row>
    <row r="1823" ht="12">
      <c r="D1823" s="395"/>
    </row>
    <row r="1824" ht="12">
      <c r="D1824" s="395"/>
    </row>
    <row r="1825" ht="12">
      <c r="D1825" s="395"/>
    </row>
    <row r="1826" ht="12">
      <c r="D1826" s="395"/>
    </row>
    <row r="1827" ht="12">
      <c r="D1827" s="395"/>
    </row>
    <row r="1828" ht="12">
      <c r="D1828" s="395"/>
    </row>
    <row r="1829" ht="12">
      <c r="D1829" s="395"/>
    </row>
    <row r="1830" ht="12">
      <c r="D1830" s="395"/>
    </row>
    <row r="1831" ht="12">
      <c r="D1831" s="395"/>
    </row>
    <row r="1832" ht="12">
      <c r="D1832" s="395"/>
    </row>
    <row r="1833" ht="12">
      <c r="D1833" s="395"/>
    </row>
    <row r="1834" ht="12">
      <c r="D1834" s="395"/>
    </row>
    <row r="1835" ht="12">
      <c r="D1835" s="395"/>
    </row>
    <row r="1836" ht="12">
      <c r="D1836" s="395"/>
    </row>
    <row r="1837" ht="12">
      <c r="D1837" s="395"/>
    </row>
    <row r="1838" ht="12">
      <c r="D1838" s="395"/>
    </row>
    <row r="1839" ht="12">
      <c r="D1839" s="395"/>
    </row>
    <row r="1840" ht="12">
      <c r="D1840" s="395"/>
    </row>
    <row r="1841" ht="12">
      <c r="D1841" s="395"/>
    </row>
    <row r="1842" ht="12">
      <c r="D1842" s="395"/>
    </row>
    <row r="1843" ht="12">
      <c r="D1843" s="395"/>
    </row>
    <row r="1844" ht="12">
      <c r="D1844" s="395"/>
    </row>
    <row r="1845" ht="12">
      <c r="D1845" s="395"/>
    </row>
    <row r="1846" ht="12">
      <c r="D1846" s="395"/>
    </row>
    <row r="1847" ht="12">
      <c r="D1847" s="395"/>
    </row>
    <row r="1848" ht="12">
      <c r="D1848" s="395"/>
    </row>
    <row r="1849" ht="12">
      <c r="D1849" s="395"/>
    </row>
    <row r="1850" ht="12">
      <c r="D1850" s="395"/>
    </row>
    <row r="1851" ht="12">
      <c r="D1851" s="395"/>
    </row>
    <row r="1852" ht="12">
      <c r="D1852" s="395"/>
    </row>
    <row r="1853" ht="12">
      <c r="D1853" s="395"/>
    </row>
    <row r="1854" ht="12">
      <c r="D1854" s="395"/>
    </row>
    <row r="1855" ht="12">
      <c r="D1855" s="395"/>
    </row>
    <row r="1856" ht="12">
      <c r="D1856" s="395"/>
    </row>
    <row r="1857" ht="12">
      <c r="D1857" s="395"/>
    </row>
    <row r="1858" ht="12">
      <c r="D1858" s="395"/>
    </row>
    <row r="1859" ht="12">
      <c r="D1859" s="395"/>
    </row>
    <row r="1860" ht="12">
      <c r="D1860" s="395"/>
    </row>
    <row r="1861" ht="12">
      <c r="D1861" s="395"/>
    </row>
    <row r="1862" ht="12">
      <c r="D1862" s="395"/>
    </row>
    <row r="1863" ht="12">
      <c r="D1863" s="395"/>
    </row>
    <row r="1864" ht="12">
      <c r="D1864" s="395"/>
    </row>
    <row r="1865" ht="12">
      <c r="D1865" s="395"/>
    </row>
    <row r="1866" ht="12">
      <c r="D1866" s="395"/>
    </row>
    <row r="1867" ht="12">
      <c r="D1867" s="395"/>
    </row>
    <row r="1868" ht="12">
      <c r="D1868" s="395"/>
    </row>
    <row r="1869" ht="12">
      <c r="D1869" s="395"/>
    </row>
    <row r="1870" ht="12">
      <c r="D1870" s="395"/>
    </row>
    <row r="1871" ht="12">
      <c r="D1871" s="395"/>
    </row>
    <row r="1872" ht="12">
      <c r="D1872" s="395"/>
    </row>
    <row r="1873" ht="12">
      <c r="D1873" s="395"/>
    </row>
    <row r="1874" ht="12">
      <c r="D1874" s="395"/>
    </row>
    <row r="1875" ht="12">
      <c r="D1875" s="395"/>
    </row>
    <row r="1876" ht="12">
      <c r="D1876" s="395"/>
    </row>
    <row r="1877" ht="12">
      <c r="D1877" s="395"/>
    </row>
    <row r="1878" ht="12">
      <c r="D1878" s="395"/>
    </row>
    <row r="1879" ht="12">
      <c r="D1879" s="395"/>
    </row>
    <row r="1880" ht="12">
      <c r="D1880" s="395"/>
    </row>
    <row r="1881" ht="12">
      <c r="D1881" s="395"/>
    </row>
    <row r="1882" ht="12">
      <c r="D1882" s="395"/>
    </row>
    <row r="1883" ht="12">
      <c r="D1883" s="395"/>
    </row>
    <row r="1884" ht="12">
      <c r="D1884" s="395"/>
    </row>
    <row r="1885" ht="12">
      <c r="D1885" s="395"/>
    </row>
    <row r="1886" ht="12">
      <c r="D1886" s="395"/>
    </row>
    <row r="1887" ht="12">
      <c r="D1887" s="395"/>
    </row>
    <row r="1888" ht="12">
      <c r="D1888" s="395"/>
    </row>
    <row r="1889" ht="12">
      <c r="D1889" s="395"/>
    </row>
    <row r="1890" ht="12">
      <c r="D1890" s="395"/>
    </row>
    <row r="1891" ht="12">
      <c r="D1891" s="395"/>
    </row>
    <row r="1892" ht="12">
      <c r="D1892" s="395"/>
    </row>
    <row r="1893" ht="12">
      <c r="D1893" s="395"/>
    </row>
    <row r="1894" ht="12">
      <c r="D1894" s="395"/>
    </row>
    <row r="1895" ht="12">
      <c r="D1895" s="395"/>
    </row>
    <row r="1896" ht="12">
      <c r="D1896" s="395"/>
    </row>
    <row r="1897" ht="12">
      <c r="D1897" s="395"/>
    </row>
    <row r="1898" ht="12">
      <c r="D1898" s="395"/>
    </row>
    <row r="1899" ht="12">
      <c r="D1899" s="395"/>
    </row>
    <row r="1900" ht="12">
      <c r="D1900" s="395"/>
    </row>
    <row r="1901" ht="12">
      <c r="D1901" s="395"/>
    </row>
    <row r="1902" ht="12">
      <c r="D1902" s="395"/>
    </row>
    <row r="1903" ht="12">
      <c r="D1903" s="395"/>
    </row>
    <row r="1904" ht="12">
      <c r="D1904" s="395"/>
    </row>
    <row r="1905" ht="12">
      <c r="D1905" s="395"/>
    </row>
    <row r="1906" ht="12">
      <c r="D1906" s="395"/>
    </row>
    <row r="1907" ht="12">
      <c r="D1907" s="395"/>
    </row>
    <row r="1908" ht="12">
      <c r="D1908" s="395"/>
    </row>
    <row r="1909" ht="12">
      <c r="D1909" s="395"/>
    </row>
    <row r="1910" ht="12">
      <c r="D1910" s="395"/>
    </row>
    <row r="1911" ht="12">
      <c r="D1911" s="395"/>
    </row>
    <row r="1912" ht="12">
      <c r="D1912" s="395"/>
    </row>
    <row r="1913" ht="12">
      <c r="D1913" s="395"/>
    </row>
    <row r="1914" ht="12">
      <c r="D1914" s="395"/>
    </row>
    <row r="1915" ht="12">
      <c r="D1915" s="395"/>
    </row>
    <row r="1916" ht="12">
      <c r="D1916" s="395"/>
    </row>
    <row r="1917" ht="12">
      <c r="D1917" s="395"/>
    </row>
    <row r="1918" ht="12">
      <c r="D1918" s="395"/>
    </row>
    <row r="1919" ht="12">
      <c r="D1919" s="395"/>
    </row>
    <row r="1920" ht="12">
      <c r="D1920" s="395"/>
    </row>
    <row r="1921" ht="12">
      <c r="D1921" s="395"/>
    </row>
    <row r="1922" ht="12">
      <c r="D1922" s="395"/>
    </row>
    <row r="1923" ht="12">
      <c r="D1923" s="395"/>
    </row>
    <row r="1924" ht="12">
      <c r="D1924" s="395"/>
    </row>
    <row r="1925" ht="12">
      <c r="D1925" s="395"/>
    </row>
    <row r="1926" ht="12">
      <c r="D1926" s="395"/>
    </row>
    <row r="1927" ht="12">
      <c r="D1927" s="395"/>
    </row>
    <row r="1928" ht="12">
      <c r="D1928" s="395"/>
    </row>
    <row r="1929" ht="12">
      <c r="D1929" s="395"/>
    </row>
    <row r="1930" ht="12">
      <c r="D1930" s="395"/>
    </row>
    <row r="1931" ht="12">
      <c r="D1931" s="395"/>
    </row>
    <row r="1932" ht="12">
      <c r="D1932" s="395"/>
    </row>
    <row r="1933" ht="12">
      <c r="D1933" s="395"/>
    </row>
    <row r="1934" ht="12">
      <c r="D1934" s="395"/>
    </row>
    <row r="1935" ht="12">
      <c r="D1935" s="395"/>
    </row>
    <row r="1936" ht="12">
      <c r="D1936" s="395"/>
    </row>
    <row r="1937" ht="12">
      <c r="D1937" s="395"/>
    </row>
    <row r="1938" ht="12">
      <c r="D1938" s="395"/>
    </row>
    <row r="1939" ht="12">
      <c r="D1939" s="395"/>
    </row>
    <row r="1940" ht="12">
      <c r="D1940" s="395"/>
    </row>
    <row r="1941" ht="12">
      <c r="D1941" s="395"/>
    </row>
    <row r="1942" ht="12">
      <c r="D1942" s="395"/>
    </row>
    <row r="1943" ht="12">
      <c r="D1943" s="395"/>
    </row>
    <row r="1944" ht="12">
      <c r="D1944" s="395"/>
    </row>
    <row r="1945" ht="12">
      <c r="D1945" s="395"/>
    </row>
    <row r="1946" ht="12">
      <c r="D1946" s="395"/>
    </row>
    <row r="1947" ht="12">
      <c r="D1947" s="395"/>
    </row>
    <row r="1948" ht="12">
      <c r="D1948" s="395"/>
    </row>
    <row r="1949" ht="12">
      <c r="D1949" s="395"/>
    </row>
    <row r="1950" ht="12">
      <c r="D1950" s="395"/>
    </row>
    <row r="1951" ht="12">
      <c r="D1951" s="395"/>
    </row>
    <row r="1952" ht="12">
      <c r="D1952" s="395"/>
    </row>
    <row r="1953" ht="12">
      <c r="D1953" s="395"/>
    </row>
    <row r="1954" ht="12">
      <c r="D1954" s="395"/>
    </row>
    <row r="1955" ht="12">
      <c r="D1955" s="395"/>
    </row>
    <row r="1956" ht="12">
      <c r="D1956" s="395"/>
    </row>
    <row r="1957" ht="12">
      <c r="D1957" s="395"/>
    </row>
    <row r="1958" ht="12">
      <c r="D1958" s="395"/>
    </row>
    <row r="1959" ht="12">
      <c r="D1959" s="395"/>
    </row>
    <row r="1960" ht="12">
      <c r="D1960" s="395"/>
    </row>
    <row r="1961" ht="12">
      <c r="D1961" s="395"/>
    </row>
    <row r="1962" ht="12">
      <c r="D1962" s="395"/>
    </row>
    <row r="1963" ht="12">
      <c r="D1963" s="395"/>
    </row>
    <row r="1964" ht="12">
      <c r="D1964" s="395"/>
    </row>
    <row r="1965" ht="12">
      <c r="D1965" s="395"/>
    </row>
    <row r="1966" ht="12">
      <c r="D1966" s="395"/>
    </row>
    <row r="1967" ht="12">
      <c r="D1967" s="395"/>
    </row>
    <row r="1968" ht="12">
      <c r="D1968" s="395"/>
    </row>
    <row r="1969" ht="12">
      <c r="D1969" s="395"/>
    </row>
    <row r="1970" ht="12">
      <c r="D1970" s="395"/>
    </row>
    <row r="1971" ht="12">
      <c r="D1971" s="395"/>
    </row>
    <row r="1972" ht="12">
      <c r="D1972" s="395"/>
    </row>
    <row r="1973" ht="12">
      <c r="D1973" s="395"/>
    </row>
    <row r="1974" ht="12">
      <c r="D1974" s="395"/>
    </row>
    <row r="1975" ht="12">
      <c r="D1975" s="395"/>
    </row>
    <row r="1976" ht="12">
      <c r="D1976" s="395"/>
    </row>
    <row r="1977" ht="12">
      <c r="D1977" s="395"/>
    </row>
    <row r="1978" ht="12">
      <c r="D1978" s="395"/>
    </row>
    <row r="1979" ht="12">
      <c r="D1979" s="395"/>
    </row>
    <row r="1980" ht="12">
      <c r="D1980" s="395"/>
    </row>
    <row r="1981" ht="12">
      <c r="D1981" s="395"/>
    </row>
    <row r="1982" ht="12">
      <c r="D1982" s="395"/>
    </row>
    <row r="1983" ht="12">
      <c r="D1983" s="395"/>
    </row>
    <row r="1984" ht="12">
      <c r="D1984" s="395"/>
    </row>
    <row r="1985" ht="12">
      <c r="D1985" s="395"/>
    </row>
    <row r="1986" ht="12">
      <c r="D1986" s="395"/>
    </row>
    <row r="1987" ht="12">
      <c r="D1987" s="395"/>
    </row>
    <row r="1988" ht="12">
      <c r="D1988" s="395"/>
    </row>
    <row r="1989" ht="12">
      <c r="D1989" s="395"/>
    </row>
    <row r="1990" ht="12">
      <c r="D1990" s="395"/>
    </row>
    <row r="1991" ht="12">
      <c r="D1991" s="395"/>
    </row>
    <row r="1992" ht="12">
      <c r="D1992" s="395"/>
    </row>
    <row r="1993" ht="12">
      <c r="D1993" s="395"/>
    </row>
    <row r="1994" ht="12">
      <c r="D1994" s="395"/>
    </row>
    <row r="1995" ht="12">
      <c r="D1995" s="395"/>
    </row>
    <row r="1996" ht="12">
      <c r="D1996" s="395"/>
    </row>
    <row r="1997" ht="12">
      <c r="D1997" s="395"/>
    </row>
    <row r="1998" ht="12">
      <c r="D1998" s="395"/>
    </row>
    <row r="1999" ht="12">
      <c r="D1999" s="395"/>
    </row>
    <row r="2000" ht="12">
      <c r="D2000" s="395"/>
    </row>
    <row r="2001" ht="12">
      <c r="D2001" s="395"/>
    </row>
    <row r="2002" ht="12">
      <c r="D2002" s="395"/>
    </row>
    <row r="2003" ht="12">
      <c r="D2003" s="395"/>
    </row>
    <row r="2004" ht="12">
      <c r="D2004" s="395"/>
    </row>
    <row r="2005" ht="12">
      <c r="D2005" s="395"/>
    </row>
    <row r="2006" ht="12">
      <c r="D2006" s="395"/>
    </row>
    <row r="2007" ht="12">
      <c r="D2007" s="395"/>
    </row>
    <row r="2008" ht="12">
      <c r="D2008" s="395"/>
    </row>
    <row r="2009" ht="12">
      <c r="D2009" s="395"/>
    </row>
    <row r="2010" ht="12">
      <c r="D2010" s="395"/>
    </row>
    <row r="2011" ht="12">
      <c r="D2011" s="395"/>
    </row>
    <row r="2012" ht="12">
      <c r="D2012" s="395"/>
    </row>
    <row r="2013" ht="12">
      <c r="D2013" s="395"/>
    </row>
    <row r="2014" ht="12">
      <c r="D2014" s="395"/>
    </row>
    <row r="2015" ht="12">
      <c r="D2015" s="395"/>
    </row>
    <row r="2016" ht="12">
      <c r="D2016" s="395"/>
    </row>
    <row r="2017" ht="12">
      <c r="D2017" s="395"/>
    </row>
    <row r="2018" ht="12">
      <c r="D2018" s="395"/>
    </row>
    <row r="2019" ht="12">
      <c r="D2019" s="395"/>
    </row>
    <row r="2020" ht="12">
      <c r="D2020" s="395"/>
    </row>
    <row r="2021" ht="12">
      <c r="D2021" s="395"/>
    </row>
    <row r="2022" ht="12">
      <c r="D2022" s="395"/>
    </row>
    <row r="2023" ht="12">
      <c r="D2023" s="395"/>
    </row>
    <row r="2024" ht="12">
      <c r="D2024" s="395"/>
    </row>
    <row r="2025" ht="12">
      <c r="D2025" s="395"/>
    </row>
    <row r="2026" ht="12">
      <c r="D2026" s="395"/>
    </row>
    <row r="2027" ht="12">
      <c r="D2027" s="395"/>
    </row>
    <row r="2028" ht="12">
      <c r="D2028" s="395"/>
    </row>
    <row r="2029" ht="12">
      <c r="D2029" s="395"/>
    </row>
    <row r="2030" ht="12">
      <c r="D2030" s="395"/>
    </row>
    <row r="2031" ht="12">
      <c r="D2031" s="395"/>
    </row>
    <row r="2032" ht="12">
      <c r="D2032" s="395"/>
    </row>
    <row r="2033" ht="12">
      <c r="D2033" s="395"/>
    </row>
    <row r="2034" ht="12">
      <c r="D2034" s="395"/>
    </row>
    <row r="2035" ht="12">
      <c r="D2035" s="395"/>
    </row>
    <row r="2036" ht="12">
      <c r="D2036" s="395"/>
    </row>
    <row r="2037" ht="12">
      <c r="D2037" s="395"/>
    </row>
    <row r="2038" ht="12">
      <c r="D2038" s="395"/>
    </row>
    <row r="2039" ht="12">
      <c r="D2039" s="395"/>
    </row>
    <row r="2040" ht="12">
      <c r="D2040" s="395"/>
    </row>
    <row r="2041" ht="12">
      <c r="D2041" s="395"/>
    </row>
    <row r="2042" ht="12">
      <c r="D2042" s="395"/>
    </row>
    <row r="2043" ht="12">
      <c r="D2043" s="395"/>
    </row>
    <row r="2044" ht="12">
      <c r="D2044" s="395"/>
    </row>
    <row r="2045" ht="12">
      <c r="D2045" s="395"/>
    </row>
    <row r="2046" ht="12">
      <c r="D2046" s="395"/>
    </row>
    <row r="2047" ht="12">
      <c r="D2047" s="395"/>
    </row>
    <row r="2048" ht="12">
      <c r="D2048" s="395"/>
    </row>
    <row r="2049" ht="12">
      <c r="D2049" s="395"/>
    </row>
    <row r="2050" ht="12">
      <c r="D2050" s="395"/>
    </row>
    <row r="2051" ht="12">
      <c r="D2051" s="395"/>
    </row>
    <row r="2052" ht="12">
      <c r="D2052" s="395"/>
    </row>
    <row r="2053" ht="12">
      <c r="D2053" s="395"/>
    </row>
    <row r="2054" ht="12">
      <c r="D2054" s="395"/>
    </row>
    <row r="2055" ht="12">
      <c r="D2055" s="395"/>
    </row>
    <row r="2056" ht="12">
      <c r="D2056" s="395"/>
    </row>
    <row r="2057" ht="12">
      <c r="D2057" s="395"/>
    </row>
    <row r="2058" ht="12">
      <c r="D2058" s="395"/>
    </row>
    <row r="2059" ht="12">
      <c r="D2059" s="395"/>
    </row>
    <row r="2060" ht="12">
      <c r="D2060" s="395"/>
    </row>
    <row r="2061" ht="12">
      <c r="D2061" s="395"/>
    </row>
    <row r="2062" ht="12">
      <c r="D2062" s="395"/>
    </row>
    <row r="2063" ht="12">
      <c r="D2063" s="395"/>
    </row>
    <row r="2064" ht="12">
      <c r="D2064" s="395"/>
    </row>
    <row r="2065" ht="12">
      <c r="D2065" s="395"/>
    </row>
    <row r="2066" ht="12">
      <c r="D2066" s="395"/>
    </row>
    <row r="2067" ht="12">
      <c r="D2067" s="395"/>
    </row>
    <row r="2068" ht="12">
      <c r="D2068" s="395"/>
    </row>
    <row r="2069" ht="12">
      <c r="D2069" s="395"/>
    </row>
    <row r="2070" ht="12">
      <c r="D2070" s="395"/>
    </row>
    <row r="2071" ht="12">
      <c r="D2071" s="395"/>
    </row>
    <row r="2072" ht="12">
      <c r="D2072" s="395"/>
    </row>
    <row r="2073" ht="12">
      <c r="D2073" s="395"/>
    </row>
    <row r="2074" ht="12">
      <c r="D2074" s="395"/>
    </row>
    <row r="2075" ht="12">
      <c r="D2075" s="395"/>
    </row>
    <row r="2076" ht="12">
      <c r="D2076" s="395"/>
    </row>
    <row r="2077" ht="12">
      <c r="D2077" s="395"/>
    </row>
    <row r="2078" ht="12">
      <c r="D2078" s="395"/>
    </row>
    <row r="2079" ht="12">
      <c r="D2079" s="395"/>
    </row>
    <row r="2080" ht="12">
      <c r="D2080" s="395"/>
    </row>
    <row r="2081" ht="12">
      <c r="D2081" s="395"/>
    </row>
    <row r="2082" ht="12">
      <c r="D2082" s="395"/>
    </row>
    <row r="2083" ht="12">
      <c r="D2083" s="395"/>
    </row>
    <row r="2084" ht="12">
      <c r="D2084" s="395"/>
    </row>
    <row r="2085" ht="12">
      <c r="D2085" s="395"/>
    </row>
    <row r="2086" ht="12">
      <c r="D2086" s="395"/>
    </row>
    <row r="2087" ht="12">
      <c r="D2087" s="395"/>
    </row>
    <row r="2088" ht="12">
      <c r="D2088" s="395"/>
    </row>
    <row r="2089" ht="12">
      <c r="D2089" s="395"/>
    </row>
    <row r="2090" ht="12">
      <c r="D2090" s="395"/>
    </row>
    <row r="2091" ht="12">
      <c r="D2091" s="395"/>
    </row>
    <row r="2092" ht="12">
      <c r="D2092" s="395"/>
    </row>
    <row r="2093" ht="12">
      <c r="D2093" s="395"/>
    </row>
    <row r="2094" ht="12">
      <c r="D2094" s="395"/>
    </row>
    <row r="2095" ht="12">
      <c r="D2095" s="395"/>
    </row>
    <row r="2096" ht="12">
      <c r="D2096" s="395"/>
    </row>
    <row r="2097" ht="12">
      <c r="D2097" s="395"/>
    </row>
    <row r="2098" ht="12">
      <c r="D2098" s="395"/>
    </row>
    <row r="2099" ht="12">
      <c r="D2099" s="395"/>
    </row>
    <row r="2100" ht="12">
      <c r="D2100" s="395"/>
    </row>
    <row r="2101" ht="12">
      <c r="D2101" s="395"/>
    </row>
    <row r="2102" ht="12">
      <c r="D2102" s="395"/>
    </row>
    <row r="2103" ht="12">
      <c r="D2103" s="395"/>
    </row>
    <row r="2104" ht="12">
      <c r="D2104" s="395"/>
    </row>
    <row r="2105" ht="12">
      <c r="D2105" s="395"/>
    </row>
    <row r="2106" ht="12">
      <c r="D2106" s="395"/>
    </row>
    <row r="2107" ht="12">
      <c r="D2107" s="395"/>
    </row>
    <row r="2108" ht="12">
      <c r="D2108" s="395"/>
    </row>
    <row r="2109" ht="12">
      <c r="D2109" s="395"/>
    </row>
    <row r="2110" ht="12">
      <c r="D2110" s="395"/>
    </row>
    <row r="2111" ht="12">
      <c r="D2111" s="395"/>
    </row>
    <row r="2112" ht="12">
      <c r="D2112" s="395"/>
    </row>
    <row r="2113" ht="12">
      <c r="D2113" s="395"/>
    </row>
    <row r="2114" ht="12">
      <c r="D2114" s="395"/>
    </row>
    <row r="2115" ht="12">
      <c r="D2115" s="395"/>
    </row>
    <row r="2116" ht="12">
      <c r="D2116" s="395"/>
    </row>
    <row r="2117" ht="12">
      <c r="D2117" s="395"/>
    </row>
    <row r="2118" ht="12">
      <c r="D2118" s="395"/>
    </row>
    <row r="2119" ht="12">
      <c r="D2119" s="395"/>
    </row>
    <row r="2120" ht="12">
      <c r="D2120" s="395"/>
    </row>
    <row r="2121" ht="12">
      <c r="D2121" s="395"/>
    </row>
    <row r="2122" ht="12">
      <c r="D2122" s="395"/>
    </row>
    <row r="2123" ht="12">
      <c r="D2123" s="395"/>
    </row>
    <row r="2124" ht="12">
      <c r="D2124" s="395"/>
    </row>
    <row r="2125" ht="12">
      <c r="D2125" s="395"/>
    </row>
    <row r="2126" ht="12">
      <c r="D2126" s="395"/>
    </row>
    <row r="2127" ht="12">
      <c r="D2127" s="395"/>
    </row>
    <row r="2128" ht="12">
      <c r="D2128" s="395"/>
    </row>
    <row r="2129" ht="12">
      <c r="D2129" s="395"/>
    </row>
    <row r="2130" ht="12">
      <c r="D2130" s="395"/>
    </row>
    <row r="2131" ht="12">
      <c r="D2131" s="395"/>
    </row>
    <row r="2132" ht="12">
      <c r="D2132" s="395"/>
    </row>
    <row r="2133" ht="12">
      <c r="D2133" s="395"/>
    </row>
    <row r="2134" ht="12">
      <c r="D2134" s="395"/>
    </row>
    <row r="2135" ht="12">
      <c r="D2135" s="395"/>
    </row>
    <row r="2136" ht="12">
      <c r="D2136" s="395"/>
    </row>
    <row r="2137" ht="12">
      <c r="D2137" s="395"/>
    </row>
    <row r="2138" ht="12">
      <c r="D2138" s="395"/>
    </row>
    <row r="2139" ht="12">
      <c r="D2139" s="395"/>
    </row>
    <row r="2140" ht="12">
      <c r="D2140" s="395"/>
    </row>
    <row r="2141" ht="12">
      <c r="D2141" s="395"/>
    </row>
    <row r="2142" ht="12">
      <c r="D2142" s="395"/>
    </row>
    <row r="2143" ht="12">
      <c r="D2143" s="395"/>
    </row>
    <row r="2144" ht="12">
      <c r="D2144" s="395"/>
    </row>
    <row r="2145" ht="12">
      <c r="D2145" s="395"/>
    </row>
    <row r="2146" ht="12">
      <c r="D2146" s="395"/>
    </row>
    <row r="2147" ht="12">
      <c r="D2147" s="395"/>
    </row>
    <row r="2148" ht="12">
      <c r="D2148" s="395"/>
    </row>
    <row r="2149" ht="12">
      <c r="D2149" s="395"/>
    </row>
    <row r="2150" ht="12">
      <c r="D2150" s="395"/>
    </row>
    <row r="2151" ht="12">
      <c r="D2151" s="395"/>
    </row>
    <row r="2152" ht="12">
      <c r="D2152" s="395"/>
    </row>
    <row r="2153" ht="12">
      <c r="D2153" s="395"/>
    </row>
    <row r="2154" ht="12">
      <c r="D2154" s="395"/>
    </row>
    <row r="2155" ht="12">
      <c r="D2155" s="395"/>
    </row>
    <row r="2156" ht="12">
      <c r="D2156" s="395"/>
    </row>
    <row r="2157" ht="12">
      <c r="D2157" s="395"/>
    </row>
    <row r="2158" ht="12">
      <c r="D2158" s="395"/>
    </row>
    <row r="2159" ht="12">
      <c r="D2159" s="395"/>
    </row>
    <row r="2160" ht="12">
      <c r="D2160" s="395"/>
    </row>
    <row r="2161" ht="12">
      <c r="D2161" s="395"/>
    </row>
    <row r="2162" ht="12">
      <c r="D2162" s="395"/>
    </row>
    <row r="2163" ht="12">
      <c r="D2163" s="395"/>
    </row>
    <row r="2164" ht="12">
      <c r="D2164" s="395"/>
    </row>
    <row r="2165" ht="12">
      <c r="D2165" s="395"/>
    </row>
    <row r="2166" ht="12">
      <c r="D2166" s="395"/>
    </row>
    <row r="2167" ht="12">
      <c r="D2167" s="395"/>
    </row>
    <row r="2168" ht="12">
      <c r="D2168" s="395"/>
    </row>
    <row r="2169" ht="12">
      <c r="D2169" s="395"/>
    </row>
    <row r="2170" ht="12">
      <c r="D2170" s="395"/>
    </row>
    <row r="2171" ht="12">
      <c r="D2171" s="395"/>
    </row>
    <row r="2172" ht="12">
      <c r="D2172" s="395"/>
    </row>
    <row r="2173" ht="12">
      <c r="D2173" s="395"/>
    </row>
    <row r="2174" ht="12">
      <c r="D2174" s="395"/>
    </row>
    <row r="2175" ht="12">
      <c r="D2175" s="395"/>
    </row>
    <row r="2176" ht="12">
      <c r="D2176" s="395"/>
    </row>
    <row r="2177" ht="12">
      <c r="D2177" s="395"/>
    </row>
    <row r="2178" ht="12">
      <c r="D2178" s="395"/>
    </row>
    <row r="2179" ht="12">
      <c r="D2179" s="395"/>
    </row>
    <row r="2180" ht="12">
      <c r="D2180" s="395"/>
    </row>
    <row r="2181" ht="12">
      <c r="D2181" s="395"/>
    </row>
    <row r="2182" ht="12">
      <c r="D2182" s="395"/>
    </row>
    <row r="2183" ht="12">
      <c r="D2183" s="395"/>
    </row>
    <row r="2184" ht="12">
      <c r="D2184" s="395"/>
    </row>
    <row r="2185" ht="12">
      <c r="D2185" s="395"/>
    </row>
    <row r="2186" ht="12">
      <c r="D2186" s="395"/>
    </row>
    <row r="2187" ht="12">
      <c r="D2187" s="395"/>
    </row>
    <row r="2188" ht="12">
      <c r="D2188" s="395"/>
    </row>
    <row r="2189" ht="12">
      <c r="D2189" s="395"/>
    </row>
    <row r="2190" ht="12">
      <c r="D2190" s="395"/>
    </row>
    <row r="2191" ht="12">
      <c r="D2191" s="395"/>
    </row>
    <row r="2192" ht="12">
      <c r="D2192" s="395"/>
    </row>
    <row r="2193" ht="12">
      <c r="D2193" s="395"/>
    </row>
    <row r="2194" ht="12">
      <c r="D2194" s="395"/>
    </row>
    <row r="2195" ht="12">
      <c r="D2195" s="395"/>
    </row>
    <row r="2196" ht="12">
      <c r="D2196" s="395"/>
    </row>
    <row r="2197" ht="12">
      <c r="D2197" s="395"/>
    </row>
    <row r="2198" ht="12">
      <c r="D2198" s="395"/>
    </row>
    <row r="2199" ht="12">
      <c r="D2199" s="395"/>
    </row>
    <row r="2200" ht="12">
      <c r="D2200" s="395"/>
    </row>
    <row r="2201" ht="12">
      <c r="D2201" s="395"/>
    </row>
    <row r="2202" ht="12">
      <c r="D2202" s="395"/>
    </row>
    <row r="2203" ht="12">
      <c r="D2203" s="395"/>
    </row>
    <row r="2204" ht="12">
      <c r="D2204" s="395"/>
    </row>
    <row r="2205" ht="12">
      <c r="D2205" s="395"/>
    </row>
    <row r="2206" ht="12">
      <c r="D2206" s="395"/>
    </row>
    <row r="2207" ht="12">
      <c r="D2207" s="395"/>
    </row>
    <row r="2208" ht="12">
      <c r="D2208" s="395"/>
    </row>
    <row r="2209" ht="12">
      <c r="D2209" s="395"/>
    </row>
    <row r="2210" ht="12">
      <c r="D2210" s="395"/>
    </row>
    <row r="2211" ht="12">
      <c r="D2211" s="395"/>
    </row>
    <row r="2212" ht="12">
      <c r="D2212" s="395"/>
    </row>
    <row r="2213" ht="12">
      <c r="D2213" s="395"/>
    </row>
    <row r="2214" ht="12">
      <c r="D2214" s="395"/>
    </row>
    <row r="2215" ht="12">
      <c r="D2215" s="395"/>
    </row>
    <row r="2216" ht="12">
      <c r="D2216" s="395"/>
    </row>
    <row r="2217" ht="12">
      <c r="D2217" s="395"/>
    </row>
    <row r="2218" ht="12">
      <c r="D2218" s="395"/>
    </row>
    <row r="2219" ht="12">
      <c r="D2219" s="395"/>
    </row>
    <row r="2220" ht="12">
      <c r="D2220" s="395"/>
    </row>
    <row r="2221" ht="12">
      <c r="D2221" s="395"/>
    </row>
    <row r="2222" ht="12">
      <c r="D2222" s="395"/>
    </row>
    <row r="2223" ht="12">
      <c r="D2223" s="395"/>
    </row>
    <row r="2224" ht="12">
      <c r="D2224" s="395"/>
    </row>
    <row r="2225" ht="12">
      <c r="D2225" s="395"/>
    </row>
    <row r="2226" ht="12">
      <c r="D2226" s="395"/>
    </row>
    <row r="2227" ht="12">
      <c r="D2227" s="395"/>
    </row>
    <row r="2228" ht="12">
      <c r="D2228" s="395"/>
    </row>
    <row r="2229" ht="12">
      <c r="D2229" s="395"/>
    </row>
    <row r="2230" ht="12">
      <c r="D2230" s="395"/>
    </row>
    <row r="2231" ht="12">
      <c r="D2231" s="395"/>
    </row>
    <row r="2232" ht="12">
      <c r="D2232" s="395"/>
    </row>
    <row r="2233" ht="12">
      <c r="D2233" s="395"/>
    </row>
    <row r="2234" ht="12">
      <c r="D2234" s="395"/>
    </row>
    <row r="2235" ht="12">
      <c r="D2235" s="395"/>
    </row>
    <row r="2236" ht="12">
      <c r="D2236" s="395"/>
    </row>
    <row r="2237" ht="12">
      <c r="D2237" s="395"/>
    </row>
    <row r="2238" ht="12">
      <c r="D2238" s="395"/>
    </row>
    <row r="2239" ht="12">
      <c r="D2239" s="395"/>
    </row>
    <row r="2240" ht="12">
      <c r="D2240" s="395"/>
    </row>
    <row r="2241" ht="12">
      <c r="D2241" s="395"/>
    </row>
    <row r="2242" ht="12">
      <c r="D2242" s="395"/>
    </row>
    <row r="2243" ht="12">
      <c r="D2243" s="395"/>
    </row>
    <row r="2244" ht="12">
      <c r="D2244" s="395"/>
    </row>
    <row r="2245" ht="12">
      <c r="D2245" s="395"/>
    </row>
    <row r="2246" ht="12">
      <c r="D2246" s="395"/>
    </row>
    <row r="2247" ht="12">
      <c r="D2247" s="395"/>
    </row>
    <row r="2248" ht="12">
      <c r="D2248" s="395"/>
    </row>
    <row r="2249" ht="12">
      <c r="D2249" s="395"/>
    </row>
    <row r="2250" ht="12">
      <c r="D2250" s="395"/>
    </row>
    <row r="2251" ht="12">
      <c r="D2251" s="395"/>
    </row>
    <row r="2252" ht="12">
      <c r="D2252" s="395"/>
    </row>
    <row r="2253" ht="12">
      <c r="D2253" s="395"/>
    </row>
    <row r="2254" ht="12">
      <c r="D2254" s="395"/>
    </row>
    <row r="2255" ht="12">
      <c r="D2255" s="395"/>
    </row>
    <row r="2256" ht="12">
      <c r="D2256" s="395"/>
    </row>
    <row r="2257" ht="12">
      <c r="D2257" s="395"/>
    </row>
    <row r="2258" ht="12">
      <c r="D2258" s="395"/>
    </row>
    <row r="2259" ht="12">
      <c r="D2259" s="395"/>
    </row>
    <row r="2260" ht="12">
      <c r="D2260" s="395"/>
    </row>
    <row r="2261" ht="12">
      <c r="D2261" s="395"/>
    </row>
    <row r="2262" ht="12">
      <c r="D2262" s="395"/>
    </row>
    <row r="2263" ht="12">
      <c r="D2263" s="395"/>
    </row>
    <row r="2264" ht="12">
      <c r="D2264" s="395"/>
    </row>
    <row r="2265" ht="12">
      <c r="D2265" s="395"/>
    </row>
    <row r="2266" ht="12">
      <c r="D2266" s="395"/>
    </row>
    <row r="2267" ht="12">
      <c r="D2267" s="395"/>
    </row>
    <row r="2268" ht="12">
      <c r="D2268" s="395"/>
    </row>
    <row r="2269" ht="12">
      <c r="D2269" s="395"/>
    </row>
    <row r="2270" ht="12">
      <c r="D2270" s="395"/>
    </row>
    <row r="2271" ht="12">
      <c r="D2271" s="395"/>
    </row>
    <row r="2272" ht="12">
      <c r="D2272" s="395"/>
    </row>
    <row r="2273" ht="12">
      <c r="D2273" s="395"/>
    </row>
    <row r="2274" ht="12">
      <c r="D2274" s="395"/>
    </row>
    <row r="2275" ht="12">
      <c r="D2275" s="395"/>
    </row>
    <row r="2276" ht="12">
      <c r="D2276" s="395"/>
    </row>
    <row r="2277" ht="12">
      <c r="D2277" s="395"/>
    </row>
    <row r="2278" ht="12">
      <c r="D2278" s="395"/>
    </row>
    <row r="2279" ht="12">
      <c r="D2279" s="395"/>
    </row>
    <row r="2280" ht="12">
      <c r="D2280" s="395"/>
    </row>
    <row r="2281" ht="12">
      <c r="D2281" s="395"/>
    </row>
    <row r="2282" ht="12">
      <c r="D2282" s="395"/>
    </row>
    <row r="2283" ht="12">
      <c r="D2283" s="395"/>
    </row>
    <row r="2284" ht="12">
      <c r="D2284" s="395"/>
    </row>
    <row r="2285" ht="12">
      <c r="D2285" s="395"/>
    </row>
    <row r="2286" ht="12">
      <c r="D2286" s="395"/>
    </row>
    <row r="2287" ht="12">
      <c r="D2287" s="395"/>
    </row>
    <row r="2288" ht="12">
      <c r="D2288" s="395"/>
    </row>
    <row r="2289" ht="12">
      <c r="D2289" s="395"/>
    </row>
    <row r="2290" ht="12">
      <c r="D2290" s="395"/>
    </row>
    <row r="2291" ht="12">
      <c r="D2291" s="395"/>
    </row>
    <row r="2292" ht="12">
      <c r="D2292" s="395"/>
    </row>
    <row r="2293" ht="12">
      <c r="D2293" s="395"/>
    </row>
    <row r="2294" ht="12">
      <c r="D2294" s="395"/>
    </row>
    <row r="2295" ht="12">
      <c r="D2295" s="395"/>
    </row>
    <row r="2296" ht="12">
      <c r="D2296" s="395"/>
    </row>
    <row r="2297" ht="12">
      <c r="D2297" s="395"/>
    </row>
    <row r="2298" ht="12">
      <c r="D2298" s="395"/>
    </row>
    <row r="2299" ht="12">
      <c r="D2299" s="395"/>
    </row>
    <row r="2300" ht="12">
      <c r="D2300" s="395"/>
    </row>
    <row r="2301" ht="12">
      <c r="D2301" s="395"/>
    </row>
    <row r="2302" ht="12">
      <c r="D2302" s="395"/>
    </row>
    <row r="2303" ht="12">
      <c r="D2303" s="395"/>
    </row>
    <row r="2304" ht="12">
      <c r="D2304" s="395"/>
    </row>
    <row r="2305" ht="12">
      <c r="D2305" s="395"/>
    </row>
    <row r="2306" ht="12">
      <c r="D2306" s="395"/>
    </row>
    <row r="2307" ht="12">
      <c r="D2307" s="395"/>
    </row>
    <row r="2308" ht="12">
      <c r="D2308" s="395"/>
    </row>
    <row r="2309" ht="12">
      <c r="D2309" s="395"/>
    </row>
    <row r="2310" ht="12">
      <c r="D2310" s="395"/>
    </row>
    <row r="2311" ht="12">
      <c r="D2311" s="395"/>
    </row>
    <row r="2312" ht="12">
      <c r="D2312" s="395"/>
    </row>
    <row r="2313" ht="12">
      <c r="D2313" s="395"/>
    </row>
    <row r="2314" ht="12">
      <c r="D2314" s="395"/>
    </row>
    <row r="2315" ht="12">
      <c r="D2315" s="395"/>
    </row>
    <row r="2316" ht="12">
      <c r="D2316" s="395"/>
    </row>
    <row r="2317" ht="12">
      <c r="D2317" s="395"/>
    </row>
    <row r="2318" ht="12">
      <c r="D2318" s="395"/>
    </row>
    <row r="2319" ht="12">
      <c r="D2319" s="395"/>
    </row>
    <row r="2320" ht="12">
      <c r="D2320" s="395"/>
    </row>
    <row r="2321" ht="12">
      <c r="D2321" s="395"/>
    </row>
    <row r="2322" ht="12">
      <c r="D2322" s="395"/>
    </row>
    <row r="2323" ht="12">
      <c r="D2323" s="395"/>
    </row>
    <row r="2324" ht="12">
      <c r="D2324" s="395"/>
    </row>
    <row r="2325" ht="12">
      <c r="D2325" s="395"/>
    </row>
    <row r="2326" ht="12">
      <c r="D2326" s="395"/>
    </row>
    <row r="2327" ht="12">
      <c r="D2327" s="395"/>
    </row>
    <row r="2328" ht="12">
      <c r="D2328" s="395"/>
    </row>
    <row r="2329" ht="12">
      <c r="D2329" s="395"/>
    </row>
    <row r="2330" ht="12">
      <c r="D2330" s="395"/>
    </row>
    <row r="2331" ht="12">
      <c r="D2331" s="395"/>
    </row>
    <row r="2332" ht="12">
      <c r="D2332" s="395"/>
    </row>
    <row r="2333" ht="12">
      <c r="D2333" s="395"/>
    </row>
    <row r="2334" ht="12">
      <c r="D2334" s="395"/>
    </row>
    <row r="2335" ht="12">
      <c r="D2335" s="395"/>
    </row>
    <row r="2336" ht="12">
      <c r="D2336" s="395"/>
    </row>
    <row r="2337" ht="12">
      <c r="D2337" s="395"/>
    </row>
    <row r="2338" ht="12">
      <c r="D2338" s="395"/>
    </row>
    <row r="2339" ht="12">
      <c r="D2339" s="395"/>
    </row>
    <row r="2340" ht="12">
      <c r="D2340" s="395"/>
    </row>
    <row r="2341" ht="12">
      <c r="D2341" s="395"/>
    </row>
    <row r="2342" ht="12">
      <c r="D2342" s="395"/>
    </row>
    <row r="2343" ht="12">
      <c r="D2343" s="395"/>
    </row>
    <row r="2344" ht="12">
      <c r="D2344" s="395"/>
    </row>
    <row r="2345" ht="12">
      <c r="D2345" s="395"/>
    </row>
    <row r="2346" ht="12">
      <c r="D2346" s="395"/>
    </row>
    <row r="2347" ht="12">
      <c r="D2347" s="395"/>
    </row>
    <row r="2348" ht="12">
      <c r="D2348" s="395"/>
    </row>
    <row r="2349" ht="12">
      <c r="D2349" s="395"/>
    </row>
    <row r="2350" ht="12">
      <c r="D2350" s="395"/>
    </row>
    <row r="2351" ht="12">
      <c r="D2351" s="395"/>
    </row>
    <row r="2352" ht="12">
      <c r="D2352" s="395"/>
    </row>
    <row r="2353" ht="12">
      <c r="D2353" s="395"/>
    </row>
    <row r="2354" ht="12">
      <c r="D2354" s="395"/>
    </row>
    <row r="2355" ht="12">
      <c r="D2355" s="395"/>
    </row>
    <row r="2356" ht="12">
      <c r="D2356" s="395"/>
    </row>
    <row r="2357" ht="12">
      <c r="D2357" s="395"/>
    </row>
    <row r="2358" ht="12">
      <c r="D2358" s="395"/>
    </row>
    <row r="2359" ht="12">
      <c r="D2359" s="395"/>
    </row>
    <row r="2360" ht="12">
      <c r="D2360" s="395"/>
    </row>
    <row r="2361" ht="12">
      <c r="D2361" s="395"/>
    </row>
    <row r="2362" ht="12">
      <c r="D2362" s="395"/>
    </row>
    <row r="2363" ht="12">
      <c r="D2363" s="395"/>
    </row>
    <row r="2364" ht="12">
      <c r="D2364" s="395"/>
    </row>
    <row r="2365" ht="12">
      <c r="D2365" s="395"/>
    </row>
    <row r="2366" ht="12">
      <c r="D2366" s="395"/>
    </row>
    <row r="2367" ht="12">
      <c r="D2367" s="395"/>
    </row>
    <row r="2368" ht="12">
      <c r="D2368" s="395"/>
    </row>
    <row r="2369" ht="12">
      <c r="D2369" s="395"/>
    </row>
    <row r="2370" ht="12">
      <c r="D2370" s="395"/>
    </row>
    <row r="2371" ht="12">
      <c r="D2371" s="395"/>
    </row>
    <row r="2372" ht="12">
      <c r="D2372" s="395"/>
    </row>
    <row r="2373" ht="12">
      <c r="D2373" s="395"/>
    </row>
    <row r="2374" ht="12">
      <c r="D2374" s="395"/>
    </row>
    <row r="2375" ht="12">
      <c r="D2375" s="395"/>
    </row>
    <row r="2376" ht="12">
      <c r="D2376" s="395"/>
    </row>
    <row r="2377" ht="12">
      <c r="D2377" s="395"/>
    </row>
    <row r="2378" ht="12">
      <c r="D2378" s="395"/>
    </row>
    <row r="2379" ht="12">
      <c r="D2379" s="395"/>
    </row>
    <row r="2380" ht="12">
      <c r="D2380" s="395"/>
    </row>
    <row r="2381" ht="12">
      <c r="D2381" s="395"/>
    </row>
    <row r="2382" ht="12">
      <c r="D2382" s="395"/>
    </row>
    <row r="2383" ht="12">
      <c r="D2383" s="395"/>
    </row>
    <row r="2384" ht="12">
      <c r="D2384" s="395"/>
    </row>
    <row r="2385" ht="12">
      <c r="D2385" s="395"/>
    </row>
    <row r="2386" ht="12">
      <c r="D2386" s="395"/>
    </row>
    <row r="2387" ht="12">
      <c r="D2387" s="395"/>
    </row>
    <row r="2388" ht="12">
      <c r="D2388" s="395"/>
    </row>
    <row r="2389" ht="12">
      <c r="D2389" s="395"/>
    </row>
    <row r="2390" ht="12">
      <c r="D2390" s="395"/>
    </row>
    <row r="2391" ht="12">
      <c r="D2391" s="395"/>
    </row>
    <row r="2392" ht="12">
      <c r="D2392" s="395"/>
    </row>
    <row r="2393" ht="12">
      <c r="D2393" s="395"/>
    </row>
    <row r="2394" ht="12">
      <c r="D2394" s="395"/>
    </row>
    <row r="2395" ht="12">
      <c r="D2395" s="395"/>
    </row>
    <row r="2396" ht="12">
      <c r="D2396" s="395"/>
    </row>
    <row r="2397" ht="12">
      <c r="D2397" s="395"/>
    </row>
    <row r="2398" ht="12">
      <c r="D2398" s="395"/>
    </row>
    <row r="2399" ht="12">
      <c r="D2399" s="395"/>
    </row>
    <row r="2400" ht="12">
      <c r="D2400" s="395"/>
    </row>
    <row r="2401" ht="12">
      <c r="D2401" s="395"/>
    </row>
    <row r="2402" ht="12">
      <c r="D2402" s="395"/>
    </row>
    <row r="2403" ht="12">
      <c r="D2403" s="395"/>
    </row>
    <row r="2404" ht="12">
      <c r="D2404" s="395"/>
    </row>
    <row r="2405" ht="12">
      <c r="D2405" s="395"/>
    </row>
    <row r="2406" ht="12">
      <c r="D2406" s="395"/>
    </row>
    <row r="2407" ht="12">
      <c r="D2407" s="395"/>
    </row>
    <row r="2408" ht="12">
      <c r="D2408" s="395"/>
    </row>
    <row r="2409" ht="12">
      <c r="D2409" s="395"/>
    </row>
    <row r="2410" ht="12">
      <c r="D2410" s="395"/>
    </row>
    <row r="2411" ht="12">
      <c r="D2411" s="395"/>
    </row>
    <row r="2412" ht="12">
      <c r="D2412" s="395"/>
    </row>
    <row r="2413" ht="12">
      <c r="D2413" s="395"/>
    </row>
    <row r="2414" ht="12">
      <c r="D2414" s="395"/>
    </row>
    <row r="2415" ht="12">
      <c r="D2415" s="395"/>
    </row>
    <row r="2416" ht="12">
      <c r="D2416" s="395"/>
    </row>
    <row r="2417" ht="12">
      <c r="D2417" s="395"/>
    </row>
    <row r="2418" ht="12">
      <c r="D2418" s="395"/>
    </row>
    <row r="2419" ht="12">
      <c r="D2419" s="395"/>
    </row>
    <row r="2420" ht="12">
      <c r="D2420" s="395"/>
    </row>
    <row r="2421" ht="12">
      <c r="D2421" s="395"/>
    </row>
    <row r="2422" ht="12">
      <c r="D2422" s="395"/>
    </row>
    <row r="2423" ht="12">
      <c r="D2423" s="395"/>
    </row>
    <row r="2424" ht="12">
      <c r="D2424" s="395"/>
    </row>
    <row r="2425" ht="12">
      <c r="D2425" s="395"/>
    </row>
    <row r="2426" ht="12">
      <c r="D2426" s="395"/>
    </row>
    <row r="2427" ht="12">
      <c r="D2427" s="395"/>
    </row>
    <row r="2428" ht="12">
      <c r="D2428" s="395"/>
    </row>
    <row r="2429" ht="12">
      <c r="D2429" s="395"/>
    </row>
    <row r="2430" ht="12">
      <c r="D2430" s="395"/>
    </row>
    <row r="2431" ht="12">
      <c r="D2431" s="395"/>
    </row>
    <row r="2432" ht="12">
      <c r="D2432" s="395"/>
    </row>
    <row r="2433" ht="12">
      <c r="D2433" s="395"/>
    </row>
    <row r="2434" ht="12">
      <c r="D2434" s="395"/>
    </row>
    <row r="2435" ht="12">
      <c r="D2435" s="395"/>
    </row>
    <row r="2436" ht="12">
      <c r="D2436" s="395"/>
    </row>
    <row r="2437" ht="12">
      <c r="D2437" s="395"/>
    </row>
    <row r="2438" ht="12">
      <c r="D2438" s="395"/>
    </row>
    <row r="2439" ht="12">
      <c r="D2439" s="395"/>
    </row>
    <row r="2440" ht="12">
      <c r="D2440" s="395"/>
    </row>
    <row r="2441" ht="12">
      <c r="D2441" s="395"/>
    </row>
    <row r="2442" ht="12">
      <c r="D2442" s="395"/>
    </row>
    <row r="2443" ht="12">
      <c r="D2443" s="395"/>
    </row>
    <row r="2444" ht="12">
      <c r="D2444" s="395"/>
    </row>
    <row r="2445" ht="12">
      <c r="D2445" s="395"/>
    </row>
    <row r="2446" ht="12">
      <c r="D2446" s="395"/>
    </row>
    <row r="2447" ht="12">
      <c r="D2447" s="395"/>
    </row>
    <row r="2448" ht="12">
      <c r="D2448" s="395"/>
    </row>
    <row r="2449" ht="12">
      <c r="D2449" s="395"/>
    </row>
    <row r="2450" ht="12">
      <c r="D2450" s="395"/>
    </row>
    <row r="2451" ht="12">
      <c r="D2451" s="395"/>
    </row>
    <row r="2452" ht="12">
      <c r="D2452" s="395"/>
    </row>
    <row r="2453" ht="12">
      <c r="D2453" s="395"/>
    </row>
    <row r="2454" ht="12">
      <c r="D2454" s="395"/>
    </row>
    <row r="2455" ht="12">
      <c r="D2455" s="395"/>
    </row>
    <row r="2456" ht="12">
      <c r="D2456" s="395"/>
    </row>
    <row r="2457" ht="12">
      <c r="D2457" s="395"/>
    </row>
    <row r="2458" ht="12">
      <c r="D2458" s="395"/>
    </row>
    <row r="2459" ht="12">
      <c r="D2459" s="395"/>
    </row>
    <row r="2460" ht="12">
      <c r="D2460" s="395"/>
    </row>
    <row r="2461" ht="12">
      <c r="D2461" s="395"/>
    </row>
    <row r="2462" ht="12">
      <c r="D2462" s="395"/>
    </row>
    <row r="2463" ht="12">
      <c r="D2463" s="395"/>
    </row>
    <row r="2464" ht="12">
      <c r="D2464" s="395"/>
    </row>
    <row r="2465" ht="12">
      <c r="D2465" s="395"/>
    </row>
    <row r="2466" ht="12">
      <c r="D2466" s="395"/>
    </row>
    <row r="2467" ht="12">
      <c r="D2467" s="395"/>
    </row>
    <row r="2468" ht="12">
      <c r="D2468" s="395"/>
    </row>
    <row r="2469" ht="12">
      <c r="D2469" s="395"/>
    </row>
    <row r="2470" ht="12">
      <c r="D2470" s="395"/>
    </row>
    <row r="2471" ht="12">
      <c r="D2471" s="395"/>
    </row>
    <row r="2472" ht="12">
      <c r="D2472" s="395"/>
    </row>
    <row r="2473" ht="12">
      <c r="D2473" s="395"/>
    </row>
    <row r="2474" ht="12">
      <c r="D2474" s="395"/>
    </row>
    <row r="2475" ht="12">
      <c r="D2475" s="395"/>
    </row>
    <row r="2476" ht="12">
      <c r="D2476" s="395"/>
    </row>
    <row r="2477" ht="12">
      <c r="D2477" s="395"/>
    </row>
    <row r="2478" ht="12">
      <c r="D2478" s="395"/>
    </row>
    <row r="2479" ht="12">
      <c r="D2479" s="395"/>
    </row>
    <row r="2480" ht="12">
      <c r="D2480" s="395"/>
    </row>
    <row r="2481" ht="12">
      <c r="D2481" s="395"/>
    </row>
    <row r="2482" ht="12">
      <c r="D2482" s="395"/>
    </row>
    <row r="2483" ht="12">
      <c r="D2483" s="395"/>
    </row>
    <row r="2484" ht="12">
      <c r="D2484" s="395"/>
    </row>
    <row r="2485" ht="12">
      <c r="D2485" s="395"/>
    </row>
    <row r="2486" ht="12">
      <c r="D2486" s="395"/>
    </row>
    <row r="2487" ht="12">
      <c r="D2487" s="395"/>
    </row>
    <row r="2488" ht="12">
      <c r="D2488" s="395"/>
    </row>
    <row r="2489" ht="12">
      <c r="D2489" s="395"/>
    </row>
    <row r="2490" ht="12">
      <c r="D2490" s="395"/>
    </row>
    <row r="2491" ht="12">
      <c r="D2491" s="395"/>
    </row>
    <row r="2492" ht="12">
      <c r="D2492" s="395"/>
    </row>
    <row r="2493" ht="12">
      <c r="D2493" s="395"/>
    </row>
    <row r="2494" ht="12">
      <c r="D2494" s="395"/>
    </row>
    <row r="2495" ht="12">
      <c r="D2495" s="395"/>
    </row>
    <row r="2496" ht="12">
      <c r="D2496" s="395"/>
    </row>
    <row r="2497" ht="12">
      <c r="D2497" s="395"/>
    </row>
    <row r="2498" ht="12">
      <c r="D2498" s="395"/>
    </row>
    <row r="2499" ht="12">
      <c r="D2499" s="395"/>
    </row>
    <row r="2500" ht="12">
      <c r="D2500" s="395"/>
    </row>
    <row r="2501" ht="12">
      <c r="D2501" s="395"/>
    </row>
    <row r="2502" ht="12">
      <c r="D2502" s="395"/>
    </row>
    <row r="2503" ht="12">
      <c r="D2503" s="395"/>
    </row>
    <row r="2504" ht="12">
      <c r="D2504" s="395"/>
    </row>
    <row r="2505" ht="12">
      <c r="D2505" s="395"/>
    </row>
    <row r="2506" ht="12">
      <c r="D2506" s="395"/>
    </row>
    <row r="2507" ht="12">
      <c r="D2507" s="395"/>
    </row>
    <row r="2508" ht="12">
      <c r="D2508" s="395"/>
    </row>
    <row r="2509" ht="12">
      <c r="D2509" s="395"/>
    </row>
    <row r="2510" ht="12">
      <c r="D2510" s="395"/>
    </row>
    <row r="2511" ht="12">
      <c r="D2511" s="395"/>
    </row>
    <row r="2512" ht="12">
      <c r="D2512" s="395"/>
    </row>
    <row r="2513" ht="12">
      <c r="D2513" s="395"/>
    </row>
    <row r="2514" ht="12">
      <c r="D2514" s="395"/>
    </row>
    <row r="2515" ht="12">
      <c r="D2515" s="395"/>
    </row>
    <row r="2516" ht="12">
      <c r="D2516" s="395"/>
    </row>
    <row r="2517" ht="12">
      <c r="D2517" s="395"/>
    </row>
    <row r="2518" ht="12">
      <c r="D2518" s="395"/>
    </row>
    <row r="2519" ht="12">
      <c r="D2519" s="395"/>
    </row>
    <row r="2520" ht="12">
      <c r="D2520" s="395"/>
    </row>
    <row r="2521" ht="12">
      <c r="D2521" s="395"/>
    </row>
    <row r="2522" ht="12">
      <c r="D2522" s="395"/>
    </row>
    <row r="2523" ht="12">
      <c r="D2523" s="395"/>
    </row>
    <row r="2524" ht="12">
      <c r="D2524" s="395"/>
    </row>
    <row r="2525" ht="12">
      <c r="D2525" s="395"/>
    </row>
    <row r="2526" ht="12">
      <c r="D2526" s="395"/>
    </row>
    <row r="2527" ht="12">
      <c r="D2527" s="395"/>
    </row>
    <row r="2528" ht="12">
      <c r="D2528" s="395"/>
    </row>
    <row r="2529" ht="12">
      <c r="D2529" s="395"/>
    </row>
    <row r="2530" ht="12">
      <c r="D2530" s="395"/>
    </row>
    <row r="2531" ht="12">
      <c r="D2531" s="395"/>
    </row>
    <row r="2532" ht="12">
      <c r="D2532" s="395"/>
    </row>
    <row r="2533" ht="12">
      <c r="D2533" s="395"/>
    </row>
    <row r="2534" ht="12">
      <c r="D2534" s="395"/>
    </row>
    <row r="2535" ht="12">
      <c r="D2535" s="395"/>
    </row>
    <row r="2536" ht="12">
      <c r="D2536" s="395"/>
    </row>
    <row r="2537" ht="12">
      <c r="D2537" s="395"/>
    </row>
    <row r="2538" ht="12">
      <c r="D2538" s="395"/>
    </row>
    <row r="2539" ht="12">
      <c r="D2539" s="395"/>
    </row>
    <row r="2540" ht="12">
      <c r="D2540" s="395"/>
    </row>
    <row r="2541" ht="12">
      <c r="D2541" s="395"/>
    </row>
    <row r="2542" ht="12">
      <c r="D2542" s="395"/>
    </row>
    <row r="2543" ht="12">
      <c r="D2543" s="395"/>
    </row>
    <row r="2544" ht="12">
      <c r="D2544" s="395"/>
    </row>
    <row r="2545" ht="12">
      <c r="D2545" s="395"/>
    </row>
    <row r="2546" ht="12">
      <c r="D2546" s="395"/>
    </row>
    <row r="2547" ht="12">
      <c r="D2547" s="395"/>
    </row>
    <row r="2548" ht="12">
      <c r="D2548" s="395"/>
    </row>
    <row r="2549" ht="12">
      <c r="D2549" s="395"/>
    </row>
    <row r="2550" ht="12">
      <c r="D2550" s="395"/>
    </row>
    <row r="2551" ht="12">
      <c r="D2551" s="395"/>
    </row>
    <row r="2552" ht="12">
      <c r="D2552" s="395"/>
    </row>
    <row r="2553" ht="12">
      <c r="D2553" s="395"/>
    </row>
    <row r="2554" ht="12">
      <c r="D2554" s="395"/>
    </row>
    <row r="2555" ht="12">
      <c r="D2555" s="395"/>
    </row>
    <row r="2556" ht="12">
      <c r="D2556" s="395"/>
    </row>
    <row r="2557" ht="12">
      <c r="D2557" s="395"/>
    </row>
    <row r="2558" ht="12">
      <c r="D2558" s="395"/>
    </row>
    <row r="2559" ht="12">
      <c r="D2559" s="395"/>
    </row>
    <row r="2560" ht="12">
      <c r="D2560" s="395"/>
    </row>
    <row r="2561" ht="12">
      <c r="D2561" s="395"/>
    </row>
    <row r="2562" ht="12">
      <c r="D2562" s="395"/>
    </row>
    <row r="2563" ht="12">
      <c r="D2563" s="395"/>
    </row>
    <row r="2564" ht="12">
      <c r="D2564" s="395"/>
    </row>
    <row r="2565" ht="12">
      <c r="D2565" s="395"/>
    </row>
    <row r="2566" ht="12">
      <c r="D2566" s="395"/>
    </row>
    <row r="2567" ht="12">
      <c r="D2567" s="395"/>
    </row>
    <row r="2568" ht="12">
      <c r="D2568" s="395"/>
    </row>
    <row r="2569" ht="12">
      <c r="D2569" s="395"/>
    </row>
    <row r="2570" ht="12">
      <c r="D2570" s="395"/>
    </row>
    <row r="2571" ht="12">
      <c r="D2571" s="395"/>
    </row>
    <row r="2572" ht="12">
      <c r="D2572" s="395"/>
    </row>
    <row r="2573" ht="12">
      <c r="D2573" s="395"/>
    </row>
    <row r="2574" ht="12">
      <c r="D2574" s="395"/>
    </row>
    <row r="2575" ht="12">
      <c r="D2575" s="395"/>
    </row>
    <row r="2576" ht="12">
      <c r="D2576" s="395"/>
    </row>
    <row r="2577" ht="12">
      <c r="D2577" s="395"/>
    </row>
    <row r="2578" ht="12">
      <c r="D2578" s="395"/>
    </row>
    <row r="2579" ht="12">
      <c r="D2579" s="395"/>
    </row>
    <row r="2580" ht="12">
      <c r="D2580" s="395"/>
    </row>
    <row r="2581" ht="12">
      <c r="D2581" s="395"/>
    </row>
    <row r="2582" ht="12">
      <c r="D2582" s="395"/>
    </row>
    <row r="2583" ht="12">
      <c r="D2583" s="395"/>
    </row>
    <row r="2584" ht="12">
      <c r="D2584" s="395"/>
    </row>
    <row r="2585" ht="12">
      <c r="D2585" s="395"/>
    </row>
    <row r="2586" ht="12">
      <c r="D2586" s="395"/>
    </row>
    <row r="2587" ht="12">
      <c r="D2587" s="395"/>
    </row>
    <row r="2588" ht="12">
      <c r="D2588" s="395"/>
    </row>
    <row r="2589" ht="12">
      <c r="D2589" s="395"/>
    </row>
    <row r="2590" ht="12">
      <c r="D2590" s="395"/>
    </row>
    <row r="2591" ht="12">
      <c r="D2591" s="395"/>
    </row>
    <row r="2592" ht="12">
      <c r="D2592" s="395"/>
    </row>
    <row r="2593" ht="12">
      <c r="D2593" s="395"/>
    </row>
    <row r="2594" ht="12">
      <c r="D2594" s="395"/>
    </row>
    <row r="2595" ht="12">
      <c r="D2595" s="395"/>
    </row>
    <row r="2596" ht="12">
      <c r="D2596" s="395"/>
    </row>
    <row r="2597" ht="12">
      <c r="D2597" s="395"/>
    </row>
    <row r="2598" ht="12">
      <c r="D2598" s="395"/>
    </row>
    <row r="2599" ht="12">
      <c r="D2599" s="395"/>
    </row>
    <row r="2600" ht="12">
      <c r="D2600" s="395"/>
    </row>
    <row r="2601" ht="12">
      <c r="D2601" s="395"/>
    </row>
    <row r="2602" ht="12">
      <c r="D2602" s="395"/>
    </row>
    <row r="2603" ht="12">
      <c r="D2603" s="395"/>
    </row>
    <row r="2604" ht="12">
      <c r="D2604" s="395"/>
    </row>
    <row r="2605" ht="12">
      <c r="D2605" s="395"/>
    </row>
    <row r="2606" ht="12">
      <c r="D2606" s="395"/>
    </row>
    <row r="2607" ht="12">
      <c r="D2607" s="395"/>
    </row>
    <row r="2608" ht="12">
      <c r="D2608" s="395"/>
    </row>
    <row r="2609" ht="12">
      <c r="D2609" s="395"/>
    </row>
    <row r="2610" ht="12">
      <c r="D2610" s="395"/>
    </row>
    <row r="2611" ht="12">
      <c r="D2611" s="395"/>
    </row>
    <row r="2612" ht="12">
      <c r="D2612" s="395"/>
    </row>
    <row r="2613" ht="12">
      <c r="D2613" s="395"/>
    </row>
    <row r="2614" ht="12">
      <c r="D2614" s="395"/>
    </row>
    <row r="2615" ht="12">
      <c r="D2615" s="395"/>
    </row>
    <row r="2616" ht="12">
      <c r="D2616" s="395"/>
    </row>
    <row r="2617" ht="12">
      <c r="D2617" s="395"/>
    </row>
    <row r="2618" ht="12">
      <c r="D2618" s="395"/>
    </row>
    <row r="2619" ht="12">
      <c r="D2619" s="395"/>
    </row>
    <row r="2620" ht="12">
      <c r="D2620" s="395"/>
    </row>
    <row r="2621" ht="12">
      <c r="D2621" s="395"/>
    </row>
    <row r="2622" ht="12">
      <c r="D2622" s="395"/>
    </row>
    <row r="2623" ht="12">
      <c r="D2623" s="395"/>
    </row>
    <row r="2624" ht="12">
      <c r="D2624" s="395"/>
    </row>
    <row r="2625" ht="12">
      <c r="D2625" s="395"/>
    </row>
    <row r="2626" ht="12">
      <c r="D2626" s="395"/>
    </row>
    <row r="2627" ht="12">
      <c r="D2627" s="395"/>
    </row>
    <row r="2628" ht="12">
      <c r="D2628" s="395"/>
    </row>
    <row r="2629" ht="12">
      <c r="D2629" s="395"/>
    </row>
    <row r="2630" ht="12">
      <c r="D2630" s="395"/>
    </row>
    <row r="2631" ht="12">
      <c r="D2631" s="395"/>
    </row>
    <row r="2632" ht="12">
      <c r="D2632" s="395"/>
    </row>
    <row r="2633" ht="12">
      <c r="D2633" s="395"/>
    </row>
    <row r="2634" ht="12">
      <c r="D2634" s="395"/>
    </row>
    <row r="2635" ht="12">
      <c r="D2635" s="395"/>
    </row>
    <row r="2636" ht="12">
      <c r="D2636" s="395"/>
    </row>
    <row r="2637" ht="12">
      <c r="D2637" s="395"/>
    </row>
    <row r="2638" ht="12">
      <c r="D2638" s="395"/>
    </row>
    <row r="2639" ht="12">
      <c r="D2639" s="395"/>
    </row>
    <row r="2640" ht="12">
      <c r="D2640" s="395"/>
    </row>
    <row r="2641" ht="12">
      <c r="D2641" s="395"/>
    </row>
    <row r="2642" ht="12">
      <c r="D2642" s="395"/>
    </row>
    <row r="2643" ht="12">
      <c r="D2643" s="395"/>
    </row>
    <row r="2644" ht="12">
      <c r="D2644" s="395"/>
    </row>
    <row r="2645" ht="12">
      <c r="D2645" s="395"/>
    </row>
    <row r="2646" ht="12">
      <c r="D2646" s="395"/>
    </row>
    <row r="2647" ht="12">
      <c r="D2647" s="395"/>
    </row>
    <row r="2648" ht="12">
      <c r="D2648" s="395"/>
    </row>
    <row r="2649" ht="12">
      <c r="D2649" s="395"/>
    </row>
    <row r="2650" ht="12">
      <c r="D2650" s="395"/>
    </row>
    <row r="2651" ht="12">
      <c r="D2651" s="395"/>
    </row>
    <row r="2652" ht="12">
      <c r="D2652" s="395"/>
    </row>
    <row r="2653" ht="12">
      <c r="D2653" s="395"/>
    </row>
    <row r="2654" ht="12">
      <c r="D2654" s="395"/>
    </row>
    <row r="2655" ht="12">
      <c r="D2655" s="395"/>
    </row>
    <row r="2656" ht="12">
      <c r="D2656" s="395"/>
    </row>
    <row r="2657" ht="12">
      <c r="D2657" s="395"/>
    </row>
    <row r="2658" ht="12">
      <c r="D2658" s="395"/>
    </row>
    <row r="2659" ht="12">
      <c r="D2659" s="395"/>
    </row>
    <row r="2660" ht="12">
      <c r="D2660" s="395"/>
    </row>
    <row r="2661" ht="12">
      <c r="D2661" s="395"/>
    </row>
    <row r="2662" ht="12">
      <c r="D2662" s="395"/>
    </row>
    <row r="2663" ht="12">
      <c r="D2663" s="395"/>
    </row>
    <row r="2664" ht="12">
      <c r="D2664" s="395"/>
    </row>
    <row r="2665" ht="12">
      <c r="D2665" s="395"/>
    </row>
    <row r="2666" ht="12">
      <c r="D2666" s="395"/>
    </row>
    <row r="2667" ht="12">
      <c r="D2667" s="395"/>
    </row>
    <row r="2668" ht="12">
      <c r="D2668" s="395"/>
    </row>
    <row r="2669" ht="12">
      <c r="D2669" s="395"/>
    </row>
    <row r="2670" ht="12">
      <c r="D2670" s="395"/>
    </row>
    <row r="2671" ht="12">
      <c r="D2671" s="395"/>
    </row>
    <row r="2672" ht="12">
      <c r="D2672" s="395"/>
    </row>
    <row r="2673" ht="12">
      <c r="D2673" s="395"/>
    </row>
    <row r="2674" ht="12">
      <c r="D2674" s="395"/>
    </row>
    <row r="2675" ht="12">
      <c r="D2675" s="395"/>
    </row>
    <row r="2676" ht="12">
      <c r="D2676" s="395"/>
    </row>
    <row r="2677" ht="12">
      <c r="D2677" s="395"/>
    </row>
    <row r="2678" ht="12">
      <c r="D2678" s="395"/>
    </row>
    <row r="2679" ht="12">
      <c r="D2679" s="395"/>
    </row>
    <row r="2680" ht="12">
      <c r="D2680" s="395"/>
    </row>
    <row r="2681" ht="12">
      <c r="D2681" s="395"/>
    </row>
    <row r="2682" ht="12">
      <c r="D2682" s="395"/>
    </row>
    <row r="2683" ht="12">
      <c r="D2683" s="395"/>
    </row>
    <row r="2684" ht="12">
      <c r="D2684" s="395"/>
    </row>
    <row r="2685" ht="12">
      <c r="D2685" s="395"/>
    </row>
    <row r="2686" ht="12">
      <c r="D2686" s="395"/>
    </row>
    <row r="2687" ht="12">
      <c r="D2687" s="395"/>
    </row>
    <row r="2688" ht="12">
      <c r="D2688" s="395"/>
    </row>
    <row r="2689" ht="12">
      <c r="D2689" s="395"/>
    </row>
    <row r="2690" ht="12">
      <c r="D2690" s="395"/>
    </row>
    <row r="2691" ht="12">
      <c r="D2691" s="395"/>
    </row>
    <row r="2692" ht="12">
      <c r="D2692" s="395"/>
    </row>
    <row r="2693" ht="12">
      <c r="D2693" s="395"/>
    </row>
    <row r="2694" ht="12">
      <c r="D2694" s="395"/>
    </row>
    <row r="2695" ht="12">
      <c r="D2695" s="395"/>
    </row>
    <row r="2696" ht="12">
      <c r="D2696" s="395"/>
    </row>
    <row r="2697" ht="12">
      <c r="D2697" s="395"/>
    </row>
    <row r="2698" ht="12">
      <c r="D2698" s="395"/>
    </row>
    <row r="2699" ht="12">
      <c r="D2699" s="395"/>
    </row>
    <row r="2700" ht="12">
      <c r="D2700" s="395"/>
    </row>
    <row r="2701" ht="12">
      <c r="D2701" s="395"/>
    </row>
    <row r="2702" ht="12">
      <c r="D2702" s="395"/>
    </row>
    <row r="2703" ht="12">
      <c r="D2703" s="395"/>
    </row>
    <row r="2704" ht="12">
      <c r="D2704" s="395"/>
    </row>
    <row r="2705" ht="12">
      <c r="D2705" s="395"/>
    </row>
    <row r="2706" ht="12">
      <c r="D2706" s="395"/>
    </row>
    <row r="2707" ht="12">
      <c r="D2707" s="395"/>
    </row>
    <row r="2708" ht="12">
      <c r="D2708" s="395"/>
    </row>
    <row r="2709" ht="12">
      <c r="D2709" s="395"/>
    </row>
    <row r="2710" ht="12">
      <c r="D2710" s="395"/>
    </row>
    <row r="2711" ht="12">
      <c r="D2711" s="395"/>
    </row>
    <row r="2712" ht="12">
      <c r="D2712" s="395"/>
    </row>
    <row r="2713" ht="12">
      <c r="D2713" s="395"/>
    </row>
    <row r="2714" ht="12">
      <c r="D2714" s="395"/>
    </row>
    <row r="2715" ht="12">
      <c r="D2715" s="395"/>
    </row>
    <row r="2716" ht="12">
      <c r="D2716" s="395"/>
    </row>
    <row r="2717" ht="12">
      <c r="D2717" s="395"/>
    </row>
    <row r="2718" ht="12">
      <c r="D2718" s="395"/>
    </row>
    <row r="2719" ht="12">
      <c r="D2719" s="395"/>
    </row>
    <row r="2720" ht="12">
      <c r="D2720" s="395"/>
    </row>
    <row r="2721" ht="12">
      <c r="D2721" s="395"/>
    </row>
    <row r="2722" ht="12">
      <c r="D2722" s="395"/>
    </row>
    <row r="2723" ht="12">
      <c r="D2723" s="395"/>
    </row>
    <row r="2724" ht="12">
      <c r="D2724" s="395"/>
    </row>
    <row r="2725" ht="12">
      <c r="D2725" s="395"/>
    </row>
    <row r="2726" ht="12">
      <c r="D2726" s="395"/>
    </row>
    <row r="2727" ht="12">
      <c r="D2727" s="395"/>
    </row>
    <row r="2728" ht="12">
      <c r="D2728" s="395"/>
    </row>
    <row r="2729" ht="12">
      <c r="D2729" s="395"/>
    </row>
    <row r="2730" ht="12">
      <c r="D2730" s="395"/>
    </row>
    <row r="2731" ht="12">
      <c r="D2731" s="395"/>
    </row>
    <row r="2732" ht="12">
      <c r="D2732" s="395"/>
    </row>
    <row r="2733" ht="12">
      <c r="D2733" s="395"/>
    </row>
    <row r="2734" ht="12">
      <c r="D2734" s="395"/>
    </row>
    <row r="2735" ht="12">
      <c r="D2735" s="395"/>
    </row>
    <row r="2736" ht="12">
      <c r="D2736" s="395"/>
    </row>
    <row r="2737" ht="12">
      <c r="D2737" s="395"/>
    </row>
    <row r="2738" ht="12">
      <c r="D2738" s="395"/>
    </row>
    <row r="2739" ht="12">
      <c r="D2739" s="395"/>
    </row>
    <row r="2740" ht="12">
      <c r="D2740" s="395"/>
    </row>
    <row r="2741" ht="12">
      <c r="D2741" s="395"/>
    </row>
    <row r="2742" ht="12">
      <c r="D2742" s="395"/>
    </row>
    <row r="2743" ht="12">
      <c r="D2743" s="395"/>
    </row>
    <row r="2744" ht="12">
      <c r="D2744" s="395"/>
    </row>
    <row r="2745" ht="12">
      <c r="D2745" s="395"/>
    </row>
    <row r="2746" ht="12">
      <c r="D2746" s="395"/>
    </row>
    <row r="2747" ht="12">
      <c r="D2747" s="395"/>
    </row>
    <row r="2748" ht="12">
      <c r="D2748" s="395"/>
    </row>
    <row r="2749" ht="12">
      <c r="D2749" s="395"/>
    </row>
    <row r="2750" ht="12">
      <c r="D2750" s="395"/>
    </row>
    <row r="2751" ht="12">
      <c r="D2751" s="395"/>
    </row>
    <row r="2752" ht="12">
      <c r="D2752" s="395"/>
    </row>
    <row r="2753" ht="12">
      <c r="D2753" s="395"/>
    </row>
    <row r="2754" ht="12">
      <c r="D2754" s="395"/>
    </row>
    <row r="2755" ht="12">
      <c r="D2755" s="395"/>
    </row>
    <row r="2756" ht="12">
      <c r="D2756" s="395"/>
    </row>
    <row r="2757" ht="12">
      <c r="D2757" s="395"/>
    </row>
    <row r="2758" ht="12">
      <c r="D2758" s="395"/>
    </row>
    <row r="2759" ht="12">
      <c r="D2759" s="395"/>
    </row>
    <row r="2760" ht="12">
      <c r="D2760" s="395"/>
    </row>
    <row r="2761" ht="12">
      <c r="D2761" s="395"/>
    </row>
    <row r="2762" ht="12">
      <c r="D2762" s="395"/>
    </row>
    <row r="2763" ht="12">
      <c r="D2763" s="395"/>
    </row>
    <row r="2764" ht="12">
      <c r="D2764" s="395"/>
    </row>
    <row r="2765" ht="12">
      <c r="D2765" s="395"/>
    </row>
    <row r="2766" ht="12">
      <c r="D2766" s="395"/>
    </row>
    <row r="2767" ht="12">
      <c r="D2767" s="395"/>
    </row>
    <row r="2768" ht="12">
      <c r="D2768" s="395"/>
    </row>
    <row r="2769" ht="12">
      <c r="D2769" s="395"/>
    </row>
    <row r="2770" ht="12">
      <c r="D2770" s="395"/>
    </row>
    <row r="2771" ht="12">
      <c r="D2771" s="395"/>
    </row>
    <row r="2772" ht="12">
      <c r="D2772" s="395"/>
    </row>
    <row r="2773" ht="12">
      <c r="D2773" s="395"/>
    </row>
    <row r="2774" ht="12">
      <c r="D2774" s="395"/>
    </row>
    <row r="2775" ht="12">
      <c r="D2775" s="395"/>
    </row>
    <row r="2776" ht="12">
      <c r="D2776" s="395"/>
    </row>
    <row r="2777" ht="12">
      <c r="D2777" s="395"/>
    </row>
    <row r="2778" ht="12">
      <c r="D2778" s="395"/>
    </row>
    <row r="2779" ht="12">
      <c r="D2779" s="395"/>
    </row>
    <row r="2780" ht="12">
      <c r="D2780" s="395"/>
    </row>
    <row r="2781" ht="12">
      <c r="D2781" s="395"/>
    </row>
    <row r="2782" ht="12">
      <c r="D2782" s="395"/>
    </row>
    <row r="2783" ht="12">
      <c r="D2783" s="395"/>
    </row>
    <row r="2784" ht="12">
      <c r="D2784" s="395"/>
    </row>
    <row r="2785" ht="12">
      <c r="D2785" s="395"/>
    </row>
    <row r="2786" ht="12">
      <c r="D2786" s="395"/>
    </row>
    <row r="2787" ht="12">
      <c r="D2787" s="395"/>
    </row>
    <row r="2788" ht="12">
      <c r="D2788" s="395"/>
    </row>
    <row r="2789" ht="12">
      <c r="D2789" s="395"/>
    </row>
    <row r="2790" ht="12">
      <c r="D2790" s="395"/>
    </row>
    <row r="2791" ht="12">
      <c r="D2791" s="395"/>
    </row>
    <row r="2792" ht="12">
      <c r="D2792" s="395"/>
    </row>
    <row r="2793" ht="12">
      <c r="D2793" s="395"/>
    </row>
    <row r="2794" ht="12">
      <c r="D2794" s="395"/>
    </row>
    <row r="2795" ht="12">
      <c r="D2795" s="395"/>
    </row>
    <row r="2796" ht="12">
      <c r="D2796" s="395"/>
    </row>
    <row r="2797" ht="12">
      <c r="D2797" s="395"/>
    </row>
    <row r="2798" ht="12">
      <c r="D2798" s="395"/>
    </row>
    <row r="2799" ht="12">
      <c r="D2799" s="395"/>
    </row>
    <row r="2800" ht="12">
      <c r="D2800" s="395"/>
    </row>
    <row r="2801" ht="12">
      <c r="D2801" s="395"/>
    </row>
    <row r="2802" ht="12">
      <c r="D2802" s="395"/>
    </row>
    <row r="2803" ht="12">
      <c r="D2803" s="395"/>
    </row>
    <row r="2804" ht="12">
      <c r="D2804" s="395"/>
    </row>
    <row r="2805" ht="12">
      <c r="D2805" s="395"/>
    </row>
    <row r="2806" ht="12">
      <c r="D2806" s="395"/>
    </row>
    <row r="2807" ht="12">
      <c r="D2807" s="395"/>
    </row>
    <row r="2808" ht="12">
      <c r="D2808" s="395"/>
    </row>
    <row r="2809" ht="12">
      <c r="D2809" s="395"/>
    </row>
    <row r="2810" ht="12">
      <c r="D2810" s="395"/>
    </row>
    <row r="2811" ht="12">
      <c r="D2811" s="395"/>
    </row>
    <row r="2812" ht="12">
      <c r="D2812" s="395"/>
    </row>
    <row r="2813" ht="12">
      <c r="D2813" s="395"/>
    </row>
    <row r="2814" ht="12">
      <c r="D2814" s="395"/>
    </row>
    <row r="2815" ht="12">
      <c r="D2815" s="395"/>
    </row>
    <row r="2816" ht="12">
      <c r="D2816" s="395"/>
    </row>
    <row r="2817" ht="12">
      <c r="D2817" s="395"/>
    </row>
    <row r="2818" ht="12">
      <c r="D2818" s="395"/>
    </row>
    <row r="2819" ht="12">
      <c r="D2819" s="395"/>
    </row>
    <row r="2820" ht="12">
      <c r="D2820" s="395"/>
    </row>
    <row r="2821" ht="12">
      <c r="D2821" s="395"/>
    </row>
    <row r="2822" ht="12">
      <c r="D2822" s="395"/>
    </row>
    <row r="2823" ht="12">
      <c r="D2823" s="395"/>
    </row>
    <row r="2824" ht="12">
      <c r="D2824" s="395"/>
    </row>
    <row r="2825" ht="12">
      <c r="D2825" s="395"/>
    </row>
    <row r="2826" ht="12">
      <c r="D2826" s="395"/>
    </row>
    <row r="2827" ht="12">
      <c r="D2827" s="395"/>
    </row>
    <row r="2828" ht="12">
      <c r="D2828" s="395"/>
    </row>
    <row r="2829" ht="12">
      <c r="D2829" s="395"/>
    </row>
    <row r="2830" ht="12">
      <c r="D2830" s="395"/>
    </row>
    <row r="2831" ht="12">
      <c r="D2831" s="395"/>
    </row>
    <row r="2832" ht="12">
      <c r="D2832" s="395"/>
    </row>
    <row r="2833" ht="12">
      <c r="D2833" s="395"/>
    </row>
    <row r="2834" ht="12">
      <c r="D2834" s="395"/>
    </row>
    <row r="2835" ht="12">
      <c r="D2835" s="395"/>
    </row>
    <row r="2836" ht="12">
      <c r="D2836" s="395"/>
    </row>
    <row r="2837" ht="12">
      <c r="D2837" s="395"/>
    </row>
    <row r="2838" ht="12">
      <c r="D2838" s="395"/>
    </row>
    <row r="2839" ht="12">
      <c r="D2839" s="395"/>
    </row>
    <row r="2840" ht="12">
      <c r="D2840" s="395"/>
    </row>
    <row r="2841" ht="12">
      <c r="D2841" s="395"/>
    </row>
    <row r="2842" ht="12">
      <c r="D2842" s="395"/>
    </row>
    <row r="2843" ht="12">
      <c r="D2843" s="395"/>
    </row>
    <row r="2844" ht="12">
      <c r="D2844" s="395"/>
    </row>
    <row r="2845" ht="12">
      <c r="D2845" s="395"/>
    </row>
    <row r="2846" ht="12">
      <c r="D2846" s="395"/>
    </row>
    <row r="2847" ht="12">
      <c r="D2847" s="395"/>
    </row>
    <row r="2848" ht="12">
      <c r="D2848" s="395"/>
    </row>
    <row r="2849" ht="12">
      <c r="D2849" s="395"/>
    </row>
    <row r="2850" ht="12">
      <c r="D2850" s="395"/>
    </row>
    <row r="2851" ht="12">
      <c r="D2851" s="395"/>
    </row>
    <row r="2852" ht="12">
      <c r="D2852" s="395"/>
    </row>
    <row r="2853" ht="12">
      <c r="D2853" s="395"/>
    </row>
    <row r="2854" ht="12">
      <c r="D2854" s="395"/>
    </row>
    <row r="2855" ht="12">
      <c r="D2855" s="395"/>
    </row>
    <row r="2856" ht="12">
      <c r="D2856" s="395"/>
    </row>
    <row r="2857" ht="12">
      <c r="D2857" s="395"/>
    </row>
    <row r="2858" ht="12">
      <c r="D2858" s="395"/>
    </row>
    <row r="2859" ht="12">
      <c r="D2859" s="395"/>
    </row>
    <row r="2860" ht="12">
      <c r="D2860" s="395"/>
    </row>
    <row r="2861" ht="12">
      <c r="D2861" s="395"/>
    </row>
    <row r="2862" ht="12">
      <c r="D2862" s="395"/>
    </row>
    <row r="2863" ht="12">
      <c r="D2863" s="395"/>
    </row>
    <row r="2864" ht="12">
      <c r="D2864" s="395"/>
    </row>
    <row r="2865" ht="12">
      <c r="D2865" s="395"/>
    </row>
    <row r="2866" ht="12">
      <c r="D2866" s="395"/>
    </row>
    <row r="2867" ht="12">
      <c r="D2867" s="395"/>
    </row>
    <row r="2868" ht="12">
      <c r="D2868" s="395"/>
    </row>
    <row r="2869" ht="12">
      <c r="D2869" s="395"/>
    </row>
    <row r="2870" ht="12">
      <c r="D2870" s="395"/>
    </row>
    <row r="2871" ht="12">
      <c r="D2871" s="395"/>
    </row>
    <row r="2872" ht="12">
      <c r="D2872" s="395"/>
    </row>
    <row r="2873" ht="12">
      <c r="D2873" s="395"/>
    </row>
    <row r="2874" ht="12">
      <c r="D2874" s="395"/>
    </row>
    <row r="2875" ht="12">
      <c r="D2875" s="395"/>
    </row>
    <row r="2876" ht="12">
      <c r="D2876" s="395"/>
    </row>
    <row r="2877" ht="12">
      <c r="D2877" s="395"/>
    </row>
    <row r="2878" ht="12">
      <c r="D2878" s="395"/>
    </row>
    <row r="2879" ht="12">
      <c r="D2879" s="395"/>
    </row>
    <row r="2880" ht="12">
      <c r="D2880" s="395"/>
    </row>
    <row r="2881" ht="12">
      <c r="D2881" s="395"/>
    </row>
    <row r="2882" ht="12">
      <c r="D2882" s="395"/>
    </row>
    <row r="2883" ht="12">
      <c r="D2883" s="395"/>
    </row>
    <row r="2884" ht="12">
      <c r="D2884" s="395"/>
    </row>
    <row r="2885" ht="12">
      <c r="D2885" s="395"/>
    </row>
    <row r="2886" ht="12">
      <c r="D2886" s="395"/>
    </row>
    <row r="2887" ht="12">
      <c r="D2887" s="395"/>
    </row>
    <row r="2888" ht="12">
      <c r="D2888" s="395"/>
    </row>
    <row r="2889" ht="12">
      <c r="D2889" s="395"/>
    </row>
    <row r="2890" ht="12">
      <c r="D2890" s="395"/>
    </row>
    <row r="2891" ht="12">
      <c r="D2891" s="395"/>
    </row>
    <row r="2892" ht="12">
      <c r="D2892" s="395"/>
    </row>
    <row r="2893" ht="12">
      <c r="D2893" s="395"/>
    </row>
    <row r="2894" ht="12">
      <c r="D2894" s="395"/>
    </row>
    <row r="2895" ht="12">
      <c r="D2895" s="395"/>
    </row>
    <row r="2896" ht="12">
      <c r="D2896" s="395"/>
    </row>
    <row r="2897" ht="12">
      <c r="D2897" s="395"/>
    </row>
    <row r="2898" ht="12">
      <c r="D2898" s="395"/>
    </row>
    <row r="2899" ht="12">
      <c r="D2899" s="395"/>
    </row>
    <row r="2900" ht="12">
      <c r="D2900" s="395"/>
    </row>
    <row r="2901" ht="12">
      <c r="D2901" s="395"/>
    </row>
    <row r="2902" ht="12">
      <c r="D2902" s="395"/>
    </row>
    <row r="2903" ht="12">
      <c r="D2903" s="395"/>
    </row>
    <row r="2904" ht="12">
      <c r="D2904" s="395"/>
    </row>
    <row r="2905" ht="12">
      <c r="D2905" s="395"/>
    </row>
    <row r="2906" ht="12">
      <c r="D2906" s="395"/>
    </row>
    <row r="2907" ht="12">
      <c r="D2907" s="395"/>
    </row>
    <row r="2908" ht="12">
      <c r="D2908" s="395"/>
    </row>
    <row r="2909" ht="12">
      <c r="D2909" s="395"/>
    </row>
    <row r="2910" ht="12">
      <c r="D2910" s="395"/>
    </row>
    <row r="2911" ht="12">
      <c r="D2911" s="395"/>
    </row>
    <row r="2912" ht="12">
      <c r="D2912" s="395"/>
    </row>
    <row r="2913" ht="12">
      <c r="D2913" s="395"/>
    </row>
    <row r="2914" ht="12">
      <c r="D2914" s="395"/>
    </row>
    <row r="2915" ht="12">
      <c r="D2915" s="395"/>
    </row>
    <row r="2916" ht="12">
      <c r="D2916" s="395"/>
    </row>
    <row r="2917" ht="12">
      <c r="D2917" s="395"/>
    </row>
    <row r="2918" ht="12">
      <c r="D2918" s="395"/>
    </row>
    <row r="2919" ht="12">
      <c r="D2919" s="395"/>
    </row>
    <row r="2920" ht="12">
      <c r="D2920" s="395"/>
    </row>
    <row r="2921" ht="12">
      <c r="D2921" s="395"/>
    </row>
    <row r="2922" ht="12">
      <c r="D2922" s="395"/>
    </row>
    <row r="2923" ht="12">
      <c r="D2923" s="395"/>
    </row>
    <row r="2924" ht="12">
      <c r="D2924" s="395"/>
    </row>
    <row r="2925" ht="12">
      <c r="D2925" s="395"/>
    </row>
    <row r="2926" ht="12">
      <c r="D2926" s="395"/>
    </row>
    <row r="2927" ht="12">
      <c r="D2927" s="395"/>
    </row>
    <row r="2928" ht="12">
      <c r="D2928" s="395"/>
    </row>
    <row r="2929" ht="12">
      <c r="D2929" s="395"/>
    </row>
    <row r="2930" ht="12">
      <c r="D2930" s="395"/>
    </row>
    <row r="2931" ht="12">
      <c r="D2931" s="395"/>
    </row>
    <row r="2932" ht="12">
      <c r="D2932" s="395"/>
    </row>
    <row r="2933" ht="12">
      <c r="D2933" s="395"/>
    </row>
    <row r="2934" ht="12">
      <c r="D2934" s="395"/>
    </row>
    <row r="2935" ht="12">
      <c r="D2935" s="395"/>
    </row>
    <row r="2936" ht="12">
      <c r="D2936" s="395"/>
    </row>
    <row r="2937" ht="12">
      <c r="D2937" s="395"/>
    </row>
    <row r="2938" ht="12">
      <c r="D2938" s="395"/>
    </row>
    <row r="2939" ht="12">
      <c r="D2939" s="395"/>
    </row>
    <row r="2940" ht="12">
      <c r="D2940" s="395"/>
    </row>
    <row r="2941" ht="12">
      <c r="D2941" s="395"/>
    </row>
    <row r="2942" ht="12">
      <c r="D2942" s="395"/>
    </row>
    <row r="2943" ht="12">
      <c r="D2943" s="395"/>
    </row>
    <row r="2944" ht="12">
      <c r="D2944" s="395"/>
    </row>
    <row r="2945" ht="12">
      <c r="D2945" s="395"/>
    </row>
    <row r="2946" ht="12">
      <c r="D2946" s="395"/>
    </row>
    <row r="2947" ht="12">
      <c r="D2947" s="395"/>
    </row>
    <row r="2948" ht="12">
      <c r="D2948" s="395"/>
    </row>
    <row r="2949" ht="12">
      <c r="D2949" s="395"/>
    </row>
    <row r="2950" ht="12">
      <c r="D2950" s="395"/>
    </row>
    <row r="2951" ht="12">
      <c r="D2951" s="395"/>
    </row>
    <row r="2952" ht="12">
      <c r="D2952" s="395"/>
    </row>
    <row r="2953" ht="12">
      <c r="D2953" s="395"/>
    </row>
    <row r="2954" ht="12">
      <c r="D2954" s="395"/>
    </row>
    <row r="2955" ht="12">
      <c r="D2955" s="395"/>
    </row>
    <row r="2956" ht="12">
      <c r="D2956" s="395"/>
    </row>
    <row r="2957" ht="12">
      <c r="D2957" s="395"/>
    </row>
    <row r="2958" ht="12">
      <c r="D2958" s="395"/>
    </row>
    <row r="2959" ht="12">
      <c r="D2959" s="395"/>
    </row>
    <row r="2960" ht="12">
      <c r="D2960" s="395"/>
    </row>
    <row r="2961" ht="12">
      <c r="D2961" s="395"/>
    </row>
    <row r="2962" ht="12">
      <c r="D2962" s="395"/>
    </row>
    <row r="2963" ht="12">
      <c r="D2963" s="395"/>
    </row>
    <row r="2964" ht="12">
      <c r="D2964" s="395"/>
    </row>
    <row r="2965" ht="12">
      <c r="D2965" s="395"/>
    </row>
    <row r="2966" ht="12">
      <c r="D2966" s="395"/>
    </row>
    <row r="2967" ht="12">
      <c r="D2967" s="395"/>
    </row>
    <row r="2968" ht="12">
      <c r="D2968" s="395"/>
    </row>
    <row r="2969" ht="12">
      <c r="D2969" s="395"/>
    </row>
    <row r="2970" ht="12">
      <c r="D2970" s="395"/>
    </row>
    <row r="2971" ht="12">
      <c r="D2971" s="395"/>
    </row>
    <row r="2972" ht="12">
      <c r="D2972" s="395"/>
    </row>
    <row r="2973" ht="12">
      <c r="D2973" s="395"/>
    </row>
    <row r="2974" ht="12">
      <c r="D2974" s="395"/>
    </row>
    <row r="2975" ht="12">
      <c r="D2975" s="395"/>
    </row>
    <row r="2976" ht="12">
      <c r="D2976" s="395"/>
    </row>
    <row r="2977" ht="12">
      <c r="D2977" s="395"/>
    </row>
    <row r="2978" ht="12">
      <c r="D2978" s="395"/>
    </row>
    <row r="2979" ht="12">
      <c r="D2979" s="395"/>
    </row>
    <row r="2980" ht="12">
      <c r="D2980" s="395"/>
    </row>
    <row r="2981" ht="12">
      <c r="D2981" s="395"/>
    </row>
    <row r="2982" ht="12">
      <c r="D2982" s="395"/>
    </row>
    <row r="2983" ht="12">
      <c r="D2983" s="395"/>
    </row>
    <row r="2984" ht="12">
      <c r="D2984" s="395"/>
    </row>
    <row r="2985" ht="12">
      <c r="D2985" s="395"/>
    </row>
    <row r="2986" ht="12">
      <c r="D2986" s="395"/>
    </row>
    <row r="2987" ht="12">
      <c r="D2987" s="395"/>
    </row>
    <row r="2988" ht="12">
      <c r="D2988" s="395"/>
    </row>
    <row r="2989" ht="12">
      <c r="D2989" s="395"/>
    </row>
    <row r="2990" ht="12">
      <c r="D2990" s="395"/>
    </row>
    <row r="2991" ht="12">
      <c r="D2991" s="395"/>
    </row>
    <row r="2992" ht="12">
      <c r="D2992" s="395"/>
    </row>
    <row r="2993" ht="12">
      <c r="D2993" s="395"/>
    </row>
    <row r="2994" ht="12">
      <c r="D2994" s="395"/>
    </row>
    <row r="2995" ht="12">
      <c r="D2995" s="395"/>
    </row>
    <row r="2996" ht="12">
      <c r="D2996" s="395"/>
    </row>
    <row r="2997" ht="12">
      <c r="D2997" s="395"/>
    </row>
    <row r="2998" ht="12">
      <c r="D2998" s="395"/>
    </row>
    <row r="2999" ht="12">
      <c r="D2999" s="395"/>
    </row>
    <row r="3000" ht="12">
      <c r="D3000" s="395"/>
    </row>
    <row r="3001" ht="12">
      <c r="D3001" s="395"/>
    </row>
    <row r="3002" ht="12">
      <c r="D3002" s="395"/>
    </row>
    <row r="3003" ht="12">
      <c r="D3003" s="395"/>
    </row>
    <row r="3004" ht="12">
      <c r="D3004" s="395"/>
    </row>
    <row r="3005" ht="12">
      <c r="D3005" s="395"/>
    </row>
    <row r="3006" ht="12">
      <c r="D3006" s="395"/>
    </row>
    <row r="3007" ht="12">
      <c r="D3007" s="395"/>
    </row>
    <row r="3008" ht="12">
      <c r="D3008" s="395"/>
    </row>
    <row r="3009" ht="12">
      <c r="D3009" s="395"/>
    </row>
    <row r="3010" ht="12">
      <c r="D3010" s="395"/>
    </row>
    <row r="3011" ht="12">
      <c r="D3011" s="395"/>
    </row>
    <row r="3012" ht="12">
      <c r="D3012" s="395"/>
    </row>
    <row r="3013" ht="12">
      <c r="D3013" s="395"/>
    </row>
    <row r="3014" ht="12">
      <c r="D3014" s="395"/>
    </row>
    <row r="3015" ht="12">
      <c r="D3015" s="395"/>
    </row>
    <row r="3016" ht="12">
      <c r="D3016" s="395"/>
    </row>
    <row r="3017" ht="12">
      <c r="D3017" s="395"/>
    </row>
    <row r="3018" ht="12">
      <c r="D3018" s="395"/>
    </row>
    <row r="3019" ht="12">
      <c r="D3019" s="395"/>
    </row>
    <row r="3020" ht="12">
      <c r="D3020" s="395"/>
    </row>
    <row r="3021" ht="12">
      <c r="D3021" s="395"/>
    </row>
    <row r="3022" ht="12">
      <c r="D3022" s="395"/>
    </row>
    <row r="3023" ht="12">
      <c r="D3023" s="395"/>
    </row>
    <row r="3024" ht="12">
      <c r="D3024" s="395"/>
    </row>
    <row r="3025" ht="12">
      <c r="D3025" s="395"/>
    </row>
    <row r="3026" ht="12">
      <c r="D3026" s="395"/>
    </row>
    <row r="3027" ht="12">
      <c r="D3027" s="395"/>
    </row>
    <row r="3028" ht="12">
      <c r="D3028" s="395"/>
    </row>
    <row r="3029" ht="12">
      <c r="D3029" s="395"/>
    </row>
    <row r="3030" ht="12">
      <c r="D3030" s="395"/>
    </row>
    <row r="3031" ht="12">
      <c r="D3031" s="395"/>
    </row>
    <row r="3032" ht="12">
      <c r="D3032" s="395"/>
    </row>
    <row r="3033" ht="12">
      <c r="D3033" s="395"/>
    </row>
    <row r="3034" ht="12">
      <c r="D3034" s="395"/>
    </row>
    <row r="3035" ht="12">
      <c r="D3035" s="395"/>
    </row>
    <row r="3036" ht="12">
      <c r="D3036" s="395"/>
    </row>
    <row r="3037" ht="12">
      <c r="D3037" s="395"/>
    </row>
    <row r="3038" ht="12">
      <c r="D3038" s="395"/>
    </row>
    <row r="3039" ht="12">
      <c r="D3039" s="395"/>
    </row>
    <row r="3040" ht="12">
      <c r="D3040" s="395"/>
    </row>
    <row r="3041" ht="12">
      <c r="D3041" s="395"/>
    </row>
    <row r="3042" ht="12">
      <c r="D3042" s="395"/>
    </row>
    <row r="3043" ht="12">
      <c r="D3043" s="395"/>
    </row>
    <row r="3044" ht="12">
      <c r="D3044" s="395"/>
    </row>
    <row r="3045" ht="12">
      <c r="D3045" s="395"/>
    </row>
    <row r="3046" ht="12">
      <c r="D3046" s="395"/>
    </row>
    <row r="3047" ht="12">
      <c r="D3047" s="395"/>
    </row>
    <row r="3048" ht="12">
      <c r="D3048" s="395"/>
    </row>
    <row r="3049" ht="12">
      <c r="D3049" s="395"/>
    </row>
    <row r="3050" ht="12">
      <c r="D3050" s="395"/>
    </row>
    <row r="3051" ht="12">
      <c r="D3051" s="395"/>
    </row>
    <row r="3052" ht="12">
      <c r="D3052" s="395"/>
    </row>
    <row r="3053" ht="12">
      <c r="D3053" s="395"/>
    </row>
    <row r="3054" ht="12">
      <c r="D3054" s="395"/>
    </row>
    <row r="3055" ht="12">
      <c r="D3055" s="395"/>
    </row>
    <row r="3056" ht="12">
      <c r="D3056" s="395"/>
    </row>
    <row r="3057" ht="12">
      <c r="D3057" s="395"/>
    </row>
    <row r="3058" ht="12">
      <c r="D3058" s="395"/>
    </row>
    <row r="3059" ht="12">
      <c r="D3059" s="395"/>
    </row>
    <row r="3060" ht="12">
      <c r="D3060" s="395"/>
    </row>
    <row r="3061" ht="12">
      <c r="D3061" s="395"/>
    </row>
    <row r="3062" ht="12">
      <c r="D3062" s="395"/>
    </row>
    <row r="3063" ht="12">
      <c r="D3063" s="395"/>
    </row>
    <row r="3064" ht="12">
      <c r="D3064" s="395"/>
    </row>
    <row r="3065" ht="12">
      <c r="D3065" s="395"/>
    </row>
    <row r="3066" ht="12">
      <c r="D3066" s="395"/>
    </row>
    <row r="3067" ht="12">
      <c r="D3067" s="395"/>
    </row>
    <row r="3068" ht="12">
      <c r="D3068" s="395"/>
    </row>
    <row r="3069" ht="12">
      <c r="D3069" s="395"/>
    </row>
    <row r="3070" ht="12">
      <c r="D3070" s="395"/>
    </row>
    <row r="3071" ht="12">
      <c r="D3071" s="395"/>
    </row>
    <row r="3072" ht="12">
      <c r="D3072" s="395"/>
    </row>
    <row r="3073" ht="12">
      <c r="D3073" s="395"/>
    </row>
    <row r="3074" ht="12">
      <c r="D3074" s="395"/>
    </row>
    <row r="3075" ht="12">
      <c r="D3075" s="395"/>
    </row>
    <row r="3076" ht="12">
      <c r="D3076" s="395"/>
    </row>
    <row r="3077" ht="12">
      <c r="D3077" s="395"/>
    </row>
    <row r="3078" ht="12">
      <c r="D3078" s="395"/>
    </row>
    <row r="3079" ht="12">
      <c r="D3079" s="395"/>
    </row>
    <row r="3080" ht="12">
      <c r="D3080" s="395"/>
    </row>
    <row r="3081" ht="12">
      <c r="D3081" s="395"/>
    </row>
    <row r="3082" ht="12">
      <c r="D3082" s="395"/>
    </row>
    <row r="3083" ht="12">
      <c r="D3083" s="395"/>
    </row>
    <row r="3084" ht="12">
      <c r="D3084" s="395"/>
    </row>
    <row r="3085" ht="12">
      <c r="D3085" s="395"/>
    </row>
    <row r="3086" ht="12">
      <c r="D3086" s="395"/>
    </row>
    <row r="3087" ht="12">
      <c r="D3087" s="395"/>
    </row>
    <row r="3088" ht="12">
      <c r="D3088" s="395"/>
    </row>
    <row r="3089" ht="12">
      <c r="D3089" s="395"/>
    </row>
    <row r="3090" ht="12">
      <c r="D3090" s="395"/>
    </row>
    <row r="3091" ht="12">
      <c r="D3091" s="395"/>
    </row>
    <row r="3092" ht="12">
      <c r="D3092" s="395"/>
    </row>
    <row r="3093" ht="12">
      <c r="D3093" s="395"/>
    </row>
    <row r="3094" ht="12">
      <c r="D3094" s="395"/>
    </row>
    <row r="3095" ht="12">
      <c r="D3095" s="395"/>
    </row>
    <row r="3096" ht="12">
      <c r="D3096" s="395"/>
    </row>
    <row r="3097" ht="12">
      <c r="D3097" s="395"/>
    </row>
    <row r="3098" ht="12">
      <c r="D3098" s="395"/>
    </row>
    <row r="3099" ht="12">
      <c r="D3099" s="395"/>
    </row>
    <row r="3100" ht="12">
      <c r="D3100" s="395"/>
    </row>
    <row r="3101" ht="12">
      <c r="D3101" s="395"/>
    </row>
    <row r="3102" ht="12">
      <c r="D3102" s="395"/>
    </row>
    <row r="3103" ht="12">
      <c r="D3103" s="395"/>
    </row>
    <row r="3104" ht="12">
      <c r="D3104" s="395"/>
    </row>
    <row r="3105" ht="12">
      <c r="D3105" s="395"/>
    </row>
    <row r="3106" ht="12">
      <c r="D3106" s="395"/>
    </row>
    <row r="3107" ht="12">
      <c r="D3107" s="395"/>
    </row>
    <row r="3108" ht="12">
      <c r="D3108" s="395"/>
    </row>
    <row r="3109" ht="12">
      <c r="D3109" s="395"/>
    </row>
    <row r="3110" ht="12">
      <c r="D3110" s="395"/>
    </row>
    <row r="3111" ht="12">
      <c r="D3111" s="395"/>
    </row>
    <row r="3112" ht="12">
      <c r="D3112" s="395"/>
    </row>
    <row r="3113" ht="12">
      <c r="D3113" s="395"/>
    </row>
    <row r="3114" ht="12">
      <c r="D3114" s="395"/>
    </row>
    <row r="3115" ht="12">
      <c r="D3115" s="395"/>
    </row>
    <row r="3116" ht="12">
      <c r="D3116" s="395"/>
    </row>
    <row r="3117" ht="12">
      <c r="D3117" s="395"/>
    </row>
    <row r="3118" ht="12">
      <c r="D3118" s="395"/>
    </row>
    <row r="3119" ht="12">
      <c r="D3119" s="395"/>
    </row>
    <row r="3120" ht="12">
      <c r="D3120" s="395"/>
    </row>
    <row r="3121" ht="12">
      <c r="D3121" s="395"/>
    </row>
    <row r="3122" ht="12">
      <c r="D3122" s="395"/>
    </row>
    <row r="3123" ht="12">
      <c r="D3123" s="395"/>
    </row>
    <row r="3124" ht="12">
      <c r="D3124" s="395"/>
    </row>
    <row r="3125" ht="12">
      <c r="D3125" s="395"/>
    </row>
    <row r="3126" ht="12">
      <c r="D3126" s="395"/>
    </row>
    <row r="3127" ht="12">
      <c r="D3127" s="395"/>
    </row>
    <row r="3128" ht="12">
      <c r="D3128" s="395"/>
    </row>
    <row r="3129" ht="12">
      <c r="D3129" s="395"/>
    </row>
    <row r="3130" ht="12">
      <c r="D3130" s="395"/>
    </row>
    <row r="3131" ht="12">
      <c r="D3131" s="395"/>
    </row>
    <row r="3132" ht="12">
      <c r="D3132" s="395"/>
    </row>
    <row r="3133" ht="12">
      <c r="D3133" s="395"/>
    </row>
    <row r="3134" ht="12">
      <c r="D3134" s="395"/>
    </row>
    <row r="3135" ht="12">
      <c r="D3135" s="395"/>
    </row>
    <row r="3136" ht="12">
      <c r="D3136" s="395"/>
    </row>
    <row r="3137" ht="12">
      <c r="D3137" s="395"/>
    </row>
    <row r="3138" ht="12">
      <c r="D3138" s="395"/>
    </row>
    <row r="3139" ht="12">
      <c r="D3139" s="395"/>
    </row>
    <row r="3140" ht="12">
      <c r="D3140" s="395"/>
    </row>
    <row r="3141" ht="12">
      <c r="D3141" s="395"/>
    </row>
    <row r="3142" ht="12">
      <c r="D3142" s="395"/>
    </row>
    <row r="3143" ht="12">
      <c r="D3143" s="395"/>
    </row>
    <row r="3144" ht="12">
      <c r="D3144" s="395"/>
    </row>
    <row r="3145" ht="12">
      <c r="D3145" s="395"/>
    </row>
    <row r="3146" ht="12">
      <c r="D3146" s="395"/>
    </row>
    <row r="3147" ht="12">
      <c r="D3147" s="395"/>
    </row>
    <row r="3148" ht="12">
      <c r="D3148" s="395"/>
    </row>
    <row r="3149" ht="12">
      <c r="D3149" s="395"/>
    </row>
    <row r="3150" ht="12">
      <c r="D3150" s="395"/>
    </row>
    <row r="3151" ht="12">
      <c r="D3151" s="395"/>
    </row>
    <row r="3152" ht="12">
      <c r="D3152" s="395"/>
    </row>
    <row r="3153" ht="12">
      <c r="D3153" s="395"/>
    </row>
    <row r="3154" ht="12">
      <c r="D3154" s="395"/>
    </row>
    <row r="3155" ht="12">
      <c r="D3155" s="395"/>
    </row>
    <row r="3156" ht="12">
      <c r="D3156" s="395"/>
    </row>
    <row r="3157" ht="12">
      <c r="D3157" s="395"/>
    </row>
    <row r="3158" ht="12">
      <c r="D3158" s="395"/>
    </row>
    <row r="3159" ht="12">
      <c r="D3159" s="395"/>
    </row>
    <row r="3160" ht="12">
      <c r="D3160" s="395"/>
    </row>
    <row r="3161" ht="12">
      <c r="D3161" s="395"/>
    </row>
    <row r="3162" ht="12">
      <c r="D3162" s="395"/>
    </row>
    <row r="3163" ht="12">
      <c r="D3163" s="395"/>
    </row>
    <row r="3164" ht="12">
      <c r="D3164" s="395"/>
    </row>
    <row r="3165" ht="12">
      <c r="D3165" s="395"/>
    </row>
    <row r="3166" ht="12">
      <c r="D3166" s="395"/>
    </row>
    <row r="3167" ht="12">
      <c r="D3167" s="395"/>
    </row>
    <row r="3168" ht="12">
      <c r="D3168" s="395"/>
    </row>
    <row r="3169" ht="12">
      <c r="D3169" s="395"/>
    </row>
    <row r="3170" ht="12">
      <c r="D3170" s="395"/>
    </row>
    <row r="3171" ht="12">
      <c r="D3171" s="395"/>
    </row>
    <row r="3172" ht="12">
      <c r="D3172" s="395"/>
    </row>
    <row r="3173" ht="12">
      <c r="D3173" s="395"/>
    </row>
    <row r="3174" ht="12">
      <c r="D3174" s="395"/>
    </row>
    <row r="3175" ht="12">
      <c r="D3175" s="395"/>
    </row>
    <row r="3176" ht="12">
      <c r="D3176" s="395"/>
    </row>
    <row r="3177" ht="12">
      <c r="D3177" s="395"/>
    </row>
    <row r="3178" ht="12">
      <c r="D3178" s="395"/>
    </row>
    <row r="3179" ht="12">
      <c r="D3179" s="395"/>
    </row>
    <row r="3180" ht="12">
      <c r="D3180" s="395"/>
    </row>
    <row r="3181" ht="12">
      <c r="D3181" s="395"/>
    </row>
    <row r="3182" ht="12">
      <c r="D3182" s="395"/>
    </row>
    <row r="3183" ht="12">
      <c r="D3183" s="395"/>
    </row>
    <row r="3184" ht="12">
      <c r="D3184" s="395"/>
    </row>
    <row r="3185" ht="12">
      <c r="D3185" s="395"/>
    </row>
    <row r="3186" ht="12">
      <c r="D3186" s="395"/>
    </row>
    <row r="3187" ht="12">
      <c r="D3187" s="395"/>
    </row>
    <row r="3188" ht="12">
      <c r="D3188" s="395"/>
    </row>
    <row r="3189" ht="12">
      <c r="D3189" s="395"/>
    </row>
    <row r="3190" ht="12">
      <c r="D3190" s="395"/>
    </row>
    <row r="3191" ht="12">
      <c r="D3191" s="395"/>
    </row>
    <row r="3192" ht="12">
      <c r="D3192" s="395"/>
    </row>
    <row r="3193" ht="12">
      <c r="D3193" s="395"/>
    </row>
    <row r="3194" ht="12">
      <c r="D3194" s="395"/>
    </row>
    <row r="3195" ht="12">
      <c r="D3195" s="395"/>
    </row>
    <row r="3196" ht="12">
      <c r="D3196" s="395"/>
    </row>
    <row r="3197" ht="12">
      <c r="D3197" s="395"/>
    </row>
    <row r="3198" ht="12">
      <c r="D3198" s="395"/>
    </row>
    <row r="3199" ht="12">
      <c r="D3199" s="395"/>
    </row>
    <row r="3200" ht="12">
      <c r="D3200" s="395"/>
    </row>
    <row r="3201" ht="12">
      <c r="D3201" s="395"/>
    </row>
    <row r="3202" ht="12">
      <c r="D3202" s="395"/>
    </row>
    <row r="3203" ht="12">
      <c r="D3203" s="395"/>
    </row>
    <row r="3204" ht="12">
      <c r="D3204" s="395"/>
    </row>
    <row r="3205" ht="12">
      <c r="D3205" s="395"/>
    </row>
    <row r="3206" ht="12">
      <c r="D3206" s="395"/>
    </row>
    <row r="3207" ht="12">
      <c r="D3207" s="395"/>
    </row>
    <row r="3208" ht="12">
      <c r="D3208" s="395"/>
    </row>
    <row r="3209" ht="12">
      <c r="D3209" s="395"/>
    </row>
    <row r="3210" ht="12">
      <c r="D3210" s="395"/>
    </row>
    <row r="3211" ht="12">
      <c r="D3211" s="395"/>
    </row>
    <row r="3212" ht="12">
      <c r="D3212" s="395"/>
    </row>
    <row r="3213" ht="12">
      <c r="D3213" s="395"/>
    </row>
    <row r="3214" ht="12">
      <c r="D3214" s="395"/>
    </row>
    <row r="3215" ht="12">
      <c r="D3215" s="395"/>
    </row>
    <row r="3216" ht="12">
      <c r="D3216" s="395"/>
    </row>
    <row r="3217" ht="12">
      <c r="D3217" s="395"/>
    </row>
    <row r="3218" ht="12">
      <c r="D3218" s="395"/>
    </row>
    <row r="3219" ht="12">
      <c r="D3219" s="395"/>
    </row>
    <row r="3220" ht="12">
      <c r="D3220" s="395"/>
    </row>
    <row r="3221" ht="12">
      <c r="D3221" s="395"/>
    </row>
    <row r="3222" ht="12">
      <c r="D3222" s="395"/>
    </row>
    <row r="3223" ht="12">
      <c r="D3223" s="395"/>
    </row>
    <row r="3224" ht="12">
      <c r="D3224" s="395"/>
    </row>
    <row r="3225" ht="12">
      <c r="D3225" s="395"/>
    </row>
    <row r="3226" ht="12">
      <c r="D3226" s="395"/>
    </row>
    <row r="3227" ht="12">
      <c r="D3227" s="395"/>
    </row>
    <row r="3228" ht="12">
      <c r="D3228" s="395"/>
    </row>
    <row r="3229" ht="12">
      <c r="D3229" s="395"/>
    </row>
    <row r="3230" ht="12">
      <c r="D3230" s="395"/>
    </row>
    <row r="3231" ht="12">
      <c r="D3231" s="395"/>
    </row>
    <row r="3232" ht="12">
      <c r="D3232" s="395"/>
    </row>
    <row r="3233" ht="12">
      <c r="D3233" s="395"/>
    </row>
    <row r="3234" ht="12">
      <c r="D3234" s="395"/>
    </row>
    <row r="3235" ht="12">
      <c r="D3235" s="395"/>
    </row>
    <row r="3236" ht="12">
      <c r="D3236" s="395"/>
    </row>
    <row r="3237" ht="12">
      <c r="D3237" s="395"/>
    </row>
    <row r="3238" ht="12">
      <c r="D3238" s="395"/>
    </row>
    <row r="3239" ht="12">
      <c r="D3239" s="395"/>
    </row>
    <row r="3240" ht="12">
      <c r="D3240" s="395"/>
    </row>
    <row r="3241" ht="12">
      <c r="D3241" s="395"/>
    </row>
    <row r="3242" ht="12">
      <c r="D3242" s="395"/>
    </row>
    <row r="3243" ht="12">
      <c r="D3243" s="395"/>
    </row>
    <row r="3244" ht="12">
      <c r="D3244" s="395"/>
    </row>
    <row r="3245" ht="12">
      <c r="D3245" s="395"/>
    </row>
    <row r="3246" ht="12">
      <c r="D3246" s="395"/>
    </row>
    <row r="3247" ht="12">
      <c r="D3247" s="395"/>
    </row>
    <row r="3248" ht="12">
      <c r="D3248" s="395"/>
    </row>
    <row r="3249" ht="12">
      <c r="D3249" s="395"/>
    </row>
    <row r="3250" ht="12">
      <c r="D3250" s="395"/>
    </row>
    <row r="3251" ht="12">
      <c r="D3251" s="395"/>
    </row>
    <row r="3252" ht="12">
      <c r="D3252" s="395"/>
    </row>
    <row r="3253" ht="12">
      <c r="D3253" s="395"/>
    </row>
    <row r="3254" ht="12">
      <c r="D3254" s="395"/>
    </row>
    <row r="3255" ht="12">
      <c r="D3255" s="395"/>
    </row>
    <row r="3256" ht="12">
      <c r="D3256" s="395"/>
    </row>
    <row r="3257" ht="12">
      <c r="D3257" s="395"/>
    </row>
    <row r="3258" ht="12">
      <c r="D3258" s="395"/>
    </row>
    <row r="3259" ht="12">
      <c r="D3259" s="395"/>
    </row>
    <row r="3260" ht="12">
      <c r="D3260" s="395"/>
    </row>
    <row r="3261" ht="12">
      <c r="D3261" s="395"/>
    </row>
    <row r="3262" ht="12">
      <c r="D3262" s="395"/>
    </row>
    <row r="3263" ht="12">
      <c r="D3263" s="395"/>
    </row>
    <row r="3264" ht="12">
      <c r="D3264" s="395"/>
    </row>
    <row r="3265" ht="12">
      <c r="D3265" s="395"/>
    </row>
    <row r="3266" ht="12">
      <c r="D3266" s="395"/>
    </row>
    <row r="3267" ht="12">
      <c r="D3267" s="395"/>
    </row>
    <row r="3268" ht="12">
      <c r="D3268" s="395"/>
    </row>
    <row r="3269" ht="12">
      <c r="D3269" s="395"/>
    </row>
    <row r="3270" ht="12">
      <c r="D3270" s="395"/>
    </row>
    <row r="3271" ht="12">
      <c r="D3271" s="395"/>
    </row>
    <row r="3272" ht="12">
      <c r="D3272" s="395"/>
    </row>
    <row r="3273" ht="12">
      <c r="D3273" s="395"/>
    </row>
    <row r="3274" ht="12">
      <c r="D3274" s="395"/>
    </row>
    <row r="3275" ht="12">
      <c r="D3275" s="395"/>
    </row>
    <row r="3276" ht="12">
      <c r="D3276" s="395"/>
    </row>
    <row r="3277" ht="12">
      <c r="D3277" s="395"/>
    </row>
    <row r="3278" ht="12">
      <c r="D3278" s="395"/>
    </row>
    <row r="3279" ht="12">
      <c r="D3279" s="395"/>
    </row>
    <row r="3280" ht="12">
      <c r="D3280" s="395"/>
    </row>
    <row r="3281" ht="12">
      <c r="D3281" s="395"/>
    </row>
    <row r="3282" ht="12">
      <c r="D3282" s="395"/>
    </row>
    <row r="3283" ht="12">
      <c r="D3283" s="395"/>
    </row>
    <row r="3284" ht="12">
      <c r="D3284" s="395"/>
    </row>
    <row r="3285" ht="12">
      <c r="D3285" s="395"/>
    </row>
    <row r="3286" ht="12">
      <c r="D3286" s="395"/>
    </row>
    <row r="3287" ht="12">
      <c r="D3287" s="395"/>
    </row>
    <row r="3288" ht="12">
      <c r="D3288" s="395"/>
    </row>
    <row r="3289" ht="12">
      <c r="D3289" s="395"/>
    </row>
    <row r="3290" ht="12">
      <c r="D3290" s="395"/>
    </row>
    <row r="3291" ht="12">
      <c r="D3291" s="395"/>
    </row>
    <row r="3292" ht="12">
      <c r="D3292" s="395"/>
    </row>
    <row r="3293" ht="12">
      <c r="D3293" s="395"/>
    </row>
    <row r="3294" ht="12">
      <c r="D3294" s="395"/>
    </row>
    <row r="3295" ht="12">
      <c r="D3295" s="395"/>
    </row>
    <row r="3296" ht="12">
      <c r="D3296" s="395"/>
    </row>
    <row r="3297" ht="12">
      <c r="D3297" s="395"/>
    </row>
    <row r="3298" ht="12">
      <c r="D3298" s="395"/>
    </row>
    <row r="3299" ht="12">
      <c r="D3299" s="395"/>
    </row>
    <row r="3300" ht="12">
      <c r="D3300" s="395"/>
    </row>
    <row r="3301" ht="12">
      <c r="D3301" s="395"/>
    </row>
    <row r="3302" ht="12">
      <c r="D3302" s="395"/>
    </row>
    <row r="3303" ht="12">
      <c r="D3303" s="395"/>
    </row>
    <row r="3304" ht="12">
      <c r="D3304" s="395"/>
    </row>
    <row r="3305" ht="12">
      <c r="D3305" s="395"/>
    </row>
    <row r="3306" ht="12">
      <c r="D3306" s="395"/>
    </row>
    <row r="3307" ht="12">
      <c r="D3307" s="395"/>
    </row>
    <row r="3308" ht="12">
      <c r="D3308" s="395"/>
    </row>
    <row r="3309" ht="12">
      <c r="D3309" s="395"/>
    </row>
    <row r="3310" ht="12">
      <c r="D3310" s="395"/>
    </row>
    <row r="3311" ht="12">
      <c r="D3311" s="395"/>
    </row>
    <row r="3312" ht="12">
      <c r="D3312" s="395"/>
    </row>
    <row r="3313" ht="12">
      <c r="D3313" s="395"/>
    </row>
    <row r="3314" ht="12">
      <c r="D3314" s="395"/>
    </row>
    <row r="3315" ht="12">
      <c r="D3315" s="395"/>
    </row>
    <row r="3316" ht="12">
      <c r="D3316" s="395"/>
    </row>
    <row r="3317" ht="12">
      <c r="D3317" s="395"/>
    </row>
    <row r="3318" ht="12">
      <c r="D3318" s="395"/>
    </row>
    <row r="3319" ht="12">
      <c r="D3319" s="395"/>
    </row>
    <row r="3320" ht="12">
      <c r="D3320" s="395"/>
    </row>
    <row r="3321" ht="12">
      <c r="D3321" s="395"/>
    </row>
    <row r="3322" ht="12">
      <c r="D3322" s="395"/>
    </row>
    <row r="3323" ht="12">
      <c r="D3323" s="395"/>
    </row>
    <row r="3324" ht="12">
      <c r="D3324" s="395"/>
    </row>
    <row r="3325" ht="12">
      <c r="D3325" s="395"/>
    </row>
    <row r="3326" ht="12">
      <c r="D3326" s="395"/>
    </row>
    <row r="3327" ht="12">
      <c r="D3327" s="395"/>
    </row>
    <row r="3328" ht="12">
      <c r="D3328" s="395"/>
    </row>
    <row r="3329" ht="12">
      <c r="D3329" s="395"/>
    </row>
    <row r="3330" ht="12">
      <c r="D3330" s="395"/>
    </row>
    <row r="3331" ht="12">
      <c r="D3331" s="395"/>
    </row>
    <row r="3332" ht="12">
      <c r="D3332" s="395"/>
    </row>
    <row r="3333" ht="12">
      <c r="D3333" s="395"/>
    </row>
    <row r="3334" ht="12">
      <c r="D3334" s="395"/>
    </row>
    <row r="3335" ht="12">
      <c r="D3335" s="395"/>
    </row>
    <row r="3336" ht="12">
      <c r="D3336" s="395"/>
    </row>
    <row r="3337" ht="12">
      <c r="D3337" s="395"/>
    </row>
    <row r="3338" ht="12">
      <c r="D3338" s="395"/>
    </row>
    <row r="3339" ht="12">
      <c r="D3339" s="395"/>
    </row>
    <row r="3340" ht="12">
      <c r="D3340" s="395"/>
    </row>
    <row r="3341" ht="12">
      <c r="D3341" s="395"/>
    </row>
    <row r="3342" ht="12">
      <c r="D3342" s="395"/>
    </row>
    <row r="3343" ht="12">
      <c r="D3343" s="395"/>
    </row>
    <row r="3344" ht="12">
      <c r="D3344" s="395"/>
    </row>
    <row r="3345" ht="12">
      <c r="D3345" s="395"/>
    </row>
    <row r="3346" ht="12">
      <c r="D3346" s="395"/>
    </row>
    <row r="3347" ht="12">
      <c r="D3347" s="395"/>
    </row>
    <row r="3348" ht="12">
      <c r="D3348" s="395"/>
    </row>
    <row r="3349" ht="12">
      <c r="D3349" s="395"/>
    </row>
    <row r="3350" ht="12">
      <c r="D3350" s="395"/>
    </row>
    <row r="3351" ht="12">
      <c r="D3351" s="395"/>
    </row>
    <row r="3352" ht="12">
      <c r="D3352" s="395"/>
    </row>
    <row r="3353" ht="12">
      <c r="D3353" s="395"/>
    </row>
    <row r="3354" ht="12">
      <c r="D3354" s="395"/>
    </row>
    <row r="3355" ht="12">
      <c r="D3355" s="395"/>
    </row>
    <row r="3356" ht="12">
      <c r="D3356" s="395"/>
    </row>
    <row r="3357" ht="12">
      <c r="D3357" s="395"/>
    </row>
    <row r="3358" ht="12">
      <c r="D3358" s="395"/>
    </row>
    <row r="3359" ht="12">
      <c r="D3359" s="395"/>
    </row>
    <row r="3360" ht="12">
      <c r="D3360" s="395"/>
    </row>
    <row r="3361" ht="12">
      <c r="D3361" s="395"/>
    </row>
    <row r="3362" ht="12">
      <c r="D3362" s="395"/>
    </row>
    <row r="3363" ht="12">
      <c r="D3363" s="395"/>
    </row>
    <row r="3364" ht="12">
      <c r="D3364" s="395"/>
    </row>
    <row r="3365" ht="12">
      <c r="D3365" s="395"/>
    </row>
    <row r="3366" ht="12">
      <c r="D3366" s="395"/>
    </row>
    <row r="3367" ht="12">
      <c r="D3367" s="395"/>
    </row>
    <row r="3368" ht="12">
      <c r="D3368" s="395"/>
    </row>
    <row r="3369" ht="12">
      <c r="D3369" s="395"/>
    </row>
    <row r="3370" ht="12">
      <c r="D3370" s="395"/>
    </row>
    <row r="3371" ht="12">
      <c r="D3371" s="395"/>
    </row>
    <row r="3372" ht="12">
      <c r="D3372" s="395"/>
    </row>
    <row r="3373" ht="12">
      <c r="D3373" s="395"/>
    </row>
    <row r="3374" ht="12">
      <c r="D3374" s="395"/>
    </row>
    <row r="3375" ht="12">
      <c r="D3375" s="395"/>
    </row>
    <row r="3376" ht="12">
      <c r="D3376" s="395"/>
    </row>
    <row r="3377" ht="12">
      <c r="D3377" s="395"/>
    </row>
    <row r="3378" ht="12">
      <c r="D3378" s="395"/>
    </row>
    <row r="3379" ht="12">
      <c r="D3379" s="395"/>
    </row>
    <row r="3380" ht="12">
      <c r="D3380" s="395"/>
    </row>
    <row r="3381" ht="12">
      <c r="D3381" s="395"/>
    </row>
    <row r="3382" ht="12">
      <c r="D3382" s="395"/>
    </row>
    <row r="3383" ht="12">
      <c r="D3383" s="395"/>
    </row>
    <row r="3384" ht="12">
      <c r="D3384" s="395"/>
    </row>
    <row r="3385" ht="12">
      <c r="D3385" s="395"/>
    </row>
    <row r="3386" ht="12">
      <c r="D3386" s="395"/>
    </row>
    <row r="3387" ht="12">
      <c r="D3387" s="395"/>
    </row>
    <row r="3388" ht="12">
      <c r="D3388" s="395"/>
    </row>
    <row r="3389" ht="12">
      <c r="D3389" s="395"/>
    </row>
    <row r="3390" ht="12">
      <c r="D3390" s="395"/>
    </row>
    <row r="3391" ht="12">
      <c r="D3391" s="395"/>
    </row>
    <row r="3392" ht="12">
      <c r="D3392" s="395"/>
    </row>
    <row r="3393" ht="12">
      <c r="D3393" s="395"/>
    </row>
    <row r="3394" ht="12">
      <c r="D3394" s="395"/>
    </row>
    <row r="3395" ht="12">
      <c r="D3395" s="395"/>
    </row>
    <row r="3396" ht="12">
      <c r="D3396" s="395"/>
    </row>
    <row r="3397" ht="12">
      <c r="D3397" s="395"/>
    </row>
    <row r="3398" ht="12">
      <c r="D3398" s="395"/>
    </row>
    <row r="3399" ht="12">
      <c r="D3399" s="395"/>
    </row>
    <row r="3400" ht="12">
      <c r="D3400" s="395"/>
    </row>
    <row r="3401" ht="12">
      <c r="D3401" s="395"/>
    </row>
    <row r="3402" ht="12">
      <c r="D3402" s="395"/>
    </row>
    <row r="3403" ht="12">
      <c r="D3403" s="395"/>
    </row>
    <row r="3404" ht="12">
      <c r="D3404" s="395"/>
    </row>
    <row r="3405" ht="12">
      <c r="D3405" s="395"/>
    </row>
    <row r="3406" ht="12">
      <c r="D3406" s="395"/>
    </row>
    <row r="3407" ht="12">
      <c r="D3407" s="395"/>
    </row>
    <row r="3408" ht="12">
      <c r="D3408" s="395"/>
    </row>
    <row r="3409" ht="12">
      <c r="D3409" s="395"/>
    </row>
    <row r="3410" ht="12">
      <c r="D3410" s="395"/>
    </row>
    <row r="3411" ht="12">
      <c r="D3411" s="395"/>
    </row>
    <row r="3412" ht="12">
      <c r="D3412" s="395"/>
    </row>
    <row r="3413" ht="12">
      <c r="D3413" s="395"/>
    </row>
    <row r="3414" ht="12">
      <c r="D3414" s="395"/>
    </row>
    <row r="3415" ht="12">
      <c r="D3415" s="395"/>
    </row>
    <row r="3416" ht="12">
      <c r="D3416" s="395"/>
    </row>
    <row r="3417" ht="12">
      <c r="D3417" s="395"/>
    </row>
    <row r="3418" ht="12">
      <c r="D3418" s="395"/>
    </row>
    <row r="3419" ht="12">
      <c r="D3419" s="395"/>
    </row>
    <row r="3420" ht="12">
      <c r="D3420" s="395"/>
    </row>
    <row r="3421" ht="12">
      <c r="D3421" s="395"/>
    </row>
    <row r="3422" ht="12">
      <c r="D3422" s="395"/>
    </row>
    <row r="3423" ht="12">
      <c r="D3423" s="395"/>
    </row>
    <row r="3424" ht="12">
      <c r="D3424" s="395"/>
    </row>
    <row r="3425" ht="12">
      <c r="D3425" s="395"/>
    </row>
    <row r="3426" ht="12">
      <c r="D3426" s="395"/>
    </row>
    <row r="3427" ht="12">
      <c r="D3427" s="395"/>
    </row>
    <row r="3428" ht="12">
      <c r="D3428" s="395"/>
    </row>
    <row r="3429" ht="12">
      <c r="D3429" s="395"/>
    </row>
    <row r="3430" ht="12">
      <c r="D3430" s="395"/>
    </row>
    <row r="3431" ht="12">
      <c r="D3431" s="395"/>
    </row>
    <row r="3432" ht="12">
      <c r="D3432" s="395"/>
    </row>
    <row r="3433" ht="12">
      <c r="D3433" s="395"/>
    </row>
    <row r="3434" ht="12">
      <c r="D3434" s="395"/>
    </row>
    <row r="3435" ht="12">
      <c r="D3435" s="395"/>
    </row>
    <row r="3436" ht="12">
      <c r="D3436" s="395"/>
    </row>
    <row r="3437" ht="12">
      <c r="D3437" s="395"/>
    </row>
    <row r="3438" ht="12">
      <c r="D3438" s="395"/>
    </row>
    <row r="3439" ht="12">
      <c r="D3439" s="395"/>
    </row>
    <row r="3440" ht="12">
      <c r="D3440" s="395"/>
    </row>
    <row r="3441" ht="12">
      <c r="D3441" s="395"/>
    </row>
    <row r="3442" ht="12">
      <c r="D3442" s="395"/>
    </row>
    <row r="3443" ht="12">
      <c r="D3443" s="395"/>
    </row>
    <row r="3444" ht="12">
      <c r="D3444" s="395"/>
    </row>
    <row r="3445" ht="12">
      <c r="D3445" s="395"/>
    </row>
    <row r="3446" ht="12">
      <c r="D3446" s="395"/>
    </row>
    <row r="3447" ht="12">
      <c r="D3447" s="395"/>
    </row>
    <row r="3448" ht="12">
      <c r="D3448" s="395"/>
    </row>
    <row r="3449" ht="12">
      <c r="D3449" s="395"/>
    </row>
    <row r="3450" ht="12">
      <c r="D3450" s="395"/>
    </row>
    <row r="3451" ht="12">
      <c r="D3451" s="395"/>
    </row>
    <row r="3452" ht="12">
      <c r="D3452" s="395"/>
    </row>
    <row r="3453" ht="12">
      <c r="D3453" s="395"/>
    </row>
    <row r="3454" ht="12">
      <c r="D3454" s="395"/>
    </row>
    <row r="3455" ht="12">
      <c r="D3455" s="395"/>
    </row>
    <row r="3456" ht="12">
      <c r="D3456" s="395"/>
    </row>
    <row r="3457" ht="12">
      <c r="D3457" s="395"/>
    </row>
    <row r="3458" ht="12">
      <c r="D3458" s="395"/>
    </row>
    <row r="3459" ht="12">
      <c r="D3459" s="395"/>
    </row>
    <row r="3460" ht="12">
      <c r="D3460" s="395"/>
    </row>
    <row r="3461" ht="12">
      <c r="D3461" s="395"/>
    </row>
    <row r="3462" ht="12">
      <c r="D3462" s="395"/>
    </row>
    <row r="3463" ht="12">
      <c r="D3463" s="395"/>
    </row>
    <row r="3464" ht="12">
      <c r="D3464" s="395"/>
    </row>
    <row r="3465" ht="12">
      <c r="D3465" s="395"/>
    </row>
    <row r="3466" ht="12">
      <c r="D3466" s="395"/>
    </row>
    <row r="3467" ht="12">
      <c r="D3467" s="395"/>
    </row>
    <row r="3468" ht="12">
      <c r="D3468" s="395"/>
    </row>
    <row r="3469" ht="12">
      <c r="D3469" s="395"/>
    </row>
    <row r="3470" ht="12">
      <c r="D3470" s="395"/>
    </row>
    <row r="3471" ht="12">
      <c r="D3471" s="395"/>
    </row>
    <row r="3472" ht="12">
      <c r="D3472" s="395"/>
    </row>
    <row r="3473" ht="12">
      <c r="D3473" s="395"/>
    </row>
    <row r="3474" ht="12">
      <c r="D3474" s="395"/>
    </row>
    <row r="3475" ht="12">
      <c r="D3475" s="395"/>
    </row>
    <row r="3476" ht="12">
      <c r="D3476" s="395"/>
    </row>
    <row r="3477" ht="12">
      <c r="D3477" s="395"/>
    </row>
    <row r="3478" ht="12">
      <c r="D3478" s="395"/>
    </row>
    <row r="3479" ht="12">
      <c r="D3479" s="395"/>
    </row>
    <row r="3480" ht="12">
      <c r="D3480" s="395"/>
    </row>
    <row r="3481" ht="12">
      <c r="D3481" s="395"/>
    </row>
    <row r="3482" ht="12">
      <c r="D3482" s="395"/>
    </row>
    <row r="3483" ht="12">
      <c r="D3483" s="395"/>
    </row>
    <row r="3484" ht="12">
      <c r="D3484" s="395"/>
    </row>
    <row r="3485" ht="12">
      <c r="D3485" s="395"/>
    </row>
    <row r="3486" ht="12">
      <c r="D3486" s="395"/>
    </row>
    <row r="3487" ht="12">
      <c r="D3487" s="395"/>
    </row>
    <row r="3488" ht="12">
      <c r="D3488" s="395"/>
    </row>
    <row r="3489" ht="12">
      <c r="D3489" s="395"/>
    </row>
    <row r="3490" ht="12">
      <c r="D3490" s="395"/>
    </row>
    <row r="3491" ht="12">
      <c r="D3491" s="395"/>
    </row>
    <row r="3492" ht="12">
      <c r="D3492" s="395"/>
    </row>
    <row r="3493" ht="12">
      <c r="D3493" s="395"/>
    </row>
    <row r="3494" ht="12">
      <c r="D3494" s="395"/>
    </row>
    <row r="3495" ht="12">
      <c r="D3495" s="395"/>
    </row>
    <row r="3496" ht="12">
      <c r="D3496" s="395"/>
    </row>
    <row r="3497" ht="12">
      <c r="D3497" s="395"/>
    </row>
    <row r="3498" ht="12">
      <c r="D3498" s="395"/>
    </row>
    <row r="3499" ht="12">
      <c r="D3499" s="395"/>
    </row>
    <row r="3500" ht="12">
      <c r="D3500" s="395"/>
    </row>
    <row r="3501" ht="12">
      <c r="D3501" s="395"/>
    </row>
    <row r="3502" ht="12">
      <c r="D3502" s="395"/>
    </row>
    <row r="3503" ht="12">
      <c r="D3503" s="395"/>
    </row>
    <row r="3504" ht="12">
      <c r="D3504" s="395"/>
    </row>
    <row r="3505" ht="12">
      <c r="D3505" s="395"/>
    </row>
    <row r="3506" ht="12">
      <c r="D3506" s="395"/>
    </row>
    <row r="3507" ht="12">
      <c r="D3507" s="395"/>
    </row>
    <row r="3508" ht="12">
      <c r="D3508" s="395"/>
    </row>
    <row r="3509" ht="12">
      <c r="D3509" s="395"/>
    </row>
    <row r="3510" ht="12">
      <c r="D3510" s="395"/>
    </row>
    <row r="3511" ht="12">
      <c r="D3511" s="395"/>
    </row>
    <row r="3512" ht="12">
      <c r="D3512" s="395"/>
    </row>
    <row r="3513" ht="12">
      <c r="D3513" s="395"/>
    </row>
    <row r="3514" ht="12">
      <c r="D3514" s="395"/>
    </row>
    <row r="3515" ht="12">
      <c r="D3515" s="395"/>
    </row>
    <row r="3516" ht="12">
      <c r="D3516" s="395"/>
    </row>
    <row r="3517" ht="12">
      <c r="D3517" s="395"/>
    </row>
    <row r="3518" ht="12">
      <c r="D3518" s="395"/>
    </row>
    <row r="3519" ht="12">
      <c r="D3519" s="395"/>
    </row>
    <row r="3520" ht="12">
      <c r="D3520" s="395"/>
    </row>
    <row r="3521" ht="12">
      <c r="D3521" s="395"/>
    </row>
    <row r="3522" ht="12">
      <c r="D3522" s="395"/>
    </row>
    <row r="3523" ht="12">
      <c r="D3523" s="395"/>
    </row>
    <row r="3524" ht="12">
      <c r="D3524" s="395"/>
    </row>
    <row r="3525" ht="12">
      <c r="D3525" s="395"/>
    </row>
    <row r="3526" ht="12">
      <c r="D3526" s="395"/>
    </row>
    <row r="3527" ht="12">
      <c r="D3527" s="395"/>
    </row>
    <row r="3528" ht="12">
      <c r="D3528" s="395"/>
    </row>
    <row r="3529" ht="12">
      <c r="D3529" s="395"/>
    </row>
    <row r="3530" ht="12">
      <c r="D3530" s="395"/>
    </row>
    <row r="3531" ht="12">
      <c r="D3531" s="395"/>
    </row>
    <row r="3532" ht="12">
      <c r="D3532" s="395"/>
    </row>
    <row r="3533" ht="12">
      <c r="D3533" s="395"/>
    </row>
    <row r="3534" ht="12">
      <c r="D3534" s="395"/>
    </row>
    <row r="3535" ht="12">
      <c r="D3535" s="395"/>
    </row>
    <row r="3536" ht="12">
      <c r="D3536" s="395"/>
    </row>
    <row r="3537" ht="12">
      <c r="D3537" s="395"/>
    </row>
    <row r="3538" ht="12">
      <c r="D3538" s="395"/>
    </row>
    <row r="3539" ht="12">
      <c r="D3539" s="395"/>
    </row>
    <row r="3540" ht="12">
      <c r="D3540" s="395"/>
    </row>
    <row r="3541" ht="12">
      <c r="D3541" s="395"/>
    </row>
    <row r="3542" ht="12">
      <c r="D3542" s="395"/>
    </row>
    <row r="3543" ht="12">
      <c r="D3543" s="395"/>
    </row>
    <row r="3544" ht="12">
      <c r="D3544" s="395"/>
    </row>
    <row r="3545" ht="12">
      <c r="D3545" s="395"/>
    </row>
    <row r="3546" ht="12">
      <c r="D3546" s="395"/>
    </row>
    <row r="3547" ht="12">
      <c r="D3547" s="395"/>
    </row>
    <row r="3548" ht="12">
      <c r="D3548" s="395"/>
    </row>
    <row r="3549" ht="12">
      <c r="D3549" s="395"/>
    </row>
    <row r="3550" ht="12">
      <c r="D3550" s="395"/>
    </row>
    <row r="3551" ht="12">
      <c r="D3551" s="395"/>
    </row>
    <row r="3552" ht="12">
      <c r="D3552" s="395"/>
    </row>
    <row r="3553" ht="12">
      <c r="D3553" s="395"/>
    </row>
    <row r="3554" ht="12">
      <c r="D3554" s="395"/>
    </row>
    <row r="3555" ht="12">
      <c r="D3555" s="395"/>
    </row>
    <row r="3556" ht="12">
      <c r="D3556" s="395"/>
    </row>
    <row r="3557" ht="12">
      <c r="D3557" s="395"/>
    </row>
    <row r="3558" ht="12">
      <c r="D3558" s="395"/>
    </row>
    <row r="3559" ht="12">
      <c r="D3559" s="395"/>
    </row>
    <row r="3560" ht="12">
      <c r="D3560" s="395"/>
    </row>
    <row r="3561" ht="12">
      <c r="D3561" s="395"/>
    </row>
    <row r="3562" ht="12">
      <c r="D3562" s="395"/>
    </row>
    <row r="3563" ht="12">
      <c r="D3563" s="395"/>
    </row>
    <row r="3564" ht="12">
      <c r="D3564" s="395"/>
    </row>
    <row r="3565" ht="12">
      <c r="D3565" s="395"/>
    </row>
    <row r="3566" ht="12">
      <c r="D3566" s="395"/>
    </row>
    <row r="3567" ht="12">
      <c r="D3567" s="395"/>
    </row>
    <row r="3568" ht="12">
      <c r="D3568" s="395"/>
    </row>
    <row r="3569" ht="12">
      <c r="D3569" s="395"/>
    </row>
    <row r="3570" ht="12">
      <c r="D3570" s="395"/>
    </row>
    <row r="3571" ht="12">
      <c r="D3571" s="395"/>
    </row>
    <row r="3572" ht="12">
      <c r="D3572" s="395"/>
    </row>
    <row r="3573" ht="12">
      <c r="D3573" s="395"/>
    </row>
    <row r="3574" ht="12">
      <c r="D3574" s="395"/>
    </row>
    <row r="3575" ht="12">
      <c r="D3575" s="395"/>
    </row>
    <row r="3576" ht="12">
      <c r="D3576" s="395"/>
    </row>
    <row r="3577" ht="12">
      <c r="D3577" s="395"/>
    </row>
    <row r="3578" ht="12">
      <c r="D3578" s="395"/>
    </row>
    <row r="3579" ht="12">
      <c r="D3579" s="395"/>
    </row>
    <row r="3580" ht="12">
      <c r="D3580" s="395"/>
    </row>
    <row r="3581" ht="12">
      <c r="D3581" s="395"/>
    </row>
    <row r="3582" ht="12">
      <c r="D3582" s="395"/>
    </row>
    <row r="3583" ht="12">
      <c r="D3583" s="395"/>
    </row>
    <row r="3584" ht="12">
      <c r="D3584" s="395"/>
    </row>
    <row r="3585" ht="12">
      <c r="D3585" s="395"/>
    </row>
    <row r="3586" ht="12">
      <c r="D3586" s="395"/>
    </row>
    <row r="3587" ht="12">
      <c r="D3587" s="395"/>
    </row>
    <row r="3588" ht="12">
      <c r="D3588" s="395"/>
    </row>
    <row r="3589" ht="12">
      <c r="D3589" s="395"/>
    </row>
    <row r="3590" ht="12">
      <c r="D3590" s="395"/>
    </row>
    <row r="3591" ht="12">
      <c r="D3591" s="395"/>
    </row>
    <row r="3592" ht="12">
      <c r="D3592" s="395"/>
    </row>
    <row r="3593" ht="12">
      <c r="D3593" s="395"/>
    </row>
    <row r="3594" ht="12">
      <c r="D3594" s="395"/>
    </row>
    <row r="3595" ht="12">
      <c r="D3595" s="395"/>
    </row>
    <row r="3596" ht="12">
      <c r="D3596" s="395"/>
    </row>
    <row r="3597" ht="12">
      <c r="D3597" s="395"/>
    </row>
    <row r="3598" ht="12">
      <c r="D3598" s="395"/>
    </row>
    <row r="3599" ht="12">
      <c r="D3599" s="395"/>
    </row>
    <row r="3600" ht="12">
      <c r="D3600" s="395"/>
    </row>
    <row r="3601" ht="12">
      <c r="D3601" s="395"/>
    </row>
    <row r="3602" ht="12">
      <c r="D3602" s="395"/>
    </row>
    <row r="3603" ht="12">
      <c r="D3603" s="395"/>
    </row>
    <row r="3604" ht="12">
      <c r="D3604" s="395"/>
    </row>
    <row r="3605" ht="12">
      <c r="D3605" s="395"/>
    </row>
    <row r="3606" ht="12">
      <c r="D3606" s="395"/>
    </row>
    <row r="3607" ht="12">
      <c r="D3607" s="395"/>
    </row>
    <row r="3608" ht="12">
      <c r="D3608" s="395"/>
    </row>
    <row r="3609" ht="12">
      <c r="D3609" s="395"/>
    </row>
    <row r="3610" ht="12">
      <c r="D3610" s="395"/>
    </row>
    <row r="3611" ht="12">
      <c r="D3611" s="395"/>
    </row>
    <row r="3612" ht="12">
      <c r="D3612" s="395"/>
    </row>
    <row r="3613" ht="12">
      <c r="D3613" s="395"/>
    </row>
    <row r="3614" ht="12">
      <c r="D3614" s="395"/>
    </row>
    <row r="3615" ht="12">
      <c r="D3615" s="395"/>
    </row>
    <row r="3616" ht="12">
      <c r="D3616" s="395"/>
    </row>
    <row r="3617" ht="12">
      <c r="D3617" s="395"/>
    </row>
    <row r="3618" ht="12">
      <c r="D3618" s="395"/>
    </row>
    <row r="3619" ht="12">
      <c r="D3619" s="395"/>
    </row>
    <row r="3620" ht="12">
      <c r="D3620" s="395"/>
    </row>
    <row r="3621" ht="12">
      <c r="D3621" s="395"/>
    </row>
    <row r="3622" ht="12">
      <c r="D3622" s="395"/>
    </row>
    <row r="3623" ht="12">
      <c r="D3623" s="395"/>
    </row>
    <row r="3624" ht="12">
      <c r="D3624" s="395"/>
    </row>
    <row r="3625" ht="12">
      <c r="D3625" s="395"/>
    </row>
    <row r="3626" ht="12">
      <c r="D3626" s="395"/>
    </row>
    <row r="3627" ht="12">
      <c r="D3627" s="395"/>
    </row>
    <row r="3628" ht="12">
      <c r="D3628" s="395"/>
    </row>
    <row r="3629" ht="12">
      <c r="D3629" s="395"/>
    </row>
    <row r="3630" ht="12">
      <c r="D3630" s="395"/>
    </row>
    <row r="3631" ht="12">
      <c r="D3631" s="395"/>
    </row>
    <row r="3632" ht="12">
      <c r="D3632" s="395"/>
    </row>
    <row r="3633" ht="12">
      <c r="D3633" s="395"/>
    </row>
    <row r="3634" ht="12">
      <c r="D3634" s="395"/>
    </row>
    <row r="3635" ht="12">
      <c r="D3635" s="395"/>
    </row>
    <row r="3636" ht="12">
      <c r="D3636" s="395"/>
    </row>
    <row r="3637" ht="12">
      <c r="D3637" s="395"/>
    </row>
    <row r="3638" ht="12">
      <c r="D3638" s="395"/>
    </row>
    <row r="3639" ht="12">
      <c r="D3639" s="395"/>
    </row>
    <row r="3640" ht="12">
      <c r="D3640" s="395"/>
    </row>
    <row r="3641" ht="12">
      <c r="D3641" s="395"/>
    </row>
    <row r="3642" ht="12">
      <c r="D3642" s="395"/>
    </row>
    <row r="3643" ht="12">
      <c r="D3643" s="395"/>
    </row>
    <row r="3644" ht="12">
      <c r="D3644" s="395"/>
    </row>
    <row r="3645" ht="12">
      <c r="D3645" s="395"/>
    </row>
    <row r="3646" ht="12">
      <c r="D3646" s="395"/>
    </row>
    <row r="3647" ht="12">
      <c r="D3647" s="395"/>
    </row>
    <row r="3648" ht="12">
      <c r="D3648" s="395"/>
    </row>
    <row r="3649" ht="12">
      <c r="D3649" s="395"/>
    </row>
    <row r="3650" ht="12">
      <c r="D3650" s="395"/>
    </row>
    <row r="3651" ht="12">
      <c r="D3651" s="395"/>
    </row>
    <row r="3652" ht="12">
      <c r="D3652" s="395"/>
    </row>
    <row r="3653" ht="12">
      <c r="D3653" s="395"/>
    </row>
    <row r="3654" ht="12">
      <c r="D3654" s="395"/>
    </row>
    <row r="3655" ht="12">
      <c r="D3655" s="395"/>
    </row>
    <row r="3656" ht="12">
      <c r="D3656" s="395"/>
    </row>
    <row r="3657" ht="12">
      <c r="D3657" s="395"/>
    </row>
    <row r="3658" ht="12">
      <c r="D3658" s="395"/>
    </row>
    <row r="3659" ht="12">
      <c r="D3659" s="395"/>
    </row>
    <row r="3660" ht="12">
      <c r="D3660" s="395"/>
    </row>
    <row r="3661" ht="12">
      <c r="D3661" s="395"/>
    </row>
    <row r="3662" ht="12">
      <c r="D3662" s="395"/>
    </row>
    <row r="3663" ht="12">
      <c r="D3663" s="395"/>
    </row>
    <row r="3664" ht="12">
      <c r="D3664" s="395"/>
    </row>
    <row r="3665" ht="12">
      <c r="D3665" s="395"/>
    </row>
    <row r="3666" ht="12">
      <c r="D3666" s="395"/>
    </row>
    <row r="3667" ht="12">
      <c r="D3667" s="395"/>
    </row>
    <row r="3668" ht="12">
      <c r="D3668" s="395"/>
    </row>
    <row r="3669" ht="12">
      <c r="D3669" s="395"/>
    </row>
    <row r="3670" ht="12">
      <c r="D3670" s="395"/>
    </row>
    <row r="3671" ht="12">
      <c r="D3671" s="395"/>
    </row>
    <row r="3672" ht="12">
      <c r="D3672" s="395"/>
    </row>
    <row r="3673" ht="12">
      <c r="D3673" s="395"/>
    </row>
    <row r="3674" ht="12">
      <c r="D3674" s="395"/>
    </row>
    <row r="3675" ht="12">
      <c r="D3675" s="395"/>
    </row>
    <row r="3676" ht="12">
      <c r="D3676" s="395"/>
    </row>
    <row r="3677" ht="12">
      <c r="D3677" s="395"/>
    </row>
    <row r="3678" ht="12">
      <c r="D3678" s="395"/>
    </row>
    <row r="3679" ht="12">
      <c r="D3679" s="395"/>
    </row>
    <row r="3680" ht="12">
      <c r="D3680" s="395"/>
    </row>
    <row r="3681" ht="12">
      <c r="D3681" s="395"/>
    </row>
    <row r="3682" ht="12">
      <c r="D3682" s="395"/>
    </row>
    <row r="3683" ht="12">
      <c r="D3683" s="395"/>
    </row>
    <row r="3684" ht="12">
      <c r="D3684" s="395"/>
    </row>
    <row r="3685" ht="12">
      <c r="D3685" s="395"/>
    </row>
    <row r="3686" ht="12">
      <c r="D3686" s="395"/>
    </row>
    <row r="3687" ht="12">
      <c r="D3687" s="395"/>
    </row>
    <row r="3688" ht="12">
      <c r="D3688" s="395"/>
    </row>
    <row r="3689" ht="12">
      <c r="D3689" s="395"/>
    </row>
    <row r="3690" ht="12">
      <c r="D3690" s="395"/>
    </row>
    <row r="3691" ht="12">
      <c r="D3691" s="395"/>
    </row>
    <row r="3692" ht="12">
      <c r="D3692" s="395"/>
    </row>
    <row r="3693" ht="12">
      <c r="D3693" s="395"/>
    </row>
    <row r="3694" ht="12">
      <c r="D3694" s="395"/>
    </row>
    <row r="3695" ht="12">
      <c r="D3695" s="395"/>
    </row>
    <row r="3696" ht="12">
      <c r="D3696" s="395"/>
    </row>
    <row r="3697" ht="12">
      <c r="D3697" s="395"/>
    </row>
    <row r="3698" ht="12">
      <c r="D3698" s="395"/>
    </row>
    <row r="3699" ht="12">
      <c r="D3699" s="395"/>
    </row>
    <row r="3700" ht="12">
      <c r="D3700" s="395"/>
    </row>
    <row r="3701" ht="12">
      <c r="D3701" s="395"/>
    </row>
    <row r="3702" ht="12">
      <c r="D3702" s="395"/>
    </row>
    <row r="3703" ht="12">
      <c r="D3703" s="395"/>
    </row>
    <row r="3704" ht="12">
      <c r="D3704" s="395"/>
    </row>
    <row r="3705" ht="12">
      <c r="D3705" s="395"/>
    </row>
    <row r="3706" ht="12">
      <c r="D3706" s="395"/>
    </row>
    <row r="3707" ht="12">
      <c r="D3707" s="395"/>
    </row>
    <row r="3708" ht="12">
      <c r="D3708" s="395"/>
    </row>
    <row r="3709" ht="12">
      <c r="D3709" s="395"/>
    </row>
    <row r="3710" ht="12">
      <c r="D3710" s="395"/>
    </row>
    <row r="3711" ht="12">
      <c r="D3711" s="395"/>
    </row>
    <row r="3712" ht="12">
      <c r="D3712" s="395"/>
    </row>
    <row r="3713" ht="12">
      <c r="D3713" s="395"/>
    </row>
    <row r="3714" ht="12">
      <c r="D3714" s="395"/>
    </row>
    <row r="3715" ht="12">
      <c r="D3715" s="395"/>
    </row>
    <row r="3716" ht="12">
      <c r="D3716" s="395"/>
    </row>
    <row r="3717" ht="12">
      <c r="D3717" s="395"/>
    </row>
    <row r="3718" ht="12">
      <c r="D3718" s="395"/>
    </row>
    <row r="3719" ht="12">
      <c r="D3719" s="395"/>
    </row>
    <row r="3720" ht="12">
      <c r="D3720" s="395"/>
    </row>
    <row r="3721" ht="12">
      <c r="D3721" s="395"/>
    </row>
    <row r="3722" ht="12">
      <c r="D3722" s="395"/>
    </row>
    <row r="3723" ht="12">
      <c r="D3723" s="395"/>
    </row>
    <row r="3724" ht="12">
      <c r="D3724" s="395"/>
    </row>
    <row r="3725" ht="12">
      <c r="D3725" s="395"/>
    </row>
    <row r="3726" ht="12">
      <c r="D3726" s="395"/>
    </row>
    <row r="3727" ht="12">
      <c r="D3727" s="395"/>
    </row>
    <row r="3728" ht="12">
      <c r="D3728" s="395"/>
    </row>
    <row r="3729" ht="12">
      <c r="D3729" s="395"/>
    </row>
    <row r="3730" ht="12">
      <c r="D3730" s="395"/>
    </row>
    <row r="3731" ht="12">
      <c r="D3731" s="395"/>
    </row>
    <row r="3732" ht="12">
      <c r="D3732" s="395"/>
    </row>
    <row r="3733" ht="12">
      <c r="D3733" s="395"/>
    </row>
    <row r="3734" ht="12">
      <c r="D3734" s="395"/>
    </row>
    <row r="3735" ht="12">
      <c r="D3735" s="395"/>
    </row>
    <row r="3736" ht="12">
      <c r="D3736" s="395"/>
    </row>
    <row r="3737" ht="12">
      <c r="D3737" s="395"/>
    </row>
    <row r="3738" ht="12">
      <c r="D3738" s="395"/>
    </row>
    <row r="3739" ht="12">
      <c r="D3739" s="395"/>
    </row>
    <row r="3740" ht="12">
      <c r="D3740" s="395"/>
    </row>
    <row r="3741" ht="12">
      <c r="D3741" s="395"/>
    </row>
    <row r="3742" ht="12">
      <c r="D3742" s="395"/>
    </row>
    <row r="3743" ht="12">
      <c r="D3743" s="395"/>
    </row>
    <row r="3744" ht="12">
      <c r="D3744" s="395"/>
    </row>
    <row r="3745" ht="12">
      <c r="D3745" s="395"/>
    </row>
    <row r="3746" ht="12">
      <c r="D3746" s="395"/>
    </row>
    <row r="3747" ht="12">
      <c r="D3747" s="395"/>
    </row>
    <row r="3748" ht="12">
      <c r="D3748" s="395"/>
    </row>
    <row r="3749" ht="12">
      <c r="D3749" s="395"/>
    </row>
    <row r="3750" ht="12">
      <c r="D3750" s="395"/>
    </row>
    <row r="3751" ht="12">
      <c r="D3751" s="395"/>
    </row>
    <row r="3752" ht="12">
      <c r="D3752" s="395"/>
    </row>
    <row r="3753" ht="12">
      <c r="D3753" s="395"/>
    </row>
    <row r="3754" ht="12">
      <c r="D3754" s="395"/>
    </row>
    <row r="3755" ht="12">
      <c r="D3755" s="395"/>
    </row>
    <row r="3756" ht="12">
      <c r="D3756" s="395"/>
    </row>
    <row r="3757" ht="12">
      <c r="D3757" s="395"/>
    </row>
    <row r="3758" ht="12">
      <c r="D3758" s="395"/>
    </row>
    <row r="3759" ht="12">
      <c r="D3759" s="395"/>
    </row>
    <row r="3760" ht="12">
      <c r="D3760" s="395"/>
    </row>
    <row r="3761" ht="12">
      <c r="D3761" s="395"/>
    </row>
    <row r="3762" ht="12">
      <c r="D3762" s="395"/>
    </row>
    <row r="3763" ht="12">
      <c r="D3763" s="395"/>
    </row>
    <row r="3764" ht="12">
      <c r="D3764" s="395"/>
    </row>
    <row r="3765" ht="12">
      <c r="D3765" s="395"/>
    </row>
    <row r="3766" ht="12">
      <c r="D3766" s="395"/>
    </row>
    <row r="3767" ht="12">
      <c r="D3767" s="395"/>
    </row>
    <row r="3768" ht="12">
      <c r="D3768" s="395"/>
    </row>
    <row r="3769" ht="12">
      <c r="D3769" s="395"/>
    </row>
    <row r="3770" ht="12">
      <c r="D3770" s="395"/>
    </row>
    <row r="3771" ht="12">
      <c r="D3771" s="395"/>
    </row>
    <row r="3772" ht="12">
      <c r="D3772" s="395"/>
    </row>
    <row r="3773" ht="12">
      <c r="D3773" s="395"/>
    </row>
    <row r="3774" ht="12">
      <c r="D3774" s="395"/>
    </row>
    <row r="3775" ht="12">
      <c r="D3775" s="395"/>
    </row>
    <row r="3776" ht="12">
      <c r="D3776" s="395"/>
    </row>
    <row r="3777" ht="12">
      <c r="D3777" s="395"/>
    </row>
    <row r="3778" ht="12">
      <c r="D3778" s="395"/>
    </row>
    <row r="3779" ht="12">
      <c r="D3779" s="395"/>
    </row>
    <row r="3780" ht="12">
      <c r="D3780" s="395"/>
    </row>
    <row r="3781" ht="12">
      <c r="D3781" s="395"/>
    </row>
    <row r="3782" ht="12">
      <c r="D3782" s="395"/>
    </row>
    <row r="3783" ht="12">
      <c r="D3783" s="395"/>
    </row>
    <row r="3784" ht="12">
      <c r="D3784" s="395"/>
    </row>
    <row r="3785" ht="12">
      <c r="D3785" s="395"/>
    </row>
    <row r="3786" ht="12">
      <c r="D3786" s="395"/>
    </row>
    <row r="3787" ht="12">
      <c r="D3787" s="395"/>
    </row>
    <row r="3788" ht="12">
      <c r="D3788" s="395"/>
    </row>
    <row r="3789" ht="12">
      <c r="D3789" s="395"/>
    </row>
    <row r="3790" ht="12">
      <c r="D3790" s="395"/>
    </row>
    <row r="3791" ht="12">
      <c r="D3791" s="395"/>
    </row>
    <row r="3792" ht="12">
      <c r="D3792" s="395"/>
    </row>
    <row r="3793" ht="12">
      <c r="D3793" s="395"/>
    </row>
    <row r="3794" ht="12">
      <c r="D3794" s="395"/>
    </row>
    <row r="3795" ht="12">
      <c r="D3795" s="395"/>
    </row>
    <row r="3796" ht="12">
      <c r="D3796" s="395"/>
    </row>
    <row r="3797" ht="12">
      <c r="D3797" s="395"/>
    </row>
    <row r="3798" ht="12">
      <c r="D3798" s="395"/>
    </row>
    <row r="3799" ht="12">
      <c r="D3799" s="395"/>
    </row>
    <row r="3800" ht="12">
      <c r="D3800" s="395"/>
    </row>
    <row r="3801" ht="12">
      <c r="D3801" s="395"/>
    </row>
    <row r="3802" ht="12">
      <c r="D3802" s="395"/>
    </row>
    <row r="3803" ht="12">
      <c r="D3803" s="395"/>
    </row>
    <row r="3804" ht="12">
      <c r="D3804" s="395"/>
    </row>
    <row r="3805" ht="12">
      <c r="D3805" s="395"/>
    </row>
    <row r="3806" ht="12">
      <c r="D3806" s="395"/>
    </row>
    <row r="3807" ht="12">
      <c r="D3807" s="395"/>
    </row>
    <row r="3808" ht="12">
      <c r="D3808" s="395"/>
    </row>
    <row r="3809" ht="12">
      <c r="D3809" s="395"/>
    </row>
    <row r="3810" ht="12">
      <c r="D3810" s="395"/>
    </row>
    <row r="3811" ht="12">
      <c r="D3811" s="395"/>
    </row>
    <row r="3812" ht="12">
      <c r="D3812" s="395"/>
    </row>
    <row r="3813" ht="12">
      <c r="D3813" s="395"/>
    </row>
    <row r="3814" ht="12">
      <c r="D3814" s="395"/>
    </row>
    <row r="3815" ht="12">
      <c r="D3815" s="395"/>
    </row>
    <row r="3816" ht="12">
      <c r="D3816" s="395"/>
    </row>
    <row r="3817" ht="12">
      <c r="D3817" s="395"/>
    </row>
    <row r="3818" ht="12">
      <c r="D3818" s="395"/>
    </row>
    <row r="3819" ht="12">
      <c r="D3819" s="395"/>
    </row>
    <row r="3820" ht="12">
      <c r="D3820" s="395"/>
    </row>
    <row r="3821" ht="12">
      <c r="D3821" s="395"/>
    </row>
    <row r="3822" ht="12">
      <c r="D3822" s="395"/>
    </row>
    <row r="3823" ht="12">
      <c r="D3823" s="395"/>
    </row>
    <row r="3824" ht="12">
      <c r="D3824" s="395"/>
    </row>
    <row r="3825" ht="12">
      <c r="D3825" s="395"/>
    </row>
    <row r="3826" ht="12">
      <c r="D3826" s="395"/>
    </row>
    <row r="3827" ht="12">
      <c r="D3827" s="395"/>
    </row>
    <row r="3828" ht="12">
      <c r="D3828" s="395"/>
    </row>
    <row r="3829" ht="12">
      <c r="D3829" s="395"/>
    </row>
    <row r="3830" ht="12">
      <c r="D3830" s="395"/>
    </row>
    <row r="3831" ht="12">
      <c r="D3831" s="395"/>
    </row>
    <row r="3832" ht="12">
      <c r="D3832" s="395"/>
    </row>
    <row r="3833" ht="12">
      <c r="D3833" s="395"/>
    </row>
    <row r="3834" ht="12">
      <c r="D3834" s="395"/>
    </row>
    <row r="3835" ht="12">
      <c r="D3835" s="395"/>
    </row>
    <row r="3836" ht="12">
      <c r="D3836" s="395"/>
    </row>
    <row r="3837" ht="12">
      <c r="D3837" s="395"/>
    </row>
    <row r="3838" ht="12">
      <c r="D3838" s="395"/>
    </row>
    <row r="3839" ht="12">
      <c r="D3839" s="395"/>
    </row>
    <row r="3840" ht="12">
      <c r="D3840" s="395"/>
    </row>
    <row r="3841" ht="12">
      <c r="D3841" s="395"/>
    </row>
    <row r="3842" ht="12">
      <c r="D3842" s="395"/>
    </row>
    <row r="3843" ht="12">
      <c r="D3843" s="395"/>
    </row>
    <row r="3844" ht="12">
      <c r="D3844" s="395"/>
    </row>
    <row r="3845" ht="12">
      <c r="D3845" s="395"/>
    </row>
    <row r="3846" ht="12">
      <c r="D3846" s="395"/>
    </row>
    <row r="3847" ht="12">
      <c r="D3847" s="395"/>
    </row>
    <row r="3848" ht="12">
      <c r="D3848" s="395"/>
    </row>
    <row r="3849" ht="12">
      <c r="D3849" s="395"/>
    </row>
    <row r="3850" ht="12">
      <c r="D3850" s="395"/>
    </row>
    <row r="3851" ht="12">
      <c r="D3851" s="395"/>
    </row>
    <row r="3852" ht="12">
      <c r="D3852" s="395"/>
    </row>
    <row r="3853" ht="12">
      <c r="D3853" s="395"/>
    </row>
    <row r="3854" ht="12">
      <c r="D3854" s="395"/>
    </row>
    <row r="3855" ht="12">
      <c r="D3855" s="395"/>
    </row>
    <row r="3856" ht="12">
      <c r="D3856" s="395"/>
    </row>
    <row r="3857" ht="12">
      <c r="D3857" s="395"/>
    </row>
    <row r="3858" ht="12">
      <c r="D3858" s="395"/>
    </row>
    <row r="3859" ht="12">
      <c r="D3859" s="395"/>
    </row>
    <row r="3860" ht="12">
      <c r="D3860" s="395"/>
    </row>
    <row r="3861" ht="12">
      <c r="D3861" s="395"/>
    </row>
    <row r="3862" ht="12">
      <c r="D3862" s="395"/>
    </row>
    <row r="3863" ht="12">
      <c r="D3863" s="395"/>
    </row>
    <row r="3864" ht="12">
      <c r="D3864" s="395"/>
    </row>
    <row r="3865" ht="12">
      <c r="D3865" s="395"/>
    </row>
    <row r="3866" ht="12">
      <c r="D3866" s="395"/>
    </row>
    <row r="3867" ht="12">
      <c r="D3867" s="395"/>
    </row>
    <row r="3868" ht="12">
      <c r="D3868" s="395"/>
    </row>
    <row r="3869" ht="12">
      <c r="D3869" s="395"/>
    </row>
    <row r="3870" ht="12">
      <c r="D3870" s="395"/>
    </row>
    <row r="3871" ht="12">
      <c r="D3871" s="395"/>
    </row>
    <row r="3872" ht="12">
      <c r="D3872" s="395"/>
    </row>
    <row r="3873" ht="12">
      <c r="D3873" s="395"/>
    </row>
    <row r="3874" ht="12">
      <c r="D3874" s="395"/>
    </row>
    <row r="3875" ht="12">
      <c r="D3875" s="395"/>
    </row>
    <row r="3876" ht="12">
      <c r="D3876" s="395"/>
    </row>
    <row r="3877" ht="12">
      <c r="D3877" s="395"/>
    </row>
    <row r="3878" ht="12">
      <c r="D3878" s="395"/>
    </row>
    <row r="3879" ht="12">
      <c r="D3879" s="395"/>
    </row>
    <row r="3880" ht="12">
      <c r="D3880" s="395"/>
    </row>
    <row r="3881" ht="12">
      <c r="D3881" s="395"/>
    </row>
    <row r="3882" ht="12">
      <c r="D3882" s="395"/>
    </row>
    <row r="3883" ht="12">
      <c r="D3883" s="395"/>
    </row>
    <row r="3884" ht="12">
      <c r="D3884" s="395"/>
    </row>
    <row r="3885" ht="12">
      <c r="D3885" s="395"/>
    </row>
    <row r="3886" ht="12">
      <c r="D3886" s="395"/>
    </row>
    <row r="3887" ht="12">
      <c r="D3887" s="395"/>
    </row>
    <row r="3888" ht="12">
      <c r="D3888" s="395"/>
    </row>
    <row r="3889" ht="12">
      <c r="D3889" s="395"/>
    </row>
    <row r="3890" ht="12">
      <c r="D3890" s="395"/>
    </row>
    <row r="3891" ht="12">
      <c r="D3891" s="395"/>
    </row>
    <row r="3892" ht="12">
      <c r="D3892" s="395"/>
    </row>
    <row r="3893" ht="12">
      <c r="D3893" s="395"/>
    </row>
    <row r="3894" ht="12">
      <c r="D3894" s="395"/>
    </row>
    <row r="3895" ht="12">
      <c r="D3895" s="395"/>
    </row>
    <row r="3896" ht="12">
      <c r="D3896" s="395"/>
    </row>
    <row r="3897" ht="12">
      <c r="D3897" s="395"/>
    </row>
    <row r="3898" ht="12">
      <c r="D3898" s="395"/>
    </row>
    <row r="3899" ht="12">
      <c r="D3899" s="395"/>
    </row>
    <row r="3900" ht="12">
      <c r="D3900" s="395"/>
    </row>
    <row r="3901" ht="12">
      <c r="D3901" s="395"/>
    </row>
    <row r="3902" ht="12">
      <c r="D3902" s="395"/>
    </row>
    <row r="3903" ht="12">
      <c r="D3903" s="395"/>
    </row>
    <row r="3904" ht="12">
      <c r="D3904" s="395"/>
    </row>
    <row r="3905" ht="12">
      <c r="D3905" s="395"/>
    </row>
    <row r="3906" ht="12">
      <c r="D3906" s="395"/>
    </row>
    <row r="3907" ht="12">
      <c r="D3907" s="395"/>
    </row>
    <row r="3908" ht="12">
      <c r="D3908" s="395"/>
    </row>
    <row r="3909" ht="12">
      <c r="D3909" s="395"/>
    </row>
    <row r="3910" ht="12">
      <c r="D3910" s="395"/>
    </row>
    <row r="3911" ht="12">
      <c r="D3911" s="395"/>
    </row>
    <row r="3912" ht="12">
      <c r="D3912" s="395"/>
    </row>
    <row r="3913" ht="12">
      <c r="D3913" s="395"/>
    </row>
    <row r="3914" ht="12">
      <c r="D3914" s="395"/>
    </row>
    <row r="3915" ht="12">
      <c r="D3915" s="395"/>
    </row>
    <row r="3916" ht="12">
      <c r="D3916" s="395"/>
    </row>
    <row r="3917" ht="12">
      <c r="D3917" s="395"/>
    </row>
    <row r="3918" ht="12">
      <c r="D3918" s="395"/>
    </row>
    <row r="3919" ht="12">
      <c r="D3919" s="395"/>
    </row>
    <row r="3920" ht="12">
      <c r="D3920" s="395"/>
    </row>
    <row r="3921" ht="12">
      <c r="D3921" s="395"/>
    </row>
    <row r="3922" ht="12">
      <c r="D3922" s="395"/>
    </row>
    <row r="3923" ht="12">
      <c r="D3923" s="395"/>
    </row>
    <row r="3924" ht="12">
      <c r="D3924" s="395"/>
    </row>
    <row r="3925" ht="12">
      <c r="D3925" s="395"/>
    </row>
    <row r="3926" ht="12">
      <c r="D3926" s="395"/>
    </row>
    <row r="3927" ht="12">
      <c r="D3927" s="395"/>
    </row>
    <row r="3928" ht="12">
      <c r="D3928" s="395"/>
    </row>
    <row r="3929" ht="12">
      <c r="D3929" s="395"/>
    </row>
    <row r="3930" ht="12">
      <c r="D3930" s="395"/>
    </row>
    <row r="3931" ht="12">
      <c r="D3931" s="395"/>
    </row>
    <row r="3932" ht="12">
      <c r="D3932" s="395"/>
    </row>
    <row r="3933" ht="12">
      <c r="D3933" s="395"/>
    </row>
    <row r="3934" ht="12">
      <c r="D3934" s="395"/>
    </row>
    <row r="3935" ht="12">
      <c r="D3935" s="395"/>
    </row>
    <row r="3936" ht="12">
      <c r="D3936" s="395"/>
    </row>
    <row r="3937" ht="12">
      <c r="D3937" s="395"/>
    </row>
    <row r="3938" ht="12">
      <c r="D3938" s="395"/>
    </row>
    <row r="3939" ht="12">
      <c r="D3939" s="395"/>
    </row>
    <row r="3940" ht="12">
      <c r="D3940" s="395"/>
    </row>
    <row r="3941" ht="12">
      <c r="D3941" s="395"/>
    </row>
    <row r="3942" ht="12">
      <c r="D3942" s="395"/>
    </row>
    <row r="3943" ht="12">
      <c r="D3943" s="395"/>
    </row>
    <row r="3944" ht="12">
      <c r="D3944" s="395"/>
    </row>
    <row r="3945" ht="12">
      <c r="D3945" s="395"/>
    </row>
    <row r="3946" ht="12">
      <c r="D3946" s="395"/>
    </row>
    <row r="3947" ht="12">
      <c r="D3947" s="395"/>
    </row>
    <row r="3948" ht="12">
      <c r="D3948" s="395"/>
    </row>
    <row r="3949" ht="12">
      <c r="D3949" s="395"/>
    </row>
    <row r="3950" ht="12">
      <c r="D3950" s="395"/>
    </row>
    <row r="3951" ht="12">
      <c r="D3951" s="395"/>
    </row>
    <row r="3952" ht="12">
      <c r="D3952" s="395"/>
    </row>
    <row r="3953" ht="12">
      <c r="D3953" s="395"/>
    </row>
    <row r="3954" ht="12">
      <c r="D3954" s="395"/>
    </row>
    <row r="3955" ht="12">
      <c r="D3955" s="395"/>
    </row>
    <row r="3956" ht="12">
      <c r="D3956" s="395"/>
    </row>
    <row r="3957" ht="12">
      <c r="D3957" s="395"/>
    </row>
    <row r="3958" ht="12">
      <c r="D3958" s="395"/>
    </row>
    <row r="3959" ht="12">
      <c r="D3959" s="395"/>
    </row>
    <row r="3960" ht="12">
      <c r="D3960" s="395"/>
    </row>
    <row r="3961" ht="12">
      <c r="D3961" s="395"/>
    </row>
    <row r="3962" ht="12">
      <c r="D3962" s="395"/>
    </row>
    <row r="3963" ht="12">
      <c r="D3963" s="395"/>
    </row>
    <row r="3964" ht="12">
      <c r="D3964" s="395"/>
    </row>
    <row r="3965" ht="12">
      <c r="D3965" s="395"/>
    </row>
    <row r="3966" ht="12">
      <c r="D3966" s="395"/>
    </row>
    <row r="3967" ht="12">
      <c r="D3967" s="395"/>
    </row>
    <row r="3968" ht="12">
      <c r="D3968" s="395"/>
    </row>
    <row r="3969" ht="12">
      <c r="D3969" s="395"/>
    </row>
    <row r="3970" ht="12">
      <c r="D3970" s="395"/>
    </row>
    <row r="3971" ht="12">
      <c r="D3971" s="395"/>
    </row>
    <row r="3972" ht="12">
      <c r="D3972" s="395"/>
    </row>
    <row r="3973" ht="12">
      <c r="D3973" s="395"/>
    </row>
    <row r="3974" ht="12">
      <c r="D3974" s="395"/>
    </row>
    <row r="3975" ht="12">
      <c r="D3975" s="395"/>
    </row>
    <row r="3976" ht="12">
      <c r="D3976" s="395"/>
    </row>
    <row r="3977" ht="12">
      <c r="D3977" s="395"/>
    </row>
    <row r="3978" ht="12">
      <c r="D3978" s="395"/>
    </row>
    <row r="3979" ht="12">
      <c r="D3979" s="395"/>
    </row>
    <row r="3980" ht="12">
      <c r="D3980" s="395"/>
    </row>
    <row r="3981" ht="12">
      <c r="D3981" s="395"/>
    </row>
    <row r="3982" ht="12">
      <c r="D3982" s="395"/>
    </row>
    <row r="3983" ht="12">
      <c r="D3983" s="395"/>
    </row>
    <row r="3984" ht="12">
      <c r="D3984" s="395"/>
    </row>
    <row r="3985" ht="12">
      <c r="D3985" s="395"/>
    </row>
    <row r="3986" ht="12">
      <c r="D3986" s="395"/>
    </row>
    <row r="3987" ht="12">
      <c r="D3987" s="395"/>
    </row>
    <row r="3988" ht="12">
      <c r="D3988" s="395"/>
    </row>
    <row r="3989" ht="12">
      <c r="D3989" s="395"/>
    </row>
    <row r="3990" ht="12">
      <c r="D3990" s="395"/>
    </row>
    <row r="3991" ht="12">
      <c r="D3991" s="395"/>
    </row>
    <row r="3992" ht="12">
      <c r="D3992" s="395"/>
    </row>
    <row r="3993" ht="12">
      <c r="D3993" s="395"/>
    </row>
    <row r="3994" ht="12">
      <c r="D3994" s="395"/>
    </row>
    <row r="3995" ht="12">
      <c r="D3995" s="395"/>
    </row>
    <row r="3996" ht="12">
      <c r="D3996" s="395"/>
    </row>
    <row r="3997" ht="12">
      <c r="D3997" s="395"/>
    </row>
    <row r="3998" ht="12">
      <c r="D3998" s="395"/>
    </row>
    <row r="3999" ht="12">
      <c r="D3999" s="395"/>
    </row>
    <row r="4000" ht="12">
      <c r="D4000" s="395"/>
    </row>
    <row r="4001" ht="12">
      <c r="D4001" s="395"/>
    </row>
    <row r="4002" ht="12">
      <c r="D4002" s="395"/>
    </row>
    <row r="4003" ht="12">
      <c r="D4003" s="395"/>
    </row>
    <row r="4004" ht="12">
      <c r="D4004" s="395"/>
    </row>
    <row r="4005" ht="12">
      <c r="D4005" s="395"/>
    </row>
    <row r="4006" ht="12">
      <c r="D4006" s="395"/>
    </row>
    <row r="4007" ht="12">
      <c r="D4007" s="395"/>
    </row>
    <row r="4008" ht="12">
      <c r="D4008" s="395"/>
    </row>
    <row r="4009" ht="12">
      <c r="D4009" s="395"/>
    </row>
    <row r="4010" ht="12">
      <c r="D4010" s="395"/>
    </row>
    <row r="4011" ht="12">
      <c r="D4011" s="395"/>
    </row>
    <row r="4012" ht="12">
      <c r="D4012" s="395"/>
    </row>
    <row r="4013" ht="12">
      <c r="D4013" s="395"/>
    </row>
    <row r="4014" ht="12">
      <c r="D4014" s="395"/>
    </row>
    <row r="4015" ht="12">
      <c r="D4015" s="395"/>
    </row>
    <row r="4016" ht="12">
      <c r="D4016" s="395"/>
    </row>
    <row r="4017" ht="12">
      <c r="D4017" s="395"/>
    </row>
    <row r="4018" ht="12">
      <c r="D4018" s="395"/>
    </row>
    <row r="4019" ht="12">
      <c r="D4019" s="395"/>
    </row>
    <row r="4020" ht="12">
      <c r="D4020" s="395"/>
    </row>
    <row r="4021" ht="12">
      <c r="D4021" s="395"/>
    </row>
    <row r="4022" ht="12">
      <c r="D4022" s="395"/>
    </row>
    <row r="4023" ht="12">
      <c r="D4023" s="395"/>
    </row>
    <row r="4024" ht="12">
      <c r="D4024" s="395"/>
    </row>
    <row r="4025" ht="12">
      <c r="D4025" s="395"/>
    </row>
    <row r="4026" ht="12">
      <c r="D4026" s="395"/>
    </row>
    <row r="4027" ht="12">
      <c r="D4027" s="395"/>
    </row>
    <row r="4028" ht="12">
      <c r="D4028" s="395"/>
    </row>
    <row r="4029" ht="12">
      <c r="D4029" s="395"/>
    </row>
    <row r="4030" ht="12">
      <c r="D4030" s="395"/>
    </row>
    <row r="4031" ht="12">
      <c r="D4031" s="395"/>
    </row>
    <row r="4032" ht="12">
      <c r="D4032" s="395"/>
    </row>
    <row r="4033" ht="12">
      <c r="D4033" s="395"/>
    </row>
    <row r="4034" ht="12">
      <c r="D4034" s="395"/>
    </row>
    <row r="4035" ht="12">
      <c r="D4035" s="395"/>
    </row>
    <row r="4036" ht="12">
      <c r="D4036" s="395"/>
    </row>
    <row r="4037" ht="12">
      <c r="D4037" s="395"/>
    </row>
    <row r="4038" ht="12">
      <c r="D4038" s="395"/>
    </row>
    <row r="4039" ht="12">
      <c r="D4039" s="395"/>
    </row>
    <row r="4040" ht="12">
      <c r="D4040" s="395"/>
    </row>
    <row r="4041" ht="12">
      <c r="D4041" s="395"/>
    </row>
    <row r="4042" ht="12">
      <c r="D4042" s="395"/>
    </row>
    <row r="4043" ht="12">
      <c r="D4043" s="395"/>
    </row>
    <row r="4044" ht="12">
      <c r="D4044" s="395"/>
    </row>
    <row r="4045" ht="12">
      <c r="D4045" s="395"/>
    </row>
    <row r="4046" ht="12">
      <c r="D4046" s="395"/>
    </row>
    <row r="4047" ht="12">
      <c r="D4047" s="395"/>
    </row>
    <row r="4048" ht="12">
      <c r="D4048" s="395"/>
    </row>
    <row r="4049" ht="12">
      <c r="D4049" s="395"/>
    </row>
    <row r="4050" ht="12">
      <c r="D4050" s="395"/>
    </row>
    <row r="4051" ht="12">
      <c r="D4051" s="395"/>
    </row>
    <row r="4052" ht="12">
      <c r="D4052" s="395"/>
    </row>
    <row r="4053" ht="12">
      <c r="D4053" s="395"/>
    </row>
    <row r="4054" ht="12">
      <c r="D4054" s="395"/>
    </row>
    <row r="4055" ht="12">
      <c r="D4055" s="395"/>
    </row>
    <row r="4056" ht="12">
      <c r="D4056" s="395"/>
    </row>
    <row r="4057" ht="12">
      <c r="D4057" s="395"/>
    </row>
    <row r="4058" ht="12">
      <c r="D4058" s="395"/>
    </row>
    <row r="4059" ht="12">
      <c r="D4059" s="395"/>
    </row>
    <row r="4060" ht="12">
      <c r="D4060" s="395"/>
    </row>
    <row r="4061" ht="12">
      <c r="D4061" s="395"/>
    </row>
    <row r="4062" ht="12">
      <c r="D4062" s="395"/>
    </row>
    <row r="4063" ht="12">
      <c r="D4063" s="395"/>
    </row>
    <row r="4064" ht="12">
      <c r="D4064" s="395"/>
    </row>
    <row r="4065" ht="12">
      <c r="D4065" s="395"/>
    </row>
    <row r="4066" ht="12">
      <c r="D4066" s="395"/>
    </row>
    <row r="4067" ht="12">
      <c r="D4067" s="395"/>
    </row>
    <row r="4068" ht="12">
      <c r="D4068" s="395"/>
    </row>
    <row r="4069" ht="12">
      <c r="D4069" s="395"/>
    </row>
    <row r="4070" ht="12">
      <c r="D4070" s="395"/>
    </row>
    <row r="4071" ht="12">
      <c r="D4071" s="395"/>
    </row>
    <row r="4072" ht="12">
      <c r="D4072" s="395"/>
    </row>
    <row r="4073" ht="12">
      <c r="D4073" s="395"/>
    </row>
    <row r="4074" ht="12">
      <c r="D4074" s="395"/>
    </row>
    <row r="4075" ht="12">
      <c r="D4075" s="395"/>
    </row>
    <row r="4076" ht="12">
      <c r="D4076" s="395"/>
    </row>
    <row r="4077" ht="12">
      <c r="D4077" s="395"/>
    </row>
    <row r="4078" ht="12">
      <c r="D4078" s="395"/>
    </row>
    <row r="4079" ht="12">
      <c r="D4079" s="395"/>
    </row>
    <row r="4080" ht="12">
      <c r="D4080" s="395"/>
    </row>
    <row r="4081" ht="12">
      <c r="D4081" s="395"/>
    </row>
    <row r="4082" ht="12">
      <c r="D4082" s="395"/>
    </row>
    <row r="4083" ht="12">
      <c r="D4083" s="395"/>
    </row>
    <row r="4084" ht="12">
      <c r="D4084" s="395"/>
    </row>
    <row r="4085" ht="12">
      <c r="D4085" s="395"/>
    </row>
    <row r="4086" ht="12">
      <c r="D4086" s="395"/>
    </row>
    <row r="4087" ht="12">
      <c r="D4087" s="395"/>
    </row>
    <row r="4088" ht="12">
      <c r="D4088" s="395"/>
    </row>
    <row r="4089" ht="12">
      <c r="D4089" s="395"/>
    </row>
    <row r="4090" ht="12">
      <c r="D4090" s="395"/>
    </row>
    <row r="4091" ht="12">
      <c r="D4091" s="395"/>
    </row>
    <row r="4092" ht="12">
      <c r="D4092" s="395"/>
    </row>
    <row r="4093" ht="12">
      <c r="D4093" s="395"/>
    </row>
    <row r="4094" ht="12">
      <c r="D4094" s="395"/>
    </row>
    <row r="4095" ht="12">
      <c r="D4095" s="395"/>
    </row>
    <row r="4096" ht="12">
      <c r="D4096" s="395"/>
    </row>
    <row r="4097" ht="12">
      <c r="D4097" s="395"/>
    </row>
    <row r="4098" ht="12">
      <c r="D4098" s="395"/>
    </row>
    <row r="4099" ht="12">
      <c r="D4099" s="395"/>
    </row>
    <row r="4100" ht="12">
      <c r="D4100" s="395"/>
    </row>
    <row r="4101" ht="12">
      <c r="D4101" s="395"/>
    </row>
    <row r="4102" ht="12">
      <c r="D4102" s="395"/>
    </row>
    <row r="4103" ht="12">
      <c r="D4103" s="395"/>
    </row>
    <row r="4104" ht="12">
      <c r="D4104" s="395"/>
    </row>
    <row r="4105" ht="12">
      <c r="D4105" s="395"/>
    </row>
    <row r="4106" ht="12">
      <c r="D4106" s="395"/>
    </row>
    <row r="4107" ht="12">
      <c r="D4107" s="395"/>
    </row>
    <row r="4108" ht="12">
      <c r="D4108" s="395"/>
    </row>
    <row r="4109" ht="12">
      <c r="D4109" s="395"/>
    </row>
    <row r="4110" ht="12">
      <c r="D4110" s="395"/>
    </row>
    <row r="4111" ht="12">
      <c r="D4111" s="395"/>
    </row>
    <row r="4112" ht="12">
      <c r="D4112" s="395"/>
    </row>
    <row r="4113" ht="12">
      <c r="D4113" s="395"/>
    </row>
    <row r="4114" ht="12">
      <c r="D4114" s="395"/>
    </row>
    <row r="4115" ht="12">
      <c r="D4115" s="395"/>
    </row>
    <row r="4116" ht="12">
      <c r="D4116" s="395"/>
    </row>
    <row r="4117" ht="12">
      <c r="D4117" s="395"/>
    </row>
    <row r="4118" ht="12">
      <c r="D4118" s="395"/>
    </row>
    <row r="4119" ht="12">
      <c r="D4119" s="395"/>
    </row>
    <row r="4120" ht="12">
      <c r="D4120" s="395"/>
    </row>
    <row r="4121" ht="12">
      <c r="D4121" s="395"/>
    </row>
    <row r="4122" ht="12">
      <c r="D4122" s="395"/>
    </row>
    <row r="4123" ht="12">
      <c r="D4123" s="395"/>
    </row>
    <row r="4124" ht="12">
      <c r="D4124" s="395"/>
    </row>
    <row r="4125" ht="12">
      <c r="D4125" s="395"/>
    </row>
    <row r="4126" ht="12">
      <c r="D4126" s="395"/>
    </row>
    <row r="4127" ht="12">
      <c r="D4127" s="395"/>
    </row>
    <row r="4128" ht="12">
      <c r="D4128" s="395"/>
    </row>
    <row r="4129" ht="12">
      <c r="D4129" s="395"/>
    </row>
    <row r="4130" ht="12">
      <c r="D4130" s="395"/>
    </row>
    <row r="4131" ht="12">
      <c r="D4131" s="395"/>
    </row>
    <row r="4132" ht="12">
      <c r="D4132" s="395"/>
    </row>
    <row r="4133" ht="12">
      <c r="D4133" s="395"/>
    </row>
    <row r="4134" ht="12">
      <c r="D4134" s="395"/>
    </row>
    <row r="4135" ht="12">
      <c r="D4135" s="395"/>
    </row>
    <row r="4136" ht="12">
      <c r="D4136" s="395"/>
    </row>
    <row r="4137" ht="12">
      <c r="D4137" s="395"/>
    </row>
    <row r="4138" ht="12">
      <c r="D4138" s="395"/>
    </row>
    <row r="4139" ht="12">
      <c r="D4139" s="395"/>
    </row>
    <row r="4140" ht="12">
      <c r="D4140" s="395"/>
    </row>
    <row r="4141" ht="12">
      <c r="D4141" s="395"/>
    </row>
    <row r="4142" ht="12">
      <c r="D4142" s="395"/>
    </row>
    <row r="4143" ht="12">
      <c r="D4143" s="395"/>
    </row>
    <row r="4144" ht="12">
      <c r="D4144" s="395"/>
    </row>
    <row r="4145" ht="12">
      <c r="D4145" s="395"/>
    </row>
    <row r="4146" ht="12">
      <c r="D4146" s="395"/>
    </row>
    <row r="4147" ht="12">
      <c r="D4147" s="395"/>
    </row>
    <row r="4148" ht="12">
      <c r="D4148" s="395"/>
    </row>
    <row r="4149" ht="12">
      <c r="D4149" s="395"/>
    </row>
    <row r="4150" ht="12">
      <c r="D4150" s="395"/>
    </row>
    <row r="4151" ht="12">
      <c r="D4151" s="395"/>
    </row>
    <row r="4152" ht="12">
      <c r="D4152" s="395"/>
    </row>
    <row r="4153" ht="12">
      <c r="D4153" s="395"/>
    </row>
    <row r="4154" ht="12">
      <c r="D4154" s="395"/>
    </row>
    <row r="4155" ht="12">
      <c r="D4155" s="395"/>
    </row>
    <row r="4156" ht="12">
      <c r="D4156" s="395"/>
    </row>
    <row r="4157" ht="12">
      <c r="D4157" s="395"/>
    </row>
    <row r="4158" ht="12">
      <c r="D4158" s="395"/>
    </row>
    <row r="4159" ht="12">
      <c r="D4159" s="395"/>
    </row>
    <row r="4160" ht="12">
      <c r="D4160" s="395"/>
    </row>
    <row r="4161" ht="12">
      <c r="D4161" s="395"/>
    </row>
    <row r="4162" ht="12">
      <c r="D4162" s="395"/>
    </row>
    <row r="4163" ht="12">
      <c r="D4163" s="395"/>
    </row>
    <row r="4164" ht="12">
      <c r="D4164" s="395"/>
    </row>
    <row r="4165" ht="12">
      <c r="D4165" s="395"/>
    </row>
    <row r="4166" ht="12">
      <c r="D4166" s="395"/>
    </row>
    <row r="4167" ht="12">
      <c r="D4167" s="395"/>
    </row>
    <row r="4168" ht="12">
      <c r="D4168" s="395"/>
    </row>
    <row r="4169" ht="12">
      <c r="D4169" s="395"/>
    </row>
    <row r="4170" ht="12">
      <c r="D4170" s="395"/>
    </row>
    <row r="4171" ht="12">
      <c r="D4171" s="395"/>
    </row>
    <row r="4172" ht="12">
      <c r="D4172" s="395"/>
    </row>
    <row r="4173" ht="12">
      <c r="D4173" s="395"/>
    </row>
    <row r="4174" ht="12">
      <c r="D4174" s="395"/>
    </row>
    <row r="4175" ht="12">
      <c r="D4175" s="395"/>
    </row>
    <row r="4176" ht="12">
      <c r="D4176" s="395"/>
    </row>
    <row r="4177" ht="12">
      <c r="D4177" s="395"/>
    </row>
    <row r="4178" ht="12">
      <c r="D4178" s="395"/>
    </row>
    <row r="4179" ht="12">
      <c r="D4179" s="395"/>
    </row>
    <row r="4180" ht="12">
      <c r="D4180" s="395"/>
    </row>
    <row r="4181" ht="12">
      <c r="D4181" s="395"/>
    </row>
    <row r="4182" ht="12">
      <c r="D4182" s="395"/>
    </row>
    <row r="4183" ht="12">
      <c r="D4183" s="395"/>
    </row>
    <row r="4184" ht="12">
      <c r="D4184" s="395"/>
    </row>
    <row r="4185" ht="12">
      <c r="D4185" s="395"/>
    </row>
    <row r="4186" ht="12">
      <c r="D4186" s="395"/>
    </row>
    <row r="4187" ht="12">
      <c r="D4187" s="395"/>
    </row>
    <row r="4188" ht="12">
      <c r="D4188" s="395"/>
    </row>
    <row r="4189" ht="12">
      <c r="D4189" s="395"/>
    </row>
    <row r="4190" ht="12">
      <c r="D4190" s="395"/>
    </row>
    <row r="4191" ht="12">
      <c r="D4191" s="395"/>
    </row>
    <row r="4192" ht="12">
      <c r="D4192" s="395"/>
    </row>
    <row r="4193" ht="12">
      <c r="D4193" s="395"/>
    </row>
    <row r="4194" ht="12">
      <c r="D4194" s="395"/>
    </row>
    <row r="4195" ht="12">
      <c r="D4195" s="395"/>
    </row>
    <row r="4196" ht="12">
      <c r="D4196" s="395"/>
    </row>
    <row r="4197" ht="12">
      <c r="D4197" s="395"/>
    </row>
    <row r="4198" ht="12">
      <c r="D4198" s="395"/>
    </row>
    <row r="4199" ht="12">
      <c r="D4199" s="395"/>
    </row>
    <row r="4200" ht="12">
      <c r="D4200" s="395"/>
    </row>
    <row r="4201" ht="12">
      <c r="D4201" s="395"/>
    </row>
    <row r="4202" ht="12">
      <c r="D4202" s="395"/>
    </row>
    <row r="4203" ht="12">
      <c r="D4203" s="395"/>
    </row>
    <row r="4204" ht="12">
      <c r="D4204" s="395"/>
    </row>
    <row r="4205" ht="12">
      <c r="D4205" s="395"/>
    </row>
    <row r="4206" ht="12">
      <c r="D4206" s="395"/>
    </row>
    <row r="4207" ht="12">
      <c r="D4207" s="395"/>
    </row>
    <row r="4208" ht="12">
      <c r="D4208" s="395"/>
    </row>
    <row r="4209" ht="12">
      <c r="D4209" s="395"/>
    </row>
    <row r="4210" ht="12">
      <c r="D4210" s="395"/>
    </row>
    <row r="4211" ht="12">
      <c r="D4211" s="395"/>
    </row>
    <row r="4212" ht="12">
      <c r="D4212" s="395"/>
    </row>
    <row r="4213" ht="12">
      <c r="D4213" s="395"/>
    </row>
    <row r="4214" ht="12">
      <c r="D4214" s="395"/>
    </row>
    <row r="4215" ht="12">
      <c r="D4215" s="395"/>
    </row>
    <row r="4216" ht="12">
      <c r="D4216" s="395"/>
    </row>
    <row r="4217" ht="12">
      <c r="D4217" s="395"/>
    </row>
    <row r="4218" ht="12">
      <c r="D4218" s="395"/>
    </row>
    <row r="4219" ht="12">
      <c r="D4219" s="395"/>
    </row>
    <row r="4220" ht="12">
      <c r="D4220" s="395"/>
    </row>
    <row r="4221" ht="12">
      <c r="D4221" s="395"/>
    </row>
    <row r="4222" ht="12">
      <c r="D4222" s="395"/>
    </row>
    <row r="4223" ht="12">
      <c r="D4223" s="395"/>
    </row>
    <row r="4224" ht="12">
      <c r="D4224" s="395"/>
    </row>
    <row r="4225" ht="12">
      <c r="D4225" s="395"/>
    </row>
    <row r="4226" ht="12">
      <c r="D4226" s="395"/>
    </row>
    <row r="4227" ht="12">
      <c r="D4227" s="395"/>
    </row>
    <row r="4228" ht="12">
      <c r="D4228" s="395"/>
    </row>
    <row r="4229" ht="12">
      <c r="D4229" s="395"/>
    </row>
    <row r="4230" ht="12">
      <c r="D4230" s="395"/>
    </row>
    <row r="4231" ht="12">
      <c r="D4231" s="395"/>
    </row>
    <row r="4232" ht="12">
      <c r="D4232" s="395"/>
    </row>
    <row r="4233" ht="12">
      <c r="D4233" s="395"/>
    </row>
    <row r="4234" ht="12">
      <c r="D4234" s="395"/>
    </row>
    <row r="4235" ht="12">
      <c r="D4235" s="395"/>
    </row>
    <row r="4236" ht="12">
      <c r="D4236" s="395"/>
    </row>
    <row r="4237" ht="12">
      <c r="D4237" s="395"/>
    </row>
    <row r="4238" ht="12">
      <c r="D4238" s="395"/>
    </row>
    <row r="4239" ht="12">
      <c r="D4239" s="395"/>
    </row>
    <row r="4240" ht="12">
      <c r="D4240" s="395"/>
    </row>
    <row r="4241" ht="12">
      <c r="D4241" s="395"/>
    </row>
    <row r="4242" ht="12">
      <c r="D4242" s="395"/>
    </row>
    <row r="4243" ht="12">
      <c r="D4243" s="395"/>
    </row>
    <row r="4244" ht="12">
      <c r="D4244" s="395"/>
    </row>
    <row r="4245" ht="12">
      <c r="D4245" s="395"/>
    </row>
    <row r="4246" ht="12">
      <c r="D4246" s="395"/>
    </row>
    <row r="4247" ht="12">
      <c r="D4247" s="395"/>
    </row>
    <row r="4248" ht="12">
      <c r="D4248" s="395"/>
    </row>
    <row r="4249" ht="12">
      <c r="D4249" s="395"/>
    </row>
    <row r="4250" ht="12">
      <c r="D4250" s="395"/>
    </row>
    <row r="4251" ht="12">
      <c r="D4251" s="395"/>
    </row>
    <row r="4252" ht="12">
      <c r="D4252" s="395"/>
    </row>
    <row r="4253" ht="12">
      <c r="D4253" s="395"/>
    </row>
    <row r="4254" ht="12">
      <c r="D4254" s="395"/>
    </row>
    <row r="4255" ht="12">
      <c r="D4255" s="395"/>
    </row>
    <row r="4256" ht="12">
      <c r="D4256" s="395"/>
    </row>
    <row r="4257" ht="12">
      <c r="D4257" s="395"/>
    </row>
    <row r="4258" ht="12">
      <c r="D4258" s="395"/>
    </row>
    <row r="4259" ht="12">
      <c r="D4259" s="395"/>
    </row>
    <row r="4260" ht="12">
      <c r="D4260" s="395"/>
    </row>
    <row r="4261" ht="12">
      <c r="D4261" s="395"/>
    </row>
    <row r="4262" ht="12">
      <c r="D4262" s="395"/>
    </row>
    <row r="4263" ht="12">
      <c r="D4263" s="395"/>
    </row>
    <row r="4264" ht="12">
      <c r="D4264" s="395"/>
    </row>
    <row r="4265" ht="12">
      <c r="D4265" s="395"/>
    </row>
    <row r="4266" ht="12">
      <c r="D4266" s="395"/>
    </row>
    <row r="4267" ht="12">
      <c r="D4267" s="395"/>
    </row>
    <row r="4268" ht="12">
      <c r="D4268" s="395"/>
    </row>
    <row r="4269" ht="12">
      <c r="D4269" s="395"/>
    </row>
    <row r="4270" ht="12">
      <c r="D4270" s="395"/>
    </row>
    <row r="4271" ht="12">
      <c r="D4271" s="395"/>
    </row>
    <row r="4272" ht="12">
      <c r="D4272" s="395"/>
    </row>
    <row r="4273" ht="12">
      <c r="D4273" s="395"/>
    </row>
    <row r="4274" ht="12">
      <c r="D4274" s="395"/>
    </row>
    <row r="4275" ht="12">
      <c r="D4275" s="395"/>
    </row>
    <row r="4276" ht="12">
      <c r="D4276" s="395"/>
    </row>
    <row r="4277" ht="12">
      <c r="D4277" s="395"/>
    </row>
    <row r="4278" ht="12">
      <c r="D4278" s="395"/>
    </row>
    <row r="4279" ht="12">
      <c r="D4279" s="395"/>
    </row>
    <row r="4280" ht="12">
      <c r="D4280" s="395"/>
    </row>
    <row r="4281" ht="12">
      <c r="D4281" s="395"/>
    </row>
    <row r="4282" ht="12">
      <c r="D4282" s="395"/>
    </row>
    <row r="4283" ht="12">
      <c r="D4283" s="395"/>
    </row>
    <row r="4284" ht="12">
      <c r="D4284" s="395"/>
    </row>
    <row r="4285" ht="12">
      <c r="D4285" s="395"/>
    </row>
    <row r="4286" ht="12">
      <c r="D4286" s="395"/>
    </row>
    <row r="4287" ht="12">
      <c r="D4287" s="395"/>
    </row>
    <row r="4288" ht="12">
      <c r="D4288" s="395"/>
    </row>
    <row r="4289" ht="12">
      <c r="D4289" s="395"/>
    </row>
    <row r="4290" ht="12">
      <c r="D4290" s="395"/>
    </row>
    <row r="4291" ht="12">
      <c r="D4291" s="395"/>
    </row>
    <row r="4292" ht="12">
      <c r="D4292" s="395"/>
    </row>
    <row r="4293" ht="12">
      <c r="D4293" s="395"/>
    </row>
    <row r="4294" ht="12">
      <c r="D4294" s="395"/>
    </row>
    <row r="4295" ht="12">
      <c r="D4295" s="395"/>
    </row>
    <row r="4296" ht="12">
      <c r="D4296" s="395"/>
    </row>
    <row r="4297" ht="12">
      <c r="D4297" s="395"/>
    </row>
    <row r="4298" ht="12">
      <c r="D4298" s="395"/>
    </row>
    <row r="4299" ht="12">
      <c r="D4299" s="395"/>
    </row>
    <row r="4300" ht="12">
      <c r="D4300" s="395"/>
    </row>
    <row r="4301" ht="12">
      <c r="D4301" s="395"/>
    </row>
    <row r="4302" ht="12">
      <c r="D4302" s="395"/>
    </row>
    <row r="4303" ht="12">
      <c r="D4303" s="395"/>
    </row>
    <row r="4304" ht="12">
      <c r="D4304" s="395"/>
    </row>
    <row r="4305" ht="12">
      <c r="D4305" s="395"/>
    </row>
    <row r="4306" ht="12">
      <c r="D4306" s="395"/>
    </row>
    <row r="4307" ht="12">
      <c r="D4307" s="395"/>
    </row>
    <row r="4308" ht="12">
      <c r="D4308" s="395"/>
    </row>
    <row r="4309" ht="12">
      <c r="D4309" s="395"/>
    </row>
    <row r="4310" ht="12">
      <c r="D4310" s="395"/>
    </row>
    <row r="4311" ht="12">
      <c r="D4311" s="395"/>
    </row>
    <row r="4312" ht="12">
      <c r="D4312" s="395"/>
    </row>
    <row r="4313" ht="12">
      <c r="D4313" s="395"/>
    </row>
    <row r="4314" ht="12">
      <c r="D4314" s="395"/>
    </row>
    <row r="4315" ht="12">
      <c r="D4315" s="395"/>
    </row>
    <row r="4316" ht="12">
      <c r="D4316" s="395"/>
    </row>
    <row r="4317" ht="12">
      <c r="D4317" s="395"/>
    </row>
    <row r="4318" ht="12">
      <c r="D4318" s="395"/>
    </row>
    <row r="4319" ht="12">
      <c r="D4319" s="395"/>
    </row>
    <row r="4320" ht="12">
      <c r="D4320" s="395"/>
    </row>
    <row r="4321" ht="12">
      <c r="D4321" s="395"/>
    </row>
    <row r="4322" ht="12">
      <c r="D4322" s="395"/>
    </row>
    <row r="4323" ht="12">
      <c r="D4323" s="395"/>
    </row>
    <row r="4324" ht="12">
      <c r="D4324" s="395"/>
    </row>
    <row r="4325" ht="12">
      <c r="D4325" s="395"/>
    </row>
    <row r="4326" ht="12">
      <c r="D4326" s="395"/>
    </row>
    <row r="4327" ht="12">
      <c r="D4327" s="395"/>
    </row>
    <row r="4328" ht="12">
      <c r="D4328" s="395"/>
    </row>
    <row r="4329" ht="12">
      <c r="D4329" s="395"/>
    </row>
    <row r="4330" ht="12">
      <c r="D4330" s="395"/>
    </row>
    <row r="4331" ht="12">
      <c r="D4331" s="395"/>
    </row>
    <row r="4332" ht="12">
      <c r="D4332" s="395"/>
    </row>
    <row r="4333" ht="12">
      <c r="D4333" s="395"/>
    </row>
    <row r="4334" ht="12">
      <c r="D4334" s="395"/>
    </row>
    <row r="4335" ht="12">
      <c r="D4335" s="395"/>
    </row>
    <row r="4336" ht="12">
      <c r="D4336" s="395"/>
    </row>
    <row r="4337" ht="12">
      <c r="D4337" s="395"/>
    </row>
    <row r="4338" ht="12">
      <c r="D4338" s="395"/>
    </row>
    <row r="4339" ht="12">
      <c r="D4339" s="395"/>
    </row>
    <row r="4340" ht="12">
      <c r="D4340" s="395"/>
    </row>
    <row r="4341" ht="12">
      <c r="D4341" s="395"/>
    </row>
    <row r="4342" ht="12">
      <c r="D4342" s="395"/>
    </row>
    <row r="4343" ht="12">
      <c r="D4343" s="395"/>
    </row>
    <row r="4344" ht="12">
      <c r="D4344" s="395"/>
    </row>
    <row r="4345" ht="12">
      <c r="D4345" s="395"/>
    </row>
    <row r="4346" ht="12">
      <c r="D4346" s="395"/>
    </row>
    <row r="4347" ht="12">
      <c r="D4347" s="395"/>
    </row>
    <row r="4348" ht="12">
      <c r="D4348" s="395"/>
    </row>
    <row r="4349" ht="12">
      <c r="D4349" s="395"/>
    </row>
    <row r="4350" ht="12">
      <c r="D4350" s="395"/>
    </row>
    <row r="4351" ht="12">
      <c r="D4351" s="395"/>
    </row>
    <row r="4352" ht="12">
      <c r="D4352" s="395"/>
    </row>
    <row r="4353" ht="12">
      <c r="D4353" s="395"/>
    </row>
    <row r="4354" ht="12">
      <c r="D4354" s="395"/>
    </row>
    <row r="4355" ht="12">
      <c r="D4355" s="395"/>
    </row>
    <row r="4356" ht="12">
      <c r="D4356" s="395"/>
    </row>
    <row r="4357" ht="12">
      <c r="D4357" s="395"/>
    </row>
    <row r="4358" ht="12">
      <c r="D4358" s="395"/>
    </row>
    <row r="4359" ht="12">
      <c r="D4359" s="395"/>
    </row>
    <row r="4360" ht="12">
      <c r="D4360" s="395"/>
    </row>
    <row r="4361" ht="12">
      <c r="D4361" s="395"/>
    </row>
    <row r="4362" ht="12">
      <c r="D4362" s="395"/>
    </row>
    <row r="4363" ht="12">
      <c r="D4363" s="395"/>
    </row>
    <row r="4364" ht="12">
      <c r="D4364" s="395"/>
    </row>
    <row r="4365" ht="12">
      <c r="D4365" s="395"/>
    </row>
    <row r="4366" ht="12">
      <c r="D4366" s="395"/>
    </row>
    <row r="4367" ht="12">
      <c r="D4367" s="395"/>
    </row>
    <row r="4368" ht="12">
      <c r="D4368" s="395"/>
    </row>
    <row r="4369" ht="12">
      <c r="D4369" s="395"/>
    </row>
    <row r="4370" ht="12">
      <c r="D4370" s="395"/>
    </row>
    <row r="4371" ht="12">
      <c r="D4371" s="395"/>
    </row>
    <row r="4372" ht="12">
      <c r="D4372" s="395"/>
    </row>
    <row r="4373" ht="12">
      <c r="D4373" s="395"/>
    </row>
    <row r="4374" ht="12">
      <c r="D4374" s="395"/>
    </row>
    <row r="4375" ht="12">
      <c r="D4375" s="395"/>
    </row>
    <row r="4376" ht="12">
      <c r="D4376" s="395"/>
    </row>
    <row r="4377" ht="12">
      <c r="D4377" s="395"/>
    </row>
    <row r="4378" ht="12">
      <c r="D4378" s="395"/>
    </row>
    <row r="4379" ht="12">
      <c r="D4379" s="395"/>
    </row>
    <row r="4380" ht="12">
      <c r="D4380" s="395"/>
    </row>
    <row r="4381" ht="12">
      <c r="D4381" s="395"/>
    </row>
    <row r="4382" ht="12">
      <c r="D4382" s="395"/>
    </row>
    <row r="4383" ht="12">
      <c r="D4383" s="395"/>
    </row>
    <row r="4384" ht="12">
      <c r="D4384" s="395"/>
    </row>
    <row r="4385" ht="12">
      <c r="D4385" s="395"/>
    </row>
    <row r="4386" ht="12">
      <c r="D4386" s="395"/>
    </row>
    <row r="4387" ht="12">
      <c r="D4387" s="395"/>
    </row>
    <row r="4388" ht="12">
      <c r="D4388" s="395"/>
    </row>
    <row r="4389" ht="12">
      <c r="D4389" s="395"/>
    </row>
    <row r="4390" ht="12">
      <c r="D4390" s="395"/>
    </row>
    <row r="4391" ht="12">
      <c r="D4391" s="395"/>
    </row>
    <row r="4392" ht="12">
      <c r="D4392" s="395"/>
    </row>
    <row r="4393" ht="12">
      <c r="D4393" s="395"/>
    </row>
    <row r="4394" ht="12">
      <c r="D4394" s="395"/>
    </row>
    <row r="4395" ht="12">
      <c r="D4395" s="395"/>
    </row>
    <row r="4396" ht="12">
      <c r="D4396" s="395"/>
    </row>
    <row r="4397" ht="12">
      <c r="D4397" s="395"/>
    </row>
    <row r="4398" ht="12">
      <c r="D4398" s="395"/>
    </row>
    <row r="4399" ht="12">
      <c r="D4399" s="395"/>
    </row>
    <row r="4400" ht="12">
      <c r="D4400" s="395"/>
    </row>
    <row r="4401" ht="12">
      <c r="D4401" s="395"/>
    </row>
    <row r="4402" ht="12">
      <c r="D4402" s="395"/>
    </row>
    <row r="4403" ht="12">
      <c r="D4403" s="395"/>
    </row>
    <row r="4404" ht="12">
      <c r="D4404" s="395"/>
    </row>
    <row r="4405" ht="12">
      <c r="D4405" s="395"/>
    </row>
    <row r="4406" ht="12">
      <c r="D4406" s="395"/>
    </row>
    <row r="4407" ht="12">
      <c r="D4407" s="395"/>
    </row>
    <row r="4408" ht="12">
      <c r="D4408" s="395"/>
    </row>
    <row r="4409" ht="12">
      <c r="D4409" s="395"/>
    </row>
    <row r="4410" ht="12">
      <c r="D4410" s="395"/>
    </row>
    <row r="4411" ht="12">
      <c r="D4411" s="395"/>
    </row>
    <row r="4412" ht="12">
      <c r="D4412" s="395"/>
    </row>
    <row r="4413" ht="12">
      <c r="D4413" s="395"/>
    </row>
    <row r="4414" ht="12">
      <c r="D4414" s="395"/>
    </row>
    <row r="4415" ht="12">
      <c r="D4415" s="395"/>
    </row>
    <row r="4416" ht="12">
      <c r="D4416" s="395"/>
    </row>
    <row r="4417" ht="12">
      <c r="D4417" s="395"/>
    </row>
    <row r="4418" ht="12">
      <c r="D4418" s="395"/>
    </row>
    <row r="4419" ht="12">
      <c r="D4419" s="395"/>
    </row>
    <row r="4420" ht="12">
      <c r="D4420" s="395"/>
    </row>
    <row r="4421" ht="12">
      <c r="D4421" s="395"/>
    </row>
    <row r="4422" ht="12">
      <c r="D4422" s="395"/>
    </row>
    <row r="4423" ht="12">
      <c r="D4423" s="395"/>
    </row>
    <row r="4424" ht="12">
      <c r="D4424" s="395"/>
    </row>
    <row r="4425" ht="12">
      <c r="D4425" s="395"/>
    </row>
    <row r="4426" ht="12">
      <c r="D4426" s="395"/>
    </row>
    <row r="4427" ht="12">
      <c r="D4427" s="395"/>
    </row>
    <row r="4428" ht="12">
      <c r="D4428" s="395"/>
    </row>
    <row r="4429" ht="12">
      <c r="D4429" s="395"/>
    </row>
    <row r="4430" ht="12">
      <c r="D4430" s="395"/>
    </row>
    <row r="4431" ht="12">
      <c r="D4431" s="395"/>
    </row>
    <row r="4432" ht="12">
      <c r="D4432" s="395"/>
    </row>
    <row r="4433" ht="12">
      <c r="D4433" s="395"/>
    </row>
    <row r="4434" ht="12">
      <c r="D4434" s="395"/>
    </row>
    <row r="4435" ht="12">
      <c r="D4435" s="395"/>
    </row>
    <row r="4436" ht="12">
      <c r="D4436" s="395"/>
    </row>
    <row r="4437" ht="12">
      <c r="D4437" s="395"/>
    </row>
    <row r="4438" ht="12">
      <c r="D4438" s="395"/>
    </row>
    <row r="4439" ht="12">
      <c r="D4439" s="395"/>
    </row>
    <row r="4440" ht="12">
      <c r="D4440" s="395"/>
    </row>
    <row r="4441" ht="12">
      <c r="D4441" s="395"/>
    </row>
    <row r="4442" ht="12">
      <c r="D4442" s="395"/>
    </row>
    <row r="4443" ht="12">
      <c r="D4443" s="395"/>
    </row>
    <row r="4444" ht="12">
      <c r="D4444" s="395"/>
    </row>
    <row r="4445" ht="12">
      <c r="D4445" s="395"/>
    </row>
    <row r="4446" ht="12">
      <c r="D4446" s="395"/>
    </row>
    <row r="4447" ht="12">
      <c r="D4447" s="395"/>
    </row>
    <row r="4448" ht="12">
      <c r="D4448" s="395"/>
    </row>
    <row r="4449" ht="12">
      <c r="D4449" s="395"/>
    </row>
    <row r="4450" ht="12">
      <c r="D4450" s="395"/>
    </row>
    <row r="4451" ht="12">
      <c r="D4451" s="395"/>
    </row>
    <row r="4452" ht="12">
      <c r="D4452" s="395"/>
    </row>
    <row r="4453" ht="12">
      <c r="D4453" s="395"/>
    </row>
    <row r="4454" ht="12">
      <c r="D4454" s="395"/>
    </row>
    <row r="4455" ht="12">
      <c r="D4455" s="395"/>
    </row>
    <row r="4456" ht="12">
      <c r="D4456" s="395"/>
    </row>
    <row r="4457" ht="12">
      <c r="D4457" s="395"/>
    </row>
    <row r="4458" ht="12">
      <c r="D4458" s="395"/>
    </row>
    <row r="4459" ht="12">
      <c r="D4459" s="395"/>
    </row>
    <row r="4460" ht="12">
      <c r="D4460" s="395"/>
    </row>
    <row r="4461" ht="12">
      <c r="D4461" s="395"/>
    </row>
    <row r="4462" ht="12">
      <c r="D4462" s="395"/>
    </row>
    <row r="4463" ht="12">
      <c r="D4463" s="395"/>
    </row>
    <row r="4464" ht="12">
      <c r="D4464" s="395"/>
    </row>
    <row r="4465" ht="12">
      <c r="D4465" s="395"/>
    </row>
    <row r="4466" ht="12">
      <c r="D4466" s="395"/>
    </row>
    <row r="4467" ht="12">
      <c r="D4467" s="395"/>
    </row>
    <row r="4468" ht="12">
      <c r="D4468" s="395"/>
    </row>
    <row r="4469" ht="12">
      <c r="D4469" s="395"/>
    </row>
    <row r="4470" ht="12">
      <c r="D4470" s="395"/>
    </row>
    <row r="4471" ht="12">
      <c r="D4471" s="395"/>
    </row>
    <row r="4472" ht="12">
      <c r="D4472" s="395"/>
    </row>
    <row r="4473" ht="12">
      <c r="D4473" s="395"/>
    </row>
    <row r="4474" ht="12">
      <c r="D4474" s="395"/>
    </row>
    <row r="4475" ht="12">
      <c r="D4475" s="395"/>
    </row>
    <row r="4476" ht="12">
      <c r="D4476" s="395"/>
    </row>
    <row r="4477" ht="12">
      <c r="D4477" s="395"/>
    </row>
    <row r="4478" ht="12">
      <c r="D4478" s="395"/>
    </row>
    <row r="4479" ht="12">
      <c r="D4479" s="395"/>
    </row>
    <row r="4480" ht="12">
      <c r="D4480" s="395"/>
    </row>
    <row r="4481" ht="12">
      <c r="D4481" s="395"/>
    </row>
    <row r="4482" ht="12">
      <c r="D4482" s="395"/>
    </row>
    <row r="4483" ht="12">
      <c r="D4483" s="395"/>
    </row>
    <row r="4484" ht="12">
      <c r="D4484" s="395"/>
    </row>
    <row r="4485" ht="12">
      <c r="D4485" s="395"/>
    </row>
    <row r="4486" ht="12">
      <c r="D4486" s="395"/>
    </row>
    <row r="4487" ht="12">
      <c r="D4487" s="395"/>
    </row>
    <row r="4488" ht="12">
      <c r="D4488" s="395"/>
    </row>
    <row r="4489" ht="12">
      <c r="D4489" s="395"/>
    </row>
    <row r="4490" ht="12">
      <c r="D4490" s="395"/>
    </row>
    <row r="4491" ht="12">
      <c r="D4491" s="395"/>
    </row>
    <row r="4492" ht="12">
      <c r="D4492" s="395"/>
    </row>
    <row r="4493" ht="12">
      <c r="D4493" s="395"/>
    </row>
    <row r="4494" ht="12">
      <c r="D4494" s="395"/>
    </row>
    <row r="4495" ht="12">
      <c r="D4495" s="395"/>
    </row>
    <row r="4496" ht="12">
      <c r="D4496" s="395"/>
    </row>
    <row r="4497" ht="12">
      <c r="D4497" s="395"/>
    </row>
    <row r="4498" ht="12">
      <c r="D4498" s="395"/>
    </row>
    <row r="4499" ht="12">
      <c r="D4499" s="395"/>
    </row>
    <row r="4500" ht="12">
      <c r="D4500" s="395"/>
    </row>
    <row r="4501" ht="12">
      <c r="D4501" s="395"/>
    </row>
    <row r="4502" ht="12">
      <c r="D4502" s="395"/>
    </row>
    <row r="4503" ht="12">
      <c r="D4503" s="395"/>
    </row>
    <row r="4504" ht="12">
      <c r="D4504" s="395"/>
    </row>
    <row r="4505" ht="12">
      <c r="D4505" s="395"/>
    </row>
    <row r="4506" ht="12">
      <c r="D4506" s="395"/>
    </row>
    <row r="4507" ht="12">
      <c r="D4507" s="395"/>
    </row>
    <row r="4508" ht="12">
      <c r="D4508" s="395"/>
    </row>
    <row r="4509" ht="12">
      <c r="D4509" s="395"/>
    </row>
    <row r="4510" ht="12">
      <c r="D4510" s="395"/>
    </row>
    <row r="4511" ht="12">
      <c r="D4511" s="395"/>
    </row>
    <row r="4512" ht="12">
      <c r="D4512" s="395"/>
    </row>
    <row r="4513" ht="12">
      <c r="D4513" s="395"/>
    </row>
    <row r="4514" ht="12">
      <c r="D4514" s="395"/>
    </row>
    <row r="4515" ht="12">
      <c r="D4515" s="395"/>
    </row>
    <row r="4516" ht="12">
      <c r="D4516" s="395"/>
    </row>
    <row r="4517" ht="12">
      <c r="D4517" s="395"/>
    </row>
    <row r="4518" ht="12">
      <c r="D4518" s="395"/>
    </row>
    <row r="4519" ht="12">
      <c r="D4519" s="395"/>
    </row>
    <row r="4520" ht="12">
      <c r="D4520" s="395"/>
    </row>
    <row r="4521" ht="12">
      <c r="D4521" s="395"/>
    </row>
    <row r="4522" ht="12">
      <c r="D4522" s="395"/>
    </row>
    <row r="4523" ht="12">
      <c r="D4523" s="395"/>
    </row>
    <row r="4524" ht="12">
      <c r="D4524" s="395"/>
    </row>
    <row r="4525" ht="12">
      <c r="D4525" s="395"/>
    </row>
    <row r="4526" ht="12">
      <c r="D4526" s="395"/>
    </row>
    <row r="4527" ht="12">
      <c r="D4527" s="395"/>
    </row>
    <row r="4528" ht="12">
      <c r="D4528" s="395"/>
    </row>
    <row r="4529" ht="12">
      <c r="D4529" s="395"/>
    </row>
    <row r="4530" ht="12">
      <c r="D4530" s="395"/>
    </row>
    <row r="4531" ht="12">
      <c r="D4531" s="395"/>
    </row>
    <row r="4532" ht="12">
      <c r="D4532" s="395"/>
    </row>
    <row r="4533" ht="12">
      <c r="D4533" s="395"/>
    </row>
    <row r="4534" ht="12">
      <c r="D4534" s="395"/>
    </row>
    <row r="4535" ht="12">
      <c r="D4535" s="395"/>
    </row>
    <row r="4536" ht="12">
      <c r="D4536" s="395"/>
    </row>
    <row r="4537" ht="12">
      <c r="D4537" s="395"/>
    </row>
    <row r="4538" ht="12">
      <c r="D4538" s="395"/>
    </row>
    <row r="4539" ht="12">
      <c r="D4539" s="395"/>
    </row>
    <row r="4540" ht="12">
      <c r="D4540" s="395"/>
    </row>
    <row r="4541" ht="12">
      <c r="D4541" s="395"/>
    </row>
    <row r="4542" ht="12">
      <c r="D4542" s="395"/>
    </row>
    <row r="4543" ht="12">
      <c r="D4543" s="395"/>
    </row>
    <row r="4544" ht="12">
      <c r="D4544" s="395"/>
    </row>
    <row r="4545" ht="12">
      <c r="D4545" s="395"/>
    </row>
    <row r="4546" ht="12">
      <c r="D4546" s="395"/>
    </row>
    <row r="4547" ht="12">
      <c r="D4547" s="395"/>
    </row>
    <row r="4548" ht="12">
      <c r="D4548" s="395"/>
    </row>
    <row r="4549" ht="12">
      <c r="D4549" s="395"/>
    </row>
    <row r="4550" ht="12">
      <c r="D4550" s="395"/>
    </row>
    <row r="4551" ht="12">
      <c r="D4551" s="395"/>
    </row>
    <row r="4552" ht="12">
      <c r="D4552" s="395"/>
    </row>
    <row r="4553" ht="12">
      <c r="D4553" s="395"/>
    </row>
    <row r="4554" ht="12">
      <c r="D4554" s="395"/>
    </row>
    <row r="4555" ht="12">
      <c r="D4555" s="395"/>
    </row>
    <row r="4556" ht="12">
      <c r="D4556" s="395"/>
    </row>
    <row r="4557" ht="12">
      <c r="D4557" s="395"/>
    </row>
    <row r="4558" ht="12">
      <c r="D4558" s="395"/>
    </row>
    <row r="4559" ht="12">
      <c r="D4559" s="395"/>
    </row>
    <row r="4560" ht="12">
      <c r="D4560" s="395"/>
    </row>
    <row r="4561" ht="12">
      <c r="D4561" s="395"/>
    </row>
    <row r="4562" ht="12">
      <c r="D4562" s="395"/>
    </row>
    <row r="4563" ht="12">
      <c r="D4563" s="395"/>
    </row>
    <row r="4564" ht="12">
      <c r="D4564" s="395"/>
    </row>
    <row r="4565" ht="12">
      <c r="D4565" s="395"/>
    </row>
    <row r="4566" ht="12">
      <c r="D4566" s="395"/>
    </row>
    <row r="4567" ht="12">
      <c r="D4567" s="395"/>
    </row>
    <row r="4568" ht="12">
      <c r="D4568" s="395"/>
    </row>
    <row r="4569" ht="12">
      <c r="D4569" s="395"/>
    </row>
    <row r="4570" ht="12">
      <c r="D4570" s="395"/>
    </row>
    <row r="4571" ht="12">
      <c r="D4571" s="395"/>
    </row>
    <row r="4572" ht="12">
      <c r="D4572" s="395"/>
    </row>
    <row r="4573" ht="12">
      <c r="D4573" s="395"/>
    </row>
    <row r="4574" ht="12">
      <c r="D4574" s="395"/>
    </row>
    <row r="4575" ht="12">
      <c r="D4575" s="395"/>
    </row>
    <row r="4576" ht="12">
      <c r="D4576" s="395"/>
    </row>
    <row r="4577" ht="12">
      <c r="D4577" s="395"/>
    </row>
    <row r="4578" ht="12">
      <c r="D4578" s="395"/>
    </row>
    <row r="4579" ht="12">
      <c r="D4579" s="395"/>
    </row>
    <row r="4580" ht="12">
      <c r="D4580" s="395"/>
    </row>
    <row r="4581" ht="12">
      <c r="D4581" s="395"/>
    </row>
    <row r="4582" ht="12">
      <c r="D4582" s="395"/>
    </row>
    <row r="4583" ht="12">
      <c r="D4583" s="395"/>
    </row>
    <row r="4584" ht="12">
      <c r="D4584" s="395"/>
    </row>
    <row r="4585" ht="12">
      <c r="D4585" s="395"/>
    </row>
    <row r="4586" ht="12">
      <c r="D4586" s="395"/>
    </row>
    <row r="4587" ht="12">
      <c r="D4587" s="395"/>
    </row>
    <row r="4588" ht="12">
      <c r="D4588" s="395"/>
    </row>
    <row r="4589" ht="12">
      <c r="D4589" s="395"/>
    </row>
    <row r="4590" ht="12">
      <c r="D4590" s="395"/>
    </row>
    <row r="4591" ht="12">
      <c r="D4591" s="395"/>
    </row>
    <row r="4592" ht="12">
      <c r="D4592" s="395"/>
    </row>
    <row r="4593" ht="12">
      <c r="D4593" s="395"/>
    </row>
    <row r="4594" ht="12">
      <c r="D4594" s="395"/>
    </row>
    <row r="4595" ht="12">
      <c r="D4595" s="395"/>
    </row>
    <row r="4596" ht="12">
      <c r="D4596" s="395"/>
    </row>
    <row r="4597" ht="12">
      <c r="D4597" s="395"/>
    </row>
    <row r="4598" ht="12">
      <c r="D4598" s="395"/>
    </row>
    <row r="4599" ht="12">
      <c r="D4599" s="395"/>
    </row>
    <row r="4600" ht="12">
      <c r="D4600" s="395"/>
    </row>
    <row r="4601" ht="12">
      <c r="D4601" s="395"/>
    </row>
    <row r="4602" ht="12">
      <c r="D4602" s="395"/>
    </row>
    <row r="4603" ht="12">
      <c r="D4603" s="395"/>
    </row>
    <row r="4604" ht="12">
      <c r="D4604" s="395"/>
    </row>
    <row r="4605" ht="12">
      <c r="D4605" s="395"/>
    </row>
    <row r="4606" ht="12">
      <c r="D4606" s="395"/>
    </row>
    <row r="4607" ht="12">
      <c r="D4607" s="395"/>
    </row>
    <row r="4608" ht="12">
      <c r="D4608" s="395"/>
    </row>
    <row r="4609" ht="12">
      <c r="D4609" s="395"/>
    </row>
    <row r="4610" ht="12">
      <c r="D4610" s="395"/>
    </row>
    <row r="4611" ht="12">
      <c r="D4611" s="395"/>
    </row>
    <row r="4612" ht="12">
      <c r="D4612" s="395"/>
    </row>
    <row r="4613" ht="12">
      <c r="D4613" s="395"/>
    </row>
    <row r="4614" ht="12">
      <c r="D4614" s="395"/>
    </row>
    <row r="4615" ht="12">
      <c r="D4615" s="395"/>
    </row>
    <row r="4616" ht="12">
      <c r="D4616" s="395"/>
    </row>
    <row r="4617" ht="12">
      <c r="D4617" s="395"/>
    </row>
    <row r="4618" ht="12">
      <c r="D4618" s="395"/>
    </row>
    <row r="4619" ht="12">
      <c r="D4619" s="395"/>
    </row>
    <row r="4620" ht="12">
      <c r="D4620" s="395"/>
    </row>
    <row r="4621" ht="12">
      <c r="D4621" s="395"/>
    </row>
    <row r="4622" ht="12">
      <c r="D4622" s="395"/>
    </row>
    <row r="4623" ht="12">
      <c r="D4623" s="395"/>
    </row>
    <row r="4624" ht="12">
      <c r="D4624" s="395"/>
    </row>
    <row r="4625" ht="12">
      <c r="D4625" s="395"/>
    </row>
    <row r="4626" ht="12">
      <c r="D4626" s="395"/>
    </row>
    <row r="4627" ht="12">
      <c r="D4627" s="395"/>
    </row>
    <row r="4628" ht="12">
      <c r="D4628" s="395"/>
    </row>
    <row r="4629" ht="12">
      <c r="D4629" s="395"/>
    </row>
    <row r="4630" ht="12">
      <c r="D4630" s="395"/>
    </row>
    <row r="4631" ht="12">
      <c r="D4631" s="395"/>
    </row>
    <row r="4632" ht="12">
      <c r="D4632" s="395"/>
    </row>
    <row r="4633" ht="12">
      <c r="D4633" s="395"/>
    </row>
    <row r="4634" ht="12">
      <c r="D4634" s="395"/>
    </row>
    <row r="4635" ht="12">
      <c r="D4635" s="395"/>
    </row>
    <row r="4636" ht="12">
      <c r="D4636" s="395"/>
    </row>
    <row r="4637" ht="12">
      <c r="D4637" s="395"/>
    </row>
    <row r="4638" ht="12">
      <c r="D4638" s="395"/>
    </row>
    <row r="4639" ht="12">
      <c r="D4639" s="395"/>
    </row>
    <row r="4640" ht="12">
      <c r="D4640" s="395"/>
    </row>
    <row r="4641" ht="12">
      <c r="D4641" s="395"/>
    </row>
    <row r="4642" ht="12">
      <c r="D4642" s="395"/>
    </row>
    <row r="4643" ht="12">
      <c r="D4643" s="395"/>
    </row>
    <row r="4644" ht="12">
      <c r="D4644" s="395"/>
    </row>
    <row r="4645" ht="12">
      <c r="D4645" s="395"/>
    </row>
    <row r="4646" ht="12">
      <c r="D4646" s="395"/>
    </row>
    <row r="4647" ht="12">
      <c r="D4647" s="395"/>
    </row>
    <row r="4648" ht="12">
      <c r="D4648" s="395"/>
    </row>
    <row r="4649" ht="12">
      <c r="D4649" s="395"/>
    </row>
    <row r="4650" ht="12">
      <c r="D4650" s="395"/>
    </row>
    <row r="4651" ht="12">
      <c r="D4651" s="395"/>
    </row>
    <row r="4652" ht="12">
      <c r="D4652" s="395"/>
    </row>
    <row r="4653" ht="12">
      <c r="D4653" s="395"/>
    </row>
    <row r="4654" ht="12">
      <c r="D4654" s="395"/>
    </row>
    <row r="4655" ht="12">
      <c r="D4655" s="395"/>
    </row>
    <row r="4656" ht="12">
      <c r="D4656" s="395"/>
    </row>
    <row r="4657" ht="12">
      <c r="D4657" s="395"/>
    </row>
    <row r="4658" ht="12">
      <c r="D4658" s="395"/>
    </row>
    <row r="4659" ht="12">
      <c r="D4659" s="395"/>
    </row>
    <row r="4660" ht="12">
      <c r="D4660" s="395"/>
    </row>
    <row r="4661" ht="12">
      <c r="D4661" s="395"/>
    </row>
    <row r="4662" ht="12">
      <c r="D4662" s="395"/>
    </row>
    <row r="4663" ht="12">
      <c r="D4663" s="395"/>
    </row>
    <row r="4664" ht="12">
      <c r="D4664" s="395"/>
    </row>
    <row r="4665" ht="12">
      <c r="D4665" s="395"/>
    </row>
    <row r="4666" ht="12">
      <c r="D4666" s="395"/>
    </row>
    <row r="4667" ht="12">
      <c r="D4667" s="395"/>
    </row>
    <row r="4668" ht="12">
      <c r="D4668" s="395"/>
    </row>
    <row r="4669" ht="12">
      <c r="D4669" s="395"/>
    </row>
    <row r="4670" ht="12">
      <c r="D4670" s="395"/>
    </row>
    <row r="4671" ht="12">
      <c r="D4671" s="395"/>
    </row>
    <row r="4672" ht="12">
      <c r="D4672" s="395"/>
    </row>
    <row r="4673" ht="12">
      <c r="D4673" s="395"/>
    </row>
    <row r="4674" ht="12">
      <c r="D4674" s="395"/>
    </row>
    <row r="4675" ht="12">
      <c r="D4675" s="395"/>
    </row>
    <row r="4676" ht="12">
      <c r="D4676" s="395"/>
    </row>
    <row r="4677" ht="12">
      <c r="D4677" s="395"/>
    </row>
    <row r="4678" ht="12">
      <c r="D4678" s="395"/>
    </row>
    <row r="4679" ht="12">
      <c r="D4679" s="395"/>
    </row>
    <row r="4680" ht="12">
      <c r="D4680" s="395"/>
    </row>
    <row r="4681" ht="12">
      <c r="D4681" s="395"/>
    </row>
    <row r="4682" ht="12">
      <c r="D4682" s="395"/>
    </row>
    <row r="4683" ht="12">
      <c r="D4683" s="395"/>
    </row>
    <row r="4684" ht="12">
      <c r="D4684" s="395"/>
    </row>
    <row r="4685" ht="12">
      <c r="D4685" s="395"/>
    </row>
    <row r="4686" ht="12">
      <c r="D4686" s="395"/>
    </row>
    <row r="4687" ht="12">
      <c r="D4687" s="395"/>
    </row>
    <row r="4688" ht="12">
      <c r="D4688" s="395"/>
    </row>
    <row r="4689" ht="12">
      <c r="D4689" s="395"/>
    </row>
    <row r="4690" ht="12">
      <c r="D4690" s="395"/>
    </row>
    <row r="4691" ht="12">
      <c r="D4691" s="395"/>
    </row>
    <row r="4692" ht="12">
      <c r="D4692" s="395"/>
    </row>
    <row r="4693" ht="12">
      <c r="D4693" s="395"/>
    </row>
    <row r="4694" ht="12">
      <c r="D4694" s="395"/>
    </row>
    <row r="4695" ht="12">
      <c r="D4695" s="395"/>
    </row>
    <row r="4696" ht="12">
      <c r="D4696" s="395"/>
    </row>
    <row r="4697" ht="12">
      <c r="D4697" s="395"/>
    </row>
    <row r="4698" ht="12">
      <c r="D4698" s="395"/>
    </row>
    <row r="4699" ht="12">
      <c r="D4699" s="395"/>
    </row>
    <row r="4700" ht="12">
      <c r="D4700" s="395"/>
    </row>
    <row r="4701" ht="12">
      <c r="D4701" s="395"/>
    </row>
    <row r="4702" ht="12">
      <c r="D4702" s="395"/>
    </row>
    <row r="4703" ht="12">
      <c r="D4703" s="395"/>
    </row>
    <row r="4704" ht="12">
      <c r="D4704" s="395"/>
    </row>
    <row r="4705" ht="12">
      <c r="D4705" s="395"/>
    </row>
    <row r="4706" ht="12">
      <c r="D4706" s="395"/>
    </row>
    <row r="4707" ht="12">
      <c r="D4707" s="395"/>
    </row>
    <row r="4708" ht="12">
      <c r="D4708" s="395"/>
    </row>
    <row r="4709" ht="12">
      <c r="D4709" s="395"/>
    </row>
    <row r="4710" ht="12">
      <c r="D4710" s="395"/>
    </row>
    <row r="4711" ht="12">
      <c r="D4711" s="395"/>
    </row>
    <row r="4712" ht="12">
      <c r="D4712" s="395"/>
    </row>
    <row r="4713" ht="12">
      <c r="D4713" s="395"/>
    </row>
    <row r="4714" ht="12">
      <c r="D4714" s="395"/>
    </row>
    <row r="4715" ht="12">
      <c r="D4715" s="395"/>
    </row>
    <row r="4716" ht="12">
      <c r="D4716" s="395"/>
    </row>
    <row r="4717" ht="12">
      <c r="D4717" s="395"/>
    </row>
    <row r="4718" ht="12">
      <c r="D4718" s="395"/>
    </row>
    <row r="4719" ht="12">
      <c r="D4719" s="395"/>
    </row>
    <row r="4720" ht="12">
      <c r="D4720" s="395"/>
    </row>
    <row r="4721" ht="12">
      <c r="D4721" s="395"/>
    </row>
    <row r="4722" ht="12">
      <c r="D4722" s="395"/>
    </row>
    <row r="4723" ht="12">
      <c r="D4723" s="395"/>
    </row>
    <row r="4724" ht="12">
      <c r="D4724" s="395"/>
    </row>
    <row r="4725" ht="12">
      <c r="D4725" s="395"/>
    </row>
    <row r="4726" ht="12">
      <c r="D4726" s="395"/>
    </row>
    <row r="4727" ht="12">
      <c r="D4727" s="395"/>
    </row>
    <row r="4728" ht="12">
      <c r="D4728" s="395"/>
    </row>
    <row r="4729" ht="12">
      <c r="D4729" s="395"/>
    </row>
    <row r="4730" ht="12">
      <c r="D4730" s="395"/>
    </row>
    <row r="4731" ht="12">
      <c r="D4731" s="395"/>
    </row>
    <row r="4732" ht="12">
      <c r="D4732" s="395"/>
    </row>
    <row r="4733" ht="12">
      <c r="D4733" s="395"/>
    </row>
    <row r="4734" ht="12">
      <c r="D4734" s="395"/>
    </row>
    <row r="4735" ht="12">
      <c r="D4735" s="395"/>
    </row>
    <row r="4736" ht="12">
      <c r="D4736" s="395"/>
    </row>
    <row r="4737" ht="12">
      <c r="D4737" s="395"/>
    </row>
    <row r="4738" ht="12">
      <c r="D4738" s="395"/>
    </row>
    <row r="4739" ht="12">
      <c r="D4739" s="395"/>
    </row>
    <row r="4740" ht="12">
      <c r="D4740" s="395"/>
    </row>
    <row r="4741" ht="12">
      <c r="D4741" s="395"/>
    </row>
    <row r="4742" ht="12">
      <c r="D4742" s="395"/>
    </row>
    <row r="4743" ht="12">
      <c r="D4743" s="395"/>
    </row>
    <row r="4744" ht="12">
      <c r="D4744" s="395"/>
    </row>
    <row r="4745" ht="12">
      <c r="D4745" s="395"/>
    </row>
    <row r="4746" ht="12">
      <c r="D4746" s="395"/>
    </row>
    <row r="4747" ht="12">
      <c r="D4747" s="395"/>
    </row>
    <row r="4748" ht="12">
      <c r="D4748" s="395"/>
    </row>
    <row r="4749" ht="12">
      <c r="D4749" s="395"/>
    </row>
    <row r="4750" ht="12">
      <c r="D4750" s="395"/>
    </row>
    <row r="4751" ht="12">
      <c r="D4751" s="395"/>
    </row>
    <row r="4752" ht="12">
      <c r="D4752" s="395"/>
    </row>
    <row r="4753" ht="12">
      <c r="D4753" s="395"/>
    </row>
    <row r="4754" ht="12">
      <c r="D4754" s="395"/>
    </row>
    <row r="4755" ht="12">
      <c r="D4755" s="395"/>
    </row>
    <row r="4756" ht="12">
      <c r="D4756" s="395"/>
    </row>
    <row r="4757" ht="12">
      <c r="D4757" s="395"/>
    </row>
    <row r="4758" ht="12">
      <c r="D4758" s="395"/>
    </row>
    <row r="4759" ht="12">
      <c r="D4759" s="395"/>
    </row>
    <row r="4760" ht="12">
      <c r="D4760" s="395"/>
    </row>
    <row r="4761" ht="12">
      <c r="D4761" s="395"/>
    </row>
    <row r="4762" ht="12">
      <c r="D4762" s="395"/>
    </row>
    <row r="4763" ht="12">
      <c r="D4763" s="395"/>
    </row>
    <row r="4764" ht="12">
      <c r="D4764" s="395"/>
    </row>
    <row r="4765" ht="12">
      <c r="D4765" s="395"/>
    </row>
    <row r="4766" ht="12">
      <c r="D4766" s="395"/>
    </row>
    <row r="4767" ht="12">
      <c r="D4767" s="395"/>
    </row>
    <row r="4768" ht="12">
      <c r="D4768" s="395"/>
    </row>
    <row r="4769" ht="12">
      <c r="D4769" s="395"/>
    </row>
    <row r="4770" ht="12">
      <c r="D4770" s="395"/>
    </row>
    <row r="4771" ht="12">
      <c r="D4771" s="395"/>
    </row>
    <row r="4772" ht="12">
      <c r="D4772" s="395"/>
    </row>
    <row r="4773" ht="12">
      <c r="D4773" s="395"/>
    </row>
    <row r="4774" ht="12">
      <c r="D4774" s="395"/>
    </row>
    <row r="4775" ht="12">
      <c r="D4775" s="395"/>
    </row>
    <row r="4776" ht="12">
      <c r="D4776" s="395"/>
    </row>
    <row r="4777" ht="12">
      <c r="D4777" s="395"/>
    </row>
    <row r="4778" ht="12">
      <c r="D4778" s="395"/>
    </row>
    <row r="4779" ht="12">
      <c r="D4779" s="395"/>
    </row>
    <row r="4780" ht="12">
      <c r="D4780" s="395"/>
    </row>
    <row r="4781" ht="12">
      <c r="D4781" s="395"/>
    </row>
    <row r="4782" ht="12">
      <c r="D4782" s="395"/>
    </row>
    <row r="4783" ht="12">
      <c r="D4783" s="395"/>
    </row>
    <row r="4784" ht="12">
      <c r="D4784" s="395"/>
    </row>
    <row r="4785" ht="12">
      <c r="D4785" s="395"/>
    </row>
    <row r="4786" ht="12">
      <c r="D4786" s="395"/>
    </row>
    <row r="4787" ht="12">
      <c r="D4787" s="395"/>
    </row>
    <row r="4788" ht="12">
      <c r="D4788" s="395"/>
    </row>
    <row r="4789" ht="12">
      <c r="D4789" s="395"/>
    </row>
    <row r="4790" ht="12">
      <c r="D4790" s="395"/>
    </row>
    <row r="4791" ht="12">
      <c r="D4791" s="395"/>
    </row>
    <row r="4792" ht="12">
      <c r="D4792" s="395"/>
    </row>
    <row r="4793" ht="12">
      <c r="D4793" s="395"/>
    </row>
    <row r="4794" ht="12">
      <c r="D4794" s="395"/>
    </row>
    <row r="4795" ht="12">
      <c r="D4795" s="395"/>
    </row>
    <row r="4796" ht="12">
      <c r="D4796" s="395"/>
    </row>
    <row r="4797" ht="12">
      <c r="D4797" s="395"/>
    </row>
    <row r="4798" ht="12">
      <c r="D4798" s="395"/>
    </row>
    <row r="4799" ht="12">
      <c r="D4799" s="395"/>
    </row>
    <row r="4800" ht="12">
      <c r="D4800" s="395"/>
    </row>
    <row r="4801" ht="12">
      <c r="D4801" s="395"/>
    </row>
    <row r="4802" ht="12">
      <c r="D4802" s="395"/>
    </row>
    <row r="4803" ht="12">
      <c r="D4803" s="395"/>
    </row>
    <row r="4804" ht="12">
      <c r="D4804" s="395"/>
    </row>
    <row r="4805" ht="12">
      <c r="D4805" s="395"/>
    </row>
    <row r="4806" ht="12">
      <c r="D4806" s="395"/>
    </row>
    <row r="4807" ht="12">
      <c r="D4807" s="395"/>
    </row>
    <row r="4808" ht="12">
      <c r="D4808" s="395"/>
    </row>
    <row r="4809" ht="12">
      <c r="D4809" s="395"/>
    </row>
    <row r="4810" ht="12">
      <c r="D4810" s="395"/>
    </row>
    <row r="4811" ht="12">
      <c r="D4811" s="395"/>
    </row>
    <row r="4812" ht="12">
      <c r="D4812" s="395"/>
    </row>
    <row r="4813" ht="12">
      <c r="D4813" s="395"/>
    </row>
    <row r="4814" ht="12">
      <c r="D4814" s="395"/>
    </row>
    <row r="4815" ht="12">
      <c r="D4815" s="395"/>
    </row>
    <row r="4816" ht="12">
      <c r="D4816" s="395"/>
    </row>
    <row r="4817" ht="12">
      <c r="D4817" s="395"/>
    </row>
    <row r="4818" ht="12">
      <c r="D4818" s="395"/>
    </row>
    <row r="4819" ht="12">
      <c r="D4819" s="395"/>
    </row>
    <row r="4820" ht="12">
      <c r="D4820" s="395"/>
    </row>
    <row r="4821" ht="12">
      <c r="D4821" s="395"/>
    </row>
    <row r="4822" ht="12">
      <c r="D4822" s="395"/>
    </row>
    <row r="4823" ht="12">
      <c r="D4823" s="395"/>
    </row>
    <row r="4824" ht="12">
      <c r="D4824" s="395"/>
    </row>
    <row r="4825" ht="12">
      <c r="D4825" s="395"/>
    </row>
    <row r="4826" ht="12">
      <c r="D4826" s="395"/>
    </row>
    <row r="4827" ht="12">
      <c r="D4827" s="395"/>
    </row>
    <row r="4828" ht="12">
      <c r="D4828" s="395"/>
    </row>
    <row r="4829" ht="12">
      <c r="D4829" s="395"/>
    </row>
    <row r="4830" ht="12">
      <c r="D4830" s="395"/>
    </row>
    <row r="4831" ht="12">
      <c r="D4831" s="395"/>
    </row>
    <row r="4832" ht="12">
      <c r="D4832" s="395"/>
    </row>
    <row r="4833" ht="12">
      <c r="D4833" s="395"/>
    </row>
    <row r="4834" ht="12">
      <c r="D4834" s="395"/>
    </row>
    <row r="4835" ht="12">
      <c r="D4835" s="395"/>
    </row>
    <row r="4836" ht="12">
      <c r="D4836" s="395"/>
    </row>
    <row r="4837" ht="12">
      <c r="D4837" s="395"/>
    </row>
    <row r="4838" ht="12">
      <c r="D4838" s="395"/>
    </row>
    <row r="4839" ht="12">
      <c r="D4839" s="395"/>
    </row>
    <row r="4840" ht="12">
      <c r="D4840" s="395"/>
    </row>
    <row r="4841" ht="12">
      <c r="D4841" s="395"/>
    </row>
    <row r="4842" ht="12">
      <c r="D4842" s="395"/>
    </row>
    <row r="4843" ht="12">
      <c r="D4843" s="395"/>
    </row>
    <row r="4844" ht="12">
      <c r="D4844" s="395"/>
    </row>
    <row r="4845" ht="12">
      <c r="D4845" s="395"/>
    </row>
    <row r="4846" ht="12">
      <c r="D4846" s="395"/>
    </row>
    <row r="4847" ht="12">
      <c r="D4847" s="395"/>
    </row>
    <row r="4848" ht="12">
      <c r="D4848" s="395"/>
    </row>
    <row r="4849" ht="12">
      <c r="D4849" s="395"/>
    </row>
    <row r="4850" ht="12">
      <c r="D4850" s="395"/>
    </row>
    <row r="4851" ht="12">
      <c r="D4851" s="395"/>
    </row>
    <row r="4852" ht="12">
      <c r="D4852" s="395"/>
    </row>
    <row r="4853" ht="12">
      <c r="D4853" s="395"/>
    </row>
    <row r="4854" ht="12">
      <c r="D4854" s="395"/>
    </row>
    <row r="4855" ht="12">
      <c r="D4855" s="395"/>
    </row>
    <row r="4856" ht="12">
      <c r="D4856" s="395"/>
    </row>
    <row r="4857" ht="12">
      <c r="D4857" s="395"/>
    </row>
    <row r="4858" ht="12">
      <c r="D4858" s="395"/>
    </row>
    <row r="4859" ht="12">
      <c r="D4859" s="395"/>
    </row>
    <row r="4860" ht="12">
      <c r="D4860" s="395"/>
    </row>
    <row r="4861" ht="12">
      <c r="D4861" s="395"/>
    </row>
    <row r="4862" ht="12">
      <c r="D4862" s="395"/>
    </row>
    <row r="4863" ht="12">
      <c r="D4863" s="395"/>
    </row>
    <row r="4864" ht="12">
      <c r="D4864" s="395"/>
    </row>
    <row r="4865" ht="12">
      <c r="D4865" s="395"/>
    </row>
    <row r="4866" ht="12">
      <c r="D4866" s="395"/>
    </row>
    <row r="4867" ht="12">
      <c r="D4867" s="395"/>
    </row>
    <row r="4868" ht="12">
      <c r="D4868" s="395"/>
    </row>
    <row r="4869" ht="12">
      <c r="D4869" s="395"/>
    </row>
    <row r="4870" ht="12">
      <c r="D4870" s="395"/>
    </row>
    <row r="4871" ht="12">
      <c r="D4871" s="395"/>
    </row>
    <row r="4872" ht="12">
      <c r="D4872" s="395"/>
    </row>
    <row r="4873" ht="12">
      <c r="D4873" s="395"/>
    </row>
    <row r="4874" ht="12">
      <c r="D4874" s="395"/>
    </row>
    <row r="4875" ht="12">
      <c r="D4875" s="395"/>
    </row>
    <row r="4876" ht="12">
      <c r="D4876" s="395"/>
    </row>
    <row r="4877" ht="12">
      <c r="D4877" s="395"/>
    </row>
    <row r="4878" ht="12">
      <c r="D4878" s="395"/>
    </row>
    <row r="4879" ht="12">
      <c r="D4879" s="395"/>
    </row>
    <row r="4880" ht="12">
      <c r="D4880" s="395"/>
    </row>
    <row r="4881" ht="12">
      <c r="D4881" s="395"/>
    </row>
    <row r="4882" ht="12">
      <c r="D4882" s="395"/>
    </row>
    <row r="4883" ht="12">
      <c r="D4883" s="395"/>
    </row>
    <row r="4884" ht="12">
      <c r="D4884" s="395"/>
    </row>
    <row r="4885" ht="12">
      <c r="D4885" s="395"/>
    </row>
    <row r="4886" ht="12">
      <c r="D4886" s="395"/>
    </row>
    <row r="4887" ht="12">
      <c r="D4887" s="395"/>
    </row>
    <row r="4888" ht="12">
      <c r="D4888" s="395"/>
    </row>
    <row r="4889" ht="12">
      <c r="D4889" s="395"/>
    </row>
    <row r="4890" ht="12">
      <c r="D4890" s="395"/>
    </row>
    <row r="4891" ht="12">
      <c r="D4891" s="395"/>
    </row>
    <row r="4892" ht="12">
      <c r="D4892" s="395"/>
    </row>
    <row r="4893" ht="12">
      <c r="D4893" s="395"/>
    </row>
    <row r="4894" ht="12">
      <c r="D4894" s="395"/>
    </row>
    <row r="4895" ht="12">
      <c r="D4895" s="395"/>
    </row>
    <row r="4896" ht="12">
      <c r="D4896" s="395"/>
    </row>
    <row r="4897" ht="12">
      <c r="D4897" s="395"/>
    </row>
    <row r="4898" ht="12">
      <c r="D4898" s="395"/>
    </row>
    <row r="4899" ht="12">
      <c r="D4899" s="395"/>
    </row>
    <row r="4900" ht="12">
      <c r="D4900" s="395"/>
    </row>
    <row r="4901" ht="12">
      <c r="D4901" s="395"/>
    </row>
    <row r="4902" ht="12">
      <c r="D4902" s="395"/>
    </row>
    <row r="4903" ht="12">
      <c r="D4903" s="395"/>
    </row>
    <row r="4904" ht="12">
      <c r="D4904" s="395"/>
    </row>
    <row r="4905" ht="12">
      <c r="D4905" s="395"/>
    </row>
    <row r="4906" ht="12">
      <c r="D4906" s="395"/>
    </row>
    <row r="4907" ht="12">
      <c r="D4907" s="395"/>
    </row>
    <row r="4908" ht="12">
      <c r="D4908" s="395"/>
    </row>
    <row r="4909" ht="12">
      <c r="D4909" s="395"/>
    </row>
    <row r="4910" ht="12">
      <c r="D4910" s="395"/>
    </row>
    <row r="4911" ht="12">
      <c r="D4911" s="395"/>
    </row>
    <row r="4912" ht="12">
      <c r="D4912" s="395"/>
    </row>
    <row r="4913" ht="12">
      <c r="D4913" s="395"/>
    </row>
    <row r="4914" ht="12">
      <c r="D4914" s="395"/>
    </row>
    <row r="4915" ht="12">
      <c r="D4915" s="395"/>
    </row>
    <row r="4916" ht="12">
      <c r="D4916" s="395"/>
    </row>
    <row r="4917" ht="12">
      <c r="D4917" s="395"/>
    </row>
    <row r="4918" ht="12">
      <c r="D4918" s="395"/>
    </row>
    <row r="4919" ht="12">
      <c r="D4919" s="395"/>
    </row>
    <row r="4920" ht="12">
      <c r="D4920" s="395"/>
    </row>
    <row r="4921" ht="12">
      <c r="D4921" s="395"/>
    </row>
    <row r="4922" ht="12">
      <c r="D4922" s="395"/>
    </row>
    <row r="4923" ht="12">
      <c r="D4923" s="395"/>
    </row>
    <row r="4924" ht="12">
      <c r="D4924" s="395"/>
    </row>
    <row r="4925" ht="12">
      <c r="D4925" s="395"/>
    </row>
    <row r="4926" ht="12">
      <c r="D4926" s="395"/>
    </row>
    <row r="4927" ht="12">
      <c r="D4927" s="395"/>
    </row>
    <row r="4928" ht="12">
      <c r="D4928" s="395"/>
    </row>
    <row r="4929" ht="12">
      <c r="D4929" s="395"/>
    </row>
    <row r="4930" ht="12">
      <c r="D4930" s="395"/>
    </row>
    <row r="4931" ht="12">
      <c r="D4931" s="395"/>
    </row>
    <row r="4932" ht="12">
      <c r="D4932" s="395"/>
    </row>
    <row r="4933" ht="12">
      <c r="D4933" s="395"/>
    </row>
    <row r="4934" ht="12">
      <c r="D4934" s="395"/>
    </row>
    <row r="4935" ht="12">
      <c r="D4935" s="395"/>
    </row>
    <row r="4936" ht="12">
      <c r="D4936" s="395"/>
    </row>
    <row r="4937" ht="12">
      <c r="D4937" s="395"/>
    </row>
    <row r="4938" ht="12">
      <c r="D4938" s="395"/>
    </row>
    <row r="4939" ht="12">
      <c r="D4939" s="395"/>
    </row>
    <row r="4940" ht="12">
      <c r="D4940" s="395"/>
    </row>
    <row r="4941" ht="12">
      <c r="D4941" s="395"/>
    </row>
    <row r="4942" ht="12">
      <c r="D4942" s="395"/>
    </row>
    <row r="4943" ht="12">
      <c r="D4943" s="395"/>
    </row>
    <row r="4944" ht="12">
      <c r="D4944" s="395"/>
    </row>
    <row r="4945" ht="12">
      <c r="D4945" s="395"/>
    </row>
    <row r="4946" ht="12">
      <c r="D4946" s="395"/>
    </row>
    <row r="4947" ht="12">
      <c r="D4947" s="395"/>
    </row>
    <row r="4948" ht="12">
      <c r="D4948" s="395"/>
    </row>
    <row r="4949" ht="12">
      <c r="D4949" s="395"/>
    </row>
    <row r="4950" ht="12">
      <c r="D4950" s="395"/>
    </row>
    <row r="4951" ht="12">
      <c r="D4951" s="395"/>
    </row>
    <row r="4952" ht="12">
      <c r="D4952" s="395"/>
    </row>
    <row r="4953" ht="12">
      <c r="D4953" s="395"/>
    </row>
    <row r="4954" ht="12">
      <c r="D4954" s="395"/>
    </row>
    <row r="4955" ht="12">
      <c r="D4955" s="395"/>
    </row>
    <row r="4956" ht="12">
      <c r="D4956" s="395"/>
    </row>
    <row r="4957" ht="12">
      <c r="D4957" s="395"/>
    </row>
    <row r="4958" ht="12">
      <c r="D4958" s="395"/>
    </row>
    <row r="4959" ht="12">
      <c r="D4959" s="395"/>
    </row>
    <row r="4960" ht="12">
      <c r="D4960" s="395"/>
    </row>
    <row r="4961" ht="12">
      <c r="D4961" s="395"/>
    </row>
    <row r="4962" ht="12">
      <c r="D4962" s="395"/>
    </row>
    <row r="4963" ht="12">
      <c r="D4963" s="395"/>
    </row>
    <row r="4964" ht="12">
      <c r="D4964" s="395"/>
    </row>
    <row r="4965" ht="12">
      <c r="D4965" s="395"/>
    </row>
    <row r="4966" ht="12">
      <c r="D4966" s="395"/>
    </row>
    <row r="4967" ht="12">
      <c r="D4967" s="395"/>
    </row>
    <row r="4968" ht="12">
      <c r="D4968" s="395"/>
    </row>
    <row r="4969" ht="12">
      <c r="D4969" s="395"/>
    </row>
    <row r="4970" ht="12">
      <c r="D4970" s="395"/>
    </row>
    <row r="4971" ht="12">
      <c r="D4971" s="395"/>
    </row>
    <row r="4972" ht="12">
      <c r="D4972" s="395"/>
    </row>
    <row r="4973" ht="12">
      <c r="D4973" s="395"/>
    </row>
    <row r="4974" ht="12">
      <c r="D4974" s="395"/>
    </row>
    <row r="4975" ht="12">
      <c r="D4975" s="395"/>
    </row>
    <row r="4976" ht="12">
      <c r="D4976" s="395"/>
    </row>
    <row r="4977" ht="12">
      <c r="D4977" s="395"/>
    </row>
    <row r="4978" ht="12">
      <c r="D4978" s="395"/>
    </row>
    <row r="4979" ht="12">
      <c r="D4979" s="395"/>
    </row>
    <row r="4980" ht="12">
      <c r="D4980" s="395"/>
    </row>
    <row r="4981" ht="12">
      <c r="D4981" s="395"/>
    </row>
    <row r="4982" ht="12">
      <c r="D4982" s="395"/>
    </row>
    <row r="4983" ht="12">
      <c r="D4983" s="395"/>
    </row>
    <row r="4984" ht="12">
      <c r="D4984" s="395"/>
    </row>
    <row r="4985" ht="12">
      <c r="D4985" s="395"/>
    </row>
    <row r="4986" ht="12">
      <c r="D4986" s="395"/>
    </row>
    <row r="4987" ht="12">
      <c r="D4987" s="395"/>
    </row>
    <row r="4988" ht="12">
      <c r="D4988" s="395"/>
    </row>
    <row r="4989" ht="12">
      <c r="D4989" s="395"/>
    </row>
    <row r="4990" ht="12">
      <c r="D4990" s="395"/>
    </row>
    <row r="4991" ht="12">
      <c r="D4991" s="395"/>
    </row>
    <row r="4992" ht="12">
      <c r="D4992" s="395"/>
    </row>
    <row r="4993" ht="12">
      <c r="D4993" s="395"/>
    </row>
    <row r="4994" ht="12">
      <c r="D4994" s="395"/>
    </row>
    <row r="4995" ht="12">
      <c r="D4995" s="395"/>
    </row>
    <row r="4996" ht="12">
      <c r="D4996" s="395"/>
    </row>
    <row r="4997" ht="12">
      <c r="D4997" s="395"/>
    </row>
    <row r="4998" ht="12">
      <c r="D4998" s="395"/>
    </row>
    <row r="4999" ht="12">
      <c r="D4999" s="395"/>
    </row>
    <row r="5000" ht="12">
      <c r="D5000" s="395"/>
    </row>
  </sheetData>
  <mergeCells count="7">
    <mergeCell ref="A144:B144"/>
    <mergeCell ref="A1:G1"/>
    <mergeCell ref="C2:G2"/>
    <mergeCell ref="C3:G3"/>
    <mergeCell ref="C4:G4"/>
    <mergeCell ref="C82:G82"/>
    <mergeCell ref="C85:G85"/>
  </mergeCells>
  <printOptions gridLines="1"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Benda</dc:creator>
  <cp:keywords/>
  <dc:description/>
  <cp:lastModifiedBy>Kotoučková Jana Bc. DiS.</cp:lastModifiedBy>
  <dcterms:created xsi:type="dcterms:W3CDTF">2024-03-22T15:57:20Z</dcterms:created>
  <dcterms:modified xsi:type="dcterms:W3CDTF">2024-03-25T08:34:13Z</dcterms:modified>
  <cp:category/>
  <cp:version/>
  <cp:contentType/>
  <cp:contentStatus/>
</cp:coreProperties>
</file>