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2"/>
  </bookViews>
  <sheets>
    <sheet name="Rekapitulace" sheetId="4" r:id="rId1"/>
    <sheet name="SO001" sheetId="2" r:id="rId2"/>
    <sheet name="SO101" sheetId="3" r:id="rId3"/>
  </sheets>
  <definedNames/>
  <calcPr calcId="191029"/>
  <extLst/>
</workbook>
</file>

<file path=xl/sharedStrings.xml><?xml version="1.0" encoding="utf-8"?>
<sst xmlns="http://schemas.openxmlformats.org/spreadsheetml/2006/main" count="427" uniqueCount="162">
  <si>
    <t>EstiCon</t>
  </si>
  <si>
    <t xml:space="preserve">Firma: </t>
  </si>
  <si>
    <t>Rekapitulace ceny</t>
  </si>
  <si>
    <t>Stavba: 2024-000006 - ZR - ul. Libušínská + Kovářova (1)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</si>
  <si>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</si>
  <si>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</si>
  <si>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</si>
  <si>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</si>
  <si>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</si>
  <si>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</si>
  <si>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</si>
  <si>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SO001</t>
  </si>
  <si>
    <t>VEDLEJŠÍ ROZPOČTOVÉ NÁKLADY</t>
  </si>
  <si>
    <t>SO101</t>
  </si>
  <si>
    <t>OPRAVA KOMUNIKACE UL. LIBUŠÍNSKÁ A KOVÁŘOVA</t>
  </si>
  <si>
    <t>Soupis prací objektu</t>
  </si>
  <si>
    <t>S</t>
  </si>
  <si>
    <t>Stavba:</t>
  </si>
  <si>
    <t>2024-000006</t>
  </si>
  <si>
    <t>ZR - ul. Libušínská + Kovářova (1)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</si>
  <si>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</si>
  <si>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</si>
  <si>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</si>
  <si>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</si>
  <si>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</si>
  <si>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</si>
  <si>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</si>
  <si>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</si>
  <si>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</si>
  <si>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</si>
  <si>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Cenová soustava</t>
  </si>
  <si>
    <t>Jednotková</t>
  </si>
  <si>
    <t>Celkem</t>
  </si>
  <si>
    <t>SD</t>
  </si>
  <si>
    <t>0</t>
  </si>
  <si>
    <t>Všeobecné konstrukce a práce</t>
  </si>
  <si>
    <t>P</t>
  </si>
  <si>
    <t>02520</t>
  </si>
  <si>
    <t/>
  </si>
  <si>
    <t>ZKOUŠENÍ MATERIÁLŮ NEZÁVISLOU ZKUŠEBNOU</t>
  </si>
  <si>
    <t>KPL</t>
  </si>
  <si>
    <t>OTSKP ~ 2023</t>
  </si>
  <si>
    <t>PP</t>
  </si>
  <si>
    <t>VV</t>
  </si>
  <si>
    <t>1=1,000 [A] 
Celkem 1 = 1,000</t>
  </si>
  <si>
    <t>TS</t>
  </si>
  <si>
    <t>zahrnuje veškeré náklady spojené s objednatelem požadovanými zkouškami</t>
  </si>
  <si>
    <t>02610</t>
  </si>
  <si>
    <t>ZKOUŠENÍ KONSTRUKCÍ A PRACÍ ZKUŠEBNOU ZHOTOVITELE</t>
  </si>
  <si>
    <t>02710</t>
  </si>
  <si>
    <t>POMOC PRÁCE ZŘÍZ NEBO ZAJIŠŤ OBJÍŽĎKY A PŘÍSTUP CESTY</t>
  </si>
  <si>
    <t>zahrnuje veškeré náklady spojené s objednatelem požadovanými zařízeními</t>
  </si>
  <si>
    <t>02720</t>
  </si>
  <si>
    <t>POMOC PRÁCE ZŘÍZ NEBO ZAJIŠŤ REGULACI A OCHRANU DOPRAVY</t>
  </si>
  <si>
    <t>02730</t>
  </si>
  <si>
    <t>POMOC PRÁCE ZŘÍZ NEBO ZAJIŠŤ OCHRANU INŽENÝRSKÝCH SÍTÍ</t>
  </si>
  <si>
    <t>02911</t>
  </si>
  <si>
    <t>OSTATNÍ POŽADAVKY - GEODETICKÉ ZAMĚŘENÍ</t>
  </si>
  <si>
    <t>HM</t>
  </si>
  <si>
    <t>zahrnuje veškeré náklady spojené s objednatelem požadovanými pracemi</t>
  </si>
  <si>
    <t>02940</t>
  </si>
  <si>
    <t>OSTATNÍ POŽADAVKY - VYPRACOVÁNÍ DOKUMENTACE</t>
  </si>
  <si>
    <t>Pasportizace stavu okolí před a po stavbě</t>
  </si>
  <si>
    <t>1 = 1,000 [A]</t>
  </si>
  <si>
    <t>02946</t>
  </si>
  <si>
    <t>OSTAT POŽADAVKY - FOTODOKUMENTACE</t>
  </si>
  <si>
    <t>- Týdenní fotodokumentace stavby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</si>
  <si>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</si>
  <si>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02960</t>
  </si>
  <si>
    <t>OSTATNÍ POŽADAVKY - ODBORNÝ DOZOR</t>
  </si>
  <si>
    <t>koordinace s osazením a úpravou výšek vpustí, šachet a jiných objektů v komunikacích</t>
  </si>
  <si>
    <t>zahrnuje veškeré náklady spojené s objednatelem požadovaným dozorem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</si>
  <si>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</si>
  <si>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</si>
  <si>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</si>
  <si>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015113</t>
  </si>
  <si>
    <t>POPLATKY ZA LIKVIDACI ODPADŮ NEKONTAMINOVANÝCH - 17 05 04  VYTĚŽENÉ ZEMINY A HORNINY -  III. TŘÍDA TĚŽITELNOSTI</t>
  </si>
  <si>
    <t>T</t>
  </si>
  <si>
    <t>30=30,000 [A] 
Celkem 30 = 30,000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</si>
  <si>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541/2020 Sb., o nakládání s odpady, v platném znění.</t>
  </si>
  <si>
    <t>015130</t>
  </si>
  <si>
    <t>POPLATKY ZA LIKVIDACI ODPADŮ NEKONTAMINOVANÝCH - 17 03 02  VYBOURANÝ ASFALTOVÝ BETON BEZ DEHTU</t>
  </si>
  <si>
    <t>dobourání nedofrézovaných míst+pásek podél obrub</t>
  </si>
  <si>
    <t>10=10,000 [A] 
Celkem 10 = 10,000</t>
  </si>
  <si>
    <t>1</t>
  </si>
  <si>
    <t>Zemní práce</t>
  </si>
  <si>
    <t>11318</t>
  </si>
  <si>
    <t>ODSTRANĚNÍ KRYTU ZPEVNĚNÝCH PLOCH Z DLAŽDIC</t>
  </si>
  <si>
    <t>M3</t>
  </si>
  <si>
    <t>286*0,25*0,2 = 14,300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</si>
  <si>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</si>
  <si>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113524</t>
  </si>
  <si>
    <t>ODSTRANĚNÍ CHODNÍKOVÝCH A SILNIČNÍCH OBRUBNÍKŮ BETONOVÝCH, ODVOZ DO 5KM</t>
  </si>
  <si>
    <t>M</t>
  </si>
  <si>
    <t>286=286,000 [A] 
Celkem 286 = 286,000</t>
  </si>
  <si>
    <t>113724</t>
  </si>
  <si>
    <t>FRÉZOVÁNÍ ZPEVNĚNÝCH PLOCH ASFALTOVÝCH, ODVOZ DO 5KM</t>
  </si>
  <si>
    <t>1808*0,05+361,6*0,06=112,1 m3 
Celkem 112,1 = 112,100</t>
  </si>
  <si>
    <t>18110</t>
  </si>
  <si>
    <t>ÚPRAVA PLÁNĚ SE ZHUTNĚNÍM V HORNINĚ TŘ. I</t>
  </si>
  <si>
    <t>M2</t>
  </si>
  <si>
    <t>plocha pod ložnou vrstvou(361,6m2)+rýha po obrubách a přídlažbě(286*0,5=143m2)</t>
  </si>
  <si>
    <t>361,6+143=504,600 [A] 
Celkem 504,6 = 504,600</t>
  </si>
  <si>
    <t>položka zahrnuje úpravu pláně včetně vyrovnání výškových rozdílů. Míru zhutnění určuje projekt.</t>
  </si>
  <si>
    <t>18221</t>
  </si>
  <si>
    <t>ROZPROSTŘENÍ ORNICE VE SVAHU V TL DO 0,10M</t>
  </si>
  <si>
    <t>dosypání a terénní úprava za novou obrubou, předpokládaná šíře pásu 0,5 m</t>
  </si>
  <si>
    <t>286*0,5=143,000 [A] 
Celkem 143 = 143,000</t>
  </si>
  <si>
    <t>položka zahrnuje: 
nutné přemístění ornice z dočasných skládek vzdálených do 50m 
rozprostření ornice v předepsané tloušťce ve svahu přes 1:5</t>
  </si>
  <si>
    <t>18241</t>
  </si>
  <si>
    <t>ZALOŽENÍ TRÁVNÍKU RUČNÍM VÝSEVEM</t>
  </si>
  <si>
    <t>zatravnění dosypané rýhy za nově osazenou obrubou - šířka max.0,5m</t>
  </si>
  <si>
    <t>Zahrnuje dodání předepsané travní směsi, její výsev na ornici, zalévání, první pokosení, to vše bez ohledu na sklon terénu</t>
  </si>
  <si>
    <t>5</t>
  </si>
  <si>
    <t>Komunikace</t>
  </si>
  <si>
    <t>572211</t>
  </si>
  <si>
    <t>SPOJOVACÍ POSTŘIK Z ASFALTU DO 0,5KG/M2</t>
  </si>
  <si>
    <t>1808+361,6=2 169,600 [A] 
Celkem 2169,6 = 2169,600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</si>
  <si>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</si>
  <si>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574A04</t>
  </si>
  <si>
    <t>ASFALTOVÝ BETON PRO OBRUSNÉ VRSTVY ACO 11+, 11S</t>
  </si>
  <si>
    <t>1808*0,05=90,400 [A] 
Celkem 90,4 = 90,400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</si>
  <si>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</si>
  <si>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574C06</t>
  </si>
  <si>
    <t>ASFALTOVÝ BETON PRO LOŽNÍ VRSTVY ACL 16+, 16S</t>
  </si>
  <si>
    <t>předpoklad rozpadů v ložní vrstvě - cca 20% plochy - bude upřesněno TDS po odfrézování obrusdné vrstvy</t>
  </si>
  <si>
    <t>1808/5=361.6m2*0,06=21,696 m3 
Celkem 21,7 = 21,700</t>
  </si>
  <si>
    <t>587206</t>
  </si>
  <si>
    <t>PŘEDLÁŽDĚNÍ KRYTU Z BETONOVÝCH DLAŽDIC SE ZÁMKEM</t>
  </si>
  <si>
    <t>24+2=26,000 [A] 
Celkem 26 = 26,000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</si>
  <si>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</si>
  <si>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58910</t>
  </si>
  <si>
    <t>VÝPLŇ SPAR ASFALTEM</t>
  </si>
  <si>
    <t>napojení všech přilehlých sjezdů MK+spára podél parkoviště</t>
  </si>
  <si>
    <t>180=180,000 [A] 
Celkem 180 = 180,000</t>
  </si>
  <si>
    <t>položka zahrnuje: 
- dodávku předepsaného materiálu 
- vyčištění a výplň spar tímto materiálem</t>
  </si>
  <si>
    <t>8</t>
  </si>
  <si>
    <t>Potrubí</t>
  </si>
  <si>
    <t>89921</t>
  </si>
  <si>
    <t>VÝŠKOVÁ ÚPRAVA POKLOPŮ</t>
  </si>
  <si>
    <t>KUS</t>
  </si>
  <si>
    <t>- položka výškové úpravy zahrnuje všechny nutné práce a materiály pro zvýšení nebo snížení zařízení (včetně nutné úpravy stávajícího povrchu vozovky nebo chodníku).</t>
  </si>
  <si>
    <t>89922</t>
  </si>
  <si>
    <t>VÝŠKOVÁ ÚPRAVA MŘÍŽÍ</t>
  </si>
  <si>
    <t>7=7,000 [A] 
Celkem 7 = 7,000</t>
  </si>
  <si>
    <t>9</t>
  </si>
  <si>
    <t>Ostatní konstrukce a práce</t>
  </si>
  <si>
    <t>917224</t>
  </si>
  <si>
    <t>SILNIČNÍ A CHODNÍKOVÉ OBRUBY Z BETONOVÝCH OBRUBNÍKŮ ŠÍŘ 150MM</t>
  </si>
  <si>
    <t>obnova silniční obruby 286 = 286,000 [A]</t>
  </si>
  <si>
    <t>Položka zahrnuje:
dodání a pokládku betonových obrubníků o rozměrech předepsaných zadávací dokumentací
betonové lože i boční betonovou opěrku.</t>
  </si>
  <si>
    <t>91723</t>
  </si>
  <si>
    <t>OBRUBY Z BETON KRAJNÍKŮ</t>
  </si>
  <si>
    <t>246+12+6+22=286,000 [A] 
Celkem 286 = 286,000</t>
  </si>
  <si>
    <t>Položka zahrnuje: 
dodání a pokládku betonových krajníků o rozměrech předepsaných zadávací dokumentací 
betonové lože i boční betonovou opěrku.</t>
  </si>
  <si>
    <t>919111</t>
  </si>
  <si>
    <t>ŘEZÁNÍ ASFALTOVÉHO KRYTU VOZOVEK TL DO 50MM</t>
  </si>
  <si>
    <t>napojení všech přilehlých sjezdů MK+spára podéll parkoviště</t>
  </si>
  <si>
    <t>položka zahrnuje řezání vozovkové vrstvy v předepsané tloušťce, včetně spotřeby vody</t>
  </si>
  <si>
    <t>93808</t>
  </si>
  <si>
    <t>OČIŠTĚNÍ VOZOVEK ZAMETENÍM</t>
  </si>
  <si>
    <t>položka zahrnuje očištění předepsaným způsobem včetně odklizení vzniklého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</si>
</sst>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##0.00"/>
    <numFmt numFmtId="165" formatCode="#\ ###\ ###\ ###\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  <fill>
      <patternFill patternType="solid">
        <fgColor rgb="FFADD8E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55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3" fillId="2" borderId="0" xfId="22" applyFill="1" applyAlignment="1">
      <alignment horizontal="right" vertical="center" wrapText="1"/>
      <protection/>
    </xf>
    <xf numFmtId="164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4" fontId="3" fillId="0" borderId="1" xfId="20" applyNumberFormat="1" applyBorder="1" applyAlignment="1">
      <alignment horizontal="right" vertical="center" wrapText="1"/>
      <protection/>
    </xf>
    <xf numFmtId="0" fontId="0" fillId="2" borderId="2" xfId="0" applyFill="1" applyBorder="1"/>
    <xf numFmtId="0" fontId="0" fillId="2" borderId="3" xfId="0" applyFill="1" applyBorder="1"/>
    <xf numFmtId="0" fontId="3" fillId="2" borderId="3" xfId="20" applyFill="1" applyBorder="1" applyAlignment="1">
      <alignment horizontal="right" vertical="center" wrapText="1"/>
      <protection/>
    </xf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4" fillId="2" borderId="0" xfId="21" applyFill="1" applyBorder="1" applyAlignment="1">
      <alignment horizontal="left" vertical="center" wrapText="1"/>
      <protection/>
    </xf>
    <xf numFmtId="0" fontId="0" fillId="2" borderId="6" xfId="0" applyFill="1" applyBorder="1"/>
    <xf numFmtId="0" fontId="6" fillId="2" borderId="5" xfId="24" applyFill="1" applyBorder="1" applyAlignment="1">
      <alignment horizontal="left" vertical="center" wrapText="1"/>
      <protection/>
    </xf>
    <xf numFmtId="0" fontId="6" fillId="2" borderId="0" xfId="24" applyFill="1" applyBorder="1" applyAlignment="1">
      <alignment horizontal="left" vertical="center" wrapText="1"/>
      <protection/>
    </xf>
    <xf numFmtId="0" fontId="0" fillId="2" borderId="7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5" fillId="3" borderId="8" xfId="23" applyFill="1" applyBorder="1" applyAlignment="1">
      <alignment horizontal="center" vertical="center" wrapText="1"/>
      <protection/>
    </xf>
    <xf numFmtId="0" fontId="5" fillId="3" borderId="9" xfId="23" applyFill="1" applyBorder="1" applyAlignment="1">
      <alignment horizontal="center" vertical="center" wrapText="1"/>
      <protection/>
    </xf>
    <xf numFmtId="0" fontId="5" fillId="3" borderId="10" xfId="23" applyFill="1" applyBorder="1" applyAlignment="1">
      <alignment horizontal="center" vertical="center" wrapText="1"/>
      <protection/>
    </xf>
    <xf numFmtId="0" fontId="5" fillId="3" borderId="11" xfId="23" applyFill="1" applyBorder="1" applyAlignment="1">
      <alignment horizontal="center" vertical="center" wrapText="1"/>
      <protection/>
    </xf>
    <xf numFmtId="0" fontId="7" fillId="2" borderId="7" xfId="0" applyFont="1" applyFill="1" applyBorder="1"/>
    <xf numFmtId="0" fontId="7" fillId="2" borderId="12" xfId="0" applyFont="1" applyFill="1" applyBorder="1"/>
    <xf numFmtId="0" fontId="7" fillId="2" borderId="7" xfId="0" applyFont="1" applyFill="1" applyBorder="1" applyAlignment="1">
      <alignment horizontal="right"/>
    </xf>
    <xf numFmtId="0" fontId="7" fillId="2" borderId="13" xfId="0" applyFont="1" applyFill="1" applyBorder="1"/>
    <xf numFmtId="164" fontId="7" fillId="2" borderId="7" xfId="0" applyNumberFormat="1" applyFont="1" applyFill="1" applyBorder="1" applyAlignment="1">
      <alignment horizontal="center"/>
    </xf>
    <xf numFmtId="0" fontId="0" fillId="2" borderId="14" xfId="0" applyFill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0" fillId="4" borderId="7" xfId="0" applyNumberFormat="1" applyFill="1" applyBorder="1" applyAlignment="1" applyProtection="1">
      <alignment horizontal="center"/>
      <protection locked="0"/>
    </xf>
    <xf numFmtId="164" fontId="0" fillId="0" borderId="7" xfId="0" applyNumberFormat="1" applyBorder="1" applyAlignment="1">
      <alignment horizontal="center"/>
    </xf>
    <xf numFmtId="164" fontId="0" fillId="0" borderId="0" xfId="0" applyNumberFormat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6" xfId="0" applyBorder="1"/>
    <xf numFmtId="0" fontId="8" fillId="0" borderId="7" xfId="0" applyFont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2" borderId="0" xfId="21" applyFill="1" applyAlignment="1">
      <alignment horizontal="left" vertical="center" wrapText="1"/>
      <protection/>
    </xf>
    <xf numFmtId="0" fontId="0" fillId="2" borderId="0" xfId="0" applyFill="1"/>
    <xf numFmtId="0" fontId="6" fillId="2" borderId="0" xfId="24" applyFill="1" applyBorder="1" applyAlignment="1">
      <alignment horizontal="right" vertical="center" wrapText="1"/>
      <protection/>
    </xf>
    <xf numFmtId="0" fontId="0" fillId="2" borderId="0" xfId="0" applyFill="1" applyBorder="1" applyAlignment="1">
      <alignment horizontal="right"/>
    </xf>
    <xf numFmtId="0" fontId="5" fillId="3" borderId="18" xfId="23" applyFill="1" applyBorder="1" applyAlignment="1">
      <alignment horizontal="center" vertical="center" wrapText="1"/>
      <protection/>
    </xf>
    <xf numFmtId="0" fontId="5" fillId="3" borderId="8" xfId="23" applyFill="1" applyBorder="1" applyAlignment="1">
      <alignment horizontal="center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5" fillId="3" borderId="9" xfId="23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workbookViewId="0" topLeftCell="A1"/>
  </sheetViews>
  <sheetFormatPr defaultColWidth="9.140625" defaultRowHeight="15"/>
  <cols>
    <col min="1" max="2" width="32.421875" style="0" customWidth="1"/>
    <col min="3" max="5" width="19.42187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1"/>
      <c r="B2" s="47" t="s">
        <v>2</v>
      </c>
      <c r="C2" s="3"/>
      <c r="D2" s="3"/>
      <c r="E2" s="3"/>
    </row>
    <row r="3" spans="1:5" ht="15">
      <c r="A3" s="3"/>
      <c r="B3" s="48"/>
      <c r="C3" s="3"/>
      <c r="D3" s="3"/>
      <c r="E3" s="3"/>
    </row>
    <row r="4" spans="1:5" ht="15">
      <c r="A4" s="3"/>
      <c r="B4" s="47" t="s">
        <v>3</v>
      </c>
      <c r="C4" s="48"/>
      <c r="D4" s="48"/>
      <c r="E4" s="48"/>
    </row>
    <row r="5" spans="1:5" ht="15">
      <c r="A5" s="3"/>
      <c r="B5" s="3"/>
      <c r="C5" s="3"/>
      <c r="D5" s="3"/>
      <c r="E5" s="3"/>
    </row>
    <row r="6" spans="1:5" ht="15">
      <c r="A6" s="3"/>
      <c r="B6" s="4" t="s">
        <v>4</v>
      </c>
      <c r="C6" s="5">
        <f>SUM(C10:C11)</f>
        <v>0</v>
      </c>
      <c r="D6" s="3"/>
      <c r="E6" s="3"/>
    </row>
    <row r="7" spans="1:5" ht="15">
      <c r="A7" s="3"/>
      <c r="B7" s="4" t="s">
        <v>5</v>
      </c>
      <c r="C7" s="5">
        <f>SUM(E10:E11)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</row>
    <row r="10" spans="1:5" ht="25.5">
      <c r="A10" s="7" t="s">
        <v>11</v>
      </c>
      <c r="B10" s="7" t="s">
        <v>12</v>
      </c>
      <c r="C10" s="8">
        <f>SO001!I3</f>
        <v>0</v>
      </c>
      <c r="D10" s="8">
        <f>SUMIFS(SO001!O:O,SO001!A:A,"P")</f>
        <v>0</v>
      </c>
      <c r="E10" s="8">
        <f>C10+D10</f>
        <v>0</v>
      </c>
    </row>
    <row r="11" spans="1:5" ht="25.5">
      <c r="A11" s="7" t="s">
        <v>13</v>
      </c>
      <c r="B11" s="7" t="s">
        <v>14</v>
      </c>
      <c r="C11" s="8">
        <f>SO101!I3</f>
        <v>0</v>
      </c>
      <c r="D11" s="8">
        <f>SUMIFS(SO101!O:O,SO101!A:A,"P")</f>
        <v>0</v>
      </c>
      <c r="E11" s="8">
        <f>C11+D11</f>
        <v>0</v>
      </c>
    </row>
  </sheetData>
  <mergeCells count="2">
    <mergeCell ref="B2:B3"/>
    <mergeCell ref="B4:E4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8"/>
  <sheetViews>
    <sheetView workbookViewId="0" topLeftCell="B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4.8515625" style="0" bestFit="1" customWidth="1"/>
    <col min="15" max="16" width="9.140625" style="0" hidden="1" customWidth="1"/>
  </cols>
  <sheetData>
    <row r="1" spans="1:16" ht="15">
      <c r="A1" s="1" t="s">
        <v>0</v>
      </c>
      <c r="B1" s="9"/>
      <c r="C1" s="10"/>
      <c r="D1" s="10"/>
      <c r="E1" s="11" t="s">
        <v>1</v>
      </c>
      <c r="F1" s="10"/>
      <c r="G1" s="10"/>
      <c r="H1" s="10"/>
      <c r="I1" s="10"/>
      <c r="J1" s="12"/>
      <c r="P1">
        <v>3</v>
      </c>
    </row>
    <row r="2" spans="1:10" ht="20.25">
      <c r="A2" s="1"/>
      <c r="B2" s="13"/>
      <c r="C2" s="14"/>
      <c r="D2" s="14"/>
      <c r="E2" s="15" t="s">
        <v>15</v>
      </c>
      <c r="F2" s="14"/>
      <c r="G2" s="14"/>
      <c r="H2" s="14"/>
      <c r="I2" s="14"/>
      <c r="J2" s="16"/>
    </row>
    <row r="3" spans="1:16" ht="15">
      <c r="A3" s="3" t="s">
        <v>16</v>
      </c>
      <c r="B3" s="17" t="s">
        <v>17</v>
      </c>
      <c r="C3" s="49" t="s">
        <v>18</v>
      </c>
      <c r="D3" s="50"/>
      <c r="E3" s="18" t="s">
        <v>19</v>
      </c>
      <c r="F3" s="14"/>
      <c r="G3" s="14"/>
      <c r="H3" s="19" t="s">
        <v>11</v>
      </c>
      <c r="I3" s="20">
        <f>SUMIFS(I8:I48,A8:A48,"SD")</f>
        <v>0</v>
      </c>
      <c r="J3" s="16"/>
      <c r="O3">
        <v>0</v>
      </c>
      <c r="P3">
        <v>2</v>
      </c>
    </row>
    <row r="4" spans="1:16" ht="15">
      <c r="A4" s="3" t="s">
        <v>20</v>
      </c>
      <c r="B4" s="17" t="s">
        <v>21</v>
      </c>
      <c r="C4" s="49" t="s">
        <v>11</v>
      </c>
      <c r="D4" s="50"/>
      <c r="E4" s="18" t="s">
        <v>12</v>
      </c>
      <c r="F4" s="14"/>
      <c r="G4" s="14"/>
      <c r="H4" s="14"/>
      <c r="I4" s="14"/>
      <c r="J4" s="16"/>
      <c r="O4">
        <v>0.15</v>
      </c>
      <c r="P4">
        <v>2</v>
      </c>
    </row>
    <row r="5" spans="1:15" ht="15">
      <c r="A5" s="51" t="s">
        <v>22</v>
      </c>
      <c r="B5" s="52" t="s">
        <v>23</v>
      </c>
      <c r="C5" s="53" t="s">
        <v>24</v>
      </c>
      <c r="D5" s="53" t="s">
        <v>25</v>
      </c>
      <c r="E5" s="53" t="s">
        <v>26</v>
      </c>
      <c r="F5" s="53" t="s">
        <v>27</v>
      </c>
      <c r="G5" s="53" t="s">
        <v>28</v>
      </c>
      <c r="H5" s="53" t="s">
        <v>29</v>
      </c>
      <c r="I5" s="53"/>
      <c r="J5" s="54" t="s">
        <v>30</v>
      </c>
      <c r="O5">
        <v>0.21</v>
      </c>
    </row>
    <row r="6" spans="1:10" ht="15">
      <c r="A6" s="51"/>
      <c r="B6" s="52"/>
      <c r="C6" s="53"/>
      <c r="D6" s="53"/>
      <c r="E6" s="53"/>
      <c r="F6" s="53"/>
      <c r="G6" s="53"/>
      <c r="H6" s="6" t="s">
        <v>31</v>
      </c>
      <c r="I6" s="6" t="s">
        <v>32</v>
      </c>
      <c r="J6" s="54"/>
    </row>
    <row r="7" spans="1:10" ht="15">
      <c r="A7" s="23">
        <v>0</v>
      </c>
      <c r="B7" s="21">
        <v>1</v>
      </c>
      <c r="C7" s="24">
        <v>2</v>
      </c>
      <c r="D7" s="6">
        <v>3</v>
      </c>
      <c r="E7" s="24">
        <v>4</v>
      </c>
      <c r="F7" s="6">
        <v>5</v>
      </c>
      <c r="G7" s="6">
        <v>6</v>
      </c>
      <c r="H7" s="6">
        <v>7</v>
      </c>
      <c r="I7" s="24">
        <v>8</v>
      </c>
      <c r="J7" s="22">
        <v>9</v>
      </c>
    </row>
    <row r="8" spans="1:10" ht="15">
      <c r="A8" s="25" t="s">
        <v>33</v>
      </c>
      <c r="B8" s="26"/>
      <c r="C8" s="27" t="s">
        <v>34</v>
      </c>
      <c r="D8" s="28"/>
      <c r="E8" s="25" t="s">
        <v>35</v>
      </c>
      <c r="F8" s="28"/>
      <c r="G8" s="28"/>
      <c r="H8" s="28"/>
      <c r="I8" s="29">
        <f>SUMIFS(I9:I48,A9:A48,"P")</f>
        <v>0</v>
      </c>
      <c r="J8" s="30"/>
    </row>
    <row r="9" spans="1:16" ht="15">
      <c r="A9" s="31" t="s">
        <v>36</v>
      </c>
      <c r="B9" s="31">
        <v>1</v>
      </c>
      <c r="C9" s="32" t="s">
        <v>37</v>
      </c>
      <c r="D9" s="31" t="s">
        <v>38</v>
      </c>
      <c r="E9" s="33" t="s">
        <v>39</v>
      </c>
      <c r="F9" s="34" t="s">
        <v>40</v>
      </c>
      <c r="G9" s="35">
        <v>1</v>
      </c>
      <c r="H9" s="36">
        <v>0</v>
      </c>
      <c r="I9" s="37">
        <f>ROUND(G9*H9,P4)</f>
        <v>0</v>
      </c>
      <c r="J9" s="34" t="s">
        <v>41</v>
      </c>
      <c r="O9" s="38">
        <f>I9*0.21</f>
        <v>0</v>
      </c>
      <c r="P9">
        <v>3</v>
      </c>
    </row>
    <row r="10" spans="1:10" ht="15">
      <c r="A10" s="31" t="s">
        <v>42</v>
      </c>
      <c r="B10" s="39"/>
      <c r="C10" s="40"/>
      <c r="D10" s="40"/>
      <c r="E10" s="41" t="s">
        <v>38</v>
      </c>
      <c r="F10" s="40"/>
      <c r="G10" s="40"/>
      <c r="H10" s="40"/>
      <c r="I10" s="40"/>
      <c r="J10" s="42"/>
    </row>
    <row r="11" spans="1:10" ht="30">
      <c r="A11" s="31" t="s">
        <v>43</v>
      </c>
      <c r="B11" s="39"/>
      <c r="C11" s="40"/>
      <c r="D11" s="40"/>
      <c r="E11" s="43" t="s">
        <v>44</v>
      </c>
      <c r="F11" s="40"/>
      <c r="G11" s="40"/>
      <c r="H11" s="40"/>
      <c r="I11" s="40"/>
      <c r="J11" s="42"/>
    </row>
    <row r="12" spans="1:10" ht="30">
      <c r="A12" s="31" t="s">
        <v>45</v>
      </c>
      <c r="B12" s="39"/>
      <c r="C12" s="40"/>
      <c r="D12" s="40"/>
      <c r="E12" s="33" t="s">
        <v>46</v>
      </c>
      <c r="F12" s="40"/>
      <c r="G12" s="40"/>
      <c r="H12" s="40"/>
      <c r="I12" s="40"/>
      <c r="J12" s="42"/>
    </row>
    <row r="13" spans="1:16" ht="15">
      <c r="A13" s="31" t="s">
        <v>36</v>
      </c>
      <c r="B13" s="31">
        <v>2</v>
      </c>
      <c r="C13" s="32" t="s">
        <v>47</v>
      </c>
      <c r="D13" s="31" t="s">
        <v>38</v>
      </c>
      <c r="E13" s="33" t="s">
        <v>48</v>
      </c>
      <c r="F13" s="34" t="s">
        <v>40</v>
      </c>
      <c r="G13" s="35">
        <v>1</v>
      </c>
      <c r="H13" s="36">
        <v>0</v>
      </c>
      <c r="I13" s="37">
        <f>ROUND(G13*H13,P4)</f>
        <v>0</v>
      </c>
      <c r="J13" s="34" t="s">
        <v>41</v>
      </c>
      <c r="O13" s="38">
        <f>I13*0.21</f>
        <v>0</v>
      </c>
      <c r="P13">
        <v>3</v>
      </c>
    </row>
    <row r="14" spans="1:10" ht="15">
      <c r="A14" s="31" t="s">
        <v>42</v>
      </c>
      <c r="B14" s="39"/>
      <c r="C14" s="40"/>
      <c r="D14" s="40"/>
      <c r="E14" s="41" t="s">
        <v>38</v>
      </c>
      <c r="F14" s="40"/>
      <c r="G14" s="40"/>
      <c r="H14" s="40"/>
      <c r="I14" s="40"/>
      <c r="J14" s="42"/>
    </row>
    <row r="15" spans="1:10" ht="30">
      <c r="A15" s="31" t="s">
        <v>43</v>
      </c>
      <c r="B15" s="39"/>
      <c r="C15" s="40"/>
      <c r="D15" s="40"/>
      <c r="E15" s="43" t="s">
        <v>44</v>
      </c>
      <c r="F15" s="40"/>
      <c r="G15" s="40"/>
      <c r="H15" s="40"/>
      <c r="I15" s="40"/>
      <c r="J15" s="42"/>
    </row>
    <row r="16" spans="1:10" ht="30">
      <c r="A16" s="31" t="s">
        <v>45</v>
      </c>
      <c r="B16" s="39"/>
      <c r="C16" s="40"/>
      <c r="D16" s="40"/>
      <c r="E16" s="33" t="s">
        <v>46</v>
      </c>
      <c r="F16" s="40"/>
      <c r="G16" s="40"/>
      <c r="H16" s="40"/>
      <c r="I16" s="40"/>
      <c r="J16" s="42"/>
    </row>
    <row r="17" spans="1:16" ht="15">
      <c r="A17" s="31" t="s">
        <v>36</v>
      </c>
      <c r="B17" s="31">
        <v>3</v>
      </c>
      <c r="C17" s="32" t="s">
        <v>49</v>
      </c>
      <c r="D17" s="31" t="s">
        <v>38</v>
      </c>
      <c r="E17" s="33" t="s">
        <v>50</v>
      </c>
      <c r="F17" s="34" t="s">
        <v>40</v>
      </c>
      <c r="G17" s="35">
        <v>1</v>
      </c>
      <c r="H17" s="36">
        <v>0</v>
      </c>
      <c r="I17" s="37">
        <f>ROUND(G17*H17,P4)</f>
        <v>0</v>
      </c>
      <c r="J17" s="34" t="s">
        <v>41</v>
      </c>
      <c r="O17" s="38">
        <f>I17*0.21</f>
        <v>0</v>
      </c>
      <c r="P17">
        <v>3</v>
      </c>
    </row>
    <row r="18" spans="1:10" ht="15">
      <c r="A18" s="31" t="s">
        <v>42</v>
      </c>
      <c r="B18" s="39"/>
      <c r="C18" s="40"/>
      <c r="D18" s="40"/>
      <c r="E18" s="41" t="s">
        <v>38</v>
      </c>
      <c r="F18" s="40"/>
      <c r="G18" s="40"/>
      <c r="H18" s="40"/>
      <c r="I18" s="40"/>
      <c r="J18" s="42"/>
    </row>
    <row r="19" spans="1:10" ht="30">
      <c r="A19" s="31" t="s">
        <v>43</v>
      </c>
      <c r="B19" s="39"/>
      <c r="C19" s="40"/>
      <c r="D19" s="40"/>
      <c r="E19" s="43" t="s">
        <v>44</v>
      </c>
      <c r="F19" s="40"/>
      <c r="G19" s="40"/>
      <c r="H19" s="40"/>
      <c r="I19" s="40"/>
      <c r="J19" s="42"/>
    </row>
    <row r="20" spans="1:10" ht="30">
      <c r="A20" s="31" t="s">
        <v>45</v>
      </c>
      <c r="B20" s="39"/>
      <c r="C20" s="40"/>
      <c r="D20" s="40"/>
      <c r="E20" s="33" t="s">
        <v>51</v>
      </c>
      <c r="F20" s="40"/>
      <c r="G20" s="40"/>
      <c r="H20" s="40"/>
      <c r="I20" s="40"/>
      <c r="J20" s="42"/>
    </row>
    <row r="21" spans="1:16" ht="15">
      <c r="A21" s="31" t="s">
        <v>36</v>
      </c>
      <c r="B21" s="31">
        <v>4</v>
      </c>
      <c r="C21" s="32" t="s">
        <v>52</v>
      </c>
      <c r="D21" s="31" t="s">
        <v>38</v>
      </c>
      <c r="E21" s="33" t="s">
        <v>53</v>
      </c>
      <c r="F21" s="34" t="s">
        <v>40</v>
      </c>
      <c r="G21" s="35">
        <v>1</v>
      </c>
      <c r="H21" s="36">
        <v>0</v>
      </c>
      <c r="I21" s="37">
        <f>ROUND(G21*H21,P4)</f>
        <v>0</v>
      </c>
      <c r="J21" s="34" t="s">
        <v>41</v>
      </c>
      <c r="O21" s="38">
        <f>I21*0.21</f>
        <v>0</v>
      </c>
      <c r="P21">
        <v>3</v>
      </c>
    </row>
    <row r="22" spans="1:10" ht="15">
      <c r="A22" s="31" t="s">
        <v>42</v>
      </c>
      <c r="B22" s="39"/>
      <c r="C22" s="40"/>
      <c r="D22" s="40"/>
      <c r="E22" s="41" t="s">
        <v>38</v>
      </c>
      <c r="F22" s="40"/>
      <c r="G22" s="40"/>
      <c r="H22" s="40"/>
      <c r="I22" s="40"/>
      <c r="J22" s="42"/>
    </row>
    <row r="23" spans="1:10" ht="30">
      <c r="A23" s="31" t="s">
        <v>43</v>
      </c>
      <c r="B23" s="39"/>
      <c r="C23" s="40"/>
      <c r="D23" s="40"/>
      <c r="E23" s="43" t="s">
        <v>44</v>
      </c>
      <c r="F23" s="40"/>
      <c r="G23" s="40"/>
      <c r="H23" s="40"/>
      <c r="I23" s="40"/>
      <c r="J23" s="42"/>
    </row>
    <row r="24" spans="1:10" ht="30">
      <c r="A24" s="31" t="s">
        <v>45</v>
      </c>
      <c r="B24" s="39"/>
      <c r="C24" s="40"/>
      <c r="D24" s="40"/>
      <c r="E24" s="33" t="s">
        <v>51</v>
      </c>
      <c r="F24" s="40"/>
      <c r="G24" s="40"/>
      <c r="H24" s="40"/>
      <c r="I24" s="40"/>
      <c r="J24" s="42"/>
    </row>
    <row r="25" spans="1:16" ht="15">
      <c r="A25" s="31" t="s">
        <v>36</v>
      </c>
      <c r="B25" s="31">
        <v>5</v>
      </c>
      <c r="C25" s="32" t="s">
        <v>54</v>
      </c>
      <c r="D25" s="31" t="s">
        <v>38</v>
      </c>
      <c r="E25" s="33" t="s">
        <v>55</v>
      </c>
      <c r="F25" s="34" t="s">
        <v>40</v>
      </c>
      <c r="G25" s="35">
        <v>1</v>
      </c>
      <c r="H25" s="36">
        <v>0</v>
      </c>
      <c r="I25" s="37">
        <f>ROUND(G25*H25,P4)</f>
        <v>0</v>
      </c>
      <c r="J25" s="34" t="s">
        <v>41</v>
      </c>
      <c r="O25" s="38">
        <f>I25*0.21</f>
        <v>0</v>
      </c>
      <c r="P25">
        <v>3</v>
      </c>
    </row>
    <row r="26" spans="1:10" ht="15">
      <c r="A26" s="31" t="s">
        <v>42</v>
      </c>
      <c r="B26" s="39"/>
      <c r="C26" s="40"/>
      <c r="D26" s="40"/>
      <c r="E26" s="41" t="s">
        <v>38</v>
      </c>
      <c r="F26" s="40"/>
      <c r="G26" s="40"/>
      <c r="H26" s="40"/>
      <c r="I26" s="40"/>
      <c r="J26" s="42"/>
    </row>
    <row r="27" spans="1:10" ht="30">
      <c r="A27" s="31" t="s">
        <v>43</v>
      </c>
      <c r="B27" s="39"/>
      <c r="C27" s="40"/>
      <c r="D27" s="40"/>
      <c r="E27" s="43" t="s">
        <v>44</v>
      </c>
      <c r="F27" s="40"/>
      <c r="G27" s="40"/>
      <c r="H27" s="40"/>
      <c r="I27" s="40"/>
      <c r="J27" s="42"/>
    </row>
    <row r="28" spans="1:10" ht="30">
      <c r="A28" s="31" t="s">
        <v>45</v>
      </c>
      <c r="B28" s="39"/>
      <c r="C28" s="40"/>
      <c r="D28" s="40"/>
      <c r="E28" s="33" t="s">
        <v>51</v>
      </c>
      <c r="F28" s="40"/>
      <c r="G28" s="40"/>
      <c r="H28" s="40"/>
      <c r="I28" s="40"/>
      <c r="J28" s="42"/>
    </row>
    <row r="29" spans="1:16" ht="15">
      <c r="A29" s="31" t="s">
        <v>36</v>
      </c>
      <c r="B29" s="31">
        <v>6</v>
      </c>
      <c r="C29" s="32" t="s">
        <v>56</v>
      </c>
      <c r="D29" s="31" t="s">
        <v>38</v>
      </c>
      <c r="E29" s="33" t="s">
        <v>57</v>
      </c>
      <c r="F29" s="34" t="s">
        <v>58</v>
      </c>
      <c r="G29" s="35">
        <v>1</v>
      </c>
      <c r="H29" s="36">
        <v>0</v>
      </c>
      <c r="I29" s="37">
        <f>ROUND(G29*H29,P4)</f>
        <v>0</v>
      </c>
      <c r="J29" s="34" t="s">
        <v>41</v>
      </c>
      <c r="O29" s="38">
        <f>I29*0.21</f>
        <v>0</v>
      </c>
      <c r="P29">
        <v>3</v>
      </c>
    </row>
    <row r="30" spans="1:10" ht="15">
      <c r="A30" s="31" t="s">
        <v>42</v>
      </c>
      <c r="B30" s="39"/>
      <c r="C30" s="40"/>
      <c r="D30" s="40"/>
      <c r="E30" s="41" t="s">
        <v>38</v>
      </c>
      <c r="F30" s="40"/>
      <c r="G30" s="40"/>
      <c r="H30" s="40"/>
      <c r="I30" s="40"/>
      <c r="J30" s="42"/>
    </row>
    <row r="31" spans="1:10" ht="30">
      <c r="A31" s="31" t="s">
        <v>43</v>
      </c>
      <c r="B31" s="39"/>
      <c r="C31" s="40"/>
      <c r="D31" s="40"/>
      <c r="E31" s="43" t="s">
        <v>44</v>
      </c>
      <c r="F31" s="40"/>
      <c r="G31" s="40"/>
      <c r="H31" s="40"/>
      <c r="I31" s="40"/>
      <c r="J31" s="42"/>
    </row>
    <row r="32" spans="1:10" ht="30">
      <c r="A32" s="31" t="s">
        <v>45</v>
      </c>
      <c r="B32" s="39"/>
      <c r="C32" s="40"/>
      <c r="D32" s="40"/>
      <c r="E32" s="33" t="s">
        <v>59</v>
      </c>
      <c r="F32" s="40"/>
      <c r="G32" s="40"/>
      <c r="H32" s="40"/>
      <c r="I32" s="40"/>
      <c r="J32" s="42"/>
    </row>
    <row r="33" spans="1:16" ht="15">
      <c r="A33" s="31" t="s">
        <v>36</v>
      </c>
      <c r="B33" s="31">
        <v>7</v>
      </c>
      <c r="C33" s="32" t="s">
        <v>60</v>
      </c>
      <c r="D33" s="31" t="s">
        <v>38</v>
      </c>
      <c r="E33" s="33" t="s">
        <v>61</v>
      </c>
      <c r="F33" s="34" t="s">
        <v>40</v>
      </c>
      <c r="G33" s="35">
        <v>1</v>
      </c>
      <c r="H33" s="36">
        <v>0</v>
      </c>
      <c r="I33" s="37">
        <f>ROUND(G33*H33,P4)</f>
        <v>0</v>
      </c>
      <c r="J33" s="34" t="s">
        <v>41</v>
      </c>
      <c r="O33" s="38">
        <f>I33*0.21</f>
        <v>0</v>
      </c>
      <c r="P33">
        <v>3</v>
      </c>
    </row>
    <row r="34" spans="1:10" ht="15">
      <c r="A34" s="31" t="s">
        <v>42</v>
      </c>
      <c r="B34" s="39"/>
      <c r="C34" s="40"/>
      <c r="D34" s="40"/>
      <c r="E34" s="33" t="s">
        <v>62</v>
      </c>
      <c r="F34" s="40"/>
      <c r="G34" s="40"/>
      <c r="H34" s="40"/>
      <c r="I34" s="40"/>
      <c r="J34" s="42"/>
    </row>
    <row r="35" spans="1:10" ht="15">
      <c r="A35" s="31" t="s">
        <v>43</v>
      </c>
      <c r="B35" s="39"/>
      <c r="C35" s="40"/>
      <c r="D35" s="40"/>
      <c r="E35" s="43" t="s">
        <v>63</v>
      </c>
      <c r="F35" s="40"/>
      <c r="G35" s="40"/>
      <c r="H35" s="40"/>
      <c r="I35" s="40"/>
      <c r="J35" s="42"/>
    </row>
    <row r="36" spans="1:10" ht="30">
      <c r="A36" s="31" t="s">
        <v>45</v>
      </c>
      <c r="B36" s="39"/>
      <c r="C36" s="40"/>
      <c r="D36" s="40"/>
      <c r="E36" s="33" t="s">
        <v>59</v>
      </c>
      <c r="F36" s="40"/>
      <c r="G36" s="40"/>
      <c r="H36" s="40"/>
      <c r="I36" s="40"/>
      <c r="J36" s="42"/>
    </row>
    <row r="37" spans="1:16" ht="15">
      <c r="A37" s="31" t="s">
        <v>36</v>
      </c>
      <c r="B37" s="31">
        <v>8</v>
      </c>
      <c r="C37" s="32" t="s">
        <v>64</v>
      </c>
      <c r="D37" s="31" t="s">
        <v>38</v>
      </c>
      <c r="E37" s="33" t="s">
        <v>65</v>
      </c>
      <c r="F37" s="34" t="s">
        <v>40</v>
      </c>
      <c r="G37" s="35">
        <v>1</v>
      </c>
      <c r="H37" s="36">
        <v>0</v>
      </c>
      <c r="I37" s="37">
        <f>ROUND(G37*H37,P4)</f>
        <v>0</v>
      </c>
      <c r="J37" s="34" t="s">
        <v>41</v>
      </c>
      <c r="O37" s="38">
        <f>I37*0.21</f>
        <v>0</v>
      </c>
      <c r="P37">
        <v>3</v>
      </c>
    </row>
    <row r="38" spans="1:10" ht="15">
      <c r="A38" s="31" t="s">
        <v>42</v>
      </c>
      <c r="B38" s="39"/>
      <c r="C38" s="40"/>
      <c r="D38" s="40"/>
      <c r="E38" s="33" t="s">
        <v>66</v>
      </c>
      <c r="F38" s="40"/>
      <c r="G38" s="40"/>
      <c r="H38" s="40"/>
      <c r="I38" s="40"/>
      <c r="J38" s="42"/>
    </row>
    <row r="39" spans="1:10" ht="15">
      <c r="A39" s="31" t="s">
        <v>43</v>
      </c>
      <c r="B39" s="39"/>
      <c r="C39" s="40"/>
      <c r="D39" s="40"/>
      <c r="E39" s="43" t="s">
        <v>63</v>
      </c>
      <c r="F39" s="40"/>
      <c r="G39" s="40"/>
      <c r="H39" s="40"/>
      <c r="I39" s="40"/>
      <c r="J39" s="42"/>
    </row>
    <row r="40" spans="1:10" ht="75">
      <c r="A40" s="31" t="s">
        <v>45</v>
      </c>
      <c r="B40" s="39"/>
      <c r="C40" s="40"/>
      <c r="D40" s="40"/>
      <c r="E40" s="33" t="s">
        <v>67</v>
      </c>
      <c r="F40" s="40"/>
      <c r="G40" s="40"/>
      <c r="H40" s="40"/>
      <c r="I40" s="40"/>
      <c r="J40" s="42"/>
    </row>
    <row r="41" spans="1:16" ht="15">
      <c r="A41" s="31" t="s">
        <v>36</v>
      </c>
      <c r="B41" s="31">
        <v>9</v>
      </c>
      <c r="C41" s="32" t="s">
        <v>68</v>
      </c>
      <c r="D41" s="31" t="s">
        <v>38</v>
      </c>
      <c r="E41" s="33" t="s">
        <v>69</v>
      </c>
      <c r="F41" s="34" t="s">
        <v>40</v>
      </c>
      <c r="G41" s="35">
        <v>1</v>
      </c>
      <c r="H41" s="36">
        <v>0</v>
      </c>
      <c r="I41" s="37">
        <f>ROUND(G41*H41,P4)</f>
        <v>0</v>
      </c>
      <c r="J41" s="34" t="s">
        <v>41</v>
      </c>
      <c r="O41" s="38">
        <f>I41*0.21</f>
        <v>0</v>
      </c>
      <c r="P41">
        <v>3</v>
      </c>
    </row>
    <row r="42" spans="1:10" ht="30">
      <c r="A42" s="31" t="s">
        <v>42</v>
      </c>
      <c r="B42" s="39"/>
      <c r="C42" s="40"/>
      <c r="D42" s="40"/>
      <c r="E42" s="33" t="s">
        <v>70</v>
      </c>
      <c r="F42" s="40"/>
      <c r="G42" s="40"/>
      <c r="H42" s="40"/>
      <c r="I42" s="40"/>
      <c r="J42" s="42"/>
    </row>
    <row r="43" spans="1:10" ht="15">
      <c r="A43" s="31" t="s">
        <v>43</v>
      </c>
      <c r="B43" s="39"/>
      <c r="C43" s="40"/>
      <c r="D43" s="40"/>
      <c r="E43" s="43" t="s">
        <v>63</v>
      </c>
      <c r="F43" s="40"/>
      <c r="G43" s="40"/>
      <c r="H43" s="40"/>
      <c r="I43" s="40"/>
      <c r="J43" s="42"/>
    </row>
    <row r="44" spans="1:10" ht="30">
      <c r="A44" s="31" t="s">
        <v>45</v>
      </c>
      <c r="B44" s="39"/>
      <c r="C44" s="40"/>
      <c r="D44" s="40"/>
      <c r="E44" s="33" t="s">
        <v>71</v>
      </c>
      <c r="F44" s="40"/>
      <c r="G44" s="40"/>
      <c r="H44" s="40"/>
      <c r="I44" s="40"/>
      <c r="J44" s="42"/>
    </row>
    <row r="45" spans="1:16" ht="15">
      <c r="A45" s="31" t="s">
        <v>36</v>
      </c>
      <c r="B45" s="31">
        <v>10</v>
      </c>
      <c r="C45" s="32" t="s">
        <v>72</v>
      </c>
      <c r="D45" s="31" t="s">
        <v>38</v>
      </c>
      <c r="E45" s="33" t="s">
        <v>73</v>
      </c>
      <c r="F45" s="34" t="s">
        <v>40</v>
      </c>
      <c r="G45" s="35">
        <v>1</v>
      </c>
      <c r="H45" s="36">
        <v>0</v>
      </c>
      <c r="I45" s="37">
        <f>ROUND(G45*H45,P4)</f>
        <v>0</v>
      </c>
      <c r="J45" s="34" t="s">
        <v>41</v>
      </c>
      <c r="O45" s="38">
        <f>I45*0.21</f>
        <v>0</v>
      </c>
      <c r="P45">
        <v>3</v>
      </c>
    </row>
    <row r="46" spans="1:10" ht="15">
      <c r="A46" s="31" t="s">
        <v>42</v>
      </c>
      <c r="B46" s="39"/>
      <c r="C46" s="40"/>
      <c r="D46" s="40"/>
      <c r="E46" s="41" t="s">
        <v>38</v>
      </c>
      <c r="F46" s="40"/>
      <c r="G46" s="40"/>
      <c r="H46" s="40"/>
      <c r="I46" s="40"/>
      <c r="J46" s="42"/>
    </row>
    <row r="47" spans="1:10" ht="30">
      <c r="A47" s="31" t="s">
        <v>43</v>
      </c>
      <c r="B47" s="39"/>
      <c r="C47" s="40"/>
      <c r="D47" s="40"/>
      <c r="E47" s="43" t="s">
        <v>44</v>
      </c>
      <c r="F47" s="40"/>
      <c r="G47" s="40"/>
      <c r="H47" s="40"/>
      <c r="I47" s="40"/>
      <c r="J47" s="42"/>
    </row>
    <row r="48" spans="1:10" ht="30">
      <c r="A48" s="31" t="s">
        <v>45</v>
      </c>
      <c r="B48" s="44"/>
      <c r="C48" s="45"/>
      <c r="D48" s="45"/>
      <c r="E48" s="33" t="s">
        <v>74</v>
      </c>
      <c r="F48" s="45"/>
      <c r="G48" s="45"/>
      <c r="H48" s="45"/>
      <c r="I48" s="45"/>
      <c r="J48" s="46"/>
    </row>
  </sheetData>
  <sheetProtection algorithmName="SHA-512" hashValue="6KwfhlkXBNvzY5RoMipzHX4+dCHdE+WDZ9FD1wh/jagmMhir7qN7Ms49YMQj5RB1fFod7FZKgLiGoe1dSkKm/g==" saltValue="opOpHqEsuTQsLzyGqHUhF+e+g5eUAnG/ktkBpmxkiotanH2TXj/K4rCUFIME7kT+vdmWu6++l2Ul9Y0T8QJWIA==" spinCount="100000" sheet="1" objects="1" scenarios="1"/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8"/>
  <sheetViews>
    <sheetView tabSelected="1" workbookViewId="0" topLeftCell="B34">
      <selection activeCell="E13" sqref="E13"/>
    </sheetView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4.8515625" style="0" bestFit="1" customWidth="1"/>
    <col min="15" max="16" width="9.140625" style="0" hidden="1" customWidth="1"/>
  </cols>
  <sheetData>
    <row r="1" spans="1:16" ht="15">
      <c r="A1" s="1" t="s">
        <v>0</v>
      </c>
      <c r="B1" s="9"/>
      <c r="C1" s="10"/>
      <c r="D1" s="10"/>
      <c r="E1" s="11" t="s">
        <v>1</v>
      </c>
      <c r="F1" s="10"/>
      <c r="G1" s="10"/>
      <c r="H1" s="10"/>
      <c r="I1" s="10"/>
      <c r="J1" s="12"/>
      <c r="P1">
        <v>3</v>
      </c>
    </row>
    <row r="2" spans="1:10" ht="20.25">
      <c r="A2" s="1"/>
      <c r="B2" s="13"/>
      <c r="C2" s="14"/>
      <c r="D2" s="14"/>
      <c r="E2" s="15" t="s">
        <v>15</v>
      </c>
      <c r="F2" s="14"/>
      <c r="G2" s="14"/>
      <c r="H2" s="14"/>
      <c r="I2" s="14"/>
      <c r="J2" s="16"/>
    </row>
    <row r="3" spans="1:16" ht="15">
      <c r="A3" s="3" t="s">
        <v>16</v>
      </c>
      <c r="B3" s="17" t="s">
        <v>17</v>
      </c>
      <c r="C3" s="49" t="s">
        <v>18</v>
      </c>
      <c r="D3" s="50"/>
      <c r="E3" s="18" t="s">
        <v>19</v>
      </c>
      <c r="F3" s="14"/>
      <c r="G3" s="14"/>
      <c r="H3" s="19" t="s">
        <v>13</v>
      </c>
      <c r="I3" s="20">
        <f>SUMIFS(I8:I88,A8:A88,"SD")</f>
        <v>0</v>
      </c>
      <c r="J3" s="16"/>
      <c r="O3">
        <v>0</v>
      </c>
      <c r="P3">
        <v>2</v>
      </c>
    </row>
    <row r="4" spans="1:16" ht="15">
      <c r="A4" s="3" t="s">
        <v>20</v>
      </c>
      <c r="B4" s="17" t="s">
        <v>21</v>
      </c>
      <c r="C4" s="49" t="s">
        <v>13</v>
      </c>
      <c r="D4" s="50"/>
      <c r="E4" s="18" t="s">
        <v>14</v>
      </c>
      <c r="F4" s="14"/>
      <c r="G4" s="14"/>
      <c r="H4" s="14"/>
      <c r="I4" s="14"/>
      <c r="J4" s="16"/>
      <c r="O4">
        <v>0.15</v>
      </c>
      <c r="P4">
        <v>2</v>
      </c>
    </row>
    <row r="5" spans="1:15" ht="15">
      <c r="A5" s="51" t="s">
        <v>22</v>
      </c>
      <c r="B5" s="52" t="s">
        <v>23</v>
      </c>
      <c r="C5" s="53" t="s">
        <v>24</v>
      </c>
      <c r="D5" s="53" t="s">
        <v>25</v>
      </c>
      <c r="E5" s="53" t="s">
        <v>26</v>
      </c>
      <c r="F5" s="53" t="s">
        <v>27</v>
      </c>
      <c r="G5" s="53" t="s">
        <v>28</v>
      </c>
      <c r="H5" s="53" t="s">
        <v>29</v>
      </c>
      <c r="I5" s="53"/>
      <c r="J5" s="54" t="s">
        <v>30</v>
      </c>
      <c r="O5">
        <v>0.21</v>
      </c>
    </row>
    <row r="6" spans="1:10" ht="15">
      <c r="A6" s="51"/>
      <c r="B6" s="52"/>
      <c r="C6" s="53"/>
      <c r="D6" s="53"/>
      <c r="E6" s="53"/>
      <c r="F6" s="53"/>
      <c r="G6" s="53"/>
      <c r="H6" s="6" t="s">
        <v>31</v>
      </c>
      <c r="I6" s="6" t="s">
        <v>32</v>
      </c>
      <c r="J6" s="54"/>
    </row>
    <row r="7" spans="1:10" ht="15">
      <c r="A7" s="23">
        <v>0</v>
      </c>
      <c r="B7" s="21">
        <v>1</v>
      </c>
      <c r="C7" s="24">
        <v>2</v>
      </c>
      <c r="D7" s="6">
        <v>3</v>
      </c>
      <c r="E7" s="24">
        <v>4</v>
      </c>
      <c r="F7" s="6">
        <v>5</v>
      </c>
      <c r="G7" s="6">
        <v>6</v>
      </c>
      <c r="H7" s="6">
        <v>7</v>
      </c>
      <c r="I7" s="24">
        <v>8</v>
      </c>
      <c r="J7" s="22">
        <v>9</v>
      </c>
    </row>
    <row r="8" spans="1:10" ht="15">
      <c r="A8" s="25" t="s">
        <v>33</v>
      </c>
      <c r="B8" s="26"/>
      <c r="C8" s="27" t="s">
        <v>34</v>
      </c>
      <c r="D8" s="28"/>
      <c r="E8" s="25" t="s">
        <v>35</v>
      </c>
      <c r="F8" s="28"/>
      <c r="G8" s="28"/>
      <c r="H8" s="28"/>
      <c r="I8" s="29">
        <f>SUMIFS(I9:I16,A9:A16,"P")</f>
        <v>0</v>
      </c>
      <c r="J8" s="30"/>
    </row>
    <row r="9" spans="1:16" ht="30">
      <c r="A9" s="31" t="s">
        <v>36</v>
      </c>
      <c r="B9" s="31">
        <v>1</v>
      </c>
      <c r="C9" s="32" t="s">
        <v>75</v>
      </c>
      <c r="D9" s="31" t="s">
        <v>38</v>
      </c>
      <c r="E9" s="33" t="s">
        <v>76</v>
      </c>
      <c r="F9" s="34" t="s">
        <v>77</v>
      </c>
      <c r="G9" s="35">
        <v>30</v>
      </c>
      <c r="H9" s="36">
        <v>0</v>
      </c>
      <c r="I9" s="37">
        <f>ROUND(G9*H9,P4)</f>
        <v>0</v>
      </c>
      <c r="J9" s="34" t="s">
        <v>41</v>
      </c>
      <c r="O9" s="38">
        <f>I9*0.21</f>
        <v>0</v>
      </c>
      <c r="P9">
        <v>3</v>
      </c>
    </row>
    <row r="10" spans="1:10" ht="15">
      <c r="A10" s="31" t="s">
        <v>42</v>
      </c>
      <c r="B10" s="39"/>
      <c r="C10" s="40"/>
      <c r="D10" s="40"/>
      <c r="E10" s="41" t="s">
        <v>38</v>
      </c>
      <c r="F10" s="40"/>
      <c r="G10" s="40"/>
      <c r="H10" s="40"/>
      <c r="I10" s="40"/>
      <c r="J10" s="42"/>
    </row>
    <row r="11" spans="1:10" ht="30">
      <c r="A11" s="31" t="s">
        <v>43</v>
      </c>
      <c r="B11" s="39"/>
      <c r="C11" s="40"/>
      <c r="D11" s="40"/>
      <c r="E11" s="43" t="s">
        <v>78</v>
      </c>
      <c r="F11" s="40"/>
      <c r="G11" s="40"/>
      <c r="H11" s="40"/>
      <c r="I11" s="40"/>
      <c r="J11" s="42"/>
    </row>
    <row r="12" spans="1:10" ht="165">
      <c r="A12" s="31" t="s">
        <v>45</v>
      </c>
      <c r="B12" s="39"/>
      <c r="C12" s="40"/>
      <c r="D12" s="40"/>
      <c r="E12" s="33" t="s">
        <v>79</v>
      </c>
      <c r="F12" s="40"/>
      <c r="G12" s="40"/>
      <c r="H12" s="40"/>
      <c r="I12" s="40"/>
      <c r="J12" s="42"/>
    </row>
    <row r="13" spans="1:16" ht="30">
      <c r="A13" s="31" t="s">
        <v>36</v>
      </c>
      <c r="B13" s="31">
        <v>2</v>
      </c>
      <c r="C13" s="32" t="s">
        <v>80</v>
      </c>
      <c r="D13" s="31" t="s">
        <v>38</v>
      </c>
      <c r="E13" s="33" t="s">
        <v>81</v>
      </c>
      <c r="F13" s="34" t="s">
        <v>77</v>
      </c>
      <c r="G13" s="35">
        <v>10</v>
      </c>
      <c r="H13" s="36">
        <v>0</v>
      </c>
      <c r="I13" s="37">
        <f>ROUND(G13*H13,P4)</f>
        <v>0</v>
      </c>
      <c r="J13" s="34" t="s">
        <v>41</v>
      </c>
      <c r="O13" s="38">
        <f>I13*0.21</f>
        <v>0</v>
      </c>
      <c r="P13">
        <v>3</v>
      </c>
    </row>
    <row r="14" spans="1:10" ht="15">
      <c r="A14" s="31" t="s">
        <v>42</v>
      </c>
      <c r="B14" s="39"/>
      <c r="C14" s="40"/>
      <c r="D14" s="40"/>
      <c r="E14" s="33" t="s">
        <v>82</v>
      </c>
      <c r="F14" s="40"/>
      <c r="G14" s="40"/>
      <c r="H14" s="40"/>
      <c r="I14" s="40"/>
      <c r="J14" s="42"/>
    </row>
    <row r="15" spans="1:10" ht="30">
      <c r="A15" s="31" t="s">
        <v>43</v>
      </c>
      <c r="B15" s="39"/>
      <c r="C15" s="40"/>
      <c r="D15" s="40"/>
      <c r="E15" s="43" t="s">
        <v>83</v>
      </c>
      <c r="F15" s="40"/>
      <c r="G15" s="40"/>
      <c r="H15" s="40"/>
      <c r="I15" s="40"/>
      <c r="J15" s="42"/>
    </row>
    <row r="16" spans="1:10" ht="165">
      <c r="A16" s="31" t="s">
        <v>45</v>
      </c>
      <c r="B16" s="39"/>
      <c r="C16" s="40"/>
      <c r="D16" s="40"/>
      <c r="E16" s="33" t="s">
        <v>79</v>
      </c>
      <c r="F16" s="40"/>
      <c r="G16" s="40"/>
      <c r="H16" s="40"/>
      <c r="I16" s="40"/>
      <c r="J16" s="42"/>
    </row>
    <row r="17" spans="1:10" ht="15">
      <c r="A17" s="25" t="s">
        <v>33</v>
      </c>
      <c r="B17" s="26"/>
      <c r="C17" s="27" t="s">
        <v>84</v>
      </c>
      <c r="D17" s="28"/>
      <c r="E17" s="25" t="s">
        <v>85</v>
      </c>
      <c r="F17" s="28"/>
      <c r="G17" s="28"/>
      <c r="H17" s="28"/>
      <c r="I17" s="29">
        <f>SUMIFS(I18:I41,A18:A41,"P")</f>
        <v>0</v>
      </c>
      <c r="J17" s="30"/>
    </row>
    <row r="18" spans="1:16" ht="15">
      <c r="A18" s="31" t="s">
        <v>36</v>
      </c>
      <c r="B18" s="31">
        <v>3</v>
      </c>
      <c r="C18" s="32" t="s">
        <v>86</v>
      </c>
      <c r="D18" s="31" t="s">
        <v>84</v>
      </c>
      <c r="E18" s="33" t="s">
        <v>87</v>
      </c>
      <c r="F18" s="34" t="s">
        <v>88</v>
      </c>
      <c r="G18" s="35">
        <v>14.3</v>
      </c>
      <c r="H18" s="36">
        <v>0</v>
      </c>
      <c r="I18" s="37">
        <f>ROUND(G18*H18,P4)</f>
        <v>0</v>
      </c>
      <c r="J18" s="34" t="s">
        <v>41</v>
      </c>
      <c r="O18" s="38">
        <f>I18*0.21</f>
        <v>0</v>
      </c>
      <c r="P18">
        <v>3</v>
      </c>
    </row>
    <row r="19" spans="1:10" ht="15">
      <c r="A19" s="31" t="s">
        <v>42</v>
      </c>
      <c r="B19" s="39"/>
      <c r="C19" s="40"/>
      <c r="D19" s="40"/>
      <c r="E19" s="41" t="s">
        <v>38</v>
      </c>
      <c r="F19" s="40"/>
      <c r="G19" s="40"/>
      <c r="H19" s="40"/>
      <c r="I19" s="40"/>
      <c r="J19" s="42"/>
    </row>
    <row r="20" spans="1:10" ht="15">
      <c r="A20" s="31" t="s">
        <v>43</v>
      </c>
      <c r="B20" s="39"/>
      <c r="C20" s="40"/>
      <c r="D20" s="40"/>
      <c r="E20" s="43" t="s">
        <v>89</v>
      </c>
      <c r="F20" s="40"/>
      <c r="G20" s="40"/>
      <c r="H20" s="40"/>
      <c r="I20" s="40"/>
      <c r="J20" s="42"/>
    </row>
    <row r="21" spans="1:10" ht="90">
      <c r="A21" s="31" t="s">
        <v>45</v>
      </c>
      <c r="B21" s="39"/>
      <c r="C21" s="40"/>
      <c r="D21" s="40"/>
      <c r="E21" s="33" t="s">
        <v>90</v>
      </c>
      <c r="F21" s="40"/>
      <c r="G21" s="40"/>
      <c r="H21" s="40"/>
      <c r="I21" s="40"/>
      <c r="J21" s="42"/>
    </row>
    <row r="22" spans="1:16" ht="30">
      <c r="A22" s="31" t="s">
        <v>36</v>
      </c>
      <c r="B22" s="31">
        <v>4</v>
      </c>
      <c r="C22" s="32" t="s">
        <v>91</v>
      </c>
      <c r="D22" s="31" t="s">
        <v>38</v>
      </c>
      <c r="E22" s="33" t="s">
        <v>92</v>
      </c>
      <c r="F22" s="34" t="s">
        <v>93</v>
      </c>
      <c r="G22" s="35">
        <v>286</v>
      </c>
      <c r="H22" s="36">
        <v>0</v>
      </c>
      <c r="I22" s="37">
        <f>ROUND(G22*H22,P4)</f>
        <v>0</v>
      </c>
      <c r="J22" s="34" t="s">
        <v>41</v>
      </c>
      <c r="O22" s="38">
        <f>I22*0.21</f>
        <v>0</v>
      </c>
      <c r="P22">
        <v>3</v>
      </c>
    </row>
    <row r="23" spans="1:10" ht="15">
      <c r="A23" s="31" t="s">
        <v>42</v>
      </c>
      <c r="B23" s="39"/>
      <c r="C23" s="40"/>
      <c r="D23" s="40"/>
      <c r="E23" s="41" t="s">
        <v>38</v>
      </c>
      <c r="F23" s="40"/>
      <c r="G23" s="40"/>
      <c r="H23" s="40"/>
      <c r="I23" s="40"/>
      <c r="J23" s="42"/>
    </row>
    <row r="24" spans="1:10" ht="30">
      <c r="A24" s="31" t="s">
        <v>43</v>
      </c>
      <c r="B24" s="39"/>
      <c r="C24" s="40"/>
      <c r="D24" s="40"/>
      <c r="E24" s="43" t="s">
        <v>94</v>
      </c>
      <c r="F24" s="40"/>
      <c r="G24" s="40"/>
      <c r="H24" s="40"/>
      <c r="I24" s="40"/>
      <c r="J24" s="42"/>
    </row>
    <row r="25" spans="1:10" ht="90">
      <c r="A25" s="31" t="s">
        <v>45</v>
      </c>
      <c r="B25" s="39"/>
      <c r="C25" s="40"/>
      <c r="D25" s="40"/>
      <c r="E25" s="33" t="s">
        <v>90</v>
      </c>
      <c r="F25" s="40"/>
      <c r="G25" s="40"/>
      <c r="H25" s="40"/>
      <c r="I25" s="40"/>
      <c r="J25" s="42"/>
    </row>
    <row r="26" spans="1:16" ht="15">
      <c r="A26" s="31" t="s">
        <v>36</v>
      </c>
      <c r="B26" s="31">
        <v>5</v>
      </c>
      <c r="C26" s="32" t="s">
        <v>95</v>
      </c>
      <c r="D26" s="31" t="s">
        <v>38</v>
      </c>
      <c r="E26" s="33" t="s">
        <v>96</v>
      </c>
      <c r="F26" s="34" t="s">
        <v>88</v>
      </c>
      <c r="G26" s="35">
        <v>112.1</v>
      </c>
      <c r="H26" s="36">
        <v>0</v>
      </c>
      <c r="I26" s="37">
        <f>ROUND(G26*H26,P4)</f>
        <v>0</v>
      </c>
      <c r="J26" s="34" t="s">
        <v>41</v>
      </c>
      <c r="O26" s="38">
        <f>I26*0.21</f>
        <v>0</v>
      </c>
      <c r="P26">
        <v>3</v>
      </c>
    </row>
    <row r="27" spans="1:10" ht="15">
      <c r="A27" s="31" t="s">
        <v>42</v>
      </c>
      <c r="B27" s="39"/>
      <c r="C27" s="40"/>
      <c r="D27" s="40"/>
      <c r="E27" s="41" t="s">
        <v>38</v>
      </c>
      <c r="F27" s="40"/>
      <c r="G27" s="40"/>
      <c r="H27" s="40"/>
      <c r="I27" s="40"/>
      <c r="J27" s="42"/>
    </row>
    <row r="28" spans="1:10" ht="30">
      <c r="A28" s="31" t="s">
        <v>43</v>
      </c>
      <c r="B28" s="39"/>
      <c r="C28" s="40"/>
      <c r="D28" s="40"/>
      <c r="E28" s="43" t="s">
        <v>97</v>
      </c>
      <c r="F28" s="40"/>
      <c r="G28" s="40"/>
      <c r="H28" s="40"/>
      <c r="I28" s="40"/>
      <c r="J28" s="42"/>
    </row>
    <row r="29" spans="1:10" ht="90">
      <c r="A29" s="31" t="s">
        <v>45</v>
      </c>
      <c r="B29" s="39"/>
      <c r="C29" s="40"/>
      <c r="D29" s="40"/>
      <c r="E29" s="33" t="s">
        <v>90</v>
      </c>
      <c r="F29" s="40"/>
      <c r="G29" s="40"/>
      <c r="H29" s="40"/>
      <c r="I29" s="40"/>
      <c r="J29" s="42"/>
    </row>
    <row r="30" spans="1:16" ht="15">
      <c r="A30" s="31" t="s">
        <v>36</v>
      </c>
      <c r="B30" s="31">
        <v>6</v>
      </c>
      <c r="C30" s="32" t="s">
        <v>98</v>
      </c>
      <c r="D30" s="31" t="s">
        <v>38</v>
      </c>
      <c r="E30" s="33" t="s">
        <v>99</v>
      </c>
      <c r="F30" s="34" t="s">
        <v>100</v>
      </c>
      <c r="G30" s="35">
        <v>504.6</v>
      </c>
      <c r="H30" s="36">
        <v>0</v>
      </c>
      <c r="I30" s="37">
        <f>ROUND(G30*H30,P4)</f>
        <v>0</v>
      </c>
      <c r="J30" s="34" t="s">
        <v>41</v>
      </c>
      <c r="O30" s="38">
        <f>I30*0.21</f>
        <v>0</v>
      </c>
      <c r="P30">
        <v>3</v>
      </c>
    </row>
    <row r="31" spans="1:10" ht="30">
      <c r="A31" s="31" t="s">
        <v>42</v>
      </c>
      <c r="B31" s="39"/>
      <c r="C31" s="40"/>
      <c r="D31" s="40"/>
      <c r="E31" s="33" t="s">
        <v>101</v>
      </c>
      <c r="F31" s="40"/>
      <c r="G31" s="40"/>
      <c r="H31" s="40"/>
      <c r="I31" s="40"/>
      <c r="J31" s="42"/>
    </row>
    <row r="32" spans="1:10" ht="30">
      <c r="A32" s="31" t="s">
        <v>43</v>
      </c>
      <c r="B32" s="39"/>
      <c r="C32" s="40"/>
      <c r="D32" s="40"/>
      <c r="E32" s="43" t="s">
        <v>102</v>
      </c>
      <c r="F32" s="40"/>
      <c r="G32" s="40"/>
      <c r="H32" s="40"/>
      <c r="I32" s="40"/>
      <c r="J32" s="42"/>
    </row>
    <row r="33" spans="1:10" ht="30">
      <c r="A33" s="31" t="s">
        <v>45</v>
      </c>
      <c r="B33" s="39"/>
      <c r="C33" s="40"/>
      <c r="D33" s="40"/>
      <c r="E33" s="33" t="s">
        <v>103</v>
      </c>
      <c r="F33" s="40"/>
      <c r="G33" s="40"/>
      <c r="H33" s="40"/>
      <c r="I33" s="40"/>
      <c r="J33" s="42"/>
    </row>
    <row r="34" spans="1:16" ht="15">
      <c r="A34" s="31" t="s">
        <v>36</v>
      </c>
      <c r="B34" s="31">
        <v>7</v>
      </c>
      <c r="C34" s="32" t="s">
        <v>104</v>
      </c>
      <c r="D34" s="31" t="s">
        <v>38</v>
      </c>
      <c r="E34" s="33" t="s">
        <v>105</v>
      </c>
      <c r="F34" s="34" t="s">
        <v>100</v>
      </c>
      <c r="G34" s="35">
        <v>143</v>
      </c>
      <c r="H34" s="36">
        <v>0</v>
      </c>
      <c r="I34" s="37">
        <f>ROUND(G34*H34,P4)</f>
        <v>0</v>
      </c>
      <c r="J34" s="34" t="s">
        <v>41</v>
      </c>
      <c r="O34" s="38">
        <f>I34*0.21</f>
        <v>0</v>
      </c>
      <c r="P34">
        <v>3</v>
      </c>
    </row>
    <row r="35" spans="1:10" ht="30">
      <c r="A35" s="31" t="s">
        <v>42</v>
      </c>
      <c r="B35" s="39"/>
      <c r="C35" s="40"/>
      <c r="D35" s="40"/>
      <c r="E35" s="33" t="s">
        <v>106</v>
      </c>
      <c r="F35" s="40"/>
      <c r="G35" s="40"/>
      <c r="H35" s="40"/>
      <c r="I35" s="40"/>
      <c r="J35" s="42"/>
    </row>
    <row r="36" spans="1:10" ht="30">
      <c r="A36" s="31" t="s">
        <v>43</v>
      </c>
      <c r="B36" s="39"/>
      <c r="C36" s="40"/>
      <c r="D36" s="40"/>
      <c r="E36" s="43" t="s">
        <v>107</v>
      </c>
      <c r="F36" s="40"/>
      <c r="G36" s="40"/>
      <c r="H36" s="40"/>
      <c r="I36" s="40"/>
      <c r="J36" s="42"/>
    </row>
    <row r="37" spans="1:10" ht="45">
      <c r="A37" s="31" t="s">
        <v>45</v>
      </c>
      <c r="B37" s="39"/>
      <c r="C37" s="40"/>
      <c r="D37" s="40"/>
      <c r="E37" s="33" t="s">
        <v>108</v>
      </c>
      <c r="F37" s="40"/>
      <c r="G37" s="40"/>
      <c r="H37" s="40"/>
      <c r="I37" s="40"/>
      <c r="J37" s="42"/>
    </row>
    <row r="38" spans="1:16" ht="15">
      <c r="A38" s="31" t="s">
        <v>36</v>
      </c>
      <c r="B38" s="31">
        <v>8</v>
      </c>
      <c r="C38" s="32" t="s">
        <v>109</v>
      </c>
      <c r="D38" s="31" t="s">
        <v>38</v>
      </c>
      <c r="E38" s="33" t="s">
        <v>110</v>
      </c>
      <c r="F38" s="34" t="s">
        <v>100</v>
      </c>
      <c r="G38" s="35">
        <v>143</v>
      </c>
      <c r="H38" s="36">
        <v>0</v>
      </c>
      <c r="I38" s="37">
        <f>ROUND(G38*H38,P4)</f>
        <v>0</v>
      </c>
      <c r="J38" s="34" t="s">
        <v>41</v>
      </c>
      <c r="O38" s="38">
        <f>I38*0.21</f>
        <v>0</v>
      </c>
      <c r="P38">
        <v>3</v>
      </c>
    </row>
    <row r="39" spans="1:10" ht="15">
      <c r="A39" s="31" t="s">
        <v>42</v>
      </c>
      <c r="B39" s="39"/>
      <c r="C39" s="40"/>
      <c r="D39" s="40"/>
      <c r="E39" s="33" t="s">
        <v>111</v>
      </c>
      <c r="F39" s="40"/>
      <c r="G39" s="40"/>
      <c r="H39" s="40"/>
      <c r="I39" s="40"/>
      <c r="J39" s="42"/>
    </row>
    <row r="40" spans="1:10" ht="30">
      <c r="A40" s="31" t="s">
        <v>43</v>
      </c>
      <c r="B40" s="39"/>
      <c r="C40" s="40"/>
      <c r="D40" s="40"/>
      <c r="E40" s="43" t="s">
        <v>107</v>
      </c>
      <c r="F40" s="40"/>
      <c r="G40" s="40"/>
      <c r="H40" s="40"/>
      <c r="I40" s="40"/>
      <c r="J40" s="42"/>
    </row>
    <row r="41" spans="1:10" ht="30">
      <c r="A41" s="31" t="s">
        <v>45</v>
      </c>
      <c r="B41" s="39"/>
      <c r="C41" s="40"/>
      <c r="D41" s="40"/>
      <c r="E41" s="33" t="s">
        <v>112</v>
      </c>
      <c r="F41" s="40"/>
      <c r="G41" s="40"/>
      <c r="H41" s="40"/>
      <c r="I41" s="40"/>
      <c r="J41" s="42"/>
    </row>
    <row r="42" spans="1:10" ht="15">
      <c r="A42" s="25" t="s">
        <v>33</v>
      </c>
      <c r="B42" s="26"/>
      <c r="C42" s="27" t="s">
        <v>113</v>
      </c>
      <c r="D42" s="28"/>
      <c r="E42" s="25" t="s">
        <v>114</v>
      </c>
      <c r="F42" s="28"/>
      <c r="G42" s="28"/>
      <c r="H42" s="28"/>
      <c r="I42" s="29">
        <f>SUMIFS(I43:I62,A43:A62,"P")</f>
        <v>0</v>
      </c>
      <c r="J42" s="30"/>
    </row>
    <row r="43" spans="1:16" ht="15">
      <c r="A43" s="31" t="s">
        <v>36</v>
      </c>
      <c r="B43" s="31">
        <v>9</v>
      </c>
      <c r="C43" s="32" t="s">
        <v>115</v>
      </c>
      <c r="D43" s="31" t="s">
        <v>38</v>
      </c>
      <c r="E43" s="33" t="s">
        <v>116</v>
      </c>
      <c r="F43" s="34" t="s">
        <v>100</v>
      </c>
      <c r="G43" s="35">
        <v>2169.6</v>
      </c>
      <c r="H43" s="36">
        <v>0</v>
      </c>
      <c r="I43" s="37">
        <f>ROUND(G43*H43,P4)</f>
        <v>0</v>
      </c>
      <c r="J43" s="34" t="s">
        <v>41</v>
      </c>
      <c r="O43" s="38">
        <f>I43*0.21</f>
        <v>0</v>
      </c>
      <c r="P43">
        <v>3</v>
      </c>
    </row>
    <row r="44" spans="1:10" ht="15">
      <c r="A44" s="31" t="s">
        <v>42</v>
      </c>
      <c r="B44" s="39"/>
      <c r="C44" s="40"/>
      <c r="D44" s="40"/>
      <c r="E44" s="41" t="s">
        <v>38</v>
      </c>
      <c r="F44" s="40"/>
      <c r="G44" s="40"/>
      <c r="H44" s="40"/>
      <c r="I44" s="40"/>
      <c r="J44" s="42"/>
    </row>
    <row r="45" spans="1:10" ht="30">
      <c r="A45" s="31" t="s">
        <v>43</v>
      </c>
      <c r="B45" s="39"/>
      <c r="C45" s="40"/>
      <c r="D45" s="40"/>
      <c r="E45" s="43" t="s">
        <v>117</v>
      </c>
      <c r="F45" s="40"/>
      <c r="G45" s="40"/>
      <c r="H45" s="40"/>
      <c r="I45" s="40"/>
      <c r="J45" s="42"/>
    </row>
    <row r="46" spans="1:10" ht="75">
      <c r="A46" s="31" t="s">
        <v>45</v>
      </c>
      <c r="B46" s="39"/>
      <c r="C46" s="40"/>
      <c r="D46" s="40"/>
      <c r="E46" s="33" t="s">
        <v>118</v>
      </c>
      <c r="F46" s="40"/>
      <c r="G46" s="40"/>
      <c r="H46" s="40"/>
      <c r="I46" s="40"/>
      <c r="J46" s="42"/>
    </row>
    <row r="47" spans="1:16" ht="15">
      <c r="A47" s="31" t="s">
        <v>36</v>
      </c>
      <c r="B47" s="31">
        <v>10</v>
      </c>
      <c r="C47" s="32" t="s">
        <v>119</v>
      </c>
      <c r="D47" s="31" t="s">
        <v>38</v>
      </c>
      <c r="E47" s="33" t="s">
        <v>120</v>
      </c>
      <c r="F47" s="34" t="s">
        <v>88</v>
      </c>
      <c r="G47" s="35">
        <v>90.4</v>
      </c>
      <c r="H47" s="36">
        <v>0</v>
      </c>
      <c r="I47" s="37">
        <f>ROUND(G47*H47,P4)</f>
        <v>0</v>
      </c>
      <c r="J47" s="34" t="s">
        <v>41</v>
      </c>
      <c r="O47" s="38">
        <f>I47*0.21</f>
        <v>0</v>
      </c>
      <c r="P47">
        <v>3</v>
      </c>
    </row>
    <row r="48" spans="1:10" ht="15">
      <c r="A48" s="31" t="s">
        <v>42</v>
      </c>
      <c r="B48" s="39"/>
      <c r="C48" s="40"/>
      <c r="D48" s="40"/>
      <c r="E48" s="41" t="s">
        <v>38</v>
      </c>
      <c r="F48" s="40"/>
      <c r="G48" s="40"/>
      <c r="H48" s="40"/>
      <c r="I48" s="40"/>
      <c r="J48" s="42"/>
    </row>
    <row r="49" spans="1:10" ht="30">
      <c r="A49" s="31" t="s">
        <v>43</v>
      </c>
      <c r="B49" s="39"/>
      <c r="C49" s="40"/>
      <c r="D49" s="40"/>
      <c r="E49" s="43" t="s">
        <v>121</v>
      </c>
      <c r="F49" s="40"/>
      <c r="G49" s="40"/>
      <c r="H49" s="40"/>
      <c r="I49" s="40"/>
      <c r="J49" s="42"/>
    </row>
    <row r="50" spans="1:10" ht="165">
      <c r="A50" s="31" t="s">
        <v>45</v>
      </c>
      <c r="B50" s="39"/>
      <c r="C50" s="40"/>
      <c r="D50" s="40"/>
      <c r="E50" s="33" t="s">
        <v>122</v>
      </c>
      <c r="F50" s="40"/>
      <c r="G50" s="40"/>
      <c r="H50" s="40"/>
      <c r="I50" s="40"/>
      <c r="J50" s="42"/>
    </row>
    <row r="51" spans="1:16" ht="15">
      <c r="A51" s="31" t="s">
        <v>36</v>
      </c>
      <c r="B51" s="31">
        <v>11</v>
      </c>
      <c r="C51" s="32" t="s">
        <v>123</v>
      </c>
      <c r="D51" s="31" t="s">
        <v>38</v>
      </c>
      <c r="E51" s="33" t="s">
        <v>124</v>
      </c>
      <c r="F51" s="34" t="s">
        <v>88</v>
      </c>
      <c r="G51" s="35">
        <v>21.7</v>
      </c>
      <c r="H51" s="36">
        <v>0</v>
      </c>
      <c r="I51" s="37">
        <f>ROUND(G51*H51,P4)</f>
        <v>0</v>
      </c>
      <c r="J51" s="34" t="s">
        <v>41</v>
      </c>
      <c r="O51" s="38">
        <f>I51*0.21</f>
        <v>0</v>
      </c>
      <c r="P51">
        <v>3</v>
      </c>
    </row>
    <row r="52" spans="1:10" ht="30">
      <c r="A52" s="31" t="s">
        <v>42</v>
      </c>
      <c r="B52" s="39"/>
      <c r="C52" s="40"/>
      <c r="D52" s="40"/>
      <c r="E52" s="33" t="s">
        <v>125</v>
      </c>
      <c r="F52" s="40"/>
      <c r="G52" s="40"/>
      <c r="H52" s="40"/>
      <c r="I52" s="40"/>
      <c r="J52" s="42"/>
    </row>
    <row r="53" spans="1:10" ht="30">
      <c r="A53" s="31" t="s">
        <v>43</v>
      </c>
      <c r="B53" s="39"/>
      <c r="C53" s="40"/>
      <c r="D53" s="40"/>
      <c r="E53" s="43" t="s">
        <v>126</v>
      </c>
      <c r="F53" s="40"/>
      <c r="G53" s="40"/>
      <c r="H53" s="40"/>
      <c r="I53" s="40"/>
      <c r="J53" s="42"/>
    </row>
    <row r="54" spans="1:10" ht="165">
      <c r="A54" s="31" t="s">
        <v>45</v>
      </c>
      <c r="B54" s="39"/>
      <c r="C54" s="40"/>
      <c r="D54" s="40"/>
      <c r="E54" s="33" t="s">
        <v>122</v>
      </c>
      <c r="F54" s="40"/>
      <c r="G54" s="40"/>
      <c r="H54" s="40"/>
      <c r="I54" s="40"/>
      <c r="J54" s="42"/>
    </row>
    <row r="55" spans="1:16" ht="15">
      <c r="A55" s="31" t="s">
        <v>36</v>
      </c>
      <c r="B55" s="31">
        <v>12</v>
      </c>
      <c r="C55" s="32" t="s">
        <v>127</v>
      </c>
      <c r="D55" s="31" t="s">
        <v>38</v>
      </c>
      <c r="E55" s="33" t="s">
        <v>128</v>
      </c>
      <c r="F55" s="34" t="s">
        <v>100</v>
      </c>
      <c r="G55" s="35">
        <v>26</v>
      </c>
      <c r="H55" s="36">
        <v>0</v>
      </c>
      <c r="I55" s="37">
        <f>ROUND(G55*H55,P4)</f>
        <v>0</v>
      </c>
      <c r="J55" s="34" t="s">
        <v>41</v>
      </c>
      <c r="O55" s="38">
        <f>I55*0.21</f>
        <v>0</v>
      </c>
      <c r="P55">
        <v>3</v>
      </c>
    </row>
    <row r="56" spans="1:10" ht="15">
      <c r="A56" s="31" t="s">
        <v>42</v>
      </c>
      <c r="B56" s="39"/>
      <c r="C56" s="40"/>
      <c r="D56" s="40"/>
      <c r="E56" s="41" t="s">
        <v>38</v>
      </c>
      <c r="F56" s="40"/>
      <c r="G56" s="40"/>
      <c r="H56" s="40"/>
      <c r="I56" s="40"/>
      <c r="J56" s="42"/>
    </row>
    <row r="57" spans="1:10" ht="30">
      <c r="A57" s="31" t="s">
        <v>43</v>
      </c>
      <c r="B57" s="39"/>
      <c r="C57" s="40"/>
      <c r="D57" s="40"/>
      <c r="E57" s="43" t="s">
        <v>129</v>
      </c>
      <c r="F57" s="40"/>
      <c r="G57" s="40"/>
      <c r="H57" s="40"/>
      <c r="I57" s="40"/>
      <c r="J57" s="42"/>
    </row>
    <row r="58" spans="1:10" ht="135">
      <c r="A58" s="31" t="s">
        <v>45</v>
      </c>
      <c r="B58" s="39"/>
      <c r="C58" s="40"/>
      <c r="D58" s="40"/>
      <c r="E58" s="33" t="s">
        <v>130</v>
      </c>
      <c r="F58" s="40"/>
      <c r="G58" s="40"/>
      <c r="H58" s="40"/>
      <c r="I58" s="40"/>
      <c r="J58" s="42"/>
    </row>
    <row r="59" spans="1:16" ht="15">
      <c r="A59" s="31" t="s">
        <v>36</v>
      </c>
      <c r="B59" s="31">
        <v>13</v>
      </c>
      <c r="C59" s="32" t="s">
        <v>131</v>
      </c>
      <c r="D59" s="31" t="s">
        <v>38</v>
      </c>
      <c r="E59" s="33" t="s">
        <v>132</v>
      </c>
      <c r="F59" s="34" t="s">
        <v>93</v>
      </c>
      <c r="G59" s="35">
        <v>180</v>
      </c>
      <c r="H59" s="36">
        <v>0</v>
      </c>
      <c r="I59" s="37">
        <f>ROUND(G59*H59,P4)</f>
        <v>0</v>
      </c>
      <c r="J59" s="34" t="s">
        <v>41</v>
      </c>
      <c r="O59" s="38">
        <f>I59*0.21</f>
        <v>0</v>
      </c>
      <c r="P59">
        <v>3</v>
      </c>
    </row>
    <row r="60" spans="1:10" ht="15">
      <c r="A60" s="31" t="s">
        <v>42</v>
      </c>
      <c r="B60" s="39"/>
      <c r="C60" s="40"/>
      <c r="D60" s="40"/>
      <c r="E60" s="33" t="s">
        <v>133</v>
      </c>
      <c r="F60" s="40"/>
      <c r="G60" s="40"/>
      <c r="H60" s="40"/>
      <c r="I60" s="40"/>
      <c r="J60" s="42"/>
    </row>
    <row r="61" spans="1:10" ht="30">
      <c r="A61" s="31" t="s">
        <v>43</v>
      </c>
      <c r="B61" s="39"/>
      <c r="C61" s="40"/>
      <c r="D61" s="40"/>
      <c r="E61" s="43" t="s">
        <v>134</v>
      </c>
      <c r="F61" s="40"/>
      <c r="G61" s="40"/>
      <c r="H61" s="40"/>
      <c r="I61" s="40"/>
      <c r="J61" s="42"/>
    </row>
    <row r="62" spans="1:10" ht="45">
      <c r="A62" s="31" t="s">
        <v>45</v>
      </c>
      <c r="B62" s="39"/>
      <c r="C62" s="40"/>
      <c r="D62" s="40"/>
      <c r="E62" s="33" t="s">
        <v>135</v>
      </c>
      <c r="F62" s="40"/>
      <c r="G62" s="40"/>
      <c r="H62" s="40"/>
      <c r="I62" s="40"/>
      <c r="J62" s="42"/>
    </row>
    <row r="63" spans="1:10" ht="15">
      <c r="A63" s="25" t="s">
        <v>33</v>
      </c>
      <c r="B63" s="26"/>
      <c r="C63" s="27" t="s">
        <v>136</v>
      </c>
      <c r="D63" s="28"/>
      <c r="E63" s="25" t="s">
        <v>137</v>
      </c>
      <c r="F63" s="28"/>
      <c r="G63" s="28"/>
      <c r="H63" s="28"/>
      <c r="I63" s="29">
        <f>SUMIFS(I64:I71,A64:A71,"P")</f>
        <v>0</v>
      </c>
      <c r="J63" s="30"/>
    </row>
    <row r="64" spans="1:16" ht="15">
      <c r="A64" s="31" t="s">
        <v>36</v>
      </c>
      <c r="B64" s="31">
        <v>14</v>
      </c>
      <c r="C64" s="32" t="s">
        <v>138</v>
      </c>
      <c r="D64" s="31" t="s">
        <v>38</v>
      </c>
      <c r="E64" s="33" t="s">
        <v>139</v>
      </c>
      <c r="F64" s="34" t="s">
        <v>140</v>
      </c>
      <c r="G64" s="35">
        <v>1</v>
      </c>
      <c r="H64" s="36">
        <v>0</v>
      </c>
      <c r="I64" s="37">
        <f>ROUND(G64*H64,P4)</f>
        <v>0</v>
      </c>
      <c r="J64" s="34" t="s">
        <v>41</v>
      </c>
      <c r="O64" s="38">
        <f>I64*0.21</f>
        <v>0</v>
      </c>
      <c r="P64">
        <v>3</v>
      </c>
    </row>
    <row r="65" spans="1:10" ht="15">
      <c r="A65" s="31" t="s">
        <v>42</v>
      </c>
      <c r="B65" s="39"/>
      <c r="C65" s="40"/>
      <c r="D65" s="40"/>
      <c r="E65" s="41" t="s">
        <v>38</v>
      </c>
      <c r="F65" s="40"/>
      <c r="G65" s="40"/>
      <c r="H65" s="40"/>
      <c r="I65" s="40"/>
      <c r="J65" s="42"/>
    </row>
    <row r="66" spans="1:10" ht="30">
      <c r="A66" s="31" t="s">
        <v>43</v>
      </c>
      <c r="B66" s="39"/>
      <c r="C66" s="40"/>
      <c r="D66" s="40"/>
      <c r="E66" s="43" t="s">
        <v>44</v>
      </c>
      <c r="F66" s="40"/>
      <c r="G66" s="40"/>
      <c r="H66" s="40"/>
      <c r="I66" s="40"/>
      <c r="J66" s="42"/>
    </row>
    <row r="67" spans="1:10" ht="45">
      <c r="A67" s="31" t="s">
        <v>45</v>
      </c>
      <c r="B67" s="39"/>
      <c r="C67" s="40"/>
      <c r="D67" s="40"/>
      <c r="E67" s="33" t="s">
        <v>141</v>
      </c>
      <c r="F67" s="40"/>
      <c r="G67" s="40"/>
      <c r="H67" s="40"/>
      <c r="I67" s="40"/>
      <c r="J67" s="42"/>
    </row>
    <row r="68" spans="1:16" ht="15">
      <c r="A68" s="31" t="s">
        <v>36</v>
      </c>
      <c r="B68" s="31">
        <v>15</v>
      </c>
      <c r="C68" s="32" t="s">
        <v>142</v>
      </c>
      <c r="D68" s="31" t="s">
        <v>38</v>
      </c>
      <c r="E68" s="33" t="s">
        <v>143</v>
      </c>
      <c r="F68" s="34" t="s">
        <v>140</v>
      </c>
      <c r="G68" s="35">
        <v>7</v>
      </c>
      <c r="H68" s="36">
        <v>0</v>
      </c>
      <c r="I68" s="37">
        <f>ROUND(G68*H68,P4)</f>
        <v>0</v>
      </c>
      <c r="J68" s="34" t="s">
        <v>41</v>
      </c>
      <c r="O68" s="38">
        <f>I68*0.21</f>
        <v>0</v>
      </c>
      <c r="P68">
        <v>3</v>
      </c>
    </row>
    <row r="69" spans="1:10" ht="15">
      <c r="A69" s="31" t="s">
        <v>42</v>
      </c>
      <c r="B69" s="39"/>
      <c r="C69" s="40"/>
      <c r="D69" s="40"/>
      <c r="E69" s="41" t="s">
        <v>38</v>
      </c>
      <c r="F69" s="40"/>
      <c r="G69" s="40"/>
      <c r="H69" s="40"/>
      <c r="I69" s="40"/>
      <c r="J69" s="42"/>
    </row>
    <row r="70" spans="1:10" ht="30">
      <c r="A70" s="31" t="s">
        <v>43</v>
      </c>
      <c r="B70" s="39"/>
      <c r="C70" s="40"/>
      <c r="D70" s="40"/>
      <c r="E70" s="43" t="s">
        <v>144</v>
      </c>
      <c r="F70" s="40"/>
      <c r="G70" s="40"/>
      <c r="H70" s="40"/>
      <c r="I70" s="40"/>
      <c r="J70" s="42"/>
    </row>
    <row r="71" spans="1:10" ht="45">
      <c r="A71" s="31" t="s">
        <v>45</v>
      </c>
      <c r="B71" s="39"/>
      <c r="C71" s="40"/>
      <c r="D71" s="40"/>
      <c r="E71" s="33" t="s">
        <v>141</v>
      </c>
      <c r="F71" s="40"/>
      <c r="G71" s="40"/>
      <c r="H71" s="40"/>
      <c r="I71" s="40"/>
      <c r="J71" s="42"/>
    </row>
    <row r="72" spans="1:10" ht="15">
      <c r="A72" s="25" t="s">
        <v>33</v>
      </c>
      <c r="B72" s="26"/>
      <c r="C72" s="27" t="s">
        <v>145</v>
      </c>
      <c r="D72" s="28"/>
      <c r="E72" s="25" t="s">
        <v>146</v>
      </c>
      <c r="F72" s="28"/>
      <c r="G72" s="28"/>
      <c r="H72" s="28"/>
      <c r="I72" s="29">
        <f>SUMIFS(I73:I88,A73:A88,"P")</f>
        <v>0</v>
      </c>
      <c r="J72" s="30"/>
    </row>
    <row r="73" spans="1:16" ht="30">
      <c r="A73" s="31" t="s">
        <v>36</v>
      </c>
      <c r="B73" s="31">
        <v>16</v>
      </c>
      <c r="C73" s="32" t="s">
        <v>147</v>
      </c>
      <c r="D73" s="31" t="s">
        <v>38</v>
      </c>
      <c r="E73" s="33" t="s">
        <v>148</v>
      </c>
      <c r="F73" s="34" t="s">
        <v>93</v>
      </c>
      <c r="G73" s="35">
        <v>286</v>
      </c>
      <c r="H73" s="36">
        <v>0</v>
      </c>
      <c r="I73" s="37">
        <f>ROUND(G73*H73,P4)</f>
        <v>0</v>
      </c>
      <c r="J73" s="34" t="s">
        <v>41</v>
      </c>
      <c r="O73" s="38">
        <f>I73*0.21</f>
        <v>0</v>
      </c>
      <c r="P73">
        <v>3</v>
      </c>
    </row>
    <row r="74" spans="1:10" ht="15">
      <c r="A74" s="31" t="s">
        <v>42</v>
      </c>
      <c r="B74" s="39"/>
      <c r="C74" s="40"/>
      <c r="D74" s="40"/>
      <c r="E74" s="41" t="s">
        <v>38</v>
      </c>
      <c r="F74" s="40"/>
      <c r="G74" s="40"/>
      <c r="H74" s="40"/>
      <c r="I74" s="40"/>
      <c r="J74" s="42"/>
    </row>
    <row r="75" spans="1:10" ht="15">
      <c r="A75" s="31" t="s">
        <v>43</v>
      </c>
      <c r="B75" s="39"/>
      <c r="C75" s="40"/>
      <c r="D75" s="40"/>
      <c r="E75" s="43" t="s">
        <v>149</v>
      </c>
      <c r="F75" s="40"/>
      <c r="G75" s="40"/>
      <c r="H75" s="40"/>
      <c r="I75" s="40"/>
      <c r="J75" s="42"/>
    </row>
    <row r="76" spans="1:10" ht="60">
      <c r="A76" s="31" t="s">
        <v>45</v>
      </c>
      <c r="B76" s="39"/>
      <c r="C76" s="40"/>
      <c r="D76" s="40"/>
      <c r="E76" s="33" t="s">
        <v>150</v>
      </c>
      <c r="F76" s="40"/>
      <c r="G76" s="40"/>
      <c r="H76" s="40"/>
      <c r="I76" s="40"/>
      <c r="J76" s="42"/>
    </row>
    <row r="77" spans="1:16" ht="15">
      <c r="A77" s="31" t="s">
        <v>36</v>
      </c>
      <c r="B77" s="31">
        <v>17</v>
      </c>
      <c r="C77" s="32" t="s">
        <v>151</v>
      </c>
      <c r="D77" s="31" t="s">
        <v>38</v>
      </c>
      <c r="E77" s="33" t="s">
        <v>152</v>
      </c>
      <c r="F77" s="34" t="s">
        <v>93</v>
      </c>
      <c r="G77" s="35">
        <v>286</v>
      </c>
      <c r="H77" s="36">
        <v>0</v>
      </c>
      <c r="I77" s="37">
        <f>ROUND(G77*H77,P4)</f>
        <v>0</v>
      </c>
      <c r="J77" s="34" t="s">
        <v>41</v>
      </c>
      <c r="O77" s="38">
        <f>I77*0.21</f>
        <v>0</v>
      </c>
      <c r="P77">
        <v>3</v>
      </c>
    </row>
    <row r="78" spans="1:10" ht="15">
      <c r="A78" s="31" t="s">
        <v>42</v>
      </c>
      <c r="B78" s="39"/>
      <c r="C78" s="40"/>
      <c r="D78" s="40"/>
      <c r="E78" s="41" t="s">
        <v>38</v>
      </c>
      <c r="F78" s="40"/>
      <c r="G78" s="40"/>
      <c r="H78" s="40"/>
      <c r="I78" s="40"/>
      <c r="J78" s="42"/>
    </row>
    <row r="79" spans="1:10" ht="30">
      <c r="A79" s="31" t="s">
        <v>43</v>
      </c>
      <c r="B79" s="39"/>
      <c r="C79" s="40"/>
      <c r="D79" s="40"/>
      <c r="E79" s="43" t="s">
        <v>153</v>
      </c>
      <c r="F79" s="40"/>
      <c r="G79" s="40"/>
      <c r="H79" s="40"/>
      <c r="I79" s="40"/>
      <c r="J79" s="42"/>
    </row>
    <row r="80" spans="1:10" ht="60">
      <c r="A80" s="31" t="s">
        <v>45</v>
      </c>
      <c r="B80" s="39"/>
      <c r="C80" s="40"/>
      <c r="D80" s="40"/>
      <c r="E80" s="33" t="s">
        <v>154</v>
      </c>
      <c r="F80" s="40"/>
      <c r="G80" s="40"/>
      <c r="H80" s="40"/>
      <c r="I80" s="40"/>
      <c r="J80" s="42"/>
    </row>
    <row r="81" spans="1:16" ht="15">
      <c r="A81" s="31" t="s">
        <v>36</v>
      </c>
      <c r="B81" s="31">
        <v>18</v>
      </c>
      <c r="C81" s="32" t="s">
        <v>155</v>
      </c>
      <c r="D81" s="31" t="s">
        <v>38</v>
      </c>
      <c r="E81" s="33" t="s">
        <v>156</v>
      </c>
      <c r="F81" s="34" t="s">
        <v>93</v>
      </c>
      <c r="G81" s="35">
        <v>180</v>
      </c>
      <c r="H81" s="36">
        <v>0</v>
      </c>
      <c r="I81" s="37">
        <f>ROUND(G81*H81,P4)</f>
        <v>0</v>
      </c>
      <c r="J81" s="34" t="s">
        <v>41</v>
      </c>
      <c r="O81" s="38">
        <f>I81*0.21</f>
        <v>0</v>
      </c>
      <c r="P81">
        <v>3</v>
      </c>
    </row>
    <row r="82" spans="1:10" ht="15">
      <c r="A82" s="31" t="s">
        <v>42</v>
      </c>
      <c r="B82" s="39"/>
      <c r="C82" s="40"/>
      <c r="D82" s="40"/>
      <c r="E82" s="33" t="s">
        <v>157</v>
      </c>
      <c r="F82" s="40"/>
      <c r="G82" s="40"/>
      <c r="H82" s="40"/>
      <c r="I82" s="40"/>
      <c r="J82" s="42"/>
    </row>
    <row r="83" spans="1:10" ht="30">
      <c r="A83" s="31" t="s">
        <v>43</v>
      </c>
      <c r="B83" s="39"/>
      <c r="C83" s="40"/>
      <c r="D83" s="40"/>
      <c r="E83" s="43" t="s">
        <v>134</v>
      </c>
      <c r="F83" s="40"/>
      <c r="G83" s="40"/>
      <c r="H83" s="40"/>
      <c r="I83" s="40"/>
      <c r="J83" s="42"/>
    </row>
    <row r="84" spans="1:10" ht="30">
      <c r="A84" s="31" t="s">
        <v>45</v>
      </c>
      <c r="B84" s="39"/>
      <c r="C84" s="40"/>
      <c r="D84" s="40"/>
      <c r="E84" s="33" t="s">
        <v>158</v>
      </c>
      <c r="F84" s="40"/>
      <c r="G84" s="40"/>
      <c r="H84" s="40"/>
      <c r="I84" s="40"/>
      <c r="J84" s="42"/>
    </row>
    <row r="85" spans="1:16" ht="15">
      <c r="A85" s="31" t="s">
        <v>36</v>
      </c>
      <c r="B85" s="31">
        <v>19</v>
      </c>
      <c r="C85" s="32" t="s">
        <v>159</v>
      </c>
      <c r="D85" s="31" t="s">
        <v>38</v>
      </c>
      <c r="E85" s="33" t="s">
        <v>160</v>
      </c>
      <c r="F85" s="34" t="s">
        <v>100</v>
      </c>
      <c r="G85" s="35">
        <v>2169.6</v>
      </c>
      <c r="H85" s="36">
        <v>0</v>
      </c>
      <c r="I85" s="37">
        <f>ROUND(G85*H85,P4)</f>
        <v>0</v>
      </c>
      <c r="J85" s="34" t="s">
        <v>41</v>
      </c>
      <c r="O85" s="38">
        <f>I85*0.21</f>
        <v>0</v>
      </c>
      <c r="P85">
        <v>3</v>
      </c>
    </row>
    <row r="86" spans="1:10" ht="15">
      <c r="A86" s="31" t="s">
        <v>42</v>
      </c>
      <c r="B86" s="39"/>
      <c r="C86" s="40"/>
      <c r="D86" s="40"/>
      <c r="E86" s="41" t="s">
        <v>38</v>
      </c>
      <c r="F86" s="40"/>
      <c r="G86" s="40"/>
      <c r="H86" s="40"/>
      <c r="I86" s="40"/>
      <c r="J86" s="42"/>
    </row>
    <row r="87" spans="1:10" ht="30">
      <c r="A87" s="31" t="s">
        <v>43</v>
      </c>
      <c r="B87" s="39"/>
      <c r="C87" s="40"/>
      <c r="D87" s="40"/>
      <c r="E87" s="43" t="s">
        <v>117</v>
      </c>
      <c r="F87" s="40"/>
      <c r="G87" s="40"/>
      <c r="H87" s="40"/>
      <c r="I87" s="40"/>
      <c r="J87" s="42"/>
    </row>
    <row r="88" spans="1:10" ht="30">
      <c r="A88" s="31" t="s">
        <v>45</v>
      </c>
      <c r="B88" s="44"/>
      <c r="C88" s="45"/>
      <c r="D88" s="45"/>
      <c r="E88" s="33" t="s">
        <v>161</v>
      </c>
      <c r="F88" s="45"/>
      <c r="G88" s="45"/>
      <c r="H88" s="45"/>
      <c r="I88" s="45"/>
      <c r="J88" s="46"/>
    </row>
  </sheetData>
  <sheetProtection algorithmName="SHA-512" hashValue="3S9dXIe+7zaW3+5F9Nxm+3Zy0/Ud0uLUtIFy1vk+iQ/uyNfvAQySXmVVUM0XA+ikpLo7u4pxO8rX48hp9sk2qw==" saltValue="DJgZ0UgafCjx5onhFtNSfT37D4Hp8tTIuqpeoMfloJPVXH2odiPeGdjb5gb3HJkFxMYujm8s/d3aUYx98zpp4A==" spinCount="100000" sheet="1" objects="1" scenarios="1"/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Horský Lukáš</dc:creator>
  <cp:keywords/>
  <dc:description/>
  <cp:lastModifiedBy>Wurzelová Dana Ing.</cp:lastModifiedBy>
  <dcterms:created xsi:type="dcterms:W3CDTF">2024-03-18T07:48:19Z</dcterms:created>
  <dcterms:modified xsi:type="dcterms:W3CDTF">2024-03-18T08:10:04Z</dcterms:modified>
  <cp:category/>
  <cp:version/>
  <cp:contentType/>
  <cp:contentStatus/>
</cp:coreProperties>
</file>